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24226"/>
  <mc:AlternateContent xmlns:mc="http://schemas.openxmlformats.org/markup-compatibility/2006">
    <mc:Choice Requires="x15">
      <x15ac:absPath xmlns:x15ac="http://schemas.microsoft.com/office/spreadsheetml/2010/11/ac" url="C:\CBECCRuns\SPREADSHEETS\"/>
    </mc:Choice>
  </mc:AlternateContent>
  <bookViews>
    <workbookView xWindow="45" yWindow="450" windowWidth="12060" windowHeight="10485" activeTab="2" xr2:uid="{00000000-000D-0000-FFFF-FFFF00000000}"/>
  </bookViews>
  <sheets>
    <sheet name="Instructions" sheetId="1" r:id="rId1"/>
    <sheet name="Test Data Set Description" sheetId="10" r:id="rId2"/>
    <sheet name="Summary" sheetId="2" r:id="rId3"/>
    <sheet name="Details" sheetId="5" r:id="rId4"/>
    <sheet name="Reference" sheetId="3" r:id="rId5"/>
    <sheet name="2016_2_1" sheetId="18" r:id="rId6"/>
    <sheet name="ReferenceLookups" sheetId="7" r:id="rId7"/>
    <sheet name="Candidate" sheetId="4" r:id="rId8"/>
    <sheet name="CandidateLookups" sheetId="8" r:id="rId9"/>
    <sheet name="CBECCLookups" sheetId="12" r:id="rId10"/>
    <sheet name="Constants" sheetId="6" r:id="rId11"/>
    <sheet name="EAA" sheetId="13" r:id="rId12"/>
  </sheets>
  <definedNames>
    <definedName name="AdditionsAlterations">Summary!$C$12</definedName>
    <definedName name="AdditionsAlterationsTypeArray">Constants!$A$52:$B$53</definedName>
    <definedName name="AdditionsAlterationsTypeList">Constants!$A$52:$A$53</definedName>
    <definedName name="Array">Constants!#REF!</definedName>
    <definedName name="Candidate">CandidateLookups!$B$5</definedName>
    <definedName name="Candidate_Software">Summary!$C$5</definedName>
    <definedName name="CandidateEDR">CandidateLookups!$B$27</definedName>
    <definedName name="CandidateFile">CandidateLookups!$B$4</definedName>
    <definedName name="CandidateFileArray">CandidateLookups!$B$30:$C$37</definedName>
    <definedName name="CandidateFileList">CandidateLookups!$B$30:$B$37</definedName>
    <definedName name="CandidateFileName">CandidateLookups!$B$6</definedName>
    <definedName name="CandidateProposedEDR">CandidateLookups!$B$18</definedName>
    <definedName name="CandidateProposedIAQVent">CandidateLookups!$B$13</definedName>
    <definedName name="CandidateProposedOtherHVAC">CandidateLookups!$B$14</definedName>
    <definedName name="CandidateProposedSolar">CandidateLookups!$B$16</definedName>
    <definedName name="CandidateProposedSpcCool">CandidateLookups!$B$12</definedName>
    <definedName name="CandidateProposedSpcHeat">CandidateLookups!$B$11</definedName>
    <definedName name="CandidateProposedTotal">CandidateLookups!$B$17</definedName>
    <definedName name="CandidateProposedWtrHeat">CandidateLookups!$B$15</definedName>
    <definedName name="CandidateStandardEDR">CandidateLookups!$B$27</definedName>
    <definedName name="CandidateStandardIAQVent">CandidateLookups!$B$22</definedName>
    <definedName name="CandidateStandardOtherHVAC">CandidateLookups!$B$23</definedName>
    <definedName name="CandidateStandardSolar">CandidateLookups!$B$25</definedName>
    <definedName name="CandidateStandardSpcCool">CandidateLookups!$B$21</definedName>
    <definedName name="CandidateStandardSpcHeat">CandidateLookups!$B$20</definedName>
    <definedName name="CandidateStandardTotal">CandidateLookups!$B$26</definedName>
    <definedName name="CandidateStandardWtrHeat">CandidateLookups!$B$24</definedName>
    <definedName name="Case1Lookup">Constants!$B$24</definedName>
    <definedName name="Comparison_Author">Summary!$C$4</definedName>
    <definedName name="Comparison_Date">Summary!$C$3</definedName>
    <definedName name="ConstructionType">Summary!#REF!</definedName>
    <definedName name="ConstructionTypeArray">Constants!$A$40:$B$41</definedName>
    <definedName name="ConstructionTypeList">Constants!$A$40:$A$41</definedName>
    <definedName name="Fail">Constants!$A$7</definedName>
    <definedName name="MultiFamily">Summary!$C$10</definedName>
    <definedName name="MultiFamilyTypeArray">Constants!$A$48:$B$49</definedName>
    <definedName name="MultiFamilyTypeList">Constants!$A$48:$A$49</definedName>
    <definedName name="NewlyConstructed">Summary!$C$11</definedName>
    <definedName name="NewlyConstructedTypeArray">Constants!$A$56:$B$57</definedName>
    <definedName name="NewlyConstructedTypeList">Constants!$A$56:$A$57</definedName>
    <definedName name="No">Constants!$A$9</definedName>
    <definedName name="Pass">Constants!$A$6</definedName>
    <definedName name="_xlnm.Print_Area" localSheetId="3">Details!$A$1:$O$212</definedName>
    <definedName name="_xlnm.Print_Area" localSheetId="2">Summary!$A$1:$L$33</definedName>
    <definedName name="_xlnm.Print_Titles" localSheetId="3">Details!$1:$7</definedName>
    <definedName name="Proposed">ReferenceLookups!#REF!</definedName>
    <definedName name="PrototypeArray">Constants!$A$28:$B$38</definedName>
    <definedName name="PrototypeList">Constants!$A$28:$A$38</definedName>
    <definedName name="RefCol">Details!$AO$7</definedName>
    <definedName name="RefColEDR">Details!$AP$7</definedName>
    <definedName name="Reference">ReferenceLookups!$B$5</definedName>
    <definedName name="Reference___CP_1__CP_1000">ReferenceLookups!$B$6</definedName>
    <definedName name="Reference_Software">Summary!$C$6</definedName>
    <definedName name="ReferenceFile">ReferenceLookups!$B$4</definedName>
    <definedName name="ReferenceFileArray">ReferenceLookups!$B$30:$C$37</definedName>
    <definedName name="ReferenceFileList">ReferenceLookups!$B$30:$B$37</definedName>
    <definedName name="ReferenceFileName">ReferenceLookups!$B$6</definedName>
    <definedName name="ReferenceProposedEDR">ReferenceLookups!$B$18</definedName>
    <definedName name="ReferenceProposedIAQVent">ReferenceLookups!$B$13</definedName>
    <definedName name="ReferenceProposedOtherHVAC">ReferenceLookups!$B$14</definedName>
    <definedName name="ReferenceProposedSolar">ReferenceLookups!$B$16</definedName>
    <definedName name="ReferenceProposedSpcCool">ReferenceLookups!$B$12</definedName>
    <definedName name="ReferenceProposedSpcHeat">ReferenceLookups!$B$11</definedName>
    <definedName name="ReferenceProposedTotal">ReferenceLookups!$B$17</definedName>
    <definedName name="ReferenceProposedWtrHeat">ReferenceLookups!$B$15</definedName>
    <definedName name="ReferenceStandardEDR">ReferenceLookups!$B$27</definedName>
    <definedName name="ReferenceStandardIAQVent">ReferenceLookups!$B$22</definedName>
    <definedName name="ReferenceStandardOtherHVAC">ReferenceLookups!$B$23</definedName>
    <definedName name="ReferenceStandardSolar">ReferenceLookups!$B$25</definedName>
    <definedName name="ReferenceStandardSpcCool">ReferenceLookups!$B$21</definedName>
    <definedName name="ReferenceStandardSpcHeat">ReferenceLookups!$B$20</definedName>
    <definedName name="ReferenceStandardTotal">ReferenceLookups!$B$26</definedName>
    <definedName name="ReferenceStandardWtrHeat">ReferenceLookups!$B$24</definedName>
    <definedName name="ResultT01">Details!$D$25</definedName>
    <definedName name="ResultT02">Details!$D$44</definedName>
    <definedName name="ResultT03">Details!$D$63</definedName>
    <definedName name="ResultT04">Details!$D$82</definedName>
    <definedName name="ResultT05">Details!$D$101</definedName>
    <definedName name="ResultT06">Details!$D$120</definedName>
    <definedName name="ResultT07">Details!$D$133</definedName>
    <definedName name="ResultT08">Details!$D$146</definedName>
    <definedName name="ResultT09">Details!$D$159</definedName>
    <definedName name="ResultT10">Details!$D$172</definedName>
    <definedName name="ResultT11">Details!$D$185</definedName>
    <definedName name="ResultT12">Details!$D$198</definedName>
    <definedName name="ResultT13">Details!$D$211</definedName>
    <definedName name="SingleFamily">Summary!$C$9</definedName>
    <definedName name="SingleFamilyTypeArray">Constants!$A$44:$B$45</definedName>
    <definedName name="SingleFamilyTypeList">Constants!$A$44:$A$45</definedName>
    <definedName name="SoftwareType">Summary!$C$8</definedName>
    <definedName name="SoftwareTypeArray">Constants!$A$36:$B$37</definedName>
    <definedName name="SoftwareTypeList">Constants!$A$36:$A$37</definedName>
    <definedName name="StandardArray">Details!$AZ$1:$BA$505</definedName>
    <definedName name="StandardList">Details!$AZ$1:$AZ$505</definedName>
    <definedName name="T01Proposed">Details!$F$25</definedName>
    <definedName name="T01Standard">Details!$K$25</definedName>
    <definedName name="T02Proposed">Details!$F$44</definedName>
    <definedName name="T02Standard">Details!$K$44</definedName>
    <definedName name="T03Proposed">Details!$F$63</definedName>
    <definedName name="T03Standard">Details!$K$63</definedName>
    <definedName name="T04Proposed">Details!$F$82</definedName>
    <definedName name="T04Standard">Details!$K$82</definedName>
    <definedName name="T05Proposed">Details!$F$101</definedName>
    <definedName name="T05Standard">Details!$K$101</definedName>
    <definedName name="T06Proposed">Details!$F$120</definedName>
    <definedName name="T06Standard">Details!$K$120</definedName>
    <definedName name="T07Proposed">Details!$F$133</definedName>
    <definedName name="T07Standard">Details!$K$133</definedName>
    <definedName name="T08Proposed">Details!$F$146</definedName>
    <definedName name="T08Standard">Details!$K$146</definedName>
    <definedName name="T09Proposed">Details!$F$159</definedName>
    <definedName name="T09Standard">Details!$K$159</definedName>
    <definedName name="T10Proposed">Details!$F$172</definedName>
    <definedName name="T10Standard">Details!$K$172</definedName>
    <definedName name="T11Proposed">Details!$F$185</definedName>
    <definedName name="T11Standard">Details!$K$185</definedName>
    <definedName name="T12Proposed">Details!$F$198</definedName>
    <definedName name="T12Standard">Details!$K$198</definedName>
    <definedName name="T13Proposed">Details!$F$211</definedName>
    <definedName name="T13Standard">Details!$K$211</definedName>
    <definedName name="TestArray">Constants!$A$13:$U$25</definedName>
    <definedName name="TestList">Constants!$A$13:$A$25</definedName>
    <definedName name="Tolerance">Constants!$A$3</definedName>
    <definedName name="TotalSum">Constants!$A$4</definedName>
    <definedName name="Units">Summary!$C$13</definedName>
    <definedName name="Yes">Constants!$A$8</definedName>
  </definedNames>
  <calcPr calcId="171027"/>
</workbook>
</file>

<file path=xl/calcChain.xml><?xml version="1.0" encoding="utf-8"?>
<calcChain xmlns="http://schemas.openxmlformats.org/spreadsheetml/2006/main">
  <c r="BB159" i="5" l="1"/>
  <c r="BB201" i="5" l="1"/>
  <c r="BB202" i="5" s="1"/>
  <c r="BB203" i="5" s="1"/>
  <c r="BB204" i="5" s="1"/>
  <c r="BB205" i="5" s="1"/>
  <c r="BB206" i="5" s="1"/>
  <c r="BB207" i="5" s="1"/>
  <c r="BB208" i="5" s="1"/>
  <c r="BB209" i="5" s="1"/>
  <c r="BB210" i="5" s="1"/>
  <c r="BB211" i="5" s="1"/>
  <c r="BB188" i="5"/>
  <c r="BB189" i="5" s="1"/>
  <c r="BB190" i="5" s="1"/>
  <c r="BB191" i="5" s="1"/>
  <c r="BB192" i="5" s="1"/>
  <c r="BB193" i="5" s="1"/>
  <c r="BB194" i="5" s="1"/>
  <c r="BB195" i="5" s="1"/>
  <c r="BB196" i="5" s="1"/>
  <c r="BB197" i="5" s="1"/>
  <c r="BB198" i="5" s="1"/>
  <c r="BB175" i="5"/>
  <c r="BB176" i="5" s="1"/>
  <c r="BB177" i="5" s="1"/>
  <c r="BB178" i="5" s="1"/>
  <c r="BB179" i="5" s="1"/>
  <c r="BB180" i="5" s="1"/>
  <c r="BB181" i="5" s="1"/>
  <c r="BB182" i="5" s="1"/>
  <c r="BB183" i="5" s="1"/>
  <c r="BB184" i="5" s="1"/>
  <c r="BB185" i="5" s="1"/>
  <c r="BB162" i="5"/>
  <c r="BB163" i="5" s="1"/>
  <c r="BB164" i="5" s="1"/>
  <c r="BB165" i="5" s="1"/>
  <c r="BB166" i="5" s="1"/>
  <c r="BB167" i="5" s="1"/>
  <c r="BB168" i="5" s="1"/>
  <c r="BB169" i="5" s="1"/>
  <c r="BB170" i="5" s="1"/>
  <c r="BB171" i="5" s="1"/>
  <c r="BB172" i="5" s="1"/>
  <c r="BB154" i="5"/>
  <c r="BB155" i="5" s="1"/>
  <c r="BB149" i="5"/>
  <c r="BB136" i="5"/>
  <c r="BB137" i="5" s="1"/>
  <c r="BB138" i="5" s="1"/>
  <c r="BB139" i="5" s="1"/>
  <c r="BB140" i="5" s="1"/>
  <c r="BB141" i="5" s="1"/>
  <c r="BB142" i="5" s="1"/>
  <c r="BB143" i="5" s="1"/>
  <c r="BB144" i="5" s="1"/>
  <c r="BB145" i="5" s="1"/>
  <c r="BB146" i="5" s="1"/>
  <c r="BB123" i="5"/>
  <c r="BB124" i="5" s="1"/>
  <c r="BB125" i="5" s="1"/>
  <c r="BB126" i="5" s="1"/>
  <c r="BB127" i="5" s="1"/>
  <c r="BB128" i="5" s="1"/>
  <c r="BB129" i="5" s="1"/>
  <c r="BB130" i="5" s="1"/>
  <c r="BB131" i="5" s="1"/>
  <c r="BB132" i="5" s="1"/>
  <c r="BB133" i="5" s="1"/>
  <c r="BB104" i="5"/>
  <c r="BB105" i="5" s="1"/>
  <c r="BB106" i="5" s="1"/>
  <c r="BB107" i="5" s="1"/>
  <c r="BB108" i="5" s="1"/>
  <c r="BB109" i="5" s="1"/>
  <c r="BB110" i="5" s="1"/>
  <c r="BB111" i="5" s="1"/>
  <c r="BB112" i="5" s="1"/>
  <c r="BB113" i="5" s="1"/>
  <c r="BB114" i="5" s="1"/>
  <c r="BB115" i="5" s="1"/>
  <c r="BB116" i="5" s="1"/>
  <c r="BB117" i="5" s="1"/>
  <c r="BB118" i="5" s="1"/>
  <c r="BB119" i="5" s="1"/>
  <c r="BB120" i="5" s="1"/>
  <c r="BB85" i="5"/>
  <c r="BB86" i="5" s="1"/>
  <c r="BB87" i="5" s="1"/>
  <c r="BB88" i="5" s="1"/>
  <c r="BB89" i="5" s="1"/>
  <c r="BB90" i="5" s="1"/>
  <c r="BB91" i="5" s="1"/>
  <c r="BB92" i="5" s="1"/>
  <c r="BB93" i="5" s="1"/>
  <c r="BB94" i="5" s="1"/>
  <c r="BB95" i="5" s="1"/>
  <c r="BB96" i="5" s="1"/>
  <c r="BB97" i="5" s="1"/>
  <c r="BB98" i="5" s="1"/>
  <c r="BB99" i="5" s="1"/>
  <c r="BB100" i="5" s="1"/>
  <c r="BB101" i="5" s="1"/>
  <c r="BB66" i="5"/>
  <c r="BB67" i="5" s="1"/>
  <c r="BB68" i="5" s="1"/>
  <c r="BB69" i="5" s="1"/>
  <c r="BB70" i="5" s="1"/>
  <c r="BB71" i="5" s="1"/>
  <c r="BB72" i="5" s="1"/>
  <c r="BB73" i="5" s="1"/>
  <c r="BB74" i="5" s="1"/>
  <c r="BB75" i="5" s="1"/>
  <c r="BB76" i="5" s="1"/>
  <c r="BB77" i="5" s="1"/>
  <c r="BB78" i="5" s="1"/>
  <c r="BB79" i="5" s="1"/>
  <c r="BB80" i="5" s="1"/>
  <c r="BB81" i="5" s="1"/>
  <c r="BB82" i="5" s="1"/>
  <c r="BB47" i="5"/>
  <c r="BB48" i="5" s="1"/>
  <c r="BB49" i="5" s="1"/>
  <c r="BB50" i="5" s="1"/>
  <c r="BB51" i="5" s="1"/>
  <c r="BB52" i="5" s="1"/>
  <c r="BB53" i="5" s="1"/>
  <c r="BB54" i="5" s="1"/>
  <c r="BB55" i="5" s="1"/>
  <c r="BB56" i="5" s="1"/>
  <c r="BB57" i="5" s="1"/>
  <c r="BB58" i="5" s="1"/>
  <c r="BB59" i="5" s="1"/>
  <c r="BB60" i="5" s="1"/>
  <c r="BB61" i="5" s="1"/>
  <c r="BB62" i="5" s="1"/>
  <c r="BB63" i="5" s="1"/>
  <c r="BB28" i="5"/>
  <c r="BB29" i="5" s="1"/>
  <c r="BB30" i="5" s="1"/>
  <c r="BB31" i="5" s="1"/>
  <c r="BB32" i="5" s="1"/>
  <c r="BB33" i="5" s="1"/>
  <c r="BB34" i="5" s="1"/>
  <c r="BB35" i="5" s="1"/>
  <c r="BB36" i="5" s="1"/>
  <c r="BB37" i="5" s="1"/>
  <c r="BB38" i="5" s="1"/>
  <c r="BB39" i="5" s="1"/>
  <c r="BB40" i="5" s="1"/>
  <c r="BB41" i="5" s="1"/>
  <c r="BB42" i="5" s="1"/>
  <c r="BB43" i="5" s="1"/>
  <c r="BB44" i="5" s="1"/>
  <c r="BB9" i="5"/>
  <c r="BB10" i="5" s="1"/>
  <c r="BB11" i="5" s="1"/>
  <c r="BB12" i="5" s="1"/>
  <c r="BB13" i="5" s="1"/>
  <c r="BB14" i="5" s="1"/>
  <c r="BB15" i="5" s="1"/>
  <c r="BB16" i="5" s="1"/>
  <c r="BB17" i="5" s="1"/>
  <c r="BB18" i="5" s="1"/>
  <c r="BB19" i="5" s="1"/>
  <c r="BB20" i="5" s="1"/>
  <c r="BB21" i="5" s="1"/>
  <c r="BB22" i="5" s="1"/>
  <c r="BB23" i="5" s="1"/>
  <c r="BB24" i="5" s="1"/>
  <c r="BB25" i="5" s="1"/>
  <c r="BB150" i="5" l="1"/>
  <c r="BB151" i="5" s="1"/>
  <c r="BB152" i="5" s="1"/>
  <c r="BB153" i="5" s="1"/>
  <c r="BB156" i="5"/>
  <c r="BB157" i="5" s="1"/>
  <c r="BB158" i="5" s="1"/>
  <c r="A1" i="2"/>
  <c r="A1" i="5"/>
  <c r="D18" i="2"/>
  <c r="C18" i="2"/>
  <c r="B2" i="5"/>
  <c r="AG6" i="5"/>
  <c r="AP6" i="5" s="1"/>
  <c r="AY6" i="5" s="1"/>
  <c r="F31" i="2"/>
  <c r="F30" i="2"/>
  <c r="F29" i="2"/>
  <c r="F28" i="2"/>
  <c r="F27" i="2"/>
  <c r="F26" i="2"/>
  <c r="F25" i="2"/>
  <c r="F24" i="2"/>
  <c r="F23" i="2"/>
  <c r="F22" i="2"/>
  <c r="F21" i="2"/>
  <c r="F20" i="2"/>
  <c r="F19" i="2"/>
  <c r="C14" i="2"/>
  <c r="C2" i="5"/>
  <c r="L187" i="7"/>
  <c r="M187" i="7" s="1"/>
  <c r="N187" i="7" s="1"/>
  <c r="L186" i="7"/>
  <c r="M186" i="7" s="1"/>
  <c r="N186" i="7" s="1"/>
  <c r="L185" i="7"/>
  <c r="L184" i="7"/>
  <c r="M184" i="7" s="1"/>
  <c r="N184" i="7" s="1"/>
  <c r="L183" i="7"/>
  <c r="L182" i="7"/>
  <c r="L181" i="7"/>
  <c r="M181" i="7" s="1"/>
  <c r="N181" i="7" s="1"/>
  <c r="L180" i="7"/>
  <c r="M180" i="7" s="1"/>
  <c r="N180" i="7" s="1"/>
  <c r="L179" i="7"/>
  <c r="L178" i="7"/>
  <c r="M178" i="7" s="1"/>
  <c r="N178" i="7" s="1"/>
  <c r="L177" i="7"/>
  <c r="L176" i="7"/>
  <c r="M176" i="7" s="1"/>
  <c r="N176" i="7" s="1"/>
  <c r="L175" i="7"/>
  <c r="L174" i="7"/>
  <c r="M174" i="7" s="1"/>
  <c r="N174" i="7" s="1"/>
  <c r="L173" i="7"/>
  <c r="M173" i="7" s="1"/>
  <c r="N173" i="7" s="1"/>
  <c r="L172" i="7"/>
  <c r="L171" i="7"/>
  <c r="M171" i="7" s="1"/>
  <c r="N171" i="7" s="1"/>
  <c r="L170" i="7"/>
  <c r="M170" i="7" s="1"/>
  <c r="N170" i="7" s="1"/>
  <c r="L169" i="7"/>
  <c r="M169" i="7" s="1"/>
  <c r="N169" i="7" s="1"/>
  <c r="L168" i="7"/>
  <c r="M168" i="7" s="1"/>
  <c r="N168" i="7" s="1"/>
  <c r="L167" i="7"/>
  <c r="M167" i="7" s="1"/>
  <c r="N167" i="7" s="1"/>
  <c r="L166" i="7"/>
  <c r="M166" i="7" s="1"/>
  <c r="N166" i="7" s="1"/>
  <c r="L165" i="7"/>
  <c r="M165" i="7" s="1"/>
  <c r="N165" i="7" s="1"/>
  <c r="L164" i="7"/>
  <c r="M164" i="7" s="1"/>
  <c r="N164" i="7" s="1"/>
  <c r="L163" i="7"/>
  <c r="M163" i="7" s="1"/>
  <c r="N163" i="7" s="1"/>
  <c r="L162" i="7"/>
  <c r="M162" i="7" s="1"/>
  <c r="N162" i="7" s="1"/>
  <c r="L161" i="7"/>
  <c r="M161" i="7" s="1"/>
  <c r="N161" i="7" s="1"/>
  <c r="L160" i="7"/>
  <c r="M160" i="7" s="1"/>
  <c r="N160" i="7" s="1"/>
  <c r="L159" i="7"/>
  <c r="M159" i="7" s="1"/>
  <c r="N159" i="7" s="1"/>
  <c r="L158" i="7"/>
  <c r="M158" i="7" s="1"/>
  <c r="N158" i="7" s="1"/>
  <c r="L157" i="7"/>
  <c r="M157" i="7" s="1"/>
  <c r="N157" i="7" s="1"/>
  <c r="L156" i="7"/>
  <c r="M156" i="7" s="1"/>
  <c r="N156" i="7" s="1"/>
  <c r="L155" i="7"/>
  <c r="M155" i="7" s="1"/>
  <c r="N155" i="7" s="1"/>
  <c r="L154" i="7"/>
  <c r="M154" i="7" s="1"/>
  <c r="N154" i="7" s="1"/>
  <c r="L153" i="7"/>
  <c r="M153" i="7" s="1"/>
  <c r="N153" i="7" s="1"/>
  <c r="L152" i="7"/>
  <c r="M152" i="7" s="1"/>
  <c r="N152" i="7" s="1"/>
  <c r="L151" i="7"/>
  <c r="M151" i="7" s="1"/>
  <c r="N151" i="7" s="1"/>
  <c r="L150" i="7"/>
  <c r="M150" i="7" s="1"/>
  <c r="N150" i="7" s="1"/>
  <c r="L149" i="7"/>
  <c r="M149" i="7" s="1"/>
  <c r="N149" i="7" s="1"/>
  <c r="L148" i="7"/>
  <c r="M148" i="7" s="1"/>
  <c r="N148" i="7" s="1"/>
  <c r="L147" i="7"/>
  <c r="M147" i="7" s="1"/>
  <c r="N147" i="7" s="1"/>
  <c r="L146" i="7"/>
  <c r="M146" i="7" s="1"/>
  <c r="N146" i="7" s="1"/>
  <c r="L145" i="7"/>
  <c r="M145" i="7" s="1"/>
  <c r="N145" i="7" s="1"/>
  <c r="L144" i="7"/>
  <c r="M144" i="7" s="1"/>
  <c r="N144" i="7" s="1"/>
  <c r="L143" i="7"/>
  <c r="M143" i="7" s="1"/>
  <c r="N143" i="7" s="1"/>
  <c r="L142" i="7"/>
  <c r="M142" i="7" s="1"/>
  <c r="N142" i="7" s="1"/>
  <c r="L141" i="7"/>
  <c r="M141" i="7" s="1"/>
  <c r="N141" i="7" s="1"/>
  <c r="L140" i="7"/>
  <c r="M140" i="7" s="1"/>
  <c r="N140" i="7" s="1"/>
  <c r="L139" i="7"/>
  <c r="M139" i="7" s="1"/>
  <c r="N139" i="7" s="1"/>
  <c r="L138" i="7"/>
  <c r="M138" i="7" s="1"/>
  <c r="N138" i="7" s="1"/>
  <c r="L137" i="7"/>
  <c r="M137" i="7" s="1"/>
  <c r="N137" i="7" s="1"/>
  <c r="L136" i="7"/>
  <c r="M136" i="7" s="1"/>
  <c r="N136" i="7" s="1"/>
  <c r="L135" i="7"/>
  <c r="M135" i="7" s="1"/>
  <c r="N135" i="7" s="1"/>
  <c r="L134" i="7"/>
  <c r="M134" i="7" s="1"/>
  <c r="N134" i="7" s="1"/>
  <c r="L133" i="7"/>
  <c r="M133" i="7" s="1"/>
  <c r="N133" i="7" s="1"/>
  <c r="L132" i="7"/>
  <c r="M132" i="7" s="1"/>
  <c r="N132" i="7" s="1"/>
  <c r="L131" i="7"/>
  <c r="M131" i="7" s="1"/>
  <c r="N131" i="7" s="1"/>
  <c r="L130" i="7"/>
  <c r="M130" i="7" s="1"/>
  <c r="N130" i="7" s="1"/>
  <c r="L129" i="7"/>
  <c r="M129" i="7" s="1"/>
  <c r="N129" i="7" s="1"/>
  <c r="L128" i="7"/>
  <c r="M128" i="7" s="1"/>
  <c r="N128" i="7" s="1"/>
  <c r="L127" i="7"/>
  <c r="M127" i="7" s="1"/>
  <c r="N127" i="7" s="1"/>
  <c r="L126" i="7"/>
  <c r="M126" i="7" s="1"/>
  <c r="N126" i="7" s="1"/>
  <c r="L125" i="7"/>
  <c r="M125" i="7" s="1"/>
  <c r="N125" i="7" s="1"/>
  <c r="L124" i="7"/>
  <c r="M124" i="7" s="1"/>
  <c r="N124" i="7" s="1"/>
  <c r="L123" i="7"/>
  <c r="M123" i="7" s="1"/>
  <c r="N123" i="7" s="1"/>
  <c r="L122" i="7"/>
  <c r="M122" i="7" s="1"/>
  <c r="N122" i="7" s="1"/>
  <c r="L121" i="7"/>
  <c r="M121" i="7" s="1"/>
  <c r="N121" i="7" s="1"/>
  <c r="L120" i="7"/>
  <c r="M120" i="7" s="1"/>
  <c r="N120" i="7" s="1"/>
  <c r="L119" i="7"/>
  <c r="M119" i="7" s="1"/>
  <c r="N119" i="7" s="1"/>
  <c r="L118" i="7"/>
  <c r="M118" i="7" s="1"/>
  <c r="N118" i="7" s="1"/>
  <c r="L117" i="7"/>
  <c r="M117" i="7" s="1"/>
  <c r="N117" i="7" s="1"/>
  <c r="L116" i="7"/>
  <c r="M116" i="7" s="1"/>
  <c r="N116" i="7" s="1"/>
  <c r="L115" i="7"/>
  <c r="M115" i="7" s="1"/>
  <c r="N115" i="7" s="1"/>
  <c r="L114" i="7"/>
  <c r="M114" i="7" s="1"/>
  <c r="N114" i="7" s="1"/>
  <c r="L113" i="7"/>
  <c r="M113" i="7" s="1"/>
  <c r="N113" i="7" s="1"/>
  <c r="L112" i="7"/>
  <c r="M112" i="7" s="1"/>
  <c r="N112" i="7" s="1"/>
  <c r="L111" i="7"/>
  <c r="M111" i="7" s="1"/>
  <c r="N111" i="7" s="1"/>
  <c r="L110" i="7"/>
  <c r="M110" i="7" s="1"/>
  <c r="N110" i="7" s="1"/>
  <c r="L109" i="7"/>
  <c r="M109" i="7" s="1"/>
  <c r="N109" i="7" s="1"/>
  <c r="L108" i="7"/>
  <c r="M108" i="7" s="1"/>
  <c r="N108" i="7" s="1"/>
  <c r="L107" i="7"/>
  <c r="M107" i="7" s="1"/>
  <c r="N107" i="7" s="1"/>
  <c r="L106" i="7"/>
  <c r="M106" i="7" s="1"/>
  <c r="N106" i="7" s="1"/>
  <c r="L105" i="7"/>
  <c r="M105" i="7" s="1"/>
  <c r="N105" i="7" s="1"/>
  <c r="L104" i="7"/>
  <c r="M104" i="7" s="1"/>
  <c r="N104" i="7" s="1"/>
  <c r="L103" i="7"/>
  <c r="M103" i="7" s="1"/>
  <c r="N103" i="7" s="1"/>
  <c r="L102" i="7"/>
  <c r="M102" i="7" s="1"/>
  <c r="N102" i="7" s="1"/>
  <c r="L101" i="7"/>
  <c r="M101" i="7" s="1"/>
  <c r="N101" i="7" s="1"/>
  <c r="L100" i="7"/>
  <c r="M100" i="7" s="1"/>
  <c r="N100" i="7" s="1"/>
  <c r="L99" i="7"/>
  <c r="M99" i="7" s="1"/>
  <c r="N99" i="7" s="1"/>
  <c r="L98" i="7"/>
  <c r="M98" i="7" s="1"/>
  <c r="N98" i="7" s="1"/>
  <c r="L97" i="7"/>
  <c r="M97" i="7" s="1"/>
  <c r="N97" i="7" s="1"/>
  <c r="L96" i="7"/>
  <c r="M96" i="7" s="1"/>
  <c r="N96" i="7" s="1"/>
  <c r="L95" i="7"/>
  <c r="M95" i="7" s="1"/>
  <c r="N95" i="7" s="1"/>
  <c r="L94" i="7"/>
  <c r="M94" i="7" s="1"/>
  <c r="N94" i="7" s="1"/>
  <c r="L93" i="7"/>
  <c r="M93" i="7" s="1"/>
  <c r="N93" i="7" s="1"/>
  <c r="L92" i="7"/>
  <c r="M92" i="7" s="1"/>
  <c r="N92" i="7" s="1"/>
  <c r="L91" i="7"/>
  <c r="M91" i="7" s="1"/>
  <c r="N91" i="7" s="1"/>
  <c r="L90" i="7"/>
  <c r="M90" i="7" s="1"/>
  <c r="N90" i="7" s="1"/>
  <c r="L89" i="7"/>
  <c r="M89" i="7" s="1"/>
  <c r="N89" i="7" s="1"/>
  <c r="L88" i="7"/>
  <c r="M88" i="7" s="1"/>
  <c r="N88" i="7" s="1"/>
  <c r="L87" i="7"/>
  <c r="M87" i="7" s="1"/>
  <c r="N87" i="7" s="1"/>
  <c r="L86" i="7"/>
  <c r="M86" i="7" s="1"/>
  <c r="N86" i="7" s="1"/>
  <c r="L85" i="7"/>
  <c r="M85" i="7" s="1"/>
  <c r="N85" i="7" s="1"/>
  <c r="L84" i="7"/>
  <c r="M84" i="7" s="1"/>
  <c r="N84" i="7" s="1"/>
  <c r="L83" i="7"/>
  <c r="M83" i="7" s="1"/>
  <c r="N83" i="7" s="1"/>
  <c r="L82" i="7"/>
  <c r="M82" i="7" s="1"/>
  <c r="N82" i="7" s="1"/>
  <c r="L81" i="7"/>
  <c r="M81" i="7" s="1"/>
  <c r="N81" i="7" s="1"/>
  <c r="L80" i="7"/>
  <c r="M80" i="7" s="1"/>
  <c r="N80" i="7" s="1"/>
  <c r="L79" i="7"/>
  <c r="M79" i="7" s="1"/>
  <c r="N79" i="7" s="1"/>
  <c r="L78" i="7"/>
  <c r="M78" i="7" s="1"/>
  <c r="N78" i="7" s="1"/>
  <c r="L77" i="7"/>
  <c r="M77" i="7" s="1"/>
  <c r="N77" i="7" s="1"/>
  <c r="L76" i="7"/>
  <c r="M76" i="7" s="1"/>
  <c r="N76" i="7" s="1"/>
  <c r="L75" i="7"/>
  <c r="M75" i="7" s="1"/>
  <c r="N75" i="7" s="1"/>
  <c r="L74" i="7"/>
  <c r="M74" i="7" s="1"/>
  <c r="N74" i="7" s="1"/>
  <c r="L73" i="7"/>
  <c r="M73" i="7" s="1"/>
  <c r="N73" i="7" s="1"/>
  <c r="L72" i="7"/>
  <c r="M72" i="7" s="1"/>
  <c r="N72" i="7" s="1"/>
  <c r="L71" i="7"/>
  <c r="M71" i="7" s="1"/>
  <c r="N71" i="7" s="1"/>
  <c r="L70" i="7"/>
  <c r="M70" i="7" s="1"/>
  <c r="N70" i="7" s="1"/>
  <c r="L69" i="7"/>
  <c r="M69" i="7" s="1"/>
  <c r="N69" i="7" s="1"/>
  <c r="L68" i="7"/>
  <c r="M68" i="7" s="1"/>
  <c r="N68" i="7" s="1"/>
  <c r="L67" i="7"/>
  <c r="M67" i="7" s="1"/>
  <c r="N67" i="7" s="1"/>
  <c r="L66" i="7"/>
  <c r="M66" i="7" s="1"/>
  <c r="N66" i="7" s="1"/>
  <c r="L65" i="7"/>
  <c r="M65" i="7" s="1"/>
  <c r="N65" i="7" s="1"/>
  <c r="L64" i="7"/>
  <c r="M64" i="7" s="1"/>
  <c r="N64" i="7" s="1"/>
  <c r="L63" i="7"/>
  <c r="M63" i="7" s="1"/>
  <c r="N63" i="7" s="1"/>
  <c r="L62" i="7"/>
  <c r="M62" i="7" s="1"/>
  <c r="N62" i="7" s="1"/>
  <c r="L61" i="7"/>
  <c r="M61" i="7" s="1"/>
  <c r="N61" i="7" s="1"/>
  <c r="L60" i="7"/>
  <c r="M60" i="7" s="1"/>
  <c r="N60" i="7" s="1"/>
  <c r="L59" i="7"/>
  <c r="M59" i="7" s="1"/>
  <c r="N59" i="7" s="1"/>
  <c r="L58" i="7"/>
  <c r="M58" i="7" s="1"/>
  <c r="N58" i="7" s="1"/>
  <c r="L57" i="7"/>
  <c r="M57" i="7" s="1"/>
  <c r="N57" i="7" s="1"/>
  <c r="L56" i="7"/>
  <c r="M56" i="7" s="1"/>
  <c r="N56" i="7" s="1"/>
  <c r="L55" i="7"/>
  <c r="M55" i="7" s="1"/>
  <c r="N55" i="7" s="1"/>
  <c r="L54" i="7"/>
  <c r="M54" i="7" s="1"/>
  <c r="N54" i="7" s="1"/>
  <c r="L53" i="7"/>
  <c r="M53" i="7" s="1"/>
  <c r="N53" i="7" s="1"/>
  <c r="L52" i="7"/>
  <c r="M52" i="7" s="1"/>
  <c r="N52" i="7" s="1"/>
  <c r="L51" i="7"/>
  <c r="M51" i="7" s="1"/>
  <c r="N51" i="7" s="1"/>
  <c r="L50" i="7"/>
  <c r="M50" i="7" s="1"/>
  <c r="N50" i="7" s="1"/>
  <c r="L49" i="7"/>
  <c r="M49" i="7" s="1"/>
  <c r="N49" i="7" s="1"/>
  <c r="L48" i="7"/>
  <c r="M48" i="7" s="1"/>
  <c r="N48" i="7" s="1"/>
  <c r="L47" i="7"/>
  <c r="M47" i="7" s="1"/>
  <c r="N47" i="7" s="1"/>
  <c r="L46" i="7"/>
  <c r="M46" i="7" s="1"/>
  <c r="N46" i="7" s="1"/>
  <c r="L45" i="7"/>
  <c r="M45" i="7" s="1"/>
  <c r="N45" i="7" s="1"/>
  <c r="L44" i="7"/>
  <c r="M44" i="7" s="1"/>
  <c r="N44" i="7" s="1"/>
  <c r="L43" i="7"/>
  <c r="M43" i="7" s="1"/>
  <c r="N43" i="7" s="1"/>
  <c r="L42" i="7"/>
  <c r="M42" i="7" s="1"/>
  <c r="N42" i="7" s="1"/>
  <c r="L41" i="7"/>
  <c r="M41" i="7" s="1"/>
  <c r="N41" i="7" s="1"/>
  <c r="L40" i="7"/>
  <c r="M40" i="7" s="1"/>
  <c r="N40" i="7" s="1"/>
  <c r="L39" i="7"/>
  <c r="M39" i="7" s="1"/>
  <c r="N39" i="7" s="1"/>
  <c r="L38" i="7"/>
  <c r="M38" i="7" s="1"/>
  <c r="N38" i="7" s="1"/>
  <c r="L37" i="7"/>
  <c r="M37" i="7" s="1"/>
  <c r="N37" i="7" s="1"/>
  <c r="L36" i="7"/>
  <c r="M36" i="7" s="1"/>
  <c r="N36" i="7" s="1"/>
  <c r="L35" i="7"/>
  <c r="M35" i="7" s="1"/>
  <c r="N35" i="7" s="1"/>
  <c r="L34" i="7"/>
  <c r="M34" i="7" s="1"/>
  <c r="N34" i="7" s="1"/>
  <c r="L33" i="7"/>
  <c r="M33" i="7" s="1"/>
  <c r="N33" i="7" s="1"/>
  <c r="L32" i="7"/>
  <c r="M32" i="7" s="1"/>
  <c r="N32" i="7" s="1"/>
  <c r="L31" i="7"/>
  <c r="M31" i="7" s="1"/>
  <c r="N31" i="7" s="1"/>
  <c r="L30" i="7"/>
  <c r="M30" i="7" s="1"/>
  <c r="N30" i="7" s="1"/>
  <c r="L29" i="7"/>
  <c r="M29" i="7" s="1"/>
  <c r="N29" i="7" s="1"/>
  <c r="L28" i="7"/>
  <c r="M28" i="7" s="1"/>
  <c r="N28" i="7" s="1"/>
  <c r="L27" i="7"/>
  <c r="M27" i="7" s="1"/>
  <c r="N27" i="7" s="1"/>
  <c r="L26" i="7"/>
  <c r="M26" i="7" s="1"/>
  <c r="N26" i="7" s="1"/>
  <c r="L25" i="7"/>
  <c r="M25" i="7" s="1"/>
  <c r="N25" i="7" s="1"/>
  <c r="L24" i="7"/>
  <c r="M24" i="7" s="1"/>
  <c r="N24" i="7" s="1"/>
  <c r="L23" i="7"/>
  <c r="M23" i="7" s="1"/>
  <c r="N23" i="7" s="1"/>
  <c r="L22" i="7"/>
  <c r="M22" i="7" s="1"/>
  <c r="N22" i="7" s="1"/>
  <c r="L21" i="7"/>
  <c r="M21" i="7" s="1"/>
  <c r="N21" i="7" s="1"/>
  <c r="L20" i="7"/>
  <c r="M20" i="7" s="1"/>
  <c r="N20" i="7" s="1"/>
  <c r="L19" i="7"/>
  <c r="M19" i="7" s="1"/>
  <c r="N19" i="7" s="1"/>
  <c r="L18" i="7"/>
  <c r="M18" i="7" s="1"/>
  <c r="N18" i="7" s="1"/>
  <c r="L17" i="7"/>
  <c r="M17" i="7" s="1"/>
  <c r="N17" i="7" s="1"/>
  <c r="L16" i="7"/>
  <c r="M16" i="7" s="1"/>
  <c r="N16" i="7" s="1"/>
  <c r="L15" i="7"/>
  <c r="M15" i="7" s="1"/>
  <c r="N15" i="7" s="1"/>
  <c r="L14" i="7"/>
  <c r="M14" i="7" s="1"/>
  <c r="N14" i="7" s="1"/>
  <c r="L13" i="7"/>
  <c r="M13" i="7" s="1"/>
  <c r="N13" i="7" s="1"/>
  <c r="L12" i="7"/>
  <c r="M12" i="7" s="1"/>
  <c r="N12" i="7" s="1"/>
  <c r="L11" i="7"/>
  <c r="M11" i="7" s="1"/>
  <c r="N11" i="7" s="1"/>
  <c r="L10" i="7"/>
  <c r="M10" i="7" s="1"/>
  <c r="N10" i="7" s="1"/>
  <c r="L9" i="7"/>
  <c r="M9" i="7" s="1"/>
  <c r="N9" i="7" s="1"/>
  <c r="L8" i="7"/>
  <c r="M8" i="7" s="1"/>
  <c r="N8" i="7" s="1"/>
  <c r="L7" i="7"/>
  <c r="M7" i="7" s="1"/>
  <c r="N7" i="7" s="1"/>
  <c r="L6" i="7"/>
  <c r="M6" i="7" s="1"/>
  <c r="N6" i="7" s="1"/>
  <c r="L5" i="7"/>
  <c r="M5" i="7" s="1"/>
  <c r="N5" i="7" s="1"/>
  <c r="L4" i="7"/>
  <c r="M4" i="7" s="1"/>
  <c r="N4" i="7" s="1"/>
  <c r="L511" i="8"/>
  <c r="L510" i="8"/>
  <c r="M510" i="8" s="1"/>
  <c r="N510" i="8" s="1"/>
  <c r="L509" i="8"/>
  <c r="M509" i="8" s="1"/>
  <c r="N509" i="8" s="1"/>
  <c r="L508" i="8"/>
  <c r="M508" i="8" s="1"/>
  <c r="N508" i="8" s="1"/>
  <c r="L507" i="8"/>
  <c r="M507" i="8" s="1"/>
  <c r="N507" i="8" s="1"/>
  <c r="L506" i="8"/>
  <c r="M506" i="8" s="1"/>
  <c r="N506" i="8" s="1"/>
  <c r="L505" i="8"/>
  <c r="M505" i="8" s="1"/>
  <c r="N505" i="8" s="1"/>
  <c r="L504" i="8"/>
  <c r="M504" i="8" s="1"/>
  <c r="N504" i="8" s="1"/>
  <c r="L503" i="8"/>
  <c r="L502" i="8"/>
  <c r="M502" i="8" s="1"/>
  <c r="N502" i="8" s="1"/>
  <c r="L501" i="8"/>
  <c r="M501" i="8" s="1"/>
  <c r="N501" i="8" s="1"/>
  <c r="L500" i="8"/>
  <c r="M500" i="8" s="1"/>
  <c r="N500" i="8" s="1"/>
  <c r="L499" i="8"/>
  <c r="L498" i="8"/>
  <c r="M498" i="8" s="1"/>
  <c r="N498" i="8" s="1"/>
  <c r="L497" i="8"/>
  <c r="M497" i="8" s="1"/>
  <c r="N497" i="8" s="1"/>
  <c r="L496" i="8"/>
  <c r="M496" i="8" s="1"/>
  <c r="N496" i="8" s="1"/>
  <c r="L495" i="8"/>
  <c r="M495" i="8" s="1"/>
  <c r="N495" i="8" s="1"/>
  <c r="L494" i="8"/>
  <c r="M494" i="8" s="1"/>
  <c r="N494" i="8" s="1"/>
  <c r="L493" i="8"/>
  <c r="M493" i="8" s="1"/>
  <c r="N493" i="8" s="1"/>
  <c r="L492" i="8"/>
  <c r="L491" i="8"/>
  <c r="M491" i="8" s="1"/>
  <c r="N491" i="8" s="1"/>
  <c r="L490" i="8"/>
  <c r="M490" i="8" s="1"/>
  <c r="N490" i="8" s="1"/>
  <c r="L489" i="8"/>
  <c r="L488" i="8"/>
  <c r="M488" i="8" s="1"/>
  <c r="N488" i="8" s="1"/>
  <c r="L487" i="8"/>
  <c r="M487" i="8" s="1"/>
  <c r="N487" i="8" s="1"/>
  <c r="L486" i="8"/>
  <c r="M486" i="8" s="1"/>
  <c r="N486" i="8" s="1"/>
  <c r="L485" i="8"/>
  <c r="M485" i="8" s="1"/>
  <c r="N485" i="8" s="1"/>
  <c r="L484" i="8"/>
  <c r="L483" i="8"/>
  <c r="M483" i="8" s="1"/>
  <c r="N483" i="8" s="1"/>
  <c r="L482" i="8"/>
  <c r="L481" i="8"/>
  <c r="M481" i="8" s="1"/>
  <c r="N481" i="8" s="1"/>
  <c r="L480" i="8"/>
  <c r="M480" i="8" s="1"/>
  <c r="N480" i="8" s="1"/>
  <c r="L479" i="8"/>
  <c r="M479" i="8" s="1"/>
  <c r="N479" i="8" s="1"/>
  <c r="L478" i="8"/>
  <c r="M478" i="8" s="1"/>
  <c r="N478" i="8" s="1"/>
  <c r="L477" i="8"/>
  <c r="M477" i="8" s="1"/>
  <c r="N477" i="8" s="1"/>
  <c r="L476" i="8"/>
  <c r="M476" i="8" s="1"/>
  <c r="N476" i="8" s="1"/>
  <c r="L475" i="8"/>
  <c r="M475" i="8" s="1"/>
  <c r="N475" i="8" s="1"/>
  <c r="L474" i="8"/>
  <c r="L473" i="8"/>
  <c r="M473" i="8" s="1"/>
  <c r="N473" i="8" s="1"/>
  <c r="L472" i="8"/>
  <c r="M472" i="8" s="1"/>
  <c r="N472" i="8" s="1"/>
  <c r="L471" i="8"/>
  <c r="M471" i="8" s="1"/>
  <c r="N471" i="8" s="1"/>
  <c r="L470" i="8"/>
  <c r="M470" i="8" s="1"/>
  <c r="N470" i="8" s="1"/>
  <c r="L469" i="8"/>
  <c r="M469" i="8" s="1"/>
  <c r="N469" i="8" s="1"/>
  <c r="L468" i="8"/>
  <c r="L467" i="8"/>
  <c r="M467" i="8" s="1"/>
  <c r="N467" i="8" s="1"/>
  <c r="L466" i="8"/>
  <c r="M466" i="8" s="1"/>
  <c r="N466" i="8" s="1"/>
  <c r="L465" i="8"/>
  <c r="M465" i="8" s="1"/>
  <c r="N465" i="8" s="1"/>
  <c r="L464" i="8"/>
  <c r="M464" i="8" s="1"/>
  <c r="N464" i="8" s="1"/>
  <c r="L463" i="8"/>
  <c r="M463" i="8" s="1"/>
  <c r="N463" i="8" s="1"/>
  <c r="L462" i="8"/>
  <c r="M462" i="8" s="1"/>
  <c r="N462" i="8" s="1"/>
  <c r="L461" i="8"/>
  <c r="M461" i="8" s="1"/>
  <c r="N461" i="8" s="1"/>
  <c r="L460" i="8"/>
  <c r="L459" i="8"/>
  <c r="M459" i="8" s="1"/>
  <c r="N459" i="8" s="1"/>
  <c r="L458" i="8"/>
  <c r="M458" i="8" s="1"/>
  <c r="N458" i="8" s="1"/>
  <c r="L457" i="8"/>
  <c r="M457" i="8" s="1"/>
  <c r="N457" i="8" s="1"/>
  <c r="L456" i="8"/>
  <c r="M456" i="8" s="1"/>
  <c r="N456" i="8" s="1"/>
  <c r="L455" i="8"/>
  <c r="M455" i="8" s="1"/>
  <c r="N455" i="8" s="1"/>
  <c r="L454" i="8"/>
  <c r="M454" i="8" s="1"/>
  <c r="N454" i="8" s="1"/>
  <c r="L453" i="8"/>
  <c r="M453" i="8" s="1"/>
  <c r="N453" i="8" s="1"/>
  <c r="L452" i="8"/>
  <c r="L451" i="8"/>
  <c r="M451" i="8" s="1"/>
  <c r="N451" i="8" s="1"/>
  <c r="L450" i="8"/>
  <c r="M450" i="8" s="1"/>
  <c r="N450" i="8" s="1"/>
  <c r="L449" i="8"/>
  <c r="L448" i="8"/>
  <c r="M448" i="8" s="1"/>
  <c r="N448" i="8" s="1"/>
  <c r="L447" i="8"/>
  <c r="M447" i="8" s="1"/>
  <c r="N447" i="8" s="1"/>
  <c r="L446" i="8"/>
  <c r="M446" i="8" s="1"/>
  <c r="N446" i="8" s="1"/>
  <c r="L445" i="8"/>
  <c r="M445" i="8" s="1"/>
  <c r="N445" i="8" s="1"/>
  <c r="L444" i="8"/>
  <c r="M444" i="8" s="1"/>
  <c r="N444" i="8" s="1"/>
  <c r="L443" i="8"/>
  <c r="M443" i="8" s="1"/>
  <c r="N443" i="8" s="1"/>
  <c r="L442" i="8"/>
  <c r="M442" i="8" s="1"/>
  <c r="N442" i="8" s="1"/>
  <c r="L441" i="8"/>
  <c r="M441" i="8" s="1"/>
  <c r="N441" i="8" s="1"/>
  <c r="L440" i="8"/>
  <c r="M440" i="8" s="1"/>
  <c r="N440" i="8" s="1"/>
  <c r="L439" i="8"/>
  <c r="M439" i="8" s="1"/>
  <c r="N439" i="8" s="1"/>
  <c r="L438" i="8"/>
  <c r="M438" i="8" s="1"/>
  <c r="N438" i="8" s="1"/>
  <c r="L437" i="8"/>
  <c r="M437" i="8" s="1"/>
  <c r="N437" i="8" s="1"/>
  <c r="L436" i="8"/>
  <c r="M436" i="8" s="1"/>
  <c r="N436" i="8" s="1"/>
  <c r="L435" i="8"/>
  <c r="L434" i="8"/>
  <c r="M434" i="8" s="1"/>
  <c r="N434" i="8" s="1"/>
  <c r="L433" i="8"/>
  <c r="M433" i="8" s="1"/>
  <c r="N433" i="8" s="1"/>
  <c r="L432" i="8"/>
  <c r="M432" i="8" s="1"/>
  <c r="N432" i="8" s="1"/>
  <c r="L431" i="8"/>
  <c r="M431" i="8" s="1"/>
  <c r="N431" i="8" s="1"/>
  <c r="L430" i="8"/>
  <c r="M430" i="8" s="1"/>
  <c r="N430" i="8" s="1"/>
  <c r="L429" i="8"/>
  <c r="M429" i="8" s="1"/>
  <c r="N429" i="8" s="1"/>
  <c r="L428" i="8"/>
  <c r="M428" i="8" s="1"/>
  <c r="N428" i="8" s="1"/>
  <c r="L427" i="8"/>
  <c r="L426" i="8"/>
  <c r="M426" i="8" s="1"/>
  <c r="N426" i="8" s="1"/>
  <c r="L425" i="8"/>
  <c r="M425" i="8" s="1"/>
  <c r="N425" i="8" s="1"/>
  <c r="L424" i="8"/>
  <c r="M424" i="8" s="1"/>
  <c r="N424" i="8" s="1"/>
  <c r="L423" i="8"/>
  <c r="M423" i="8" s="1"/>
  <c r="N423" i="8" s="1"/>
  <c r="L422" i="8"/>
  <c r="M422" i="8" s="1"/>
  <c r="N422" i="8" s="1"/>
  <c r="L421" i="8"/>
  <c r="M421" i="8" s="1"/>
  <c r="N421" i="8" s="1"/>
  <c r="L420" i="8"/>
  <c r="L419" i="8"/>
  <c r="M419" i="8" s="1"/>
  <c r="N419" i="8" s="1"/>
  <c r="L418" i="8"/>
  <c r="M418" i="8" s="1"/>
  <c r="N418" i="8" s="1"/>
  <c r="L417" i="8"/>
  <c r="M417" i="8" s="1"/>
  <c r="N417" i="8" s="1"/>
  <c r="L416" i="8"/>
  <c r="M416" i="8" s="1"/>
  <c r="N416" i="8" s="1"/>
  <c r="L415" i="8"/>
  <c r="M415" i="8" s="1"/>
  <c r="N415" i="8" s="1"/>
  <c r="L414" i="8"/>
  <c r="M414" i="8" s="1"/>
  <c r="N414" i="8" s="1"/>
  <c r="L413" i="8"/>
  <c r="M413" i="8" s="1"/>
  <c r="N413" i="8" s="1"/>
  <c r="L412" i="8"/>
  <c r="M412" i="8" s="1"/>
  <c r="N412" i="8" s="1"/>
  <c r="L411" i="8"/>
  <c r="M411" i="8" s="1"/>
  <c r="N411" i="8" s="1"/>
  <c r="L410" i="8"/>
  <c r="M410" i="8" s="1"/>
  <c r="N410" i="8" s="1"/>
  <c r="L409" i="8"/>
  <c r="M409" i="8" s="1"/>
  <c r="N409" i="8" s="1"/>
  <c r="L408" i="8"/>
  <c r="M408" i="8" s="1"/>
  <c r="N408" i="8" s="1"/>
  <c r="L407" i="8"/>
  <c r="M407" i="8" s="1"/>
  <c r="N407" i="8" s="1"/>
  <c r="L406" i="8"/>
  <c r="M406" i="8" s="1"/>
  <c r="N406" i="8" s="1"/>
  <c r="L405" i="8"/>
  <c r="M405" i="8" s="1"/>
  <c r="N405" i="8" s="1"/>
  <c r="L404" i="8"/>
  <c r="M404" i="8" s="1"/>
  <c r="N404" i="8" s="1"/>
  <c r="L403" i="8"/>
  <c r="L402" i="8"/>
  <c r="L401" i="8"/>
  <c r="M401" i="8" s="1"/>
  <c r="N401" i="8" s="1"/>
  <c r="L400" i="8"/>
  <c r="M400" i="8" s="1"/>
  <c r="N400" i="8" s="1"/>
  <c r="L399" i="8"/>
  <c r="M399" i="8" s="1"/>
  <c r="N399" i="8" s="1"/>
  <c r="L398" i="8"/>
  <c r="M398" i="8" s="1"/>
  <c r="N398" i="8" s="1"/>
  <c r="L397" i="8"/>
  <c r="M397" i="8" s="1"/>
  <c r="N397" i="8" s="1"/>
  <c r="L396" i="8"/>
  <c r="M396" i="8" s="1"/>
  <c r="N396" i="8" s="1"/>
  <c r="L395" i="8"/>
  <c r="L394" i="8"/>
  <c r="M394" i="8" s="1"/>
  <c r="N394" i="8" s="1"/>
  <c r="L393" i="8"/>
  <c r="L392" i="8"/>
  <c r="M392" i="8" s="1"/>
  <c r="N392" i="8" s="1"/>
  <c r="L391" i="8"/>
  <c r="M391" i="8" s="1"/>
  <c r="N391" i="8" s="1"/>
  <c r="L390" i="8"/>
  <c r="M390" i="8" s="1"/>
  <c r="N390" i="8" s="1"/>
  <c r="L389" i="8"/>
  <c r="M389" i="8" s="1"/>
  <c r="N389" i="8" s="1"/>
  <c r="L388" i="8"/>
  <c r="M388" i="8" s="1"/>
  <c r="N388" i="8" s="1"/>
  <c r="L387" i="8"/>
  <c r="L386" i="8"/>
  <c r="M386" i="8" s="1"/>
  <c r="N386" i="8" s="1"/>
  <c r="L385" i="8"/>
  <c r="M385" i="8" s="1"/>
  <c r="N385" i="8" s="1"/>
  <c r="L384" i="8"/>
  <c r="M384" i="8" s="1"/>
  <c r="N384" i="8" s="1"/>
  <c r="L383" i="8"/>
  <c r="M383" i="8" s="1"/>
  <c r="N383" i="8" s="1"/>
  <c r="L382" i="8"/>
  <c r="M382" i="8" s="1"/>
  <c r="N382" i="8" s="1"/>
  <c r="L381" i="8"/>
  <c r="M381" i="8" s="1"/>
  <c r="N381" i="8" s="1"/>
  <c r="L380" i="8"/>
  <c r="M380" i="8" s="1"/>
  <c r="N380" i="8" s="1"/>
  <c r="L379" i="8"/>
  <c r="M379" i="8" s="1"/>
  <c r="N379" i="8" s="1"/>
  <c r="L378" i="8"/>
  <c r="M378" i="8" s="1"/>
  <c r="N378" i="8" s="1"/>
  <c r="L377" i="8"/>
  <c r="M377" i="8" s="1"/>
  <c r="N377" i="8" s="1"/>
  <c r="L376" i="8"/>
  <c r="M376" i="8" s="1"/>
  <c r="N376" i="8" s="1"/>
  <c r="L375" i="8"/>
  <c r="M375" i="8" s="1"/>
  <c r="N375" i="8" s="1"/>
  <c r="L374" i="8"/>
  <c r="M374" i="8" s="1"/>
  <c r="N374" i="8" s="1"/>
  <c r="L373" i="8"/>
  <c r="M373" i="8" s="1"/>
  <c r="N373" i="8" s="1"/>
  <c r="L372" i="8"/>
  <c r="L371" i="8"/>
  <c r="M371" i="8" s="1"/>
  <c r="N371" i="8" s="1"/>
  <c r="L370" i="8"/>
  <c r="M370" i="8" s="1"/>
  <c r="N370" i="8" s="1"/>
  <c r="L369" i="8"/>
  <c r="M369" i="8" s="1"/>
  <c r="N369" i="8" s="1"/>
  <c r="L368" i="8"/>
  <c r="M368" i="8" s="1"/>
  <c r="N368" i="8" s="1"/>
  <c r="L367" i="8"/>
  <c r="M367" i="8" s="1"/>
  <c r="N367" i="8" s="1"/>
  <c r="L366" i="8"/>
  <c r="M366" i="8" s="1"/>
  <c r="N366" i="8" s="1"/>
  <c r="L365" i="8"/>
  <c r="M365" i="8" s="1"/>
  <c r="N365" i="8" s="1"/>
  <c r="L364" i="8"/>
  <c r="M364" i="8" s="1"/>
  <c r="N364" i="8" s="1"/>
  <c r="L363" i="8"/>
  <c r="M363" i="8" s="1"/>
  <c r="N363" i="8" s="1"/>
  <c r="L362" i="8"/>
  <c r="L361" i="8"/>
  <c r="L360" i="8"/>
  <c r="M360" i="8" s="1"/>
  <c r="N360" i="8" s="1"/>
  <c r="L359" i="8"/>
  <c r="M359" i="8" s="1"/>
  <c r="N359" i="8" s="1"/>
  <c r="L358" i="8"/>
  <c r="M358" i="8" s="1"/>
  <c r="N358" i="8" s="1"/>
  <c r="L357" i="8"/>
  <c r="M357" i="8" s="1"/>
  <c r="N357" i="8" s="1"/>
  <c r="L356" i="8"/>
  <c r="M356" i="8" s="1"/>
  <c r="N356" i="8" s="1"/>
  <c r="L355" i="8"/>
  <c r="L354" i="8"/>
  <c r="M354" i="8" s="1"/>
  <c r="N354" i="8" s="1"/>
  <c r="L353" i="8"/>
  <c r="M353" i="8" s="1"/>
  <c r="N353" i="8" s="1"/>
  <c r="L352" i="8"/>
  <c r="M352" i="8" s="1"/>
  <c r="N352" i="8" s="1"/>
  <c r="L351" i="8"/>
  <c r="M351" i="8" s="1"/>
  <c r="N351" i="8" s="1"/>
  <c r="L350" i="8"/>
  <c r="M350" i="8" s="1"/>
  <c r="N350" i="8" s="1"/>
  <c r="L349" i="8"/>
  <c r="M349" i="8" s="1"/>
  <c r="N349" i="8" s="1"/>
  <c r="L348" i="8"/>
  <c r="L347" i="8"/>
  <c r="L346" i="8"/>
  <c r="M346" i="8" s="1"/>
  <c r="N346" i="8" s="1"/>
  <c r="L345" i="8"/>
  <c r="M345" i="8" s="1"/>
  <c r="N345" i="8" s="1"/>
  <c r="L344" i="8"/>
  <c r="M344" i="8" s="1"/>
  <c r="N344" i="8" s="1"/>
  <c r="L343" i="8"/>
  <c r="M343" i="8" s="1"/>
  <c r="N343" i="8" s="1"/>
  <c r="L342" i="8"/>
  <c r="M342" i="8" s="1"/>
  <c r="N342" i="8" s="1"/>
  <c r="L341" i="8"/>
  <c r="M341" i="8" s="1"/>
  <c r="N341" i="8" s="1"/>
  <c r="L340" i="8"/>
  <c r="L339" i="8"/>
  <c r="M339" i="8" s="1"/>
  <c r="N339" i="8" s="1"/>
  <c r="L338" i="8"/>
  <c r="M338" i="8" s="1"/>
  <c r="N338" i="8" s="1"/>
  <c r="L337" i="8"/>
  <c r="M337" i="8" s="1"/>
  <c r="N337" i="8" s="1"/>
  <c r="L336" i="8"/>
  <c r="L335" i="8"/>
  <c r="L334" i="8"/>
  <c r="M334" i="8" s="1"/>
  <c r="N334" i="8" s="1"/>
  <c r="L333" i="8"/>
  <c r="M333" i="8" s="1"/>
  <c r="N333" i="8" s="1"/>
  <c r="L332" i="8"/>
  <c r="M332" i="8" s="1"/>
  <c r="N332" i="8" s="1"/>
  <c r="L331" i="8"/>
  <c r="M331" i="8" s="1"/>
  <c r="N331" i="8" s="1"/>
  <c r="L330" i="8"/>
  <c r="M330" i="8" s="1"/>
  <c r="N330" i="8" s="1"/>
  <c r="L329" i="8"/>
  <c r="M329" i="8" s="1"/>
  <c r="N329" i="8" s="1"/>
  <c r="L328" i="8"/>
  <c r="M328" i="8" s="1"/>
  <c r="N328" i="8" s="1"/>
  <c r="L327" i="8"/>
  <c r="M327" i="8" s="1"/>
  <c r="N327" i="8" s="1"/>
  <c r="L326" i="8"/>
  <c r="M326" i="8" s="1"/>
  <c r="N326" i="8" s="1"/>
  <c r="L325" i="8"/>
  <c r="M325" i="8" s="1"/>
  <c r="N325" i="8" s="1"/>
  <c r="L324" i="8"/>
  <c r="L323" i="8"/>
  <c r="M323" i="8" s="1"/>
  <c r="N323" i="8" s="1"/>
  <c r="L322" i="8"/>
  <c r="M322" i="8" s="1"/>
  <c r="N322" i="8" s="1"/>
  <c r="L321" i="8"/>
  <c r="M321" i="8" s="1"/>
  <c r="N321" i="8" s="1"/>
  <c r="L320" i="8"/>
  <c r="M320" i="8" s="1"/>
  <c r="N320" i="8" s="1"/>
  <c r="L319" i="8"/>
  <c r="M319" i="8" s="1"/>
  <c r="N319" i="8" s="1"/>
  <c r="L318" i="8"/>
  <c r="M318" i="8" s="1"/>
  <c r="N318" i="8" s="1"/>
  <c r="L317" i="8"/>
  <c r="M317" i="8" s="1"/>
  <c r="N317" i="8" s="1"/>
  <c r="L316" i="8"/>
  <c r="M316" i="8" s="1"/>
  <c r="N316" i="8" s="1"/>
  <c r="L315" i="8"/>
  <c r="M315" i="8" s="1"/>
  <c r="N315" i="8" s="1"/>
  <c r="L314" i="8"/>
  <c r="M314" i="8" s="1"/>
  <c r="N314" i="8" s="1"/>
  <c r="L313" i="8"/>
  <c r="M313" i="8" s="1"/>
  <c r="N313" i="8" s="1"/>
  <c r="L312" i="8"/>
  <c r="M312" i="8" s="1"/>
  <c r="N312" i="8" s="1"/>
  <c r="L311" i="8"/>
  <c r="M311" i="8" s="1"/>
  <c r="N311" i="8" s="1"/>
  <c r="L310" i="8"/>
  <c r="M310" i="8" s="1"/>
  <c r="N310" i="8" s="1"/>
  <c r="L309" i="8"/>
  <c r="M309" i="8" s="1"/>
  <c r="N309" i="8" s="1"/>
  <c r="L308" i="8"/>
  <c r="M308" i="8" s="1"/>
  <c r="N308" i="8" s="1"/>
  <c r="L307" i="8"/>
  <c r="L306" i="8"/>
  <c r="M306" i="8" s="1"/>
  <c r="N306" i="8" s="1"/>
  <c r="L305" i="8"/>
  <c r="M305" i="8" s="1"/>
  <c r="N305" i="8" s="1"/>
  <c r="L304" i="8"/>
  <c r="M304" i="8" s="1"/>
  <c r="N304" i="8" s="1"/>
  <c r="L303" i="8"/>
  <c r="M303" i="8" s="1"/>
  <c r="N303" i="8" s="1"/>
  <c r="L302" i="8"/>
  <c r="M302" i="8" s="1"/>
  <c r="N302" i="8" s="1"/>
  <c r="L301" i="8"/>
  <c r="M301" i="8" s="1"/>
  <c r="N301" i="8" s="1"/>
  <c r="L300" i="8"/>
  <c r="L299" i="8"/>
  <c r="L298" i="8"/>
  <c r="M298" i="8" s="1"/>
  <c r="N298" i="8" s="1"/>
  <c r="L297" i="8"/>
  <c r="M297" i="8" s="1"/>
  <c r="N297" i="8" s="1"/>
  <c r="L296" i="8"/>
  <c r="M296" i="8" s="1"/>
  <c r="N296" i="8" s="1"/>
  <c r="L295" i="8"/>
  <c r="M295" i="8" s="1"/>
  <c r="N295" i="8" s="1"/>
  <c r="L294" i="8"/>
  <c r="M294" i="8" s="1"/>
  <c r="N294" i="8" s="1"/>
  <c r="L293" i="8"/>
  <c r="M293" i="8" s="1"/>
  <c r="N293" i="8" s="1"/>
  <c r="L292" i="8"/>
  <c r="L291" i="8"/>
  <c r="M291" i="8" s="1"/>
  <c r="N291" i="8" s="1"/>
  <c r="L290" i="8"/>
  <c r="M290" i="8" s="1"/>
  <c r="N290" i="8" s="1"/>
  <c r="L289" i="8"/>
  <c r="L288" i="8"/>
  <c r="M288" i="8" s="1"/>
  <c r="N288" i="8" s="1"/>
  <c r="L287" i="8"/>
  <c r="M287" i="8" s="1"/>
  <c r="N287" i="8" s="1"/>
  <c r="L286" i="8"/>
  <c r="M286" i="8" s="1"/>
  <c r="N286" i="8" s="1"/>
  <c r="L285" i="8"/>
  <c r="M285" i="8" s="1"/>
  <c r="N285" i="8" s="1"/>
  <c r="L284" i="8"/>
  <c r="M284" i="8" s="1"/>
  <c r="N284" i="8" s="1"/>
  <c r="L283" i="8"/>
  <c r="M283" i="8" s="1"/>
  <c r="N283" i="8" s="1"/>
  <c r="L282" i="8"/>
  <c r="M282" i="8" s="1"/>
  <c r="N282" i="8" s="1"/>
  <c r="L281" i="8"/>
  <c r="L280" i="8"/>
  <c r="M280" i="8" s="1"/>
  <c r="N280" i="8" s="1"/>
  <c r="L279" i="8"/>
  <c r="M279" i="8" s="1"/>
  <c r="N279" i="8" s="1"/>
  <c r="L278" i="8"/>
  <c r="M278" i="8" s="1"/>
  <c r="N278" i="8" s="1"/>
  <c r="L277" i="8"/>
  <c r="M277" i="8" s="1"/>
  <c r="N277" i="8" s="1"/>
  <c r="L276" i="8"/>
  <c r="M276" i="8" s="1"/>
  <c r="N276" i="8" s="1"/>
  <c r="L275" i="8"/>
  <c r="M275" i="8" s="1"/>
  <c r="N275" i="8" s="1"/>
  <c r="L274" i="8"/>
  <c r="M274" i="8" s="1"/>
  <c r="N274" i="8" s="1"/>
  <c r="L273" i="8"/>
  <c r="M273" i="8" s="1"/>
  <c r="N273" i="8" s="1"/>
  <c r="L272" i="8"/>
  <c r="M272" i="8" s="1"/>
  <c r="N272" i="8" s="1"/>
  <c r="L271" i="8"/>
  <c r="M271" i="8" s="1"/>
  <c r="N271" i="8" s="1"/>
  <c r="L270" i="8"/>
  <c r="M270" i="8" s="1"/>
  <c r="N270" i="8" s="1"/>
  <c r="L269" i="8"/>
  <c r="M269" i="8" s="1"/>
  <c r="N269" i="8" s="1"/>
  <c r="L268" i="8"/>
  <c r="M268" i="8" s="1"/>
  <c r="N268" i="8" s="1"/>
  <c r="L267" i="8"/>
  <c r="M267" i="8" s="1"/>
  <c r="N267" i="8" s="1"/>
  <c r="L266" i="8"/>
  <c r="M266" i="8" s="1"/>
  <c r="N266" i="8" s="1"/>
  <c r="L265" i="8"/>
  <c r="M265" i="8" s="1"/>
  <c r="N265" i="8" s="1"/>
  <c r="L264" i="8"/>
  <c r="M264" i="8" s="1"/>
  <c r="N264" i="8" s="1"/>
  <c r="L263" i="8"/>
  <c r="M263" i="8" s="1"/>
  <c r="N263" i="8" s="1"/>
  <c r="L262" i="8"/>
  <c r="M262" i="8" s="1"/>
  <c r="N262" i="8" s="1"/>
  <c r="L261" i="8"/>
  <c r="M261" i="8" s="1"/>
  <c r="N261" i="8" s="1"/>
  <c r="L260" i="8"/>
  <c r="L259" i="8"/>
  <c r="M259" i="8" s="1"/>
  <c r="N259" i="8" s="1"/>
  <c r="L258" i="8"/>
  <c r="M258" i="8" s="1"/>
  <c r="N258" i="8" s="1"/>
  <c r="L257" i="8"/>
  <c r="L256" i="8"/>
  <c r="M256" i="8" s="1"/>
  <c r="N256" i="8" s="1"/>
  <c r="L255" i="8"/>
  <c r="M255" i="8" s="1"/>
  <c r="N255" i="8" s="1"/>
  <c r="L254" i="8"/>
  <c r="M254" i="8" s="1"/>
  <c r="N254" i="8" s="1"/>
  <c r="L253" i="8"/>
  <c r="M253" i="8" s="1"/>
  <c r="N253" i="8" s="1"/>
  <c r="L252" i="8"/>
  <c r="M252" i="8" s="1"/>
  <c r="N252" i="8" s="1"/>
  <c r="L251" i="8"/>
  <c r="M251" i="8" s="1"/>
  <c r="N251" i="8" s="1"/>
  <c r="L250" i="8"/>
  <c r="M250" i="8" s="1"/>
  <c r="N250" i="8" s="1"/>
  <c r="L249" i="8"/>
  <c r="M249" i="8" s="1"/>
  <c r="N249" i="8" s="1"/>
  <c r="L248" i="8"/>
  <c r="M248" i="8" s="1"/>
  <c r="N248" i="8" s="1"/>
  <c r="L247" i="8"/>
  <c r="M247" i="8" s="1"/>
  <c r="N247" i="8" s="1"/>
  <c r="L246" i="8"/>
  <c r="M246" i="8" s="1"/>
  <c r="N246" i="8" s="1"/>
  <c r="L245" i="8"/>
  <c r="M245" i="8" s="1"/>
  <c r="N245" i="8" s="1"/>
  <c r="L244" i="8"/>
  <c r="M244" i="8" s="1"/>
  <c r="N244" i="8" s="1"/>
  <c r="L243" i="8"/>
  <c r="M243" i="8" s="1"/>
  <c r="N243" i="8" s="1"/>
  <c r="L242" i="8"/>
  <c r="M242" i="8" s="1"/>
  <c r="N242" i="8" s="1"/>
  <c r="L241" i="8"/>
  <c r="L240" i="8"/>
  <c r="M240" i="8" s="1"/>
  <c r="N240" i="8" s="1"/>
  <c r="L239" i="8"/>
  <c r="M239" i="8" s="1"/>
  <c r="N239" i="8" s="1"/>
  <c r="L238" i="8"/>
  <c r="M238" i="8" s="1"/>
  <c r="N238" i="8" s="1"/>
  <c r="L237" i="8"/>
  <c r="M237" i="8" s="1"/>
  <c r="N237" i="8" s="1"/>
  <c r="L236" i="8"/>
  <c r="M236" i="8" s="1"/>
  <c r="N236" i="8" s="1"/>
  <c r="L235" i="8"/>
  <c r="M235" i="8" s="1"/>
  <c r="N235" i="8" s="1"/>
  <c r="L234" i="8"/>
  <c r="M234" i="8" s="1"/>
  <c r="N234" i="8" s="1"/>
  <c r="L233" i="8"/>
  <c r="L232" i="8"/>
  <c r="M232" i="8" s="1"/>
  <c r="N232" i="8" s="1"/>
  <c r="L231" i="8"/>
  <c r="L230" i="8"/>
  <c r="M230" i="8" s="1"/>
  <c r="N230" i="8" s="1"/>
  <c r="L229" i="8"/>
  <c r="M229" i="8" s="1"/>
  <c r="N229" i="8" s="1"/>
  <c r="L228" i="8"/>
  <c r="M228" i="8" s="1"/>
  <c r="N228" i="8" s="1"/>
  <c r="L227" i="8"/>
  <c r="M227" i="8" s="1"/>
  <c r="N227" i="8" s="1"/>
  <c r="L226" i="8"/>
  <c r="M226" i="8" s="1"/>
  <c r="N226" i="8" s="1"/>
  <c r="L225" i="8"/>
  <c r="L224" i="8"/>
  <c r="M224" i="8" s="1"/>
  <c r="N224" i="8" s="1"/>
  <c r="L223" i="8"/>
  <c r="M223" i="8" s="1"/>
  <c r="N223" i="8" s="1"/>
  <c r="L222" i="8"/>
  <c r="M222" i="8" s="1"/>
  <c r="N222" i="8" s="1"/>
  <c r="L221" i="8"/>
  <c r="M221" i="8" s="1"/>
  <c r="N221" i="8" s="1"/>
  <c r="L220" i="8"/>
  <c r="M220" i="8" s="1"/>
  <c r="N220" i="8" s="1"/>
  <c r="L219" i="8"/>
  <c r="M219" i="8" s="1"/>
  <c r="N219" i="8" s="1"/>
  <c r="L218" i="8"/>
  <c r="M218" i="8" s="1"/>
  <c r="N218" i="8" s="1"/>
  <c r="L217" i="8"/>
  <c r="M217" i="8" s="1"/>
  <c r="N217" i="8" s="1"/>
  <c r="L216" i="8"/>
  <c r="M216" i="8" s="1"/>
  <c r="N216" i="8" s="1"/>
  <c r="L215" i="8"/>
  <c r="M215" i="8" s="1"/>
  <c r="N215" i="8" s="1"/>
  <c r="L214" i="8"/>
  <c r="M214" i="8" s="1"/>
  <c r="N214" i="8" s="1"/>
  <c r="L213" i="8"/>
  <c r="M213" i="8" s="1"/>
  <c r="N213" i="8" s="1"/>
  <c r="L212" i="8"/>
  <c r="L211" i="8"/>
  <c r="L210" i="8"/>
  <c r="M210" i="8" s="1"/>
  <c r="N210" i="8" s="1"/>
  <c r="L209" i="8"/>
  <c r="M209" i="8" s="1"/>
  <c r="N209" i="8" s="1"/>
  <c r="L208" i="8"/>
  <c r="M208" i="8" s="1"/>
  <c r="N208" i="8" s="1"/>
  <c r="L207" i="8"/>
  <c r="M207" i="8" s="1"/>
  <c r="N207" i="8" s="1"/>
  <c r="L206" i="8"/>
  <c r="M206" i="8" s="1"/>
  <c r="N206" i="8" s="1"/>
  <c r="L205" i="8"/>
  <c r="M205" i="8" s="1"/>
  <c r="N205" i="8" s="1"/>
  <c r="L204" i="8"/>
  <c r="L203" i="8"/>
  <c r="M203" i="8" s="1"/>
  <c r="N203" i="8" s="1"/>
  <c r="L202" i="8"/>
  <c r="M202" i="8" s="1"/>
  <c r="N202" i="8" s="1"/>
  <c r="L201" i="8"/>
  <c r="M201" i="8" s="1"/>
  <c r="N201" i="8" s="1"/>
  <c r="L200" i="8"/>
  <c r="M200" i="8" s="1"/>
  <c r="N200" i="8" s="1"/>
  <c r="L199" i="8"/>
  <c r="M199" i="8" s="1"/>
  <c r="N199" i="8" s="1"/>
  <c r="L198" i="8"/>
  <c r="M198" i="8" s="1"/>
  <c r="N198" i="8" s="1"/>
  <c r="L197" i="8"/>
  <c r="M197" i="8" s="1"/>
  <c r="N197" i="8" s="1"/>
  <c r="L196" i="8"/>
  <c r="L195" i="8"/>
  <c r="M195" i="8" s="1"/>
  <c r="N195" i="8" s="1"/>
  <c r="L194" i="8"/>
  <c r="M194" i="8" s="1"/>
  <c r="N194" i="8" s="1"/>
  <c r="L193" i="8"/>
  <c r="M193" i="8" s="1"/>
  <c r="N193" i="8" s="1"/>
  <c r="L192" i="8"/>
  <c r="M192" i="8" s="1"/>
  <c r="N192" i="8" s="1"/>
  <c r="L191" i="8"/>
  <c r="M191" i="8" s="1"/>
  <c r="N191" i="8" s="1"/>
  <c r="L190" i="8"/>
  <c r="M190" i="8" s="1"/>
  <c r="N190" i="8" s="1"/>
  <c r="L189" i="8"/>
  <c r="M189" i="8" s="1"/>
  <c r="N189" i="8" s="1"/>
  <c r="L188" i="8"/>
  <c r="L187" i="8"/>
  <c r="M187" i="8" s="1"/>
  <c r="N187" i="8" s="1"/>
  <c r="L186" i="8"/>
  <c r="L185" i="8"/>
  <c r="M185" i="8" s="1"/>
  <c r="N185" i="8" s="1"/>
  <c r="L184" i="8"/>
  <c r="M184" i="8" s="1"/>
  <c r="N184" i="8" s="1"/>
  <c r="L183" i="8"/>
  <c r="M183" i="8" s="1"/>
  <c r="N183" i="8" s="1"/>
  <c r="L182" i="8"/>
  <c r="M182" i="8" s="1"/>
  <c r="N182" i="8" s="1"/>
  <c r="L181" i="8"/>
  <c r="M181" i="8" s="1"/>
  <c r="N181" i="8" s="1"/>
  <c r="L180" i="8"/>
  <c r="L179" i="8"/>
  <c r="M179" i="8" s="1"/>
  <c r="N179" i="8" s="1"/>
  <c r="L178" i="8"/>
  <c r="M178" i="8" s="1"/>
  <c r="N178" i="8" s="1"/>
  <c r="L177" i="8"/>
  <c r="M177" i="8" s="1"/>
  <c r="N177" i="8" s="1"/>
  <c r="L176" i="8"/>
  <c r="M176" i="8" s="1"/>
  <c r="N176" i="8" s="1"/>
  <c r="L175" i="8"/>
  <c r="M175" i="8" s="1"/>
  <c r="N175" i="8" s="1"/>
  <c r="L174" i="8"/>
  <c r="M174" i="8" s="1"/>
  <c r="N174" i="8" s="1"/>
  <c r="L173" i="8"/>
  <c r="M173" i="8" s="1"/>
  <c r="N173" i="8" s="1"/>
  <c r="L172" i="8"/>
  <c r="M172" i="8" s="1"/>
  <c r="N172" i="8" s="1"/>
  <c r="L171" i="8"/>
  <c r="M171" i="8" s="1"/>
  <c r="N171" i="8" s="1"/>
  <c r="L170" i="8"/>
  <c r="M170" i="8" s="1"/>
  <c r="N170" i="8" s="1"/>
  <c r="L169" i="8"/>
  <c r="M169" i="8" s="1"/>
  <c r="N169" i="8" s="1"/>
  <c r="L168" i="8"/>
  <c r="M168" i="8" s="1"/>
  <c r="N168" i="8" s="1"/>
  <c r="L167" i="8"/>
  <c r="M167" i="8" s="1"/>
  <c r="N167" i="8" s="1"/>
  <c r="L166" i="8"/>
  <c r="M166" i="8" s="1"/>
  <c r="N166" i="8" s="1"/>
  <c r="L165" i="8"/>
  <c r="M165" i="8" s="1"/>
  <c r="N165" i="8" s="1"/>
  <c r="L164" i="8"/>
  <c r="M164" i="8" s="1"/>
  <c r="N164" i="8" s="1"/>
  <c r="L163" i="8"/>
  <c r="M163" i="8" s="1"/>
  <c r="N163" i="8" s="1"/>
  <c r="L162" i="8"/>
  <c r="M162" i="8" s="1"/>
  <c r="N162" i="8" s="1"/>
  <c r="L161" i="8"/>
  <c r="M161" i="8" s="1"/>
  <c r="N161" i="8" s="1"/>
  <c r="L160" i="8"/>
  <c r="M160" i="8" s="1"/>
  <c r="N160" i="8" s="1"/>
  <c r="L159" i="8"/>
  <c r="M159" i="8" s="1"/>
  <c r="N159" i="8" s="1"/>
  <c r="L158" i="8"/>
  <c r="M158" i="8" s="1"/>
  <c r="N158" i="8" s="1"/>
  <c r="L157" i="8"/>
  <c r="M157" i="8" s="1"/>
  <c r="N157" i="8" s="1"/>
  <c r="L156" i="8"/>
  <c r="M156" i="8" s="1"/>
  <c r="N156" i="8" s="1"/>
  <c r="L155" i="8"/>
  <c r="M155" i="8" s="1"/>
  <c r="N155" i="8" s="1"/>
  <c r="L154" i="8"/>
  <c r="M154" i="8" s="1"/>
  <c r="N154" i="8" s="1"/>
  <c r="L153" i="8"/>
  <c r="M153" i="8" s="1"/>
  <c r="N153" i="8" s="1"/>
  <c r="L152" i="8"/>
  <c r="M152" i="8" s="1"/>
  <c r="N152" i="8" s="1"/>
  <c r="L151" i="8"/>
  <c r="M151" i="8" s="1"/>
  <c r="N151" i="8" s="1"/>
  <c r="L150" i="8"/>
  <c r="M150" i="8" s="1"/>
  <c r="N150" i="8" s="1"/>
  <c r="L149" i="8"/>
  <c r="M149" i="8" s="1"/>
  <c r="N149" i="8" s="1"/>
  <c r="L148" i="8"/>
  <c r="M148" i="8" s="1"/>
  <c r="N148" i="8" s="1"/>
  <c r="L147" i="8"/>
  <c r="M147" i="8" s="1"/>
  <c r="N147" i="8" s="1"/>
  <c r="L146" i="8"/>
  <c r="M146" i="8" s="1"/>
  <c r="N146" i="8" s="1"/>
  <c r="L145" i="8"/>
  <c r="M145" i="8" s="1"/>
  <c r="N145" i="8" s="1"/>
  <c r="L144" i="8"/>
  <c r="M144" i="8" s="1"/>
  <c r="N144" i="8" s="1"/>
  <c r="L143" i="8"/>
  <c r="M143" i="8" s="1"/>
  <c r="N143" i="8" s="1"/>
  <c r="L142" i="8"/>
  <c r="M142" i="8" s="1"/>
  <c r="N142" i="8" s="1"/>
  <c r="L141" i="8"/>
  <c r="M141" i="8" s="1"/>
  <c r="N141" i="8" s="1"/>
  <c r="L140" i="8"/>
  <c r="M140" i="8" s="1"/>
  <c r="N140" i="8" s="1"/>
  <c r="L139" i="8"/>
  <c r="M139" i="8" s="1"/>
  <c r="N139" i="8" s="1"/>
  <c r="L138" i="8"/>
  <c r="M138" i="8" s="1"/>
  <c r="N138" i="8" s="1"/>
  <c r="L137" i="8"/>
  <c r="M137" i="8" s="1"/>
  <c r="N137" i="8" s="1"/>
  <c r="L136" i="8"/>
  <c r="M136" i="8" s="1"/>
  <c r="N136" i="8" s="1"/>
  <c r="L135" i="8"/>
  <c r="M135" i="8" s="1"/>
  <c r="N135" i="8" s="1"/>
  <c r="L134" i="8"/>
  <c r="M134" i="8" s="1"/>
  <c r="N134" i="8" s="1"/>
  <c r="L133" i="8"/>
  <c r="M133" i="8" s="1"/>
  <c r="N133" i="8" s="1"/>
  <c r="L132" i="8"/>
  <c r="M132" i="8" s="1"/>
  <c r="N132" i="8" s="1"/>
  <c r="L131" i="8"/>
  <c r="M131" i="8" s="1"/>
  <c r="N131" i="8" s="1"/>
  <c r="L130" i="8"/>
  <c r="M130" i="8" s="1"/>
  <c r="N130" i="8" s="1"/>
  <c r="L129" i="8"/>
  <c r="M129" i="8" s="1"/>
  <c r="N129" i="8" s="1"/>
  <c r="L128" i="8"/>
  <c r="M128" i="8" s="1"/>
  <c r="N128" i="8" s="1"/>
  <c r="L127" i="8"/>
  <c r="M127" i="8" s="1"/>
  <c r="N127" i="8" s="1"/>
  <c r="L126" i="8"/>
  <c r="M126" i="8" s="1"/>
  <c r="N126" i="8" s="1"/>
  <c r="L125" i="8"/>
  <c r="M125" i="8" s="1"/>
  <c r="N125" i="8" s="1"/>
  <c r="L124" i="8"/>
  <c r="M124" i="8" s="1"/>
  <c r="N124" i="8" s="1"/>
  <c r="L123" i="8"/>
  <c r="M123" i="8" s="1"/>
  <c r="N123" i="8" s="1"/>
  <c r="L122" i="8"/>
  <c r="M122" i="8" s="1"/>
  <c r="N122" i="8" s="1"/>
  <c r="L121" i="8"/>
  <c r="M121" i="8" s="1"/>
  <c r="N121" i="8" s="1"/>
  <c r="L120" i="8"/>
  <c r="M120" i="8" s="1"/>
  <c r="N120" i="8" s="1"/>
  <c r="L119" i="8"/>
  <c r="M119" i="8" s="1"/>
  <c r="N119" i="8" s="1"/>
  <c r="L118" i="8"/>
  <c r="M118" i="8" s="1"/>
  <c r="N118" i="8" s="1"/>
  <c r="L117" i="8"/>
  <c r="M117" i="8" s="1"/>
  <c r="N117" i="8" s="1"/>
  <c r="L116" i="8"/>
  <c r="M116" i="8" s="1"/>
  <c r="N116" i="8" s="1"/>
  <c r="L115" i="8"/>
  <c r="M115" i="8" s="1"/>
  <c r="N115" i="8" s="1"/>
  <c r="L114" i="8"/>
  <c r="M114" i="8" s="1"/>
  <c r="N114" i="8" s="1"/>
  <c r="L113" i="8"/>
  <c r="M113" i="8" s="1"/>
  <c r="N113" i="8" s="1"/>
  <c r="L112" i="8"/>
  <c r="M112" i="8" s="1"/>
  <c r="N112" i="8" s="1"/>
  <c r="L111" i="8"/>
  <c r="M111" i="8" s="1"/>
  <c r="N111" i="8" s="1"/>
  <c r="L110" i="8"/>
  <c r="M110" i="8" s="1"/>
  <c r="N110" i="8" s="1"/>
  <c r="L109" i="8"/>
  <c r="M109" i="8" s="1"/>
  <c r="N109" i="8" s="1"/>
  <c r="L108" i="8"/>
  <c r="M108" i="8" s="1"/>
  <c r="N108" i="8" s="1"/>
  <c r="L107" i="8"/>
  <c r="M107" i="8" s="1"/>
  <c r="N107" i="8" s="1"/>
  <c r="L106" i="8"/>
  <c r="M106" i="8" s="1"/>
  <c r="N106" i="8" s="1"/>
  <c r="L105" i="8"/>
  <c r="M105" i="8" s="1"/>
  <c r="N105" i="8" s="1"/>
  <c r="L104" i="8"/>
  <c r="M104" i="8" s="1"/>
  <c r="N104" i="8" s="1"/>
  <c r="L103" i="8"/>
  <c r="M103" i="8" s="1"/>
  <c r="N103" i="8" s="1"/>
  <c r="L102" i="8"/>
  <c r="M102" i="8" s="1"/>
  <c r="N102" i="8" s="1"/>
  <c r="L101" i="8"/>
  <c r="M101" i="8" s="1"/>
  <c r="N101" i="8" s="1"/>
  <c r="L100" i="8"/>
  <c r="M100" i="8" s="1"/>
  <c r="N100" i="8" s="1"/>
  <c r="L99" i="8"/>
  <c r="M99" i="8" s="1"/>
  <c r="N99" i="8" s="1"/>
  <c r="L98" i="8"/>
  <c r="M98" i="8" s="1"/>
  <c r="N98" i="8" s="1"/>
  <c r="L97" i="8"/>
  <c r="M97" i="8" s="1"/>
  <c r="N97" i="8" s="1"/>
  <c r="L96" i="8"/>
  <c r="M96" i="8" s="1"/>
  <c r="N96" i="8" s="1"/>
  <c r="L95" i="8"/>
  <c r="M95" i="8" s="1"/>
  <c r="N95" i="8" s="1"/>
  <c r="L94" i="8"/>
  <c r="M94" i="8" s="1"/>
  <c r="N94" i="8" s="1"/>
  <c r="L93" i="8"/>
  <c r="M93" i="8" s="1"/>
  <c r="N93" i="8" s="1"/>
  <c r="L92" i="8"/>
  <c r="M92" i="8" s="1"/>
  <c r="N92" i="8" s="1"/>
  <c r="L91" i="8"/>
  <c r="M91" i="8" s="1"/>
  <c r="N91" i="8" s="1"/>
  <c r="L90" i="8"/>
  <c r="M90" i="8" s="1"/>
  <c r="N90" i="8" s="1"/>
  <c r="L89" i="8"/>
  <c r="M89" i="8" s="1"/>
  <c r="N89" i="8" s="1"/>
  <c r="L88" i="8"/>
  <c r="M88" i="8" s="1"/>
  <c r="N88" i="8" s="1"/>
  <c r="L87" i="8"/>
  <c r="M87" i="8" s="1"/>
  <c r="N87" i="8" s="1"/>
  <c r="L86" i="8"/>
  <c r="M86" i="8" s="1"/>
  <c r="N86" i="8" s="1"/>
  <c r="L85" i="8"/>
  <c r="M85" i="8" s="1"/>
  <c r="N85" i="8" s="1"/>
  <c r="L84" i="8"/>
  <c r="M84" i="8" s="1"/>
  <c r="N84" i="8" s="1"/>
  <c r="L83" i="8"/>
  <c r="M83" i="8" s="1"/>
  <c r="N83" i="8" s="1"/>
  <c r="L82" i="8"/>
  <c r="M82" i="8" s="1"/>
  <c r="N82" i="8" s="1"/>
  <c r="L81" i="8"/>
  <c r="M81" i="8" s="1"/>
  <c r="N81" i="8" s="1"/>
  <c r="L80" i="8"/>
  <c r="M80" i="8" s="1"/>
  <c r="N80" i="8" s="1"/>
  <c r="L79" i="8"/>
  <c r="M79" i="8" s="1"/>
  <c r="N79" i="8" s="1"/>
  <c r="L78" i="8"/>
  <c r="M78" i="8" s="1"/>
  <c r="N78" i="8" s="1"/>
  <c r="L77" i="8"/>
  <c r="M77" i="8" s="1"/>
  <c r="N77" i="8" s="1"/>
  <c r="L76" i="8"/>
  <c r="M76" i="8" s="1"/>
  <c r="N76" i="8" s="1"/>
  <c r="L75" i="8"/>
  <c r="M75" i="8" s="1"/>
  <c r="N75" i="8" s="1"/>
  <c r="L74" i="8"/>
  <c r="M74" i="8" s="1"/>
  <c r="N74" i="8" s="1"/>
  <c r="L73" i="8"/>
  <c r="M73" i="8" s="1"/>
  <c r="N73" i="8" s="1"/>
  <c r="L72" i="8"/>
  <c r="M72" i="8" s="1"/>
  <c r="N72" i="8" s="1"/>
  <c r="L71" i="8"/>
  <c r="M71" i="8" s="1"/>
  <c r="N71" i="8" s="1"/>
  <c r="L70" i="8"/>
  <c r="M70" i="8" s="1"/>
  <c r="N70" i="8" s="1"/>
  <c r="L69" i="8"/>
  <c r="M69" i="8" s="1"/>
  <c r="N69" i="8" s="1"/>
  <c r="L68" i="8"/>
  <c r="M68" i="8" s="1"/>
  <c r="N68" i="8" s="1"/>
  <c r="L67" i="8"/>
  <c r="M67" i="8" s="1"/>
  <c r="N67" i="8" s="1"/>
  <c r="L66" i="8"/>
  <c r="M66" i="8" s="1"/>
  <c r="N66" i="8" s="1"/>
  <c r="L65" i="8"/>
  <c r="M65" i="8" s="1"/>
  <c r="N65" i="8" s="1"/>
  <c r="L64" i="8"/>
  <c r="M64" i="8" s="1"/>
  <c r="N64" i="8" s="1"/>
  <c r="L63" i="8"/>
  <c r="M63" i="8" s="1"/>
  <c r="N63" i="8" s="1"/>
  <c r="L62" i="8"/>
  <c r="M62" i="8" s="1"/>
  <c r="N62" i="8" s="1"/>
  <c r="L61" i="8"/>
  <c r="M61" i="8" s="1"/>
  <c r="N61" i="8" s="1"/>
  <c r="L60" i="8"/>
  <c r="M60" i="8" s="1"/>
  <c r="N60" i="8" s="1"/>
  <c r="L59" i="8"/>
  <c r="M59" i="8" s="1"/>
  <c r="N59" i="8" s="1"/>
  <c r="L58" i="8"/>
  <c r="M58" i="8" s="1"/>
  <c r="N58" i="8" s="1"/>
  <c r="L57" i="8"/>
  <c r="M57" i="8" s="1"/>
  <c r="N57" i="8" s="1"/>
  <c r="L56" i="8"/>
  <c r="M56" i="8" s="1"/>
  <c r="N56" i="8" s="1"/>
  <c r="L55" i="8"/>
  <c r="M55" i="8" s="1"/>
  <c r="N55" i="8" s="1"/>
  <c r="L54" i="8"/>
  <c r="M54" i="8" s="1"/>
  <c r="N54" i="8" s="1"/>
  <c r="L53" i="8"/>
  <c r="M53" i="8" s="1"/>
  <c r="N53" i="8" s="1"/>
  <c r="L52" i="8"/>
  <c r="M52" i="8" s="1"/>
  <c r="N52" i="8" s="1"/>
  <c r="L51" i="8"/>
  <c r="M51" i="8" s="1"/>
  <c r="N51" i="8" s="1"/>
  <c r="L50" i="8"/>
  <c r="M50" i="8" s="1"/>
  <c r="N50" i="8" s="1"/>
  <c r="L49" i="8"/>
  <c r="M49" i="8" s="1"/>
  <c r="N49" i="8" s="1"/>
  <c r="L48" i="8"/>
  <c r="M48" i="8" s="1"/>
  <c r="N48" i="8" s="1"/>
  <c r="L47" i="8"/>
  <c r="M47" i="8" s="1"/>
  <c r="N47" i="8" s="1"/>
  <c r="L46" i="8"/>
  <c r="M46" i="8" s="1"/>
  <c r="N46" i="8" s="1"/>
  <c r="L45" i="8"/>
  <c r="M45" i="8" s="1"/>
  <c r="N45" i="8" s="1"/>
  <c r="L44" i="8"/>
  <c r="M44" i="8" s="1"/>
  <c r="N44" i="8" s="1"/>
  <c r="L43" i="8"/>
  <c r="M43" i="8" s="1"/>
  <c r="N43" i="8" s="1"/>
  <c r="L42" i="8"/>
  <c r="M42" i="8" s="1"/>
  <c r="N42" i="8" s="1"/>
  <c r="L41" i="8"/>
  <c r="M41" i="8" s="1"/>
  <c r="N41" i="8" s="1"/>
  <c r="L40" i="8"/>
  <c r="M40" i="8" s="1"/>
  <c r="N40" i="8" s="1"/>
  <c r="L39" i="8"/>
  <c r="M39" i="8" s="1"/>
  <c r="N39" i="8" s="1"/>
  <c r="L38" i="8"/>
  <c r="M38" i="8" s="1"/>
  <c r="N38" i="8" s="1"/>
  <c r="L37" i="8"/>
  <c r="M37" i="8" s="1"/>
  <c r="N37" i="8" s="1"/>
  <c r="L36" i="8"/>
  <c r="M36" i="8" s="1"/>
  <c r="N36" i="8" s="1"/>
  <c r="L35" i="8"/>
  <c r="M35" i="8" s="1"/>
  <c r="N35" i="8" s="1"/>
  <c r="L34" i="8"/>
  <c r="M34" i="8" s="1"/>
  <c r="N34" i="8" s="1"/>
  <c r="L33" i="8"/>
  <c r="M33" i="8" s="1"/>
  <c r="N33" i="8" s="1"/>
  <c r="L32" i="8"/>
  <c r="M32" i="8" s="1"/>
  <c r="N32" i="8" s="1"/>
  <c r="L31" i="8"/>
  <c r="M31" i="8" s="1"/>
  <c r="N31" i="8" s="1"/>
  <c r="L30" i="8"/>
  <c r="M30" i="8" s="1"/>
  <c r="N30" i="8" s="1"/>
  <c r="L29" i="8"/>
  <c r="M29" i="8" s="1"/>
  <c r="N29" i="8" s="1"/>
  <c r="L28" i="8"/>
  <c r="M28" i="8" s="1"/>
  <c r="N28" i="8" s="1"/>
  <c r="L27" i="8"/>
  <c r="M27" i="8" s="1"/>
  <c r="N27" i="8" s="1"/>
  <c r="L26" i="8"/>
  <c r="M26" i="8" s="1"/>
  <c r="N26" i="8" s="1"/>
  <c r="L25" i="8"/>
  <c r="M25" i="8" s="1"/>
  <c r="N25" i="8" s="1"/>
  <c r="L24" i="8"/>
  <c r="M24" i="8" s="1"/>
  <c r="N24" i="8" s="1"/>
  <c r="L23" i="8"/>
  <c r="M23" i="8" s="1"/>
  <c r="N23" i="8" s="1"/>
  <c r="L22" i="8"/>
  <c r="M22" i="8" s="1"/>
  <c r="N22" i="8" s="1"/>
  <c r="L21" i="8"/>
  <c r="M21" i="8" s="1"/>
  <c r="N21" i="8" s="1"/>
  <c r="L20" i="8"/>
  <c r="M20" i="8" s="1"/>
  <c r="N20" i="8" s="1"/>
  <c r="L19" i="8"/>
  <c r="M19" i="8" s="1"/>
  <c r="N19" i="8" s="1"/>
  <c r="L18" i="8"/>
  <c r="M18" i="8" s="1"/>
  <c r="N18" i="8" s="1"/>
  <c r="L17" i="8"/>
  <c r="M17" i="8" s="1"/>
  <c r="N17" i="8" s="1"/>
  <c r="L16" i="8"/>
  <c r="M16" i="8" s="1"/>
  <c r="N16" i="8" s="1"/>
  <c r="L15" i="8"/>
  <c r="M15" i="8" s="1"/>
  <c r="N15" i="8" s="1"/>
  <c r="L14" i="8"/>
  <c r="M14" i="8" s="1"/>
  <c r="N14" i="8" s="1"/>
  <c r="L13" i="8"/>
  <c r="M13" i="8" s="1"/>
  <c r="N13" i="8" s="1"/>
  <c r="L12" i="8"/>
  <c r="M12" i="8" s="1"/>
  <c r="N12" i="8" s="1"/>
  <c r="L11" i="8"/>
  <c r="M11" i="8" s="1"/>
  <c r="N11" i="8" s="1"/>
  <c r="L10" i="8"/>
  <c r="M10" i="8" s="1"/>
  <c r="N10" i="8" s="1"/>
  <c r="L9" i="8"/>
  <c r="M9" i="8" s="1"/>
  <c r="N9" i="8" s="1"/>
  <c r="L8" i="8"/>
  <c r="M8" i="8" s="1"/>
  <c r="N8" i="8" s="1"/>
  <c r="L7" i="8"/>
  <c r="M7" i="8" s="1"/>
  <c r="N7" i="8" s="1"/>
  <c r="L6" i="8"/>
  <c r="M6" i="8" s="1"/>
  <c r="N6" i="8" s="1"/>
  <c r="L5" i="8"/>
  <c r="M5" i="8" s="1"/>
  <c r="N5" i="8" s="1"/>
  <c r="L4" i="8"/>
  <c r="M4" i="8" s="1"/>
  <c r="N4" i="8" s="1"/>
  <c r="B5" i="8"/>
  <c r="M492" i="8"/>
  <c r="N492" i="8" s="1"/>
  <c r="M460" i="8"/>
  <c r="N460" i="8" s="1"/>
  <c r="M449" i="8"/>
  <c r="N449" i="8" s="1"/>
  <c r="M362" i="8"/>
  <c r="N362" i="8" s="1"/>
  <c r="M348" i="8"/>
  <c r="N348" i="8" s="1"/>
  <c r="M336" i="8"/>
  <c r="N336" i="8" s="1"/>
  <c r="M300" i="8"/>
  <c r="N300" i="8" s="1"/>
  <c r="M289" i="8"/>
  <c r="N289" i="8" s="1"/>
  <c r="M257" i="8"/>
  <c r="N257" i="8" s="1"/>
  <c r="M241" i="8"/>
  <c r="N241" i="8" s="1"/>
  <c r="M225" i="8"/>
  <c r="N225" i="8" s="1"/>
  <c r="M204" i="8"/>
  <c r="N204" i="8" s="1"/>
  <c r="M196" i="8"/>
  <c r="N196" i="8" s="1"/>
  <c r="M186" i="8"/>
  <c r="N186" i="8" s="1"/>
  <c r="M180" i="8"/>
  <c r="N180" i="8" s="1"/>
  <c r="F32" i="13"/>
  <c r="F30" i="13"/>
  <c r="F31" i="13"/>
  <c r="F29" i="13"/>
  <c r="F28" i="13"/>
  <c r="F27" i="13"/>
  <c r="N210" i="5"/>
  <c r="N209" i="5"/>
  <c r="N208" i="5"/>
  <c r="N207" i="5"/>
  <c r="N206" i="5"/>
  <c r="N204" i="5"/>
  <c r="N197" i="5"/>
  <c r="N195" i="5"/>
  <c r="N196" i="5"/>
  <c r="N194" i="5"/>
  <c r="N193" i="5"/>
  <c r="N4" i="12"/>
  <c r="B5" i="12"/>
  <c r="N5" i="12"/>
  <c r="A6" i="12"/>
  <c r="B6" i="12"/>
  <c r="N6" i="12"/>
  <c r="N7" i="12"/>
  <c r="N8" i="12"/>
  <c r="N9" i="12"/>
  <c r="N10" i="12"/>
  <c r="A11" i="12"/>
  <c r="N11" i="12"/>
  <c r="A12" i="12"/>
  <c r="N12" i="12"/>
  <c r="A13" i="12"/>
  <c r="N13" i="12"/>
  <c r="A14" i="12"/>
  <c r="N14" i="12"/>
  <c r="A15" i="12"/>
  <c r="N15" i="12"/>
  <c r="A16" i="12"/>
  <c r="N16" i="12"/>
  <c r="A17" i="12"/>
  <c r="N17" i="12"/>
  <c r="N18" i="12"/>
  <c r="A19" i="12"/>
  <c r="N19" i="12"/>
  <c r="A20" i="12"/>
  <c r="N20" i="12"/>
  <c r="A21" i="12"/>
  <c r="N21" i="12"/>
  <c r="A22" i="12"/>
  <c r="N22" i="12"/>
  <c r="A23" i="12"/>
  <c r="N23" i="12"/>
  <c r="A24" i="12"/>
  <c r="N24" i="12"/>
  <c r="A25"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3" i="12"/>
  <c r="N124" i="12"/>
  <c r="N125"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1" i="12"/>
  <c r="N152" i="12"/>
  <c r="N153" i="12"/>
  <c r="N154" i="12"/>
  <c r="N155" i="12"/>
  <c r="N156" i="12"/>
  <c r="N157" i="12"/>
  <c r="N158" i="12"/>
  <c r="N159" i="12"/>
  <c r="N160" i="12"/>
  <c r="N161" i="12"/>
  <c r="N162" i="12"/>
  <c r="N163" i="12"/>
  <c r="N164" i="12"/>
  <c r="N165" i="12"/>
  <c r="N166" i="12"/>
  <c r="N167" i="12"/>
  <c r="N168" i="12"/>
  <c r="N169" i="12"/>
  <c r="N170" i="12"/>
  <c r="N171" i="12"/>
  <c r="N172" i="12"/>
  <c r="N173" i="12"/>
  <c r="N174" i="12"/>
  <c r="N175" i="12"/>
  <c r="N176" i="12"/>
  <c r="N177" i="12"/>
  <c r="N178" i="12"/>
  <c r="N179" i="12"/>
  <c r="N180" i="12"/>
  <c r="N181" i="12"/>
  <c r="N182" i="12"/>
  <c r="N183" i="12"/>
  <c r="N184" i="12"/>
  <c r="N185" i="12"/>
  <c r="N186" i="12"/>
  <c r="N187" i="12"/>
  <c r="N188" i="12"/>
  <c r="N189" i="12"/>
  <c r="N190" i="12"/>
  <c r="N191" i="12"/>
  <c r="N192" i="12"/>
  <c r="N193" i="12"/>
  <c r="N194" i="12"/>
  <c r="N195" i="12"/>
  <c r="N196" i="12"/>
  <c r="N197" i="12"/>
  <c r="N198" i="12"/>
  <c r="N199" i="12"/>
  <c r="N200" i="12"/>
  <c r="N201" i="12"/>
  <c r="N202" i="12"/>
  <c r="N203" i="12"/>
  <c r="N204" i="12"/>
  <c r="N205" i="12"/>
  <c r="N206" i="12"/>
  <c r="N207" i="12"/>
  <c r="N208" i="12"/>
  <c r="N209" i="12"/>
  <c r="N210" i="12"/>
  <c r="N211" i="12"/>
  <c r="N212" i="12"/>
  <c r="N213" i="12"/>
  <c r="N214" i="12"/>
  <c r="N215" i="12"/>
  <c r="N216" i="12"/>
  <c r="N217" i="12"/>
  <c r="N218" i="12"/>
  <c r="N219" i="12"/>
  <c r="N220" i="12"/>
  <c r="N221" i="12"/>
  <c r="N222" i="12"/>
  <c r="N223" i="12"/>
  <c r="N224" i="12"/>
  <c r="N225" i="12"/>
  <c r="N226" i="12"/>
  <c r="N227" i="12"/>
  <c r="N228" i="12"/>
  <c r="N229" i="12"/>
  <c r="N230" i="12"/>
  <c r="N231" i="12"/>
  <c r="N232" i="12"/>
  <c r="N233" i="12"/>
  <c r="N234" i="12"/>
  <c r="N235" i="12"/>
  <c r="N236" i="12"/>
  <c r="N237" i="12"/>
  <c r="N238" i="12"/>
  <c r="N239" i="12"/>
  <c r="N240" i="12"/>
  <c r="N241" i="12"/>
  <c r="N242" i="12"/>
  <c r="N243" i="12"/>
  <c r="N244" i="12"/>
  <c r="N245" i="12"/>
  <c r="N246" i="12"/>
  <c r="N247" i="12"/>
  <c r="N248" i="12"/>
  <c r="N249" i="12"/>
  <c r="N250" i="12"/>
  <c r="N251" i="12"/>
  <c r="N252" i="12"/>
  <c r="N253" i="12"/>
  <c r="N254" i="12"/>
  <c r="N255" i="12"/>
  <c r="N256" i="12"/>
  <c r="N257" i="12"/>
  <c r="N258" i="12"/>
  <c r="N259" i="12"/>
  <c r="N260" i="12"/>
  <c r="N261" i="12"/>
  <c r="N262" i="12"/>
  <c r="N263" i="12"/>
  <c r="N264" i="12"/>
  <c r="N265" i="12"/>
  <c r="N266" i="12"/>
  <c r="N267" i="12"/>
  <c r="N268" i="12"/>
  <c r="N269" i="12"/>
  <c r="N270" i="12"/>
  <c r="N271" i="12"/>
  <c r="N272" i="12"/>
  <c r="N273" i="12"/>
  <c r="N274" i="12"/>
  <c r="N275" i="12"/>
  <c r="N276" i="12"/>
  <c r="N277" i="12"/>
  <c r="N278" i="12"/>
  <c r="N279" i="12"/>
  <c r="N280" i="12"/>
  <c r="N281" i="12"/>
  <c r="N282" i="12"/>
  <c r="N283" i="12"/>
  <c r="N284" i="12"/>
  <c r="N285" i="12"/>
  <c r="N286" i="12"/>
  <c r="N287" i="12"/>
  <c r="N288" i="12"/>
  <c r="N289" i="12"/>
  <c r="N290" i="12"/>
  <c r="N291" i="12"/>
  <c r="N292" i="12"/>
  <c r="N293" i="12"/>
  <c r="N294" i="12"/>
  <c r="N295" i="12"/>
  <c r="N296" i="12"/>
  <c r="N297" i="12"/>
  <c r="N298" i="12"/>
  <c r="N299" i="12"/>
  <c r="N300" i="12"/>
  <c r="N301" i="12"/>
  <c r="N302" i="12"/>
  <c r="N303" i="12"/>
  <c r="N304" i="12"/>
  <c r="N305" i="12"/>
  <c r="N306" i="12"/>
  <c r="N307" i="12"/>
  <c r="N308" i="12"/>
  <c r="N309" i="12"/>
  <c r="N310" i="12"/>
  <c r="N311" i="12"/>
  <c r="N312" i="12"/>
  <c r="N313" i="12"/>
  <c r="N314" i="12"/>
  <c r="N315" i="12"/>
  <c r="N316" i="12"/>
  <c r="N317" i="12"/>
  <c r="N318" i="12"/>
  <c r="N319" i="12"/>
  <c r="N320" i="12"/>
  <c r="N321" i="12"/>
  <c r="N322" i="12"/>
  <c r="N323" i="12"/>
  <c r="N324" i="12"/>
  <c r="N325" i="12"/>
  <c r="N326" i="12"/>
  <c r="N327" i="12"/>
  <c r="N328" i="12"/>
  <c r="N329" i="12"/>
  <c r="N330" i="12"/>
  <c r="N331" i="12"/>
  <c r="N332" i="12"/>
  <c r="N333" i="12"/>
  <c r="N334" i="12"/>
  <c r="N335" i="12"/>
  <c r="N336" i="12"/>
  <c r="N337" i="12"/>
  <c r="N338" i="12"/>
  <c r="N339" i="12"/>
  <c r="N340" i="12"/>
  <c r="N341" i="12"/>
  <c r="N342" i="12"/>
  <c r="N343" i="12"/>
  <c r="N344" i="12"/>
  <c r="N345" i="12"/>
  <c r="N346" i="12"/>
  <c r="N347" i="12"/>
  <c r="N348" i="12"/>
  <c r="N349" i="12"/>
  <c r="N350" i="12"/>
  <c r="N351" i="12"/>
  <c r="N352" i="12"/>
  <c r="N353" i="12"/>
  <c r="N354" i="12"/>
  <c r="N355" i="12"/>
  <c r="N356" i="12"/>
  <c r="N357" i="12"/>
  <c r="N358" i="12"/>
  <c r="N359" i="12"/>
  <c r="N360" i="12"/>
  <c r="N361" i="12"/>
  <c r="N362" i="12"/>
  <c r="N363" i="12"/>
  <c r="N364" i="12"/>
  <c r="N365" i="12"/>
  <c r="N366" i="12"/>
  <c r="N367" i="12"/>
  <c r="N368" i="12"/>
  <c r="N369" i="12"/>
  <c r="N370" i="12"/>
  <c r="N371" i="12"/>
  <c r="N372" i="12"/>
  <c r="N373" i="12"/>
  <c r="N374" i="12"/>
  <c r="N375" i="12"/>
  <c r="N376" i="12"/>
  <c r="N377" i="12"/>
  <c r="N378" i="12"/>
  <c r="N379" i="12"/>
  <c r="N380" i="12"/>
  <c r="N381" i="12"/>
  <c r="N382" i="12"/>
  <c r="N383" i="12"/>
  <c r="N384" i="12"/>
  <c r="N385" i="12"/>
  <c r="N386" i="12"/>
  <c r="N387" i="12"/>
  <c r="N388" i="12"/>
  <c r="N389" i="12"/>
  <c r="N390" i="12"/>
  <c r="N391" i="12"/>
  <c r="N392" i="12"/>
  <c r="N393" i="12"/>
  <c r="N394" i="12"/>
  <c r="N395" i="12"/>
  <c r="N396" i="12"/>
  <c r="N397" i="12"/>
  <c r="N398" i="12"/>
  <c r="N399" i="12"/>
  <c r="N400" i="12"/>
  <c r="N401" i="12"/>
  <c r="N402" i="12"/>
  <c r="N403" i="12"/>
  <c r="N404" i="12"/>
  <c r="N405" i="12"/>
  <c r="N406" i="12"/>
  <c r="N407" i="12"/>
  <c r="N408" i="12"/>
  <c r="N409" i="12"/>
  <c r="N410" i="12"/>
  <c r="N411" i="12"/>
  <c r="N412" i="12"/>
  <c r="N413" i="12"/>
  <c r="N414" i="12"/>
  <c r="N415" i="12"/>
  <c r="N416" i="12"/>
  <c r="N417" i="12"/>
  <c r="N418" i="12"/>
  <c r="N419" i="12"/>
  <c r="N420" i="12"/>
  <c r="N421" i="12"/>
  <c r="N422" i="12"/>
  <c r="N423" i="12"/>
  <c r="N424" i="12"/>
  <c r="N425" i="12"/>
  <c r="N426" i="12"/>
  <c r="N427" i="12"/>
  <c r="N428" i="12"/>
  <c r="N429" i="12"/>
  <c r="N430" i="12"/>
  <c r="N431" i="12"/>
  <c r="N432" i="12"/>
  <c r="N433" i="12"/>
  <c r="N434" i="12"/>
  <c r="N435" i="12"/>
  <c r="N436" i="12"/>
  <c r="N437" i="12"/>
  <c r="N438" i="12"/>
  <c r="N439" i="12"/>
  <c r="N440" i="12"/>
  <c r="N441" i="12"/>
  <c r="N442" i="12"/>
  <c r="N443" i="12"/>
  <c r="N444" i="12"/>
  <c r="N445" i="12"/>
  <c r="N446" i="12"/>
  <c r="N447" i="12"/>
  <c r="N448" i="12"/>
  <c r="N449" i="12"/>
  <c r="N450" i="12"/>
  <c r="N451" i="12"/>
  <c r="N452" i="12"/>
  <c r="N453" i="12"/>
  <c r="N454" i="12"/>
  <c r="N455" i="12"/>
  <c r="N456" i="12"/>
  <c r="N457" i="12"/>
  <c r="N458" i="12"/>
  <c r="N459" i="12"/>
  <c r="N460" i="12"/>
  <c r="N461" i="12"/>
  <c r="N462" i="12"/>
  <c r="N463" i="12"/>
  <c r="N464" i="12"/>
  <c r="N465" i="12"/>
  <c r="N466" i="12"/>
  <c r="N467" i="12"/>
  <c r="N468" i="12"/>
  <c r="N469" i="12"/>
  <c r="N470" i="12"/>
  <c r="N471" i="12"/>
  <c r="N472" i="12"/>
  <c r="N473" i="12"/>
  <c r="N474" i="12"/>
  <c r="N475" i="12"/>
  <c r="N476" i="12"/>
  <c r="N477" i="12"/>
  <c r="N478" i="12"/>
  <c r="N479" i="12"/>
  <c r="N480" i="12"/>
  <c r="N481" i="12"/>
  <c r="N482" i="12"/>
  <c r="N483" i="12"/>
  <c r="N484" i="12"/>
  <c r="N485" i="12"/>
  <c r="N486" i="12"/>
  <c r="N487" i="12"/>
  <c r="N488" i="12"/>
  <c r="N489" i="12"/>
  <c r="N490" i="12"/>
  <c r="N491" i="12"/>
  <c r="N492" i="12"/>
  <c r="N493" i="12"/>
  <c r="N494" i="12"/>
  <c r="N495" i="12"/>
  <c r="N496" i="12"/>
  <c r="N497" i="12"/>
  <c r="N498" i="12"/>
  <c r="N499" i="12"/>
  <c r="N500" i="12"/>
  <c r="N501" i="12"/>
  <c r="N502" i="12"/>
  <c r="N503" i="12"/>
  <c r="N504" i="12"/>
  <c r="N505" i="12"/>
  <c r="N506" i="12"/>
  <c r="N507" i="12"/>
  <c r="N508" i="12"/>
  <c r="N509" i="12"/>
  <c r="N510" i="12"/>
  <c r="N511" i="12"/>
  <c r="N512" i="12"/>
  <c r="N513" i="12"/>
  <c r="N514" i="12"/>
  <c r="N515" i="12"/>
  <c r="N516" i="12"/>
  <c r="N517" i="12"/>
  <c r="N518" i="12"/>
  <c r="N519" i="12"/>
  <c r="N520" i="12"/>
  <c r="N521" i="12"/>
  <c r="N522" i="12"/>
  <c r="N523" i="12"/>
  <c r="N524" i="12"/>
  <c r="N525" i="12"/>
  <c r="N526" i="12"/>
  <c r="N527" i="12"/>
  <c r="N528" i="12"/>
  <c r="N529" i="12"/>
  <c r="N530" i="12"/>
  <c r="N531" i="12"/>
  <c r="N532" i="12"/>
  <c r="N533" i="12"/>
  <c r="N534" i="12"/>
  <c r="N535" i="12"/>
  <c r="N536" i="12"/>
  <c r="N537" i="12"/>
  <c r="N538" i="12"/>
  <c r="N539" i="12"/>
  <c r="N540" i="12"/>
  <c r="N541" i="12"/>
  <c r="N542" i="12"/>
  <c r="N543" i="12"/>
  <c r="N544" i="12"/>
  <c r="N545" i="12"/>
  <c r="N546" i="12"/>
  <c r="N547" i="12"/>
  <c r="N548" i="12"/>
  <c r="N549" i="12"/>
  <c r="N550" i="12"/>
  <c r="N551" i="12"/>
  <c r="N552" i="12"/>
  <c r="N553" i="12"/>
  <c r="N554" i="12"/>
  <c r="N555" i="12"/>
  <c r="N556" i="12"/>
  <c r="N557" i="12"/>
  <c r="N558" i="12"/>
  <c r="N559" i="12"/>
  <c r="N560" i="12"/>
  <c r="N561" i="12"/>
  <c r="N562" i="12"/>
  <c r="N563" i="12"/>
  <c r="N564" i="12"/>
  <c r="N565" i="12"/>
  <c r="N566" i="12"/>
  <c r="N567" i="12"/>
  <c r="N568" i="12"/>
  <c r="N569" i="12"/>
  <c r="N570" i="12"/>
  <c r="N571" i="12"/>
  <c r="N572" i="12"/>
  <c r="N573" i="12"/>
  <c r="N574" i="12"/>
  <c r="N575" i="12"/>
  <c r="N576" i="12"/>
  <c r="N577" i="12"/>
  <c r="N578" i="12"/>
  <c r="N579" i="12"/>
  <c r="N580" i="12"/>
  <c r="N581" i="12"/>
  <c r="N582" i="12"/>
  <c r="N583" i="12"/>
  <c r="N584" i="12"/>
  <c r="N585" i="12"/>
  <c r="N586" i="12"/>
  <c r="N587" i="12"/>
  <c r="N588" i="12"/>
  <c r="N589" i="12"/>
  <c r="N590" i="12"/>
  <c r="N591" i="12"/>
  <c r="N592" i="12"/>
  <c r="N593" i="12"/>
  <c r="N594" i="12"/>
  <c r="N595" i="12"/>
  <c r="N596" i="12"/>
  <c r="N597" i="12"/>
  <c r="N598" i="12"/>
  <c r="N599" i="12"/>
  <c r="N600" i="12"/>
  <c r="N601" i="12"/>
  <c r="N602" i="12"/>
  <c r="N603" i="12"/>
  <c r="N604" i="12"/>
  <c r="N605" i="12"/>
  <c r="N606" i="12"/>
  <c r="N607" i="12"/>
  <c r="N608" i="12"/>
  <c r="N609" i="12"/>
  <c r="N610" i="12"/>
  <c r="N611" i="12"/>
  <c r="N612" i="12"/>
  <c r="N613" i="12"/>
  <c r="N614" i="12"/>
  <c r="N615" i="12"/>
  <c r="N616" i="12"/>
  <c r="N617" i="12"/>
  <c r="N618" i="12"/>
  <c r="N619" i="12"/>
  <c r="N620" i="12"/>
  <c r="N621" i="12"/>
  <c r="N622" i="12"/>
  <c r="N623" i="12"/>
  <c r="N624" i="12"/>
  <c r="N625" i="12"/>
  <c r="N626" i="12"/>
  <c r="N627" i="12"/>
  <c r="N628" i="12"/>
  <c r="N629" i="12"/>
  <c r="N630" i="12"/>
  <c r="N631" i="12"/>
  <c r="N632" i="12"/>
  <c r="N633" i="12"/>
  <c r="N634" i="12"/>
  <c r="N635" i="12"/>
  <c r="N636" i="12"/>
  <c r="N637" i="12"/>
  <c r="N638" i="12"/>
  <c r="N639" i="12"/>
  <c r="N640" i="12"/>
  <c r="N641" i="12"/>
  <c r="N642" i="12"/>
  <c r="N643" i="12"/>
  <c r="N644" i="12"/>
  <c r="N645" i="12"/>
  <c r="N646" i="12"/>
  <c r="N647" i="12"/>
  <c r="N648" i="12"/>
  <c r="N649" i="12"/>
  <c r="N650" i="12"/>
  <c r="N651" i="12"/>
  <c r="N652" i="12"/>
  <c r="N653" i="12"/>
  <c r="N654" i="12"/>
  <c r="N655" i="12"/>
  <c r="N656" i="12"/>
  <c r="N657" i="12"/>
  <c r="N658" i="12"/>
  <c r="N659" i="12"/>
  <c r="N660" i="12"/>
  <c r="N661" i="12"/>
  <c r="N662" i="12"/>
  <c r="N663" i="12"/>
  <c r="N664" i="12"/>
  <c r="N665" i="12"/>
  <c r="N666" i="12"/>
  <c r="N667" i="12"/>
  <c r="N668" i="12"/>
  <c r="N669" i="12"/>
  <c r="N670" i="12"/>
  <c r="N671" i="12"/>
  <c r="N672" i="12"/>
  <c r="N673" i="12"/>
  <c r="N674" i="12"/>
  <c r="N675" i="12"/>
  <c r="N676" i="12"/>
  <c r="N677" i="12"/>
  <c r="N678" i="12"/>
  <c r="N679" i="12"/>
  <c r="N680" i="12"/>
  <c r="N681" i="12"/>
  <c r="N682" i="12"/>
  <c r="N683" i="12"/>
  <c r="N684" i="12"/>
  <c r="N685" i="12"/>
  <c r="N686" i="12"/>
  <c r="N687" i="12"/>
  <c r="N688" i="12"/>
  <c r="N689" i="12"/>
  <c r="N690" i="12"/>
  <c r="N691" i="12"/>
  <c r="N692" i="12"/>
  <c r="N693" i="12"/>
  <c r="N694" i="12"/>
  <c r="N695" i="12"/>
  <c r="N696" i="12"/>
  <c r="N697" i="12"/>
  <c r="N698" i="12"/>
  <c r="N699" i="12"/>
  <c r="N700" i="12"/>
  <c r="N701" i="12"/>
  <c r="N702" i="12"/>
  <c r="N703" i="12"/>
  <c r="N704" i="12"/>
  <c r="N705" i="12"/>
  <c r="N706" i="12"/>
  <c r="N707" i="12"/>
  <c r="N708" i="12"/>
  <c r="N709" i="12"/>
  <c r="N710" i="12"/>
  <c r="N711" i="12"/>
  <c r="N712" i="12"/>
  <c r="N713" i="12"/>
  <c r="N714" i="12"/>
  <c r="N715" i="12"/>
  <c r="N716" i="12"/>
  <c r="N717" i="12"/>
  <c r="N718" i="12"/>
  <c r="N719" i="12"/>
  <c r="N720" i="12"/>
  <c r="N721" i="12"/>
  <c r="N722" i="12"/>
  <c r="N723" i="12"/>
  <c r="N724" i="12"/>
  <c r="N725" i="12"/>
  <c r="N726" i="12"/>
  <c r="N727" i="12"/>
  <c r="N728" i="12"/>
  <c r="N729" i="12"/>
  <c r="N730" i="12"/>
  <c r="N731" i="12"/>
  <c r="N732" i="12"/>
  <c r="N733" i="12"/>
  <c r="N734" i="12"/>
  <c r="N735" i="12"/>
  <c r="N736" i="12"/>
  <c r="N737" i="12"/>
  <c r="N738" i="12"/>
  <c r="N739" i="12"/>
  <c r="N740" i="12"/>
  <c r="N741" i="12"/>
  <c r="N742" i="12"/>
  <c r="N743" i="12"/>
  <c r="N744" i="12"/>
  <c r="N745" i="12"/>
  <c r="N746" i="12"/>
  <c r="N747" i="12"/>
  <c r="N748" i="12"/>
  <c r="N749" i="12"/>
  <c r="N750" i="12"/>
  <c r="N751" i="12"/>
  <c r="N752" i="12"/>
  <c r="N753" i="12"/>
  <c r="N754" i="12"/>
  <c r="N755" i="12"/>
  <c r="N756" i="12"/>
  <c r="N757" i="12"/>
  <c r="N758" i="12"/>
  <c r="N759" i="12"/>
  <c r="N760" i="12"/>
  <c r="N761" i="12"/>
  <c r="N762" i="12"/>
  <c r="N763" i="12"/>
  <c r="N764" i="12"/>
  <c r="N765" i="12"/>
  <c r="N766" i="12"/>
  <c r="N767" i="12"/>
  <c r="N768" i="12"/>
  <c r="N769" i="12"/>
  <c r="N770" i="12"/>
  <c r="N771" i="12"/>
  <c r="N772" i="12"/>
  <c r="N773" i="12"/>
  <c r="N774" i="12"/>
  <c r="N775" i="12"/>
  <c r="N776" i="12"/>
  <c r="N777" i="12"/>
  <c r="N778" i="12"/>
  <c r="N779" i="12"/>
  <c r="N780" i="12"/>
  <c r="N781" i="12"/>
  <c r="N782" i="12"/>
  <c r="N783" i="12"/>
  <c r="N784" i="12"/>
  <c r="N785" i="12"/>
  <c r="N786" i="12"/>
  <c r="N787" i="12"/>
  <c r="N788" i="12"/>
  <c r="N789" i="12"/>
  <c r="N790" i="12"/>
  <c r="N791" i="12"/>
  <c r="N792" i="12"/>
  <c r="N793" i="12"/>
  <c r="N794" i="12"/>
  <c r="N795" i="12"/>
  <c r="N796" i="12"/>
  <c r="N797" i="12"/>
  <c r="N798" i="12"/>
  <c r="N799" i="12"/>
  <c r="N800" i="12"/>
  <c r="N801" i="12"/>
  <c r="N802" i="12"/>
  <c r="N803" i="12"/>
  <c r="N804" i="12"/>
  <c r="N805" i="12"/>
  <c r="N806" i="12"/>
  <c r="N807" i="12"/>
  <c r="N808" i="12"/>
  <c r="N809" i="12"/>
  <c r="N810" i="12"/>
  <c r="N811" i="12"/>
  <c r="N812" i="12"/>
  <c r="N813" i="12"/>
  <c r="N814" i="12"/>
  <c r="N815" i="12"/>
  <c r="N816" i="12"/>
  <c r="N817" i="12"/>
  <c r="N818" i="12"/>
  <c r="N819" i="12"/>
  <c r="N820" i="12"/>
  <c r="N821" i="12"/>
  <c r="N822" i="12"/>
  <c r="N823" i="12"/>
  <c r="N824" i="12"/>
  <c r="N825" i="12"/>
  <c r="N826" i="12"/>
  <c r="N827" i="12"/>
  <c r="N828" i="12"/>
  <c r="N829" i="12"/>
  <c r="N830" i="12"/>
  <c r="N831" i="12"/>
  <c r="N832" i="12"/>
  <c r="N833" i="12"/>
  <c r="N834" i="12"/>
  <c r="N835" i="12"/>
  <c r="N836" i="12"/>
  <c r="N837" i="12"/>
  <c r="N838" i="12"/>
  <c r="N839" i="12"/>
  <c r="N840" i="12"/>
  <c r="N841" i="12"/>
  <c r="N842" i="12"/>
  <c r="N843" i="12"/>
  <c r="N844" i="12"/>
  <c r="N845" i="12"/>
  <c r="N846" i="12"/>
  <c r="N847" i="12"/>
  <c r="N848" i="12"/>
  <c r="N849" i="12"/>
  <c r="N850" i="12"/>
  <c r="N851" i="12"/>
  <c r="N852" i="12"/>
  <c r="N853" i="12"/>
  <c r="N854" i="12"/>
  <c r="N855" i="12"/>
  <c r="N856" i="12"/>
  <c r="N857" i="12"/>
  <c r="N858" i="12"/>
  <c r="N859" i="12"/>
  <c r="N860" i="12"/>
  <c r="N861" i="12"/>
  <c r="N862" i="12"/>
  <c r="N863" i="12"/>
  <c r="N864" i="12"/>
  <c r="N865" i="12"/>
  <c r="N866" i="12"/>
  <c r="N867" i="12"/>
  <c r="N868" i="12"/>
  <c r="N869" i="12"/>
  <c r="N870" i="12"/>
  <c r="N871" i="12"/>
  <c r="N872" i="12"/>
  <c r="N873" i="12"/>
  <c r="N874" i="12"/>
  <c r="N875" i="12"/>
  <c r="N876" i="12"/>
  <c r="N877" i="12"/>
  <c r="N878" i="12"/>
  <c r="N879" i="12"/>
  <c r="N880" i="12"/>
  <c r="N881" i="12"/>
  <c r="N882" i="12"/>
  <c r="N883" i="12"/>
  <c r="N884" i="12"/>
  <c r="N885" i="12"/>
  <c r="N886" i="12"/>
  <c r="N887" i="12"/>
  <c r="N888" i="12"/>
  <c r="N889" i="12"/>
  <c r="N890" i="12"/>
  <c r="N891" i="12"/>
  <c r="N892" i="12"/>
  <c r="N893" i="12"/>
  <c r="N894" i="12"/>
  <c r="N895" i="12"/>
  <c r="N896" i="12"/>
  <c r="N897" i="12"/>
  <c r="N898" i="12"/>
  <c r="N899" i="12"/>
  <c r="N900" i="12"/>
  <c r="N901" i="12"/>
  <c r="N902" i="12"/>
  <c r="N903" i="12"/>
  <c r="N904" i="12"/>
  <c r="N905" i="12"/>
  <c r="N906" i="12"/>
  <c r="N907" i="12"/>
  <c r="N908" i="12"/>
  <c r="N909" i="12"/>
  <c r="N910" i="12"/>
  <c r="N911" i="12"/>
  <c r="N912" i="12"/>
  <c r="N913" i="12"/>
  <c r="N914" i="12"/>
  <c r="N915" i="12"/>
  <c r="N916" i="12"/>
  <c r="N917" i="12"/>
  <c r="N918" i="12"/>
  <c r="N919" i="12"/>
  <c r="N920" i="12"/>
  <c r="N921" i="12"/>
  <c r="N922" i="12"/>
  <c r="N923" i="12"/>
  <c r="N924" i="12"/>
  <c r="N925" i="12"/>
  <c r="N926" i="12"/>
  <c r="N927" i="12"/>
  <c r="N928" i="12"/>
  <c r="N929" i="12"/>
  <c r="N930" i="12"/>
  <c r="N931" i="12"/>
  <c r="N932" i="12"/>
  <c r="N933" i="12"/>
  <c r="N934" i="12"/>
  <c r="N935" i="12"/>
  <c r="N936" i="12"/>
  <c r="N937" i="12"/>
  <c r="N938" i="12"/>
  <c r="N939" i="12"/>
  <c r="N940" i="12"/>
  <c r="N941" i="12"/>
  <c r="N942" i="12"/>
  <c r="N943" i="12"/>
  <c r="N944" i="12"/>
  <c r="N945" i="12"/>
  <c r="N946" i="12"/>
  <c r="N947" i="12"/>
  <c r="N948" i="12"/>
  <c r="N949" i="12"/>
  <c r="N950" i="12"/>
  <c r="N951" i="12"/>
  <c r="N952" i="12"/>
  <c r="N953" i="12"/>
  <c r="N954" i="12"/>
  <c r="N955" i="12"/>
  <c r="N956" i="12"/>
  <c r="N957" i="12"/>
  <c r="N958" i="12"/>
  <c r="N959" i="12"/>
  <c r="N960" i="12"/>
  <c r="N961" i="12"/>
  <c r="N962" i="12"/>
  <c r="N963" i="12"/>
  <c r="N964" i="12"/>
  <c r="N965" i="12"/>
  <c r="N966" i="12"/>
  <c r="N967" i="12"/>
  <c r="N968" i="12"/>
  <c r="N969" i="12"/>
  <c r="N970" i="12"/>
  <c r="N971" i="12"/>
  <c r="N972" i="12"/>
  <c r="N973" i="12"/>
  <c r="N974" i="12"/>
  <c r="N975" i="12"/>
  <c r="N976" i="12"/>
  <c r="N977" i="12"/>
  <c r="N978" i="12"/>
  <c r="N979" i="12"/>
  <c r="N980" i="12"/>
  <c r="N981" i="12"/>
  <c r="N982" i="12"/>
  <c r="N983" i="12"/>
  <c r="N984" i="12"/>
  <c r="N985" i="12"/>
  <c r="N986" i="12"/>
  <c r="N987" i="12"/>
  <c r="N988" i="12"/>
  <c r="N989" i="12"/>
  <c r="N990" i="12"/>
  <c r="N991" i="12"/>
  <c r="N992" i="12"/>
  <c r="N993" i="12"/>
  <c r="N994" i="12"/>
  <c r="N995" i="12"/>
  <c r="N996" i="12"/>
  <c r="N997" i="12"/>
  <c r="N998" i="12"/>
  <c r="N999" i="12"/>
  <c r="N1000" i="12"/>
  <c r="E14" i="6"/>
  <c r="E15" i="6"/>
  <c r="E16" i="6" s="1"/>
  <c r="E17" i="6" s="1"/>
  <c r="E18" i="6" s="1"/>
  <c r="F14" i="6"/>
  <c r="F15" i="6" s="1"/>
  <c r="F16" i="6" s="1"/>
  <c r="F17" i="6" s="1"/>
  <c r="F18" i="6" s="1"/>
  <c r="G14" i="6"/>
  <c r="G15" i="6"/>
  <c r="G16" i="6"/>
  <c r="G17" i="6" s="1"/>
  <c r="G18" i="6" s="1"/>
  <c r="H14" i="6"/>
  <c r="H15" i="6" s="1"/>
  <c r="H16" i="6" s="1"/>
  <c r="H17" i="6" s="1"/>
  <c r="H18" i="6" s="1"/>
  <c r="I14" i="6"/>
  <c r="J14" i="6"/>
  <c r="J15" i="6"/>
  <c r="J16" i="6" s="1"/>
  <c r="J17" i="6" s="1"/>
  <c r="J18" i="6" s="1"/>
  <c r="K14" i="6"/>
  <c r="K15" i="6" s="1"/>
  <c r="K16" i="6"/>
  <c r="K17" i="6" s="1"/>
  <c r="K18" i="6"/>
  <c r="L14" i="6"/>
  <c r="L15" i="6" s="1"/>
  <c r="L16" i="6" s="1"/>
  <c r="L17" i="6" s="1"/>
  <c r="L18" i="6" s="1"/>
  <c r="M14" i="6"/>
  <c r="M15" i="6" s="1"/>
  <c r="M16" i="6" s="1"/>
  <c r="M17" i="6" s="1"/>
  <c r="M18" i="6" s="1"/>
  <c r="N14" i="6"/>
  <c r="O14" i="6"/>
  <c r="O15" i="6" s="1"/>
  <c r="O16" i="6"/>
  <c r="O17" i="6" s="1"/>
  <c r="O18" i="6"/>
  <c r="P14" i="6"/>
  <c r="P15" i="6" s="1"/>
  <c r="P16" i="6" s="1"/>
  <c r="P17" i="6" s="1"/>
  <c r="P18" i="6" s="1"/>
  <c r="Q14" i="6"/>
  <c r="Q15" i="6" s="1"/>
  <c r="Q16" i="6" s="1"/>
  <c r="Q17" i="6" s="1"/>
  <c r="Q18" i="6" s="1"/>
  <c r="R14" i="6"/>
  <c r="R15" i="6"/>
  <c r="R16" i="6" s="1"/>
  <c r="R17" i="6" s="1"/>
  <c r="R18" i="6" s="1"/>
  <c r="S14" i="6"/>
  <c r="S15" i="6" s="1"/>
  <c r="S16" i="6"/>
  <c r="S17" i="6" s="1"/>
  <c r="S18" i="6"/>
  <c r="T14" i="6"/>
  <c r="T15" i="6" s="1"/>
  <c r="T16" i="6" s="1"/>
  <c r="T17" i="6" s="1"/>
  <c r="T18" i="6" s="1"/>
  <c r="U14" i="6"/>
  <c r="U15" i="6" s="1"/>
  <c r="I15" i="6"/>
  <c r="I16" i="6" s="1"/>
  <c r="I17" i="6" s="1"/>
  <c r="I18" i="6" s="1"/>
  <c r="N15" i="6"/>
  <c r="N16" i="6" s="1"/>
  <c r="N17" i="6"/>
  <c r="N18" i="6" s="1"/>
  <c r="A6" i="8"/>
  <c r="B6" i="8"/>
  <c r="O7" i="8"/>
  <c r="A11" i="8"/>
  <c r="A12" i="8"/>
  <c r="A13" i="8"/>
  <c r="A14" i="8"/>
  <c r="A15" i="8"/>
  <c r="A16" i="8"/>
  <c r="A17" i="8"/>
  <c r="A20" i="8"/>
  <c r="A21" i="8"/>
  <c r="A22" i="8"/>
  <c r="A23" i="8"/>
  <c r="A24" i="8"/>
  <c r="A25" i="8"/>
  <c r="A26" i="8"/>
  <c r="A29" i="8"/>
  <c r="M188" i="8"/>
  <c r="N188" i="8" s="1"/>
  <c r="M211" i="8"/>
  <c r="N211" i="8" s="1"/>
  <c r="M212" i="8"/>
  <c r="N212" i="8" s="1"/>
  <c r="M231" i="8"/>
  <c r="N231" i="8" s="1"/>
  <c r="M233" i="8"/>
  <c r="N233" i="8" s="1"/>
  <c r="M260" i="8"/>
  <c r="N260" i="8" s="1"/>
  <c r="M281" i="8"/>
  <c r="N281" i="8" s="1"/>
  <c r="M292" i="8"/>
  <c r="N292" i="8" s="1"/>
  <c r="M299" i="8"/>
  <c r="N299" i="8" s="1"/>
  <c r="M307" i="8"/>
  <c r="N307" i="8" s="1"/>
  <c r="M324" i="8"/>
  <c r="N324" i="8" s="1"/>
  <c r="M335" i="8"/>
  <c r="N335" i="8" s="1"/>
  <c r="M340" i="8"/>
  <c r="N340" i="8" s="1"/>
  <c r="M347" i="8"/>
  <c r="N347" i="8" s="1"/>
  <c r="M355" i="8"/>
  <c r="N355" i="8" s="1"/>
  <c r="M361" i="8"/>
  <c r="N361" i="8" s="1"/>
  <c r="M372" i="8"/>
  <c r="N372" i="8" s="1"/>
  <c r="M387" i="8"/>
  <c r="N387" i="8" s="1"/>
  <c r="M393" i="8"/>
  <c r="N393" i="8" s="1"/>
  <c r="M395" i="8"/>
  <c r="N395" i="8" s="1"/>
  <c r="M402" i="8"/>
  <c r="N402" i="8" s="1"/>
  <c r="M403" i="8"/>
  <c r="N403" i="8" s="1"/>
  <c r="M420" i="8"/>
  <c r="N420" i="8" s="1"/>
  <c r="M427" i="8"/>
  <c r="N427" i="8" s="1"/>
  <c r="M435" i="8"/>
  <c r="N435" i="8" s="1"/>
  <c r="M452" i="8"/>
  <c r="N452" i="8" s="1"/>
  <c r="M468" i="8"/>
  <c r="N468" i="8" s="1"/>
  <c r="M474" i="8"/>
  <c r="N474" i="8" s="1"/>
  <c r="M482" i="8"/>
  <c r="N482" i="8" s="1"/>
  <c r="M484" i="8"/>
  <c r="N484" i="8" s="1"/>
  <c r="M489" i="8"/>
  <c r="N489" i="8" s="1"/>
  <c r="M499" i="8"/>
  <c r="N499" i="8" s="1"/>
  <c r="M503" i="8"/>
  <c r="N503" i="8" s="1"/>
  <c r="M511" i="8"/>
  <c r="N511" i="8" s="1"/>
  <c r="N512" i="8"/>
  <c r="N513" i="8"/>
  <c r="N514" i="8"/>
  <c r="N515" i="8"/>
  <c r="N516" i="8"/>
  <c r="N517" i="8"/>
  <c r="N518" i="8"/>
  <c r="N519" i="8"/>
  <c r="N520" i="8"/>
  <c r="N521" i="8"/>
  <c r="N522" i="8"/>
  <c r="N523" i="8"/>
  <c r="N524" i="8"/>
  <c r="N525" i="8"/>
  <c r="N526" i="8"/>
  <c r="N527" i="8"/>
  <c r="N528" i="8"/>
  <c r="N529" i="8"/>
  <c r="N530" i="8"/>
  <c r="N531" i="8"/>
  <c r="N532" i="8"/>
  <c r="N533" i="8"/>
  <c r="N534" i="8"/>
  <c r="N535" i="8"/>
  <c r="N536" i="8"/>
  <c r="N537" i="8"/>
  <c r="N538" i="8"/>
  <c r="N539" i="8"/>
  <c r="N540" i="8"/>
  <c r="N541" i="8"/>
  <c r="N542" i="8"/>
  <c r="N543" i="8"/>
  <c r="N544" i="8"/>
  <c r="N545" i="8"/>
  <c r="N546" i="8"/>
  <c r="N547" i="8"/>
  <c r="N548" i="8"/>
  <c r="N549" i="8"/>
  <c r="N550" i="8"/>
  <c r="N551" i="8"/>
  <c r="N552" i="8"/>
  <c r="N553" i="8"/>
  <c r="N554" i="8"/>
  <c r="N555" i="8"/>
  <c r="N556" i="8"/>
  <c r="N557" i="8"/>
  <c r="N558" i="8"/>
  <c r="N559" i="8"/>
  <c r="N560" i="8"/>
  <c r="N561" i="8"/>
  <c r="N562" i="8"/>
  <c r="N563" i="8"/>
  <c r="N564" i="8"/>
  <c r="N565" i="8"/>
  <c r="N566" i="8"/>
  <c r="N567" i="8"/>
  <c r="N568" i="8"/>
  <c r="N569" i="8"/>
  <c r="N570" i="8"/>
  <c r="N571" i="8"/>
  <c r="N572" i="8"/>
  <c r="N573" i="8"/>
  <c r="N574" i="8"/>
  <c r="N575" i="8"/>
  <c r="N576" i="8"/>
  <c r="N577" i="8"/>
  <c r="N578" i="8"/>
  <c r="N579" i="8"/>
  <c r="N580" i="8"/>
  <c r="N581" i="8"/>
  <c r="N582" i="8"/>
  <c r="N583" i="8"/>
  <c r="N584" i="8"/>
  <c r="N585" i="8"/>
  <c r="N586" i="8"/>
  <c r="N587" i="8"/>
  <c r="N588" i="8"/>
  <c r="N589" i="8"/>
  <c r="N590" i="8"/>
  <c r="N591" i="8"/>
  <c r="N592" i="8"/>
  <c r="N593" i="8"/>
  <c r="N594" i="8"/>
  <c r="N595" i="8"/>
  <c r="N596" i="8"/>
  <c r="N597" i="8"/>
  <c r="N598" i="8"/>
  <c r="N599" i="8"/>
  <c r="N600" i="8"/>
  <c r="N601" i="8"/>
  <c r="N602" i="8"/>
  <c r="N603" i="8"/>
  <c r="N604" i="8"/>
  <c r="N605" i="8"/>
  <c r="N606" i="8"/>
  <c r="N607" i="8"/>
  <c r="N608" i="8"/>
  <c r="N609" i="8"/>
  <c r="N610" i="8"/>
  <c r="N611" i="8"/>
  <c r="N612" i="8"/>
  <c r="N613" i="8"/>
  <c r="N614" i="8"/>
  <c r="N615" i="8"/>
  <c r="N616" i="8"/>
  <c r="N617" i="8"/>
  <c r="N618" i="8"/>
  <c r="N619" i="8"/>
  <c r="N620" i="8"/>
  <c r="N621" i="8"/>
  <c r="N622" i="8"/>
  <c r="N623" i="8"/>
  <c r="N624" i="8"/>
  <c r="N625" i="8"/>
  <c r="N626" i="8"/>
  <c r="N627" i="8"/>
  <c r="N628" i="8"/>
  <c r="N629" i="8"/>
  <c r="N630" i="8"/>
  <c r="N631" i="8"/>
  <c r="N632" i="8"/>
  <c r="N633" i="8"/>
  <c r="N634" i="8"/>
  <c r="N635" i="8"/>
  <c r="N636" i="8"/>
  <c r="N637" i="8"/>
  <c r="N638" i="8"/>
  <c r="N639" i="8"/>
  <c r="N640" i="8"/>
  <c r="N641" i="8"/>
  <c r="N642" i="8"/>
  <c r="N643" i="8"/>
  <c r="N644" i="8"/>
  <c r="N645" i="8"/>
  <c r="N646" i="8"/>
  <c r="N647" i="8"/>
  <c r="N648" i="8"/>
  <c r="N649" i="8"/>
  <c r="N650" i="8"/>
  <c r="N651" i="8"/>
  <c r="N652" i="8"/>
  <c r="N653" i="8"/>
  <c r="N654" i="8"/>
  <c r="N655" i="8"/>
  <c r="N656" i="8"/>
  <c r="N657" i="8"/>
  <c r="N658" i="8"/>
  <c r="N659" i="8"/>
  <c r="N660" i="8"/>
  <c r="N661" i="8"/>
  <c r="N662" i="8"/>
  <c r="N663" i="8"/>
  <c r="N664" i="8"/>
  <c r="N665" i="8"/>
  <c r="N666" i="8"/>
  <c r="N667" i="8"/>
  <c r="N668" i="8"/>
  <c r="N669" i="8"/>
  <c r="N670" i="8"/>
  <c r="N671" i="8"/>
  <c r="N672" i="8"/>
  <c r="N673" i="8"/>
  <c r="N674" i="8"/>
  <c r="N675" i="8"/>
  <c r="N676" i="8"/>
  <c r="N677" i="8"/>
  <c r="N678" i="8"/>
  <c r="N679" i="8"/>
  <c r="N680" i="8"/>
  <c r="N681" i="8"/>
  <c r="N682" i="8"/>
  <c r="N683" i="8"/>
  <c r="N684" i="8"/>
  <c r="N685" i="8"/>
  <c r="N686" i="8"/>
  <c r="N687" i="8"/>
  <c r="N688" i="8"/>
  <c r="N689" i="8"/>
  <c r="N690" i="8"/>
  <c r="N691" i="8"/>
  <c r="N692" i="8"/>
  <c r="N693" i="8"/>
  <c r="N694" i="8"/>
  <c r="N695" i="8"/>
  <c r="N696" i="8"/>
  <c r="N697" i="8"/>
  <c r="N698" i="8"/>
  <c r="N699" i="8"/>
  <c r="N700" i="8"/>
  <c r="N701" i="8"/>
  <c r="N702" i="8"/>
  <c r="N703" i="8"/>
  <c r="N704" i="8"/>
  <c r="N705" i="8"/>
  <c r="N706" i="8"/>
  <c r="N707" i="8"/>
  <c r="N708" i="8"/>
  <c r="N709" i="8"/>
  <c r="N710" i="8"/>
  <c r="N711" i="8"/>
  <c r="N712" i="8"/>
  <c r="N713" i="8"/>
  <c r="N714" i="8"/>
  <c r="N715" i="8"/>
  <c r="N716" i="8"/>
  <c r="N717" i="8"/>
  <c r="N718" i="8"/>
  <c r="N719" i="8"/>
  <c r="N720" i="8"/>
  <c r="N721" i="8"/>
  <c r="N722" i="8"/>
  <c r="N723" i="8"/>
  <c r="N724" i="8"/>
  <c r="N725" i="8"/>
  <c r="N726" i="8"/>
  <c r="N727" i="8"/>
  <c r="N728" i="8"/>
  <c r="N729" i="8"/>
  <c r="N730" i="8"/>
  <c r="N731" i="8"/>
  <c r="N732" i="8"/>
  <c r="N733" i="8"/>
  <c r="N734" i="8"/>
  <c r="N735" i="8"/>
  <c r="N736" i="8"/>
  <c r="N737" i="8"/>
  <c r="N738" i="8"/>
  <c r="N739" i="8"/>
  <c r="N740" i="8"/>
  <c r="N741" i="8"/>
  <c r="N742" i="8"/>
  <c r="N743" i="8"/>
  <c r="N744" i="8"/>
  <c r="N745" i="8"/>
  <c r="N746" i="8"/>
  <c r="N747" i="8"/>
  <c r="N748" i="8"/>
  <c r="N749" i="8"/>
  <c r="N750" i="8"/>
  <c r="N751" i="8"/>
  <c r="N752" i="8"/>
  <c r="N753" i="8"/>
  <c r="N754" i="8"/>
  <c r="N755" i="8"/>
  <c r="N756" i="8"/>
  <c r="N757" i="8"/>
  <c r="N758" i="8"/>
  <c r="N759" i="8"/>
  <c r="N760" i="8"/>
  <c r="N761" i="8"/>
  <c r="N762" i="8"/>
  <c r="N763" i="8"/>
  <c r="N764" i="8"/>
  <c r="N765" i="8"/>
  <c r="N766" i="8"/>
  <c r="N767" i="8"/>
  <c r="N768" i="8"/>
  <c r="N769" i="8"/>
  <c r="N770" i="8"/>
  <c r="N771" i="8"/>
  <c r="N772" i="8"/>
  <c r="N773" i="8"/>
  <c r="N774" i="8"/>
  <c r="N775" i="8"/>
  <c r="N776" i="8"/>
  <c r="N777" i="8"/>
  <c r="N778" i="8"/>
  <c r="N779" i="8"/>
  <c r="N780" i="8"/>
  <c r="N781" i="8"/>
  <c r="N782" i="8"/>
  <c r="N783" i="8"/>
  <c r="N784" i="8"/>
  <c r="N785" i="8"/>
  <c r="N786" i="8"/>
  <c r="N787" i="8"/>
  <c r="N788" i="8"/>
  <c r="N789" i="8"/>
  <c r="N790" i="8"/>
  <c r="N791" i="8"/>
  <c r="N792" i="8"/>
  <c r="N793" i="8"/>
  <c r="N794" i="8"/>
  <c r="N795" i="8"/>
  <c r="N796" i="8"/>
  <c r="N797" i="8"/>
  <c r="N798" i="8"/>
  <c r="N799" i="8"/>
  <c r="N800" i="8"/>
  <c r="N801" i="8"/>
  <c r="N802" i="8"/>
  <c r="N803" i="8"/>
  <c r="N804" i="8"/>
  <c r="N805" i="8"/>
  <c r="N806" i="8"/>
  <c r="N807" i="8"/>
  <c r="N808" i="8"/>
  <c r="N809" i="8"/>
  <c r="N810" i="8"/>
  <c r="N811" i="8"/>
  <c r="N812" i="8"/>
  <c r="N813" i="8"/>
  <c r="N814" i="8"/>
  <c r="N815" i="8"/>
  <c r="N816" i="8"/>
  <c r="N817" i="8"/>
  <c r="N818" i="8"/>
  <c r="N819" i="8"/>
  <c r="N820" i="8"/>
  <c r="N821" i="8"/>
  <c r="N822" i="8"/>
  <c r="N823" i="8"/>
  <c r="N824" i="8"/>
  <c r="N825" i="8"/>
  <c r="N826" i="8"/>
  <c r="N827" i="8"/>
  <c r="N828" i="8"/>
  <c r="N829" i="8"/>
  <c r="N830" i="8"/>
  <c r="N831" i="8"/>
  <c r="N832" i="8"/>
  <c r="N833" i="8"/>
  <c r="N834" i="8"/>
  <c r="N835" i="8"/>
  <c r="N836" i="8"/>
  <c r="N837" i="8"/>
  <c r="N838" i="8"/>
  <c r="N839" i="8"/>
  <c r="N840" i="8"/>
  <c r="N841" i="8"/>
  <c r="N842" i="8"/>
  <c r="N843" i="8"/>
  <c r="N844" i="8"/>
  <c r="N845" i="8"/>
  <c r="N846" i="8"/>
  <c r="N847" i="8"/>
  <c r="N848" i="8"/>
  <c r="N849" i="8"/>
  <c r="N850" i="8"/>
  <c r="N851" i="8"/>
  <c r="N852" i="8"/>
  <c r="N853" i="8"/>
  <c r="N854" i="8"/>
  <c r="N855" i="8"/>
  <c r="N856" i="8"/>
  <c r="N857" i="8"/>
  <c r="N858" i="8"/>
  <c r="N859" i="8"/>
  <c r="N860" i="8"/>
  <c r="N861" i="8"/>
  <c r="N862" i="8"/>
  <c r="N863" i="8"/>
  <c r="N864" i="8"/>
  <c r="N865" i="8"/>
  <c r="N866" i="8"/>
  <c r="N867" i="8"/>
  <c r="N868" i="8"/>
  <c r="N869" i="8"/>
  <c r="N870" i="8"/>
  <c r="N871" i="8"/>
  <c r="N872" i="8"/>
  <c r="N873" i="8"/>
  <c r="N874" i="8"/>
  <c r="N875" i="8"/>
  <c r="N876" i="8"/>
  <c r="N877" i="8"/>
  <c r="N878" i="8"/>
  <c r="N879" i="8"/>
  <c r="N880" i="8"/>
  <c r="N881" i="8"/>
  <c r="N882" i="8"/>
  <c r="N883" i="8"/>
  <c r="N884" i="8"/>
  <c r="N885" i="8"/>
  <c r="N886" i="8"/>
  <c r="N887" i="8"/>
  <c r="N888" i="8"/>
  <c r="N889" i="8"/>
  <c r="N890" i="8"/>
  <c r="N891" i="8"/>
  <c r="N892" i="8"/>
  <c r="N893" i="8"/>
  <c r="N894" i="8"/>
  <c r="N895" i="8"/>
  <c r="N896" i="8"/>
  <c r="N897" i="8"/>
  <c r="N898" i="8"/>
  <c r="N899" i="8"/>
  <c r="N900" i="8"/>
  <c r="N901" i="8"/>
  <c r="N902" i="8"/>
  <c r="N903" i="8"/>
  <c r="N904" i="8"/>
  <c r="N905" i="8"/>
  <c r="N906" i="8"/>
  <c r="N907" i="8"/>
  <c r="N908" i="8"/>
  <c r="N909" i="8"/>
  <c r="N910" i="8"/>
  <c r="N911" i="8"/>
  <c r="N912" i="8"/>
  <c r="N913" i="8"/>
  <c r="N914" i="8"/>
  <c r="N915" i="8"/>
  <c r="N916" i="8"/>
  <c r="N917" i="8"/>
  <c r="N918" i="8"/>
  <c r="N919" i="8"/>
  <c r="N920" i="8"/>
  <c r="N921" i="8"/>
  <c r="N922" i="8"/>
  <c r="N923" i="8"/>
  <c r="N924" i="8"/>
  <c r="N925" i="8"/>
  <c r="N926" i="8"/>
  <c r="N927" i="8"/>
  <c r="N928" i="8"/>
  <c r="N929" i="8"/>
  <c r="N930" i="8"/>
  <c r="N931" i="8"/>
  <c r="N932" i="8"/>
  <c r="N933" i="8"/>
  <c r="N934" i="8"/>
  <c r="N935" i="8"/>
  <c r="N936" i="8"/>
  <c r="N937" i="8"/>
  <c r="N938" i="8"/>
  <c r="N939" i="8"/>
  <c r="N940" i="8"/>
  <c r="N941" i="8"/>
  <c r="N942" i="8"/>
  <c r="N943" i="8"/>
  <c r="N944" i="8"/>
  <c r="N945" i="8"/>
  <c r="N946" i="8"/>
  <c r="N947" i="8"/>
  <c r="N948" i="8"/>
  <c r="N949" i="8"/>
  <c r="N950" i="8"/>
  <c r="N951" i="8"/>
  <c r="N952" i="8"/>
  <c r="N953" i="8"/>
  <c r="N954" i="8"/>
  <c r="N955" i="8"/>
  <c r="N956" i="8"/>
  <c r="N957" i="8"/>
  <c r="N958" i="8"/>
  <c r="N959" i="8"/>
  <c r="N960" i="8"/>
  <c r="N961" i="8"/>
  <c r="N962" i="8"/>
  <c r="N963" i="8"/>
  <c r="N964" i="8"/>
  <c r="N965" i="8"/>
  <c r="N966" i="8"/>
  <c r="N967" i="8"/>
  <c r="N968" i="8"/>
  <c r="N969" i="8"/>
  <c r="N970" i="8"/>
  <c r="N971" i="8"/>
  <c r="N972" i="8"/>
  <c r="N973" i="8"/>
  <c r="N974" i="8"/>
  <c r="N975" i="8"/>
  <c r="N976" i="8"/>
  <c r="N977" i="8"/>
  <c r="N978" i="8"/>
  <c r="N979" i="8"/>
  <c r="N980" i="8"/>
  <c r="N981" i="8"/>
  <c r="N982" i="8"/>
  <c r="N983" i="8"/>
  <c r="N984" i="8"/>
  <c r="N985" i="8"/>
  <c r="N986" i="8"/>
  <c r="N987" i="8"/>
  <c r="N988" i="8"/>
  <c r="N989" i="8"/>
  <c r="N990" i="8"/>
  <c r="N991" i="8"/>
  <c r="N992" i="8"/>
  <c r="N993" i="8"/>
  <c r="N994" i="8"/>
  <c r="N995" i="8"/>
  <c r="N996" i="8"/>
  <c r="N997" i="8"/>
  <c r="N998" i="8"/>
  <c r="N999" i="8"/>
  <c r="N1000" i="8"/>
  <c r="B5" i="7"/>
  <c r="A6" i="7"/>
  <c r="B6" i="7"/>
  <c r="O7" i="7"/>
  <c r="A11" i="7"/>
  <c r="A12" i="7"/>
  <c r="A13" i="7"/>
  <c r="A14" i="7"/>
  <c r="A15" i="7"/>
  <c r="A16" i="7"/>
  <c r="A17" i="7"/>
  <c r="A20" i="7"/>
  <c r="A21" i="7"/>
  <c r="A22" i="7"/>
  <c r="A23" i="7"/>
  <c r="A24" i="7"/>
  <c r="A25" i="7"/>
  <c r="A26" i="7"/>
  <c r="M172" i="7"/>
  <c r="N172" i="7" s="1"/>
  <c r="M175" i="7"/>
  <c r="N175" i="7" s="1"/>
  <c r="M177" i="7"/>
  <c r="N177" i="7" s="1"/>
  <c r="M179" i="7"/>
  <c r="N179" i="7" s="1"/>
  <c r="M182" i="7"/>
  <c r="N182" i="7" s="1"/>
  <c r="M183" i="7"/>
  <c r="N183" i="7" s="1"/>
  <c r="M185" i="7"/>
  <c r="N185" i="7" s="1"/>
  <c r="L188" i="7"/>
  <c r="M188" i="7"/>
  <c r="N188" i="7" s="1"/>
  <c r="L189" i="7"/>
  <c r="M189" i="7"/>
  <c r="N189" i="7"/>
  <c r="L190" i="7"/>
  <c r="M190" i="7"/>
  <c r="N190" i="7" s="1"/>
  <c r="L191" i="7"/>
  <c r="M191" i="7" s="1"/>
  <c r="N191" i="7" s="1"/>
  <c r="L192" i="7"/>
  <c r="M192" i="7"/>
  <c r="N192" i="7" s="1"/>
  <c r="L193" i="7"/>
  <c r="M193" i="7" s="1"/>
  <c r="N193" i="7" s="1"/>
  <c r="L194" i="7"/>
  <c r="M194" i="7" s="1"/>
  <c r="N194" i="7" s="1"/>
  <c r="L195" i="7"/>
  <c r="M195" i="7" s="1"/>
  <c r="N195" i="7" s="1"/>
  <c r="L196" i="7"/>
  <c r="M196" i="7"/>
  <c r="N196" i="7" s="1"/>
  <c r="L197" i="7"/>
  <c r="M197" i="7"/>
  <c r="N197" i="7"/>
  <c r="L198" i="7"/>
  <c r="M198" i="7"/>
  <c r="N198" i="7" s="1"/>
  <c r="L199" i="7"/>
  <c r="M199" i="7" s="1"/>
  <c r="N199" i="7" s="1"/>
  <c r="L200" i="7"/>
  <c r="M200" i="7"/>
  <c r="N200" i="7" s="1"/>
  <c r="L201" i="7"/>
  <c r="M201" i="7" s="1"/>
  <c r="N201" i="7"/>
  <c r="L202" i="7"/>
  <c r="M202" i="7" s="1"/>
  <c r="N202" i="7" s="1"/>
  <c r="L203" i="7"/>
  <c r="M203" i="7" s="1"/>
  <c r="N203" i="7" s="1"/>
  <c r="L204" i="7"/>
  <c r="M204" i="7"/>
  <c r="N204" i="7" s="1"/>
  <c r="L205" i="7"/>
  <c r="M205" i="7"/>
  <c r="N205" i="7"/>
  <c r="L206" i="7"/>
  <c r="M206" i="7"/>
  <c r="N206" i="7" s="1"/>
  <c r="L207" i="7"/>
  <c r="M207" i="7" s="1"/>
  <c r="N207" i="7" s="1"/>
  <c r="L208" i="7"/>
  <c r="M208" i="7"/>
  <c r="N208" i="7" s="1"/>
  <c r="L209" i="7"/>
  <c r="M209" i="7" s="1"/>
  <c r="N209" i="7"/>
  <c r="L210" i="7"/>
  <c r="M210" i="7" s="1"/>
  <c r="N210" i="7" s="1"/>
  <c r="L211" i="7"/>
  <c r="M211" i="7" s="1"/>
  <c r="N211" i="7" s="1"/>
  <c r="L212" i="7"/>
  <c r="M212" i="7"/>
  <c r="N212" i="7" s="1"/>
  <c r="L213" i="7"/>
  <c r="M213" i="7"/>
  <c r="N213" i="7"/>
  <c r="L214" i="7"/>
  <c r="M214" i="7"/>
  <c r="N214" i="7" s="1"/>
  <c r="L215" i="7"/>
  <c r="M215" i="7" s="1"/>
  <c r="N215" i="7" s="1"/>
  <c r="L216" i="7"/>
  <c r="M216" i="7"/>
  <c r="N216" i="7" s="1"/>
  <c r="L217" i="7"/>
  <c r="M217" i="7" s="1"/>
  <c r="N217" i="7"/>
  <c r="L218" i="7"/>
  <c r="M218" i="7" s="1"/>
  <c r="N218" i="7" s="1"/>
  <c r="L219" i="7"/>
  <c r="M219" i="7" s="1"/>
  <c r="N219" i="7" s="1"/>
  <c r="L220" i="7"/>
  <c r="M220" i="7"/>
  <c r="N220" i="7" s="1"/>
  <c r="L221" i="7"/>
  <c r="M221" i="7"/>
  <c r="N221" i="7"/>
  <c r="L222" i="7"/>
  <c r="M222" i="7"/>
  <c r="N222" i="7" s="1"/>
  <c r="L223" i="7"/>
  <c r="M223" i="7" s="1"/>
  <c r="N223" i="7" s="1"/>
  <c r="L224" i="7"/>
  <c r="M224" i="7"/>
  <c r="N224" i="7" s="1"/>
  <c r="L225" i="7"/>
  <c r="M225" i="7" s="1"/>
  <c r="N225" i="7" s="1"/>
  <c r="L226" i="7"/>
  <c r="M226" i="7" s="1"/>
  <c r="N226" i="7" s="1"/>
  <c r="L227" i="7"/>
  <c r="M227" i="7" s="1"/>
  <c r="N227" i="7" s="1"/>
  <c r="L228" i="7"/>
  <c r="M228" i="7"/>
  <c r="N228" i="7" s="1"/>
  <c r="L229" i="7"/>
  <c r="M229" i="7"/>
  <c r="N229" i="7"/>
  <c r="L230" i="7"/>
  <c r="M230" i="7"/>
  <c r="N230" i="7" s="1"/>
  <c r="L231" i="7"/>
  <c r="M231" i="7" s="1"/>
  <c r="N231" i="7" s="1"/>
  <c r="L232" i="7"/>
  <c r="M232" i="7"/>
  <c r="N232" i="7" s="1"/>
  <c r="L233" i="7"/>
  <c r="M233" i="7" s="1"/>
  <c r="N233" i="7"/>
  <c r="L234" i="7"/>
  <c r="M234" i="7" s="1"/>
  <c r="N234" i="7" s="1"/>
  <c r="L235" i="7"/>
  <c r="M235" i="7" s="1"/>
  <c r="N235" i="7" s="1"/>
  <c r="L236" i="7"/>
  <c r="M236" i="7"/>
  <c r="N236" i="7" s="1"/>
  <c r="L237" i="7"/>
  <c r="M237" i="7"/>
  <c r="N237" i="7"/>
  <c r="L238" i="7"/>
  <c r="M238" i="7"/>
  <c r="N238" i="7" s="1"/>
  <c r="L239" i="7"/>
  <c r="M239" i="7" s="1"/>
  <c r="N239" i="7" s="1"/>
  <c r="L240" i="7"/>
  <c r="M240" i="7"/>
  <c r="N240" i="7" s="1"/>
  <c r="L241" i="7"/>
  <c r="M241" i="7" s="1"/>
  <c r="N241" i="7"/>
  <c r="L242" i="7"/>
  <c r="M242" i="7" s="1"/>
  <c r="N242" i="7" s="1"/>
  <c r="L243" i="7"/>
  <c r="M243" i="7" s="1"/>
  <c r="N243" i="7" s="1"/>
  <c r="L244" i="7"/>
  <c r="M244" i="7"/>
  <c r="N244" i="7" s="1"/>
  <c r="L245" i="7"/>
  <c r="M245" i="7"/>
  <c r="N245" i="7"/>
  <c r="L246" i="7"/>
  <c r="M246" i="7"/>
  <c r="N246" i="7" s="1"/>
  <c r="L247" i="7"/>
  <c r="M247" i="7" s="1"/>
  <c r="N247" i="7" s="1"/>
  <c r="L248" i="7"/>
  <c r="M248" i="7"/>
  <c r="N248" i="7" s="1"/>
  <c r="L249" i="7"/>
  <c r="M249" i="7" s="1"/>
  <c r="N249" i="7"/>
  <c r="L250" i="7"/>
  <c r="M250" i="7" s="1"/>
  <c r="N250" i="7" s="1"/>
  <c r="L251" i="7"/>
  <c r="M251" i="7" s="1"/>
  <c r="N251" i="7" s="1"/>
  <c r="L252" i="7"/>
  <c r="M252" i="7"/>
  <c r="N252" i="7" s="1"/>
  <c r="L253" i="7"/>
  <c r="M253" i="7"/>
  <c r="N253" i="7"/>
  <c r="L254" i="7"/>
  <c r="M254" i="7"/>
  <c r="N254" i="7" s="1"/>
  <c r="L255" i="7"/>
  <c r="M255" i="7" s="1"/>
  <c r="N255" i="7" s="1"/>
  <c r="L256" i="7"/>
  <c r="M256" i="7"/>
  <c r="N256" i="7" s="1"/>
  <c r="L257" i="7"/>
  <c r="M257" i="7" s="1"/>
  <c r="N257" i="7" s="1"/>
  <c r="L258" i="7"/>
  <c r="M258" i="7" s="1"/>
  <c r="N258" i="7" s="1"/>
  <c r="L259" i="7"/>
  <c r="M259" i="7" s="1"/>
  <c r="N259" i="7" s="1"/>
  <c r="L260" i="7"/>
  <c r="M260" i="7"/>
  <c r="N260" i="7" s="1"/>
  <c r="L261" i="7"/>
  <c r="M261" i="7"/>
  <c r="N261" i="7"/>
  <c r="L262" i="7"/>
  <c r="M262" i="7"/>
  <c r="N262" i="7" s="1"/>
  <c r="L263" i="7"/>
  <c r="M263" i="7" s="1"/>
  <c r="N263" i="7" s="1"/>
  <c r="L264" i="7"/>
  <c r="M264" i="7"/>
  <c r="N264" i="7" s="1"/>
  <c r="L265" i="7"/>
  <c r="M265" i="7" s="1"/>
  <c r="N265" i="7"/>
  <c r="L266" i="7"/>
  <c r="M266" i="7" s="1"/>
  <c r="N266" i="7" s="1"/>
  <c r="L267" i="7"/>
  <c r="M267" i="7" s="1"/>
  <c r="N267" i="7" s="1"/>
  <c r="L268" i="7"/>
  <c r="M268" i="7"/>
  <c r="N268" i="7" s="1"/>
  <c r="L269" i="7"/>
  <c r="M269" i="7"/>
  <c r="N269" i="7"/>
  <c r="L270" i="7"/>
  <c r="M270" i="7"/>
  <c r="N270" i="7" s="1"/>
  <c r="L271" i="7"/>
  <c r="M271" i="7" s="1"/>
  <c r="N271" i="7" s="1"/>
  <c r="L272" i="7"/>
  <c r="M272" i="7"/>
  <c r="N272" i="7" s="1"/>
  <c r="L273" i="7"/>
  <c r="M273" i="7" s="1"/>
  <c r="N273" i="7"/>
  <c r="L274" i="7"/>
  <c r="M274" i="7" s="1"/>
  <c r="N274" i="7" s="1"/>
  <c r="L275" i="7"/>
  <c r="M275" i="7" s="1"/>
  <c r="N275" i="7"/>
  <c r="L276" i="7"/>
  <c r="M276" i="7"/>
  <c r="N276" i="7" s="1"/>
  <c r="L277" i="7"/>
  <c r="M277" i="7"/>
  <c r="N277" i="7"/>
  <c r="L278" i="7"/>
  <c r="M278" i="7"/>
  <c r="N278" i="7" s="1"/>
  <c r="L279" i="7"/>
  <c r="M279" i="7" s="1"/>
  <c r="N279" i="7" s="1"/>
  <c r="L280" i="7"/>
  <c r="M280" i="7"/>
  <c r="N280" i="7" s="1"/>
  <c r="L281" i="7"/>
  <c r="M281" i="7" s="1"/>
  <c r="N281" i="7" s="1"/>
  <c r="L282" i="7"/>
  <c r="M282" i="7" s="1"/>
  <c r="N282" i="7" s="1"/>
  <c r="L283" i="7"/>
  <c r="M283" i="7" s="1"/>
  <c r="N283" i="7"/>
  <c r="L284" i="7"/>
  <c r="M284" i="7"/>
  <c r="N284" i="7" s="1"/>
  <c r="L285" i="7"/>
  <c r="M285" i="7"/>
  <c r="N285" i="7"/>
  <c r="L286" i="7"/>
  <c r="M286" i="7"/>
  <c r="N286" i="7" s="1"/>
  <c r="L287" i="7"/>
  <c r="M287" i="7" s="1"/>
  <c r="N287" i="7" s="1"/>
  <c r="L288" i="7"/>
  <c r="M288" i="7"/>
  <c r="N288" i="7" s="1"/>
  <c r="L289" i="7"/>
  <c r="M289" i="7" s="1"/>
  <c r="N289" i="7"/>
  <c r="L290" i="7"/>
  <c r="M290" i="7" s="1"/>
  <c r="N290" i="7" s="1"/>
  <c r="L291" i="7"/>
  <c r="M291" i="7" s="1"/>
  <c r="N291" i="7" s="1"/>
  <c r="L292" i="7"/>
  <c r="M292" i="7"/>
  <c r="N292" i="7" s="1"/>
  <c r="L293" i="7"/>
  <c r="M293" i="7"/>
  <c r="N293" i="7"/>
  <c r="L294" i="7"/>
  <c r="M294" i="7"/>
  <c r="N294" i="7" s="1"/>
  <c r="L295" i="7"/>
  <c r="M295" i="7" s="1"/>
  <c r="N295" i="7" s="1"/>
  <c r="L296" i="7"/>
  <c r="M296" i="7"/>
  <c r="N296" i="7" s="1"/>
  <c r="L297" i="7"/>
  <c r="M297" i="7" s="1"/>
  <c r="N297" i="7" s="1"/>
  <c r="L298" i="7"/>
  <c r="M298" i="7" s="1"/>
  <c r="N298" i="7" s="1"/>
  <c r="L299" i="7"/>
  <c r="M299" i="7" s="1"/>
  <c r="N299" i="7"/>
  <c r="L300" i="7"/>
  <c r="M300" i="7"/>
  <c r="N300" i="7" s="1"/>
  <c r="L301" i="7"/>
  <c r="M301" i="7"/>
  <c r="N301" i="7"/>
  <c r="L302" i="7"/>
  <c r="M302" i="7"/>
  <c r="N302" i="7" s="1"/>
  <c r="L303" i="7"/>
  <c r="M303" i="7" s="1"/>
  <c r="N303" i="7" s="1"/>
  <c r="L304" i="7"/>
  <c r="M304" i="7"/>
  <c r="N304" i="7" s="1"/>
  <c r="L305" i="7"/>
  <c r="M305" i="7" s="1"/>
  <c r="N305" i="7" s="1"/>
  <c r="L306" i="7"/>
  <c r="M306" i="7" s="1"/>
  <c r="N306" i="7"/>
  <c r="L307" i="7"/>
  <c r="M307" i="7" s="1"/>
  <c r="N307" i="7"/>
  <c r="L308" i="7"/>
  <c r="M308" i="7"/>
  <c r="N308" i="7" s="1"/>
  <c r="L309" i="7"/>
  <c r="M309" i="7"/>
  <c r="N309" i="7" s="1"/>
  <c r="L310" i="7"/>
  <c r="M310" i="7"/>
  <c r="N310" i="7" s="1"/>
  <c r="L311" i="7"/>
  <c r="M311" i="7" s="1"/>
  <c r="N311" i="7" s="1"/>
  <c r="L312" i="7"/>
  <c r="M312" i="7"/>
  <c r="N312" i="7" s="1"/>
  <c r="L313" i="7"/>
  <c r="M313" i="7" s="1"/>
  <c r="N313" i="7" s="1"/>
  <c r="L314" i="7"/>
  <c r="M314" i="7" s="1"/>
  <c r="N314" i="7"/>
  <c r="L315" i="7"/>
  <c r="M315" i="7" s="1"/>
  <c r="N315" i="7"/>
  <c r="L316" i="7"/>
  <c r="M316" i="7"/>
  <c r="N316" i="7" s="1"/>
  <c r="L317" i="7"/>
  <c r="M317" i="7"/>
  <c r="N317" i="7" s="1"/>
  <c r="L318" i="7"/>
  <c r="M318" i="7"/>
  <c r="N318" i="7" s="1"/>
  <c r="L319" i="7"/>
  <c r="M319" i="7" s="1"/>
  <c r="N319" i="7" s="1"/>
  <c r="L320" i="7"/>
  <c r="M320" i="7"/>
  <c r="N320" i="7" s="1"/>
  <c r="L321" i="7"/>
  <c r="M321" i="7" s="1"/>
  <c r="N321" i="7" s="1"/>
  <c r="L322" i="7"/>
  <c r="M322" i="7" s="1"/>
  <c r="N322" i="7"/>
  <c r="L323" i="7"/>
  <c r="M323" i="7" s="1"/>
  <c r="N323" i="7"/>
  <c r="L324" i="7"/>
  <c r="M324" i="7"/>
  <c r="N324" i="7" s="1"/>
  <c r="L325" i="7"/>
  <c r="M325" i="7"/>
  <c r="N325" i="7" s="1"/>
  <c r="L326" i="7"/>
  <c r="M326" i="7"/>
  <c r="N326" i="7" s="1"/>
  <c r="L327" i="7"/>
  <c r="M327" i="7" s="1"/>
  <c r="N327" i="7" s="1"/>
  <c r="L328" i="7"/>
  <c r="M328" i="7"/>
  <c r="N328" i="7" s="1"/>
  <c r="L329" i="7"/>
  <c r="M329" i="7" s="1"/>
  <c r="N329" i="7" s="1"/>
  <c r="L330" i="7"/>
  <c r="M330" i="7" s="1"/>
  <c r="N330" i="7"/>
  <c r="L331" i="7"/>
  <c r="M331" i="7" s="1"/>
  <c r="N331" i="7"/>
  <c r="L332" i="7"/>
  <c r="M332" i="7"/>
  <c r="N332" i="7" s="1"/>
  <c r="L333" i="7"/>
  <c r="M333" i="7"/>
  <c r="N333" i="7" s="1"/>
  <c r="L334" i="7"/>
  <c r="M334" i="7"/>
  <c r="N334" i="7" s="1"/>
  <c r="L335" i="7"/>
  <c r="M335" i="7" s="1"/>
  <c r="N335" i="7" s="1"/>
  <c r="L336" i="7"/>
  <c r="M336" i="7"/>
  <c r="N336" i="7" s="1"/>
  <c r="L337" i="7"/>
  <c r="M337" i="7" s="1"/>
  <c r="N337" i="7" s="1"/>
  <c r="L338" i="7"/>
  <c r="M338" i="7" s="1"/>
  <c r="N338" i="7"/>
  <c r="L339" i="7"/>
  <c r="M339" i="7" s="1"/>
  <c r="N339" i="7"/>
  <c r="L340" i="7"/>
  <c r="M340" i="7"/>
  <c r="N340" i="7" s="1"/>
  <c r="L341" i="7"/>
  <c r="M341" i="7"/>
  <c r="N341" i="7" s="1"/>
  <c r="L342" i="7"/>
  <c r="M342" i="7"/>
  <c r="N342" i="7" s="1"/>
  <c r="L343" i="7"/>
  <c r="M343" i="7" s="1"/>
  <c r="N343" i="7" s="1"/>
  <c r="L344" i="7"/>
  <c r="M344" i="7"/>
  <c r="N344" i="7" s="1"/>
  <c r="L345" i="7"/>
  <c r="M345" i="7" s="1"/>
  <c r="N345" i="7" s="1"/>
  <c r="L346" i="7"/>
  <c r="M346" i="7" s="1"/>
  <c r="N346" i="7"/>
  <c r="L347" i="7"/>
  <c r="M347" i="7" s="1"/>
  <c r="N347" i="7"/>
  <c r="L348" i="7"/>
  <c r="M348" i="7"/>
  <c r="N348" i="7" s="1"/>
  <c r="L349" i="7"/>
  <c r="M349" i="7"/>
  <c r="N349" i="7" s="1"/>
  <c r="L350" i="7"/>
  <c r="M350" i="7"/>
  <c r="N350" i="7" s="1"/>
  <c r="L351" i="7"/>
  <c r="M351" i="7" s="1"/>
  <c r="N351" i="7" s="1"/>
  <c r="L352" i="7"/>
  <c r="M352" i="7"/>
  <c r="N352" i="7" s="1"/>
  <c r="L353" i="7"/>
  <c r="M353" i="7" s="1"/>
  <c r="N353" i="7" s="1"/>
  <c r="L354" i="7"/>
  <c r="M354" i="7" s="1"/>
  <c r="N354" i="7"/>
  <c r="L355" i="7"/>
  <c r="M355" i="7" s="1"/>
  <c r="N355" i="7"/>
  <c r="L356" i="7"/>
  <c r="M356" i="7"/>
  <c r="N356" i="7" s="1"/>
  <c r="L357" i="7"/>
  <c r="M357" i="7"/>
  <c r="N357" i="7" s="1"/>
  <c r="L358" i="7"/>
  <c r="M358" i="7"/>
  <c r="N358" i="7" s="1"/>
  <c r="L359" i="7"/>
  <c r="M359" i="7" s="1"/>
  <c r="N359" i="7" s="1"/>
  <c r="L360" i="7"/>
  <c r="M360" i="7"/>
  <c r="N360" i="7" s="1"/>
  <c r="L361" i="7"/>
  <c r="M361" i="7" s="1"/>
  <c r="N361" i="7" s="1"/>
  <c r="L362" i="7"/>
  <c r="M362" i="7" s="1"/>
  <c r="N362" i="7"/>
  <c r="L363" i="7"/>
  <c r="M363" i="7" s="1"/>
  <c r="N363" i="7"/>
  <c r="L364" i="7"/>
  <c r="M364" i="7"/>
  <c r="N364" i="7" s="1"/>
  <c r="L365" i="7"/>
  <c r="M365" i="7"/>
  <c r="N365" i="7" s="1"/>
  <c r="L366" i="7"/>
  <c r="M366" i="7"/>
  <c r="N366" i="7" s="1"/>
  <c r="L367" i="7"/>
  <c r="M367" i="7" s="1"/>
  <c r="N367" i="7" s="1"/>
  <c r="L368" i="7"/>
  <c r="M368" i="7"/>
  <c r="N368" i="7" s="1"/>
  <c r="L369" i="7"/>
  <c r="M369" i="7" s="1"/>
  <c r="N369" i="7" s="1"/>
  <c r="L370" i="7"/>
  <c r="M370" i="7" s="1"/>
  <c r="N370" i="7"/>
  <c r="L371" i="7"/>
  <c r="M371" i="7" s="1"/>
  <c r="N371" i="7"/>
  <c r="L372" i="7"/>
  <c r="M372" i="7"/>
  <c r="N372" i="7"/>
  <c r="L373" i="7"/>
  <c r="M373" i="7"/>
  <c r="N373" i="7"/>
  <c r="L374" i="7"/>
  <c r="M374" i="7"/>
  <c r="N374" i="7" s="1"/>
  <c r="L375" i="7"/>
  <c r="M375" i="7"/>
  <c r="N375" i="7" s="1"/>
  <c r="L376" i="7"/>
  <c r="M376" i="7" s="1"/>
  <c r="N376" i="7" s="1"/>
  <c r="L377" i="7"/>
  <c r="M377" i="7" s="1"/>
  <c r="N377" i="7"/>
  <c r="L378" i="7"/>
  <c r="M378" i="7" s="1"/>
  <c r="N378" i="7"/>
  <c r="L379" i="7"/>
  <c r="M379" i="7" s="1"/>
  <c r="N379" i="7"/>
  <c r="L380" i="7"/>
  <c r="M380" i="7"/>
  <c r="N380" i="7" s="1"/>
  <c r="L381" i="7"/>
  <c r="M381" i="7"/>
  <c r="N381" i="7"/>
  <c r="L382" i="7"/>
  <c r="M382" i="7"/>
  <c r="N382" i="7" s="1"/>
  <c r="L383" i="7"/>
  <c r="M383" i="7" s="1"/>
  <c r="N383" i="7" s="1"/>
  <c r="L384" i="7"/>
  <c r="M384" i="7"/>
  <c r="N384" i="7" s="1"/>
  <c r="L385" i="7"/>
  <c r="M385" i="7" s="1"/>
  <c r="N385" i="7"/>
  <c r="L386" i="7"/>
  <c r="M386" i="7" s="1"/>
  <c r="N386" i="7"/>
  <c r="L387" i="7"/>
  <c r="M387" i="7" s="1"/>
  <c r="N387" i="7" s="1"/>
  <c r="L388" i="7"/>
  <c r="M388" i="7"/>
  <c r="N388" i="7"/>
  <c r="L389" i="7"/>
  <c r="M389" i="7"/>
  <c r="N389" i="7"/>
  <c r="L390" i="7"/>
  <c r="M390" i="7"/>
  <c r="N390" i="7" s="1"/>
  <c r="L391" i="7"/>
  <c r="M391" i="7"/>
  <c r="N391" i="7" s="1"/>
  <c r="L392" i="7"/>
  <c r="M392" i="7"/>
  <c r="N392" i="7" s="1"/>
  <c r="L393" i="7"/>
  <c r="M393" i="7" s="1"/>
  <c r="N393" i="7"/>
  <c r="L394" i="7"/>
  <c r="M394" i="7" s="1"/>
  <c r="N394" i="7" s="1"/>
  <c r="L395" i="7"/>
  <c r="M395" i="7" s="1"/>
  <c r="N395" i="7"/>
  <c r="L396" i="7"/>
  <c r="M396" i="7"/>
  <c r="N396" i="7" s="1"/>
  <c r="L397" i="7"/>
  <c r="M397" i="7"/>
  <c r="N397" i="7" s="1"/>
  <c r="L398" i="7"/>
  <c r="M398" i="7"/>
  <c r="N398" i="7" s="1"/>
  <c r="L399" i="7"/>
  <c r="M399" i="7"/>
  <c r="N399" i="7" s="1"/>
  <c r="L400" i="7"/>
  <c r="M400" i="7"/>
  <c r="N400" i="7" s="1"/>
  <c r="L401" i="7"/>
  <c r="M401" i="7" s="1"/>
  <c r="N401" i="7" s="1"/>
  <c r="L402" i="7"/>
  <c r="M402" i="7" s="1"/>
  <c r="N402" i="7"/>
  <c r="L403" i="7"/>
  <c r="M403" i="7" s="1"/>
  <c r="N403" i="7"/>
  <c r="L404" i="7"/>
  <c r="M404" i="7"/>
  <c r="N404" i="7"/>
  <c r="L405" i="7"/>
  <c r="M405" i="7"/>
  <c r="N405" i="7"/>
  <c r="L406" i="7"/>
  <c r="M406" i="7"/>
  <c r="N406" i="7" s="1"/>
  <c r="L407" i="7"/>
  <c r="M407" i="7"/>
  <c r="N407" i="7" s="1"/>
  <c r="L408" i="7"/>
  <c r="M408" i="7" s="1"/>
  <c r="N408" i="7" s="1"/>
  <c r="L409" i="7"/>
  <c r="M409" i="7" s="1"/>
  <c r="N409" i="7" s="1"/>
  <c r="L410" i="7"/>
  <c r="M410" i="7" s="1"/>
  <c r="N410" i="7"/>
  <c r="L411" i="7"/>
  <c r="M411" i="7" s="1"/>
  <c r="N411" i="7"/>
  <c r="L412" i="7"/>
  <c r="M412" i="7"/>
  <c r="N412" i="7" s="1"/>
  <c r="L413" i="7"/>
  <c r="M413" i="7"/>
  <c r="N413" i="7"/>
  <c r="L414" i="7"/>
  <c r="M414" i="7"/>
  <c r="N414" i="7" s="1"/>
  <c r="L415" i="7"/>
  <c r="M415" i="7" s="1"/>
  <c r="N415" i="7" s="1"/>
  <c r="L416" i="7"/>
  <c r="M416" i="7" s="1"/>
  <c r="N416" i="7" s="1"/>
  <c r="L417" i="7"/>
  <c r="M417" i="7" s="1"/>
  <c r="N417" i="7"/>
  <c r="L418" i="7"/>
  <c r="M418" i="7" s="1"/>
  <c r="N418" i="7"/>
  <c r="L419" i="7"/>
  <c r="M419" i="7" s="1"/>
  <c r="N419" i="7" s="1"/>
  <c r="L420" i="7"/>
  <c r="M420" i="7"/>
  <c r="N420" i="7"/>
  <c r="L421" i="7"/>
  <c r="M421" i="7"/>
  <c r="N421" i="7"/>
  <c r="L422" i="7"/>
  <c r="M422" i="7"/>
  <c r="N422" i="7" s="1"/>
  <c r="L423" i="7"/>
  <c r="M423" i="7" s="1"/>
  <c r="N423" i="7" s="1"/>
  <c r="L424" i="7"/>
  <c r="M424" i="7"/>
  <c r="N424" i="7" s="1"/>
  <c r="L425" i="7"/>
  <c r="M425" i="7" s="1"/>
  <c r="N425" i="7"/>
  <c r="L426" i="7"/>
  <c r="M426" i="7" s="1"/>
  <c r="N426" i="7" s="1"/>
  <c r="L427" i="7"/>
  <c r="M427" i="7" s="1"/>
  <c r="N427" i="7" s="1"/>
  <c r="L428" i="7"/>
  <c r="M428" i="7"/>
  <c r="N428" i="7" s="1"/>
  <c r="L429" i="7"/>
  <c r="M429" i="7"/>
  <c r="N429" i="7" s="1"/>
  <c r="L430" i="7"/>
  <c r="M430" i="7"/>
  <c r="N430" i="7" s="1"/>
  <c r="L431" i="7"/>
  <c r="M431" i="7"/>
  <c r="N431" i="7" s="1"/>
  <c r="L432" i="7"/>
  <c r="M432" i="7"/>
  <c r="N432" i="7" s="1"/>
  <c r="L433" i="7"/>
  <c r="M433" i="7" s="1"/>
  <c r="N433" i="7" s="1"/>
  <c r="L434" i="7"/>
  <c r="M434" i="7" s="1"/>
  <c r="N434" i="7" s="1"/>
  <c r="L435" i="7"/>
  <c r="M435" i="7" s="1"/>
  <c r="N435" i="7"/>
  <c r="L436" i="7"/>
  <c r="M436" i="7"/>
  <c r="N436" i="7"/>
  <c r="L437" i="7"/>
  <c r="M437" i="7"/>
  <c r="N437" i="7" s="1"/>
  <c r="L438" i="7"/>
  <c r="M438" i="7"/>
  <c r="N438" i="7" s="1"/>
  <c r="L439" i="7"/>
  <c r="M439" i="7"/>
  <c r="N439" i="7" s="1"/>
  <c r="L440" i="7"/>
  <c r="M440" i="7" s="1"/>
  <c r="N440" i="7" s="1"/>
  <c r="L441" i="7"/>
  <c r="M441" i="7" s="1"/>
  <c r="N441" i="7" s="1"/>
  <c r="L442" i="7"/>
  <c r="M442" i="7" s="1"/>
  <c r="N442" i="7" s="1"/>
  <c r="L443" i="7"/>
  <c r="M443" i="7" s="1"/>
  <c r="N443" i="7"/>
  <c r="L444" i="7"/>
  <c r="M444" i="7" s="1"/>
  <c r="N444" i="7" s="1"/>
  <c r="L445" i="7"/>
  <c r="M445" i="7"/>
  <c r="N445" i="7" s="1"/>
  <c r="L446" i="7"/>
  <c r="M446" i="7"/>
  <c r="N446" i="7" s="1"/>
  <c r="L447" i="7"/>
  <c r="M447" i="7" s="1"/>
  <c r="N447" i="7" s="1"/>
  <c r="L448" i="7"/>
  <c r="M448" i="7" s="1"/>
  <c r="N448" i="7" s="1"/>
  <c r="L449" i="7"/>
  <c r="M449" i="7"/>
  <c r="N449" i="7" s="1"/>
  <c r="L450" i="7"/>
  <c r="M450" i="7" s="1"/>
  <c r="N450" i="7" s="1"/>
  <c r="L451" i="7"/>
  <c r="M451" i="7" s="1"/>
  <c r="N451" i="7" s="1"/>
  <c r="L452" i="7"/>
  <c r="M452" i="7"/>
  <c r="N452" i="7" s="1"/>
  <c r="L453" i="7"/>
  <c r="M453" i="7" s="1"/>
  <c r="N453" i="7" s="1"/>
  <c r="L454" i="7"/>
  <c r="M454" i="7"/>
  <c r="N454" i="7"/>
  <c r="L455" i="7"/>
  <c r="M455" i="7" s="1"/>
  <c r="N455" i="7" s="1"/>
  <c r="L456" i="7"/>
  <c r="M456" i="7"/>
  <c r="N456" i="7" s="1"/>
  <c r="L457" i="7"/>
  <c r="M457" i="7" s="1"/>
  <c r="N457" i="7" s="1"/>
  <c r="L458" i="7"/>
  <c r="M458" i="7" s="1"/>
  <c r="N458" i="7" s="1"/>
  <c r="L459" i="7"/>
  <c r="M459" i="7" s="1"/>
  <c r="N459" i="7"/>
  <c r="L460" i="7"/>
  <c r="M460" i="7" s="1"/>
  <c r="N460" i="7" s="1"/>
  <c r="L461" i="7"/>
  <c r="M461" i="7" s="1"/>
  <c r="N461" i="7" s="1"/>
  <c r="L462" i="7"/>
  <c r="M462" i="7"/>
  <c r="N462" i="7"/>
  <c r="L463" i="7"/>
  <c r="M463" i="7"/>
  <c r="N463" i="7"/>
  <c r="L464" i="7"/>
  <c r="M464" i="7" s="1"/>
  <c r="N464" i="7" s="1"/>
  <c r="L465" i="7"/>
  <c r="M465" i="7"/>
  <c r="N465" i="7"/>
  <c r="L466" i="7"/>
  <c r="M466" i="7"/>
  <c r="N466" i="7"/>
  <c r="L467" i="7"/>
  <c r="M467" i="7" s="1"/>
  <c r="N467" i="7" s="1"/>
  <c r="L468" i="7"/>
  <c r="M468" i="7"/>
  <c r="N468" i="7"/>
  <c r="L469" i="7"/>
  <c r="M469" i="7"/>
  <c r="N469" i="7"/>
  <c r="L470" i="7"/>
  <c r="M470" i="7"/>
  <c r="N470" i="7" s="1"/>
  <c r="L471" i="7"/>
  <c r="M471" i="7"/>
  <c r="N471" i="7" s="1"/>
  <c r="L472" i="7"/>
  <c r="M472" i="7"/>
  <c r="N472" i="7" s="1"/>
  <c r="L473" i="7"/>
  <c r="M473" i="7" s="1"/>
  <c r="N473" i="7" s="1"/>
  <c r="L474" i="7"/>
  <c r="M474" i="7"/>
  <c r="N474" i="7" s="1"/>
  <c r="L475" i="7"/>
  <c r="M475" i="7" s="1"/>
  <c r="N475" i="7"/>
  <c r="L476" i="7"/>
  <c r="M476" i="7" s="1"/>
  <c r="N476" i="7" s="1"/>
  <c r="L477" i="7"/>
  <c r="M477" i="7"/>
  <c r="N477" i="7" s="1"/>
  <c r="L478" i="7"/>
  <c r="M478" i="7"/>
  <c r="N478" i="7" s="1"/>
  <c r="L479" i="7"/>
  <c r="M479" i="7" s="1"/>
  <c r="N479" i="7" s="1"/>
  <c r="L480" i="7"/>
  <c r="M480" i="7" s="1"/>
  <c r="N480" i="7" s="1"/>
  <c r="L481" i="7"/>
  <c r="M481" i="7"/>
  <c r="N481" i="7" s="1"/>
  <c r="L482" i="7"/>
  <c r="M482" i="7" s="1"/>
  <c r="N482" i="7" s="1"/>
  <c r="L483" i="7"/>
  <c r="M483" i="7" s="1"/>
  <c r="N483" i="7" s="1"/>
  <c r="L484" i="7"/>
  <c r="M484" i="7"/>
  <c r="N484" i="7" s="1"/>
  <c r="L485" i="7"/>
  <c r="M485" i="7" s="1"/>
  <c r="N485" i="7" s="1"/>
  <c r="L486" i="7"/>
  <c r="M486" i="7"/>
  <c r="N486" i="7"/>
  <c r="L487" i="7"/>
  <c r="M487" i="7" s="1"/>
  <c r="N487" i="7" s="1"/>
  <c r="L488" i="7"/>
  <c r="M488" i="7"/>
  <c r="N488" i="7" s="1"/>
  <c r="L489" i="7"/>
  <c r="M489" i="7" s="1"/>
  <c r="N489" i="7" s="1"/>
  <c r="L490" i="7"/>
  <c r="M490" i="7" s="1"/>
  <c r="N490" i="7" s="1"/>
  <c r="L491" i="7"/>
  <c r="M491" i="7" s="1"/>
  <c r="N491" i="7"/>
  <c r="L492" i="7"/>
  <c r="M492" i="7" s="1"/>
  <c r="N492" i="7" s="1"/>
  <c r="L493" i="7"/>
  <c r="M493" i="7" s="1"/>
  <c r="N493" i="7" s="1"/>
  <c r="L494" i="7"/>
  <c r="M494" i="7"/>
  <c r="N494" i="7"/>
  <c r="L495" i="7"/>
  <c r="M495" i="7"/>
  <c r="N495" i="7"/>
  <c r="L496" i="7"/>
  <c r="M496" i="7" s="1"/>
  <c r="N496" i="7" s="1"/>
  <c r="L497" i="7"/>
  <c r="M497" i="7"/>
  <c r="N497" i="7"/>
  <c r="L498" i="7"/>
  <c r="M498" i="7"/>
  <c r="N498" i="7"/>
  <c r="L499" i="7"/>
  <c r="M499" i="7" s="1"/>
  <c r="N499" i="7" s="1"/>
  <c r="L500" i="7"/>
  <c r="M500" i="7"/>
  <c r="N500" i="7"/>
  <c r="L501" i="7"/>
  <c r="M501" i="7"/>
  <c r="N501" i="7"/>
  <c r="L502" i="7"/>
  <c r="M502" i="7"/>
  <c r="N502" i="7" s="1"/>
  <c r="L503" i="7"/>
  <c r="M503" i="7"/>
  <c r="N503" i="7" s="1"/>
  <c r="L504" i="7"/>
  <c r="M504" i="7"/>
  <c r="N504" i="7" s="1"/>
  <c r="L505" i="7"/>
  <c r="M505" i="7" s="1"/>
  <c r="N505" i="7" s="1"/>
  <c r="L506" i="7"/>
  <c r="M506" i="7"/>
  <c r="N506" i="7" s="1"/>
  <c r="L507" i="7"/>
  <c r="M507" i="7" s="1"/>
  <c r="N507" i="7"/>
  <c r="L508" i="7"/>
  <c r="M508" i="7" s="1"/>
  <c r="N508" i="7" s="1"/>
  <c r="L509" i="7"/>
  <c r="M509" i="7"/>
  <c r="N509" i="7" s="1"/>
  <c r="L510" i="7"/>
  <c r="M510" i="7"/>
  <c r="N510" i="7" s="1"/>
  <c r="L511" i="7"/>
  <c r="M511" i="7" s="1"/>
  <c r="N511" i="7" s="1"/>
  <c r="L512" i="7"/>
  <c r="M512" i="7" s="1"/>
  <c r="N512" i="7" s="1"/>
  <c r="L513" i="7"/>
  <c r="M513" i="7"/>
  <c r="N513" i="7" s="1"/>
  <c r="L514" i="7"/>
  <c r="M514" i="7" s="1"/>
  <c r="N514" i="7" s="1"/>
  <c r="L515" i="7"/>
  <c r="M515" i="7" s="1"/>
  <c r="N515" i="7" s="1"/>
  <c r="L516" i="7"/>
  <c r="M516" i="7"/>
  <c r="N516" i="7" s="1"/>
  <c r="L517" i="7"/>
  <c r="M517" i="7" s="1"/>
  <c r="N517" i="7" s="1"/>
  <c r="L518" i="7"/>
  <c r="M518" i="7"/>
  <c r="N518" i="7"/>
  <c r="L519" i="7"/>
  <c r="M519" i="7" s="1"/>
  <c r="N519" i="7" s="1"/>
  <c r="L520" i="7"/>
  <c r="M520" i="7"/>
  <c r="N520" i="7" s="1"/>
  <c r="L521" i="7"/>
  <c r="M521" i="7" s="1"/>
  <c r="N521" i="7" s="1"/>
  <c r="L522" i="7"/>
  <c r="M522" i="7" s="1"/>
  <c r="N522" i="7" s="1"/>
  <c r="L523" i="7"/>
  <c r="M523" i="7"/>
  <c r="N523" i="7"/>
  <c r="L524" i="7"/>
  <c r="M524" i="7"/>
  <c r="N524" i="7"/>
  <c r="L525" i="7"/>
  <c r="M525" i="7" s="1"/>
  <c r="N525" i="7" s="1"/>
  <c r="L526" i="7"/>
  <c r="M526" i="7"/>
  <c r="N526" i="7" s="1"/>
  <c r="L527" i="7"/>
  <c r="M527" i="7" s="1"/>
  <c r="N527" i="7" s="1"/>
  <c r="L528" i="7"/>
  <c r="M528" i="7" s="1"/>
  <c r="N528" i="7" s="1"/>
  <c r="L529" i="7"/>
  <c r="M529" i="7" s="1"/>
  <c r="N529" i="7" s="1"/>
  <c r="L530" i="7"/>
  <c r="M530" i="7" s="1"/>
  <c r="N530" i="7" s="1"/>
  <c r="L531" i="7"/>
  <c r="M531" i="7"/>
  <c r="N531" i="7"/>
  <c r="L532" i="7"/>
  <c r="M532" i="7"/>
  <c r="N532" i="7"/>
  <c r="L533" i="7"/>
  <c r="M533" i="7" s="1"/>
  <c r="N533" i="7" s="1"/>
  <c r="L534" i="7"/>
  <c r="M534" i="7"/>
  <c r="N534" i="7" s="1"/>
  <c r="L535" i="7"/>
  <c r="M535" i="7" s="1"/>
  <c r="N535" i="7" s="1"/>
  <c r="L536" i="7"/>
  <c r="M536" i="7" s="1"/>
  <c r="N536" i="7" s="1"/>
  <c r="L537" i="7"/>
  <c r="M537" i="7" s="1"/>
  <c r="N537" i="7" s="1"/>
  <c r="L538" i="7"/>
  <c r="M538" i="7" s="1"/>
  <c r="N538" i="7" s="1"/>
  <c r="L539" i="7"/>
  <c r="M539" i="7"/>
  <c r="N539" i="7" s="1"/>
  <c r="L540" i="7"/>
  <c r="M540" i="7"/>
  <c r="N540" i="7"/>
  <c r="L541" i="7"/>
  <c r="M541" i="7" s="1"/>
  <c r="N541" i="7" s="1"/>
  <c r="L542" i="7"/>
  <c r="M542" i="7" s="1"/>
  <c r="N542" i="7" s="1"/>
  <c r="L543" i="7"/>
  <c r="M543" i="7" s="1"/>
  <c r="N543" i="7" s="1"/>
  <c r="L544" i="7"/>
  <c r="M544" i="7" s="1"/>
  <c r="N544" i="7" s="1"/>
  <c r="L545" i="7"/>
  <c r="M545" i="7" s="1"/>
  <c r="N545" i="7" s="1"/>
  <c r="L546" i="7"/>
  <c r="M546" i="7" s="1"/>
  <c r="N546" i="7" s="1"/>
  <c r="L547" i="7"/>
  <c r="M547" i="7"/>
  <c r="N547" i="7" s="1"/>
  <c r="L548" i="7"/>
  <c r="M548" i="7"/>
  <c r="N548" i="7"/>
  <c r="L549" i="7"/>
  <c r="M549" i="7" s="1"/>
  <c r="N549" i="7" s="1"/>
  <c r="L550" i="7"/>
  <c r="M550" i="7" s="1"/>
  <c r="N550" i="7" s="1"/>
  <c r="L551" i="7"/>
  <c r="M551" i="7" s="1"/>
  <c r="N551" i="7" s="1"/>
  <c r="L552" i="7"/>
  <c r="M552" i="7" s="1"/>
  <c r="N552" i="7" s="1"/>
  <c r="L553" i="7"/>
  <c r="M553" i="7" s="1"/>
  <c r="N553" i="7" s="1"/>
  <c r="L554" i="7"/>
  <c r="M554" i="7" s="1"/>
  <c r="N554" i="7" s="1"/>
  <c r="L555" i="7"/>
  <c r="M555" i="7"/>
  <c r="N555" i="7" s="1"/>
  <c r="L556" i="7"/>
  <c r="M556" i="7"/>
  <c r="N556" i="7"/>
  <c r="L557" i="7"/>
  <c r="M557" i="7" s="1"/>
  <c r="N557" i="7" s="1"/>
  <c r="L558" i="7"/>
  <c r="M558" i="7" s="1"/>
  <c r="N558" i="7" s="1"/>
  <c r="L559" i="7"/>
  <c r="M559" i="7" s="1"/>
  <c r="N559" i="7" s="1"/>
  <c r="L560" i="7"/>
  <c r="M560" i="7" s="1"/>
  <c r="N560" i="7"/>
  <c r="L561" i="7"/>
  <c r="M561" i="7" s="1"/>
  <c r="N561" i="7"/>
  <c r="L562" i="7"/>
  <c r="M562" i="7"/>
  <c r="N562" i="7" s="1"/>
  <c r="L563" i="7"/>
  <c r="M563" i="7"/>
  <c r="N563" i="7" s="1"/>
  <c r="L564" i="7"/>
  <c r="M564" i="7"/>
  <c r="N564" i="7"/>
  <c r="L565" i="7"/>
  <c r="M565" i="7" s="1"/>
  <c r="N565" i="7" s="1"/>
  <c r="L566" i="7"/>
  <c r="M566" i="7" s="1"/>
  <c r="N566" i="7" s="1"/>
  <c r="L567" i="7"/>
  <c r="M567" i="7" s="1"/>
  <c r="N567" i="7" s="1"/>
  <c r="L568" i="7"/>
  <c r="M568" i="7" s="1"/>
  <c r="N568" i="7"/>
  <c r="L569" i="7"/>
  <c r="M569" i="7" s="1"/>
  <c r="N569" i="7"/>
  <c r="L570" i="7"/>
  <c r="M570" i="7"/>
  <c r="N570" i="7" s="1"/>
  <c r="L571" i="7"/>
  <c r="M571" i="7"/>
  <c r="N571" i="7" s="1"/>
  <c r="L572" i="7"/>
  <c r="M572" i="7"/>
  <c r="N572" i="7"/>
  <c r="L573" i="7"/>
  <c r="M573" i="7" s="1"/>
  <c r="N573" i="7" s="1"/>
  <c r="L574" i="7"/>
  <c r="M574" i="7" s="1"/>
  <c r="N574" i="7" s="1"/>
  <c r="L575" i="7"/>
  <c r="M575" i="7" s="1"/>
  <c r="N575" i="7" s="1"/>
  <c r="L576" i="7"/>
  <c r="M576" i="7" s="1"/>
  <c r="N576" i="7"/>
  <c r="L577" i="7"/>
  <c r="M577" i="7" s="1"/>
  <c r="N577" i="7"/>
  <c r="L578" i="7"/>
  <c r="M578" i="7"/>
  <c r="N578" i="7" s="1"/>
  <c r="L579" i="7"/>
  <c r="M579" i="7"/>
  <c r="N579" i="7" s="1"/>
  <c r="L580" i="7"/>
  <c r="M580" i="7"/>
  <c r="N580" i="7"/>
  <c r="L581" i="7"/>
  <c r="M581" i="7" s="1"/>
  <c r="N581" i="7" s="1"/>
  <c r="L582" i="7"/>
  <c r="M582" i="7" s="1"/>
  <c r="N582" i="7" s="1"/>
  <c r="L583" i="7"/>
  <c r="M583" i="7" s="1"/>
  <c r="N583" i="7" s="1"/>
  <c r="L584" i="7"/>
  <c r="M584" i="7" s="1"/>
  <c r="N584" i="7" s="1"/>
  <c r="L585" i="7"/>
  <c r="M585" i="7" s="1"/>
  <c r="N585" i="7"/>
  <c r="L586" i="7"/>
  <c r="M586" i="7"/>
  <c r="N586" i="7" s="1"/>
  <c r="L587" i="7"/>
  <c r="M587" i="7"/>
  <c r="N587" i="7" s="1"/>
  <c r="L588" i="7"/>
  <c r="M588" i="7"/>
  <c r="N588" i="7"/>
  <c r="L589" i="7"/>
  <c r="M589" i="7" s="1"/>
  <c r="N589" i="7" s="1"/>
  <c r="L590" i="7"/>
  <c r="M590" i="7" s="1"/>
  <c r="N590" i="7" s="1"/>
  <c r="L591" i="7"/>
  <c r="M591" i="7" s="1"/>
  <c r="N591" i="7" s="1"/>
  <c r="L592" i="7"/>
  <c r="M592" i="7" s="1"/>
  <c r="N592" i="7"/>
  <c r="L593" i="7"/>
  <c r="M593" i="7" s="1"/>
  <c r="N593" i="7"/>
  <c r="L594" i="7"/>
  <c r="M594" i="7"/>
  <c r="N594" i="7" s="1"/>
  <c r="L595" i="7"/>
  <c r="M595" i="7"/>
  <c r="N595" i="7" s="1"/>
  <c r="L596" i="7"/>
  <c r="M596" i="7"/>
  <c r="N596" i="7"/>
  <c r="L597" i="7"/>
  <c r="M597" i="7" s="1"/>
  <c r="N597" i="7" s="1"/>
  <c r="L598" i="7"/>
  <c r="M598" i="7" s="1"/>
  <c r="N598" i="7" s="1"/>
  <c r="L599" i="7"/>
  <c r="M599" i="7" s="1"/>
  <c r="N599" i="7" s="1"/>
  <c r="L600" i="7"/>
  <c r="M600" i="7" s="1"/>
  <c r="N600" i="7"/>
  <c r="L601" i="7"/>
  <c r="M601" i="7" s="1"/>
  <c r="N601" i="7"/>
  <c r="L602" i="7"/>
  <c r="M602" i="7"/>
  <c r="N602" i="7" s="1"/>
  <c r="L603" i="7"/>
  <c r="M603" i="7"/>
  <c r="N603" i="7"/>
  <c r="L604" i="7"/>
  <c r="M604" i="7"/>
  <c r="N604" i="7"/>
  <c r="L605" i="7"/>
  <c r="M605" i="7" s="1"/>
  <c r="N605" i="7" s="1"/>
  <c r="L606" i="7"/>
  <c r="M606" i="7" s="1"/>
  <c r="N606" i="7" s="1"/>
  <c r="L607" i="7"/>
  <c r="M607" i="7" s="1"/>
  <c r="N607" i="7" s="1"/>
  <c r="L608" i="7"/>
  <c r="M608" i="7" s="1"/>
  <c r="N608" i="7"/>
  <c r="L609" i="7"/>
  <c r="M609" i="7" s="1"/>
  <c r="N609" i="7" s="1"/>
  <c r="L610" i="7"/>
  <c r="M610" i="7"/>
  <c r="N610" i="7" s="1"/>
  <c r="L611" i="7"/>
  <c r="M611" i="7"/>
  <c r="N611" i="7" s="1"/>
  <c r="L612" i="7"/>
  <c r="M612" i="7"/>
  <c r="N612" i="7" s="1"/>
  <c r="L613" i="7"/>
  <c r="M613" i="7" s="1"/>
  <c r="N613" i="7" s="1"/>
  <c r="L614" i="7"/>
  <c r="M614" i="7" s="1"/>
  <c r="N614" i="7" s="1"/>
  <c r="L615" i="7"/>
  <c r="M615" i="7" s="1"/>
  <c r="N615" i="7"/>
  <c r="L616" i="7"/>
  <c r="M616" i="7" s="1"/>
  <c r="N616" i="7" s="1"/>
  <c r="L617" i="7"/>
  <c r="M617" i="7" s="1"/>
  <c r="N617" i="7"/>
  <c r="L618" i="7"/>
  <c r="M618" i="7"/>
  <c r="N618" i="7" s="1"/>
  <c r="L619" i="7"/>
  <c r="M619" i="7"/>
  <c r="N619" i="7" s="1"/>
  <c r="L620" i="7"/>
  <c r="M620" i="7"/>
  <c r="N620" i="7"/>
  <c r="L621" i="7"/>
  <c r="M621" i="7" s="1"/>
  <c r="N621" i="7" s="1"/>
  <c r="L622" i="7"/>
  <c r="M622" i="7" s="1"/>
  <c r="N622" i="7" s="1"/>
  <c r="L623" i="7"/>
  <c r="M623" i="7" s="1"/>
  <c r="N623" i="7" s="1"/>
  <c r="L624" i="7"/>
  <c r="M624" i="7" s="1"/>
  <c r="N624" i="7"/>
  <c r="L625" i="7"/>
  <c r="M625" i="7" s="1"/>
  <c r="N625" i="7"/>
  <c r="L626" i="7"/>
  <c r="M626" i="7"/>
  <c r="N626" i="7" s="1"/>
  <c r="L627" i="7"/>
  <c r="M627" i="7"/>
  <c r="N627" i="7"/>
  <c r="L628" i="7"/>
  <c r="M628" i="7"/>
  <c r="N628" i="7"/>
  <c r="L629" i="7"/>
  <c r="M629" i="7" s="1"/>
  <c r="N629" i="7" s="1"/>
  <c r="L630" i="7"/>
  <c r="M630" i="7" s="1"/>
  <c r="N630" i="7" s="1"/>
  <c r="L631" i="7"/>
  <c r="M631" i="7"/>
  <c r="N631" i="7"/>
  <c r="L632" i="7"/>
  <c r="M632" i="7" s="1"/>
  <c r="N632" i="7"/>
  <c r="L633" i="7"/>
  <c r="M633" i="7" s="1"/>
  <c r="N633" i="7"/>
  <c r="L634" i="7"/>
  <c r="M634" i="7" s="1"/>
  <c r="N634" i="7" s="1"/>
  <c r="L635" i="7"/>
  <c r="M635" i="7"/>
  <c r="N635" i="7"/>
  <c r="L636" i="7"/>
  <c r="M636" i="7"/>
  <c r="N636" i="7"/>
  <c r="L637" i="7"/>
  <c r="M637" i="7" s="1"/>
  <c r="N637" i="7" s="1"/>
  <c r="L638" i="7"/>
  <c r="M638" i="7"/>
  <c r="N638" i="7" s="1"/>
  <c r="L639" i="7"/>
  <c r="M639" i="7"/>
  <c r="N639" i="7"/>
  <c r="L640" i="7"/>
  <c r="M640" i="7" s="1"/>
  <c r="N640" i="7"/>
  <c r="L641" i="7"/>
  <c r="M641" i="7" s="1"/>
  <c r="N641" i="7" s="1"/>
  <c r="L642" i="7"/>
  <c r="M642" i="7"/>
  <c r="N642" i="7" s="1"/>
  <c r="L643" i="7"/>
  <c r="M643" i="7"/>
  <c r="N643" i="7" s="1"/>
  <c r="L644" i="7"/>
  <c r="M644" i="7"/>
  <c r="N644" i="7" s="1"/>
  <c r="L645" i="7"/>
  <c r="M645" i="7" s="1"/>
  <c r="N645" i="7" s="1"/>
  <c r="L646" i="7"/>
  <c r="M646" i="7" s="1"/>
  <c r="N646" i="7" s="1"/>
  <c r="L647" i="7"/>
  <c r="M647" i="7" s="1"/>
  <c r="N647" i="7" s="1"/>
  <c r="L648" i="7"/>
  <c r="M648" i="7" s="1"/>
  <c r="N648" i="7" s="1"/>
  <c r="L649" i="7"/>
  <c r="M649" i="7" s="1"/>
  <c r="N649" i="7"/>
  <c r="L650" i="7"/>
  <c r="M650" i="7"/>
  <c r="N650" i="7" s="1"/>
  <c r="L651" i="7"/>
  <c r="M651" i="7"/>
  <c r="N651" i="7" s="1"/>
  <c r="L652" i="7"/>
  <c r="M652" i="7"/>
  <c r="N652" i="7"/>
  <c r="L653" i="7"/>
  <c r="M653" i="7" s="1"/>
  <c r="N653" i="7" s="1"/>
  <c r="L654" i="7"/>
  <c r="M654" i="7" s="1"/>
  <c r="N654" i="7" s="1"/>
  <c r="L655" i="7"/>
  <c r="M655" i="7" s="1"/>
  <c r="N655" i="7" s="1"/>
  <c r="L656" i="7"/>
  <c r="M656" i="7" s="1"/>
  <c r="N656" i="7"/>
  <c r="L657" i="7"/>
  <c r="M657" i="7" s="1"/>
  <c r="N657" i="7"/>
  <c r="L658" i="7"/>
  <c r="M658" i="7"/>
  <c r="N658" i="7" s="1"/>
  <c r="L659" i="7"/>
  <c r="M659" i="7"/>
  <c r="N659" i="7"/>
  <c r="L660" i="7"/>
  <c r="M660" i="7"/>
  <c r="N660" i="7" s="1"/>
  <c r="L661" i="7"/>
  <c r="M661" i="7" s="1"/>
  <c r="N661" i="7" s="1"/>
  <c r="L662" i="7"/>
  <c r="M662" i="7" s="1"/>
  <c r="N662" i="7" s="1"/>
  <c r="L663" i="7"/>
  <c r="M663" i="7"/>
  <c r="N663" i="7"/>
  <c r="L664" i="7"/>
  <c r="M664" i="7" s="1"/>
  <c r="N664" i="7" s="1"/>
  <c r="L665" i="7"/>
  <c r="M665" i="7" s="1"/>
  <c r="N665" i="7"/>
  <c r="L666" i="7"/>
  <c r="M666" i="7" s="1"/>
  <c r="N666" i="7" s="1"/>
  <c r="L667" i="7"/>
  <c r="M667" i="7"/>
  <c r="N667" i="7"/>
  <c r="L668" i="7"/>
  <c r="M668" i="7"/>
  <c r="N668" i="7"/>
  <c r="L669" i="7"/>
  <c r="M669" i="7" s="1"/>
  <c r="N669" i="7" s="1"/>
  <c r="L670" i="7"/>
  <c r="M670" i="7"/>
  <c r="N670" i="7" s="1"/>
  <c r="L671" i="7"/>
  <c r="M671" i="7"/>
  <c r="N671" i="7" s="1"/>
  <c r="L672" i="7"/>
  <c r="M672" i="7" s="1"/>
  <c r="N672" i="7"/>
  <c r="L673" i="7"/>
  <c r="M673" i="7" s="1"/>
  <c r="N673" i="7" s="1"/>
  <c r="L674" i="7"/>
  <c r="M674" i="7"/>
  <c r="N674" i="7" s="1"/>
  <c r="L675" i="7"/>
  <c r="M675" i="7"/>
  <c r="N675" i="7" s="1"/>
  <c r="L676" i="7"/>
  <c r="M676" i="7"/>
  <c r="N676" i="7" s="1"/>
  <c r="L677" i="7"/>
  <c r="M677" i="7" s="1"/>
  <c r="N677" i="7" s="1"/>
  <c r="L678" i="7"/>
  <c r="M678" i="7"/>
  <c r="N678" i="7" s="1"/>
  <c r="L679" i="7"/>
  <c r="M679" i="7" s="1"/>
  <c r="N679" i="7"/>
  <c r="L680" i="7"/>
  <c r="M680" i="7" s="1"/>
  <c r="N680" i="7" s="1"/>
  <c r="L681" i="7"/>
  <c r="M681" i="7" s="1"/>
  <c r="N681" i="7"/>
  <c r="L682" i="7"/>
  <c r="M682" i="7" s="1"/>
  <c r="N682" i="7" s="1"/>
  <c r="L683" i="7"/>
  <c r="M683" i="7"/>
  <c r="N683" i="7" s="1"/>
  <c r="L684" i="7"/>
  <c r="M684" i="7"/>
  <c r="N684" i="7" s="1"/>
  <c r="L685" i="7"/>
  <c r="M685" i="7" s="1"/>
  <c r="N685" i="7" s="1"/>
  <c r="L686" i="7"/>
  <c r="M686" i="7" s="1"/>
  <c r="N686" i="7" s="1"/>
  <c r="L687" i="7"/>
  <c r="M687" i="7" s="1"/>
  <c r="N687" i="7" s="1"/>
  <c r="L688" i="7"/>
  <c r="M688" i="7" s="1"/>
  <c r="N688" i="7" s="1"/>
  <c r="L689" i="7"/>
  <c r="M689" i="7" s="1"/>
  <c r="N689" i="7" s="1"/>
  <c r="L690" i="7"/>
  <c r="M690" i="7"/>
  <c r="N690" i="7" s="1"/>
  <c r="L691" i="7"/>
  <c r="M691" i="7"/>
  <c r="N691" i="7"/>
  <c r="L692" i="7"/>
  <c r="M692" i="7"/>
  <c r="N692" i="7" s="1"/>
  <c r="L693" i="7"/>
  <c r="M693" i="7" s="1"/>
  <c r="N693" i="7" s="1"/>
  <c r="L694" i="7"/>
  <c r="M694" i="7" s="1"/>
  <c r="N694" i="7" s="1"/>
  <c r="L695" i="7"/>
  <c r="M695" i="7"/>
  <c r="N695" i="7" s="1"/>
  <c r="L696" i="7"/>
  <c r="M696" i="7" s="1"/>
  <c r="N696" i="7" s="1"/>
  <c r="L697" i="7"/>
  <c r="M697" i="7" s="1"/>
  <c r="N697" i="7"/>
  <c r="L698" i="7"/>
  <c r="M698" i="7" s="1"/>
  <c r="N698" i="7" s="1"/>
  <c r="L699" i="7"/>
  <c r="M699" i="7"/>
  <c r="N699" i="7"/>
  <c r="L700" i="7"/>
  <c r="M700" i="7"/>
  <c r="N700" i="7"/>
  <c r="L701" i="7"/>
  <c r="M701" i="7" s="1"/>
  <c r="N701" i="7" s="1"/>
  <c r="L702" i="7"/>
  <c r="M702" i="7"/>
  <c r="N702" i="7" s="1"/>
  <c r="L703" i="7"/>
  <c r="M703" i="7"/>
  <c r="N703" i="7" s="1"/>
  <c r="L704" i="7"/>
  <c r="M704" i="7" s="1"/>
  <c r="N704" i="7"/>
  <c r="L705" i="7"/>
  <c r="M705" i="7" s="1"/>
  <c r="N705" i="7" s="1"/>
  <c r="L706" i="7"/>
  <c r="M706" i="7" s="1"/>
  <c r="N706" i="7" s="1"/>
  <c r="L707" i="7"/>
  <c r="M707" i="7"/>
  <c r="N707" i="7" s="1"/>
  <c r="L708" i="7"/>
  <c r="M708" i="7"/>
  <c r="N708" i="7" s="1"/>
  <c r="L709" i="7"/>
  <c r="M709" i="7" s="1"/>
  <c r="N709" i="7" s="1"/>
  <c r="L710" i="7"/>
  <c r="M710" i="7"/>
  <c r="N710" i="7" s="1"/>
  <c r="L711" i="7"/>
  <c r="M711" i="7" s="1"/>
  <c r="N711" i="7"/>
  <c r="L712" i="7"/>
  <c r="M712" i="7" s="1"/>
  <c r="N712" i="7" s="1"/>
  <c r="L713" i="7"/>
  <c r="M713" i="7" s="1"/>
  <c r="N713" i="7" s="1"/>
  <c r="L714" i="7"/>
  <c r="M714" i="7" s="1"/>
  <c r="N714" i="7" s="1"/>
  <c r="L715" i="7"/>
  <c r="M715" i="7"/>
  <c r="N715" i="7" s="1"/>
  <c r="L716" i="7"/>
  <c r="M716" i="7"/>
  <c r="N716" i="7" s="1"/>
  <c r="L717" i="7"/>
  <c r="M717" i="7" s="1"/>
  <c r="N717" i="7" s="1"/>
  <c r="L718" i="7"/>
  <c r="M718" i="7" s="1"/>
  <c r="N718" i="7" s="1"/>
  <c r="L719" i="7"/>
  <c r="M719" i="7" s="1"/>
  <c r="N719" i="7" s="1"/>
  <c r="L720" i="7"/>
  <c r="M720" i="7" s="1"/>
  <c r="N720" i="7" s="1"/>
  <c r="L721" i="7"/>
  <c r="M721" i="7" s="1"/>
  <c r="N721" i="7" s="1"/>
  <c r="L722" i="7"/>
  <c r="M722" i="7"/>
  <c r="N722" i="7" s="1"/>
  <c r="L723" i="7"/>
  <c r="M723" i="7"/>
  <c r="N723" i="7"/>
  <c r="L724" i="7"/>
  <c r="M724" i="7"/>
  <c r="N724" i="7" s="1"/>
  <c r="L725" i="7"/>
  <c r="M725" i="7" s="1"/>
  <c r="N725" i="7" s="1"/>
  <c r="L726" i="7"/>
  <c r="M726" i="7" s="1"/>
  <c r="N726" i="7" s="1"/>
  <c r="L727" i="7"/>
  <c r="M727" i="7"/>
  <c r="N727" i="7" s="1"/>
  <c r="L728" i="7"/>
  <c r="M728" i="7" s="1"/>
  <c r="N728" i="7" s="1"/>
  <c r="L729" i="7"/>
  <c r="M729" i="7" s="1"/>
  <c r="N729" i="7"/>
  <c r="L730" i="7"/>
  <c r="M730" i="7" s="1"/>
  <c r="N730" i="7" s="1"/>
  <c r="L731" i="7"/>
  <c r="M731" i="7"/>
  <c r="N731" i="7"/>
  <c r="L732" i="7"/>
  <c r="M732" i="7"/>
  <c r="N732" i="7"/>
  <c r="L733" i="7"/>
  <c r="M733" i="7" s="1"/>
  <c r="N733" i="7" s="1"/>
  <c r="L734" i="7"/>
  <c r="M734" i="7"/>
  <c r="N734" i="7" s="1"/>
  <c r="L735" i="7"/>
  <c r="M735" i="7"/>
  <c r="N735" i="7" s="1"/>
  <c r="L736" i="7"/>
  <c r="M736" i="7" s="1"/>
  <c r="N736" i="7"/>
  <c r="L737" i="7"/>
  <c r="M737" i="7" s="1"/>
  <c r="N737" i="7" s="1"/>
  <c r="L738" i="7"/>
  <c r="M738" i="7" s="1"/>
  <c r="N738" i="7" s="1"/>
  <c r="L739" i="7"/>
  <c r="M739" i="7"/>
  <c r="N739" i="7"/>
  <c r="L740" i="7"/>
  <c r="M740" i="7"/>
  <c r="N740" i="7" s="1"/>
  <c r="L741" i="7"/>
  <c r="M741" i="7" s="1"/>
  <c r="N741" i="7" s="1"/>
  <c r="L742" i="7"/>
  <c r="M742" i="7"/>
  <c r="N742" i="7" s="1"/>
  <c r="L743" i="7"/>
  <c r="M743" i="7"/>
  <c r="N743" i="7"/>
  <c r="L744" i="7"/>
  <c r="M744" i="7" s="1"/>
  <c r="N744" i="7" s="1"/>
  <c r="L745" i="7"/>
  <c r="M745" i="7" s="1"/>
  <c r="N745" i="7" s="1"/>
  <c r="L746" i="7"/>
  <c r="M746" i="7" s="1"/>
  <c r="N746" i="7" s="1"/>
  <c r="L747" i="7"/>
  <c r="M747" i="7"/>
  <c r="N747" i="7" s="1"/>
  <c r="L748" i="7"/>
  <c r="M748" i="7"/>
  <c r="N748" i="7" s="1"/>
  <c r="L749" i="7"/>
  <c r="M749" i="7" s="1"/>
  <c r="N749" i="7" s="1"/>
  <c r="L750" i="7"/>
  <c r="M750" i="7"/>
  <c r="N750" i="7"/>
  <c r="L751" i="7"/>
  <c r="M751" i="7" s="1"/>
  <c r="N751" i="7" s="1"/>
  <c r="L752" i="7"/>
  <c r="M752" i="7" s="1"/>
  <c r="N752" i="7"/>
  <c r="L753" i="7"/>
  <c r="M753" i="7"/>
  <c r="N753" i="7"/>
  <c r="L754" i="7"/>
  <c r="M754" i="7" s="1"/>
  <c r="N754" i="7" s="1"/>
  <c r="L755" i="7"/>
  <c r="M755" i="7"/>
  <c r="N755" i="7" s="1"/>
  <c r="L756" i="7"/>
  <c r="M756" i="7"/>
  <c r="N756" i="7" s="1"/>
  <c r="L757" i="7"/>
  <c r="M757" i="7"/>
  <c r="N757" i="7" s="1"/>
  <c r="L758" i="7"/>
  <c r="M758" i="7"/>
  <c r="N758" i="7" s="1"/>
  <c r="L759" i="7"/>
  <c r="M759" i="7"/>
  <c r="N759" i="7" s="1"/>
  <c r="L760" i="7"/>
  <c r="M760" i="7" s="1"/>
  <c r="N760" i="7"/>
  <c r="L761" i="7"/>
  <c r="M761" i="7"/>
  <c r="N761" i="7" s="1"/>
  <c r="L762" i="7"/>
  <c r="M762" i="7"/>
  <c r="N762" i="7" s="1"/>
  <c r="L763" i="7"/>
  <c r="M763" i="7"/>
  <c r="N763" i="7" s="1"/>
  <c r="L764" i="7"/>
  <c r="M764" i="7" s="1"/>
  <c r="N764" i="7" s="1"/>
  <c r="L765" i="7"/>
  <c r="M765" i="7" s="1"/>
  <c r="N765" i="7" s="1"/>
  <c r="L766" i="7"/>
  <c r="M766" i="7" s="1"/>
  <c r="N766" i="7"/>
  <c r="L767" i="7"/>
  <c r="M767" i="7"/>
  <c r="N767" i="7"/>
  <c r="L768" i="7"/>
  <c r="M768" i="7" s="1"/>
  <c r="N768" i="7" s="1"/>
  <c r="L769" i="7"/>
  <c r="M769" i="7"/>
  <c r="N769" i="7" s="1"/>
  <c r="L770" i="7"/>
  <c r="M770" i="7"/>
  <c r="N770" i="7" s="1"/>
  <c r="L771" i="7"/>
  <c r="M771" i="7"/>
  <c r="N771" i="7" s="1"/>
  <c r="L772" i="7"/>
  <c r="M772" i="7" s="1"/>
  <c r="N772" i="7" s="1"/>
  <c r="L773" i="7"/>
  <c r="M773" i="7" s="1"/>
  <c r="N773" i="7" s="1"/>
  <c r="L774" i="7"/>
  <c r="M774" i="7" s="1"/>
  <c r="N774" i="7"/>
  <c r="L775" i="7"/>
  <c r="M775" i="7"/>
  <c r="N775" i="7"/>
  <c r="L776" i="7"/>
  <c r="M776" i="7" s="1"/>
  <c r="N776" i="7"/>
  <c r="L777" i="7"/>
  <c r="M777" i="7"/>
  <c r="N777" i="7" s="1"/>
  <c r="L778" i="7"/>
  <c r="M778" i="7"/>
  <c r="N778" i="7" s="1"/>
  <c r="L779" i="7"/>
  <c r="M779" i="7"/>
  <c r="N779" i="7" s="1"/>
  <c r="L780" i="7"/>
  <c r="M780" i="7" s="1"/>
  <c r="N780" i="7" s="1"/>
  <c r="L781" i="7"/>
  <c r="M781" i="7" s="1"/>
  <c r="N781" i="7" s="1"/>
  <c r="L782" i="7"/>
  <c r="M782" i="7" s="1"/>
  <c r="N782" i="7" s="1"/>
  <c r="L783" i="7"/>
  <c r="M783" i="7"/>
  <c r="N783" i="7"/>
  <c r="L784" i="7"/>
  <c r="M784" i="7" s="1"/>
  <c r="N784" i="7" s="1"/>
  <c r="L785" i="7"/>
  <c r="M785" i="7"/>
  <c r="N785" i="7" s="1"/>
  <c r="L786" i="7"/>
  <c r="M786" i="7"/>
  <c r="N786" i="7" s="1"/>
  <c r="L787" i="7"/>
  <c r="M787" i="7"/>
  <c r="N787" i="7" s="1"/>
  <c r="L788" i="7"/>
  <c r="M788" i="7" s="1"/>
  <c r="N788" i="7" s="1"/>
  <c r="L789" i="7"/>
  <c r="M789" i="7" s="1"/>
  <c r="N789" i="7" s="1"/>
  <c r="L790" i="7"/>
  <c r="M790" i="7" s="1"/>
  <c r="N790" i="7"/>
  <c r="L791" i="7"/>
  <c r="M791" i="7"/>
  <c r="N791" i="7"/>
  <c r="L792" i="7"/>
  <c r="M792" i="7" s="1"/>
  <c r="N792" i="7"/>
  <c r="L793" i="7"/>
  <c r="M793" i="7"/>
  <c r="N793" i="7" s="1"/>
  <c r="L794" i="7"/>
  <c r="M794" i="7"/>
  <c r="N794" i="7" s="1"/>
  <c r="L795" i="7"/>
  <c r="M795" i="7"/>
  <c r="N795" i="7" s="1"/>
  <c r="L796" i="7"/>
  <c r="M796" i="7" s="1"/>
  <c r="N796" i="7" s="1"/>
  <c r="L797" i="7"/>
  <c r="M797" i="7" s="1"/>
  <c r="N797" i="7" s="1"/>
  <c r="L798" i="7"/>
  <c r="M798" i="7" s="1"/>
  <c r="N798" i="7" s="1"/>
  <c r="L799" i="7"/>
  <c r="M799" i="7"/>
  <c r="N799" i="7"/>
  <c r="L800" i="7"/>
  <c r="M800" i="7" s="1"/>
  <c r="N800" i="7"/>
  <c r="L801" i="7"/>
  <c r="M801" i="7"/>
  <c r="N801" i="7" s="1"/>
  <c r="L802" i="7"/>
  <c r="M802" i="7"/>
  <c r="N802" i="7" s="1"/>
  <c r="L803" i="7"/>
  <c r="M803" i="7"/>
  <c r="N803" i="7" s="1"/>
  <c r="L804" i="7"/>
  <c r="M804" i="7" s="1"/>
  <c r="N804" i="7" s="1"/>
  <c r="L805" i="7"/>
  <c r="M805" i="7" s="1"/>
  <c r="N805" i="7" s="1"/>
  <c r="L806" i="7"/>
  <c r="M806" i="7" s="1"/>
  <c r="N806" i="7" s="1"/>
  <c r="L807" i="7"/>
  <c r="M807" i="7"/>
  <c r="N807" i="7"/>
  <c r="L808" i="7"/>
  <c r="M808" i="7" s="1"/>
  <c r="N808" i="7"/>
  <c r="L809" i="7"/>
  <c r="M809" i="7"/>
  <c r="N809" i="7" s="1"/>
  <c r="L810" i="7"/>
  <c r="M810" i="7" s="1"/>
  <c r="N810" i="7" s="1"/>
  <c r="L811" i="7"/>
  <c r="M811" i="7"/>
  <c r="N811" i="7" s="1"/>
  <c r="L812" i="7"/>
  <c r="M812" i="7" s="1"/>
  <c r="N812" i="7"/>
  <c r="L813" i="7"/>
  <c r="M813" i="7" s="1"/>
  <c r="N813" i="7" s="1"/>
  <c r="L814" i="7"/>
  <c r="M814" i="7" s="1"/>
  <c r="N814" i="7" s="1"/>
  <c r="L815" i="7"/>
  <c r="M815" i="7"/>
  <c r="N815" i="7" s="1"/>
  <c r="L816" i="7"/>
  <c r="M816" i="7" s="1"/>
  <c r="N816" i="7"/>
  <c r="L817" i="7"/>
  <c r="M817" i="7"/>
  <c r="N817" i="7" s="1"/>
  <c r="L818" i="7"/>
  <c r="M818" i="7" s="1"/>
  <c r="N818" i="7" s="1"/>
  <c r="L819" i="7"/>
  <c r="M819" i="7"/>
  <c r="N819" i="7" s="1"/>
  <c r="L820" i="7"/>
  <c r="M820" i="7" s="1"/>
  <c r="N820" i="7" s="1"/>
  <c r="L821" i="7"/>
  <c r="M821" i="7" s="1"/>
  <c r="N821" i="7" s="1"/>
  <c r="L822" i="7"/>
  <c r="M822" i="7" s="1"/>
  <c r="N822" i="7" s="1"/>
  <c r="L823" i="7"/>
  <c r="M823" i="7"/>
  <c r="N823" i="7" s="1"/>
  <c r="L824" i="7"/>
  <c r="M824" i="7" s="1"/>
  <c r="N824" i="7" s="1"/>
  <c r="L825" i="7"/>
  <c r="M825" i="7"/>
  <c r="N825" i="7" s="1"/>
  <c r="L826" i="7"/>
  <c r="M826" i="7" s="1"/>
  <c r="N826" i="7" s="1"/>
  <c r="L827" i="7"/>
  <c r="M827" i="7"/>
  <c r="N827" i="7" s="1"/>
  <c r="L828" i="7"/>
  <c r="M828" i="7" s="1"/>
  <c r="N828" i="7" s="1"/>
  <c r="L829" i="7"/>
  <c r="M829" i="7" s="1"/>
  <c r="N829" i="7" s="1"/>
  <c r="L830" i="7"/>
  <c r="M830" i="7" s="1"/>
  <c r="N830" i="7" s="1"/>
  <c r="L831" i="7"/>
  <c r="M831" i="7"/>
  <c r="N831" i="7" s="1"/>
  <c r="L832" i="7"/>
  <c r="M832" i="7" s="1"/>
  <c r="N832" i="7" s="1"/>
  <c r="L833" i="7"/>
  <c r="M833" i="7"/>
  <c r="N833" i="7" s="1"/>
  <c r="L834" i="7"/>
  <c r="M834" i="7" s="1"/>
  <c r="N834" i="7" s="1"/>
  <c r="L835" i="7"/>
  <c r="M835" i="7"/>
  <c r="N835" i="7" s="1"/>
  <c r="L836" i="7"/>
  <c r="M836" i="7" s="1"/>
  <c r="N836" i="7" s="1"/>
  <c r="L837" i="7"/>
  <c r="M837" i="7" s="1"/>
  <c r="N837" i="7" s="1"/>
  <c r="L838" i="7"/>
  <c r="M838" i="7" s="1"/>
  <c r="N838" i="7" s="1"/>
  <c r="L839" i="7"/>
  <c r="M839" i="7"/>
  <c r="N839" i="7" s="1"/>
  <c r="L840" i="7"/>
  <c r="M840" i="7" s="1"/>
  <c r="N840" i="7" s="1"/>
  <c r="L841" i="7"/>
  <c r="M841" i="7"/>
  <c r="N841" i="7" s="1"/>
  <c r="L842" i="7"/>
  <c r="M842" i="7" s="1"/>
  <c r="N842" i="7" s="1"/>
  <c r="L843" i="7"/>
  <c r="M843" i="7"/>
  <c r="N843" i="7" s="1"/>
  <c r="L844" i="7"/>
  <c r="M844" i="7" s="1"/>
  <c r="N844" i="7" s="1"/>
  <c r="L845" i="7"/>
  <c r="M845" i="7" s="1"/>
  <c r="N845" i="7" s="1"/>
  <c r="L846" i="7"/>
  <c r="M846" i="7" s="1"/>
  <c r="N846" i="7" s="1"/>
  <c r="L847" i="7"/>
  <c r="M847" i="7"/>
  <c r="N847" i="7" s="1"/>
  <c r="L848" i="7"/>
  <c r="M848" i="7" s="1"/>
  <c r="N848" i="7" s="1"/>
  <c r="L849" i="7"/>
  <c r="M849" i="7"/>
  <c r="N849" i="7" s="1"/>
  <c r="L850" i="7"/>
  <c r="M850" i="7" s="1"/>
  <c r="N850" i="7" s="1"/>
  <c r="L851" i="7"/>
  <c r="M851" i="7"/>
  <c r="N851" i="7" s="1"/>
  <c r="L852" i="7"/>
  <c r="M852" i="7" s="1"/>
  <c r="N852" i="7" s="1"/>
  <c r="L853" i="7"/>
  <c r="M853" i="7" s="1"/>
  <c r="N853" i="7" s="1"/>
  <c r="L854" i="7"/>
  <c r="M854" i="7" s="1"/>
  <c r="N854" i="7" s="1"/>
  <c r="L855" i="7"/>
  <c r="M855" i="7"/>
  <c r="N855" i="7" s="1"/>
  <c r="L856" i="7"/>
  <c r="M856" i="7" s="1"/>
  <c r="N856" i="7" s="1"/>
  <c r="L857" i="7"/>
  <c r="M857" i="7"/>
  <c r="N857" i="7" s="1"/>
  <c r="L858" i="7"/>
  <c r="M858" i="7" s="1"/>
  <c r="N858" i="7" s="1"/>
  <c r="L859" i="7"/>
  <c r="M859" i="7"/>
  <c r="N859" i="7" s="1"/>
  <c r="L860" i="7"/>
  <c r="M860" i="7" s="1"/>
  <c r="N860" i="7"/>
  <c r="L861" i="7"/>
  <c r="M861" i="7" s="1"/>
  <c r="N861" i="7" s="1"/>
  <c r="L862" i="7"/>
  <c r="M862" i="7" s="1"/>
  <c r="N862" i="7"/>
  <c r="L863" i="7"/>
  <c r="M863" i="7"/>
  <c r="N863" i="7" s="1"/>
  <c r="L864" i="7"/>
  <c r="M864" i="7" s="1"/>
  <c r="N864" i="7"/>
  <c r="L865" i="7"/>
  <c r="M865" i="7"/>
  <c r="N865" i="7" s="1"/>
  <c r="L866" i="7"/>
  <c r="M866" i="7" s="1"/>
  <c r="N866" i="7" s="1"/>
  <c r="L867" i="7"/>
  <c r="M867" i="7"/>
  <c r="N867" i="7"/>
  <c r="L868" i="7"/>
  <c r="M868" i="7" s="1"/>
  <c r="N868" i="7" s="1"/>
  <c r="L869" i="7"/>
  <c r="M869" i="7" s="1"/>
  <c r="N869" i="7" s="1"/>
  <c r="L870" i="7"/>
  <c r="M870" i="7" s="1"/>
  <c r="N870" i="7" s="1"/>
  <c r="L871" i="7"/>
  <c r="M871" i="7"/>
  <c r="N871" i="7" s="1"/>
  <c r="L872" i="7"/>
  <c r="M872" i="7" s="1"/>
  <c r="N872" i="7" s="1"/>
  <c r="L873" i="7"/>
  <c r="M873" i="7" s="1"/>
  <c r="N873" i="7" s="1"/>
  <c r="L874" i="7"/>
  <c r="M874" i="7"/>
  <c r="N874" i="7" s="1"/>
  <c r="L875" i="7"/>
  <c r="M875" i="7"/>
  <c r="N875" i="7" s="1"/>
  <c r="L876" i="7"/>
  <c r="M876" i="7" s="1"/>
  <c r="N876" i="7" s="1"/>
  <c r="L877" i="7"/>
  <c r="M877" i="7"/>
  <c r="N877" i="7" s="1"/>
  <c r="L878" i="7"/>
  <c r="M878" i="7" s="1"/>
  <c r="N878" i="7" s="1"/>
  <c r="L879" i="7"/>
  <c r="M879" i="7"/>
  <c r="N879" i="7" s="1"/>
  <c r="L880" i="7"/>
  <c r="M880" i="7" s="1"/>
  <c r="N880" i="7"/>
  <c r="L881" i="7"/>
  <c r="M881" i="7" s="1"/>
  <c r="N881" i="7" s="1"/>
  <c r="L882" i="7"/>
  <c r="M882" i="7"/>
  <c r="N882" i="7" s="1"/>
  <c r="L883" i="7"/>
  <c r="M883" i="7"/>
  <c r="N883" i="7" s="1"/>
  <c r="L884" i="7"/>
  <c r="M884" i="7"/>
  <c r="N884" i="7" s="1"/>
  <c r="L885" i="7"/>
  <c r="M885" i="7" s="1"/>
  <c r="N885" i="7" s="1"/>
  <c r="L886" i="7"/>
  <c r="M886" i="7"/>
  <c r="N886" i="7" s="1"/>
  <c r="L887" i="7"/>
  <c r="M887" i="7"/>
  <c r="N887" i="7" s="1"/>
  <c r="L888" i="7"/>
  <c r="M888" i="7" s="1"/>
  <c r="N888" i="7" s="1"/>
  <c r="L889" i="7"/>
  <c r="M889" i="7"/>
  <c r="N889" i="7" s="1"/>
  <c r="L890" i="7"/>
  <c r="M890" i="7"/>
  <c r="N890" i="7" s="1"/>
  <c r="L891" i="7"/>
  <c r="M891" i="7"/>
  <c r="N891" i="7"/>
  <c r="L892" i="7"/>
  <c r="M892" i="7" s="1"/>
  <c r="N892" i="7" s="1"/>
  <c r="L893" i="7"/>
  <c r="M893" i="7" s="1"/>
  <c r="N893" i="7" s="1"/>
  <c r="L894" i="7"/>
  <c r="M894" i="7" s="1"/>
  <c r="N894" i="7" s="1"/>
  <c r="L895" i="7"/>
  <c r="M895" i="7" s="1"/>
  <c r="N895" i="7" s="1"/>
  <c r="L896" i="7"/>
  <c r="M896" i="7" s="1"/>
  <c r="N896" i="7" s="1"/>
  <c r="L897" i="7"/>
  <c r="M897" i="7" s="1"/>
  <c r="N897" i="7" s="1"/>
  <c r="L898" i="7"/>
  <c r="M898" i="7" s="1"/>
  <c r="N898" i="7" s="1"/>
  <c r="L899" i="7"/>
  <c r="M899" i="7"/>
  <c r="N899" i="7"/>
  <c r="L900" i="7"/>
  <c r="M900" i="7"/>
  <c r="N900" i="7"/>
  <c r="L901" i="7"/>
  <c r="M901" i="7" s="1"/>
  <c r="N901" i="7" s="1"/>
  <c r="L902" i="7"/>
  <c r="M902" i="7" s="1"/>
  <c r="N902" i="7" s="1"/>
  <c r="L903" i="7"/>
  <c r="M903" i="7"/>
  <c r="N903" i="7"/>
  <c r="L904" i="7"/>
  <c r="M904" i="7" s="1"/>
  <c r="N904" i="7" s="1"/>
  <c r="L905" i="7"/>
  <c r="M905" i="7" s="1"/>
  <c r="N905" i="7" s="1"/>
  <c r="L906" i="7"/>
  <c r="M906" i="7"/>
  <c r="N906" i="7"/>
  <c r="L907" i="7"/>
  <c r="M907" i="7"/>
  <c r="N907" i="7"/>
  <c r="L908" i="7"/>
  <c r="M908" i="7"/>
  <c r="N908" i="7" s="1"/>
  <c r="L909" i="7"/>
  <c r="M909" i="7"/>
  <c r="N909" i="7" s="1"/>
  <c r="L910" i="7"/>
  <c r="M910" i="7" s="1"/>
  <c r="N910" i="7" s="1"/>
  <c r="L911" i="7"/>
  <c r="M911" i="7"/>
  <c r="N911" i="7" s="1"/>
  <c r="L912" i="7"/>
  <c r="M912" i="7" s="1"/>
  <c r="N912" i="7"/>
  <c r="L913" i="7"/>
  <c r="M913" i="7" s="1"/>
  <c r="N913" i="7" s="1"/>
  <c r="L914" i="7"/>
  <c r="M914" i="7"/>
  <c r="N914" i="7" s="1"/>
  <c r="L915" i="7"/>
  <c r="M915" i="7"/>
  <c r="N915" i="7" s="1"/>
  <c r="L916" i="7"/>
  <c r="M916" i="7"/>
  <c r="N916" i="7" s="1"/>
  <c r="L917" i="7"/>
  <c r="M917" i="7" s="1"/>
  <c r="N917" i="7" s="1"/>
  <c r="L918" i="7"/>
  <c r="M918" i="7"/>
  <c r="N918" i="7" s="1"/>
  <c r="L919" i="7"/>
  <c r="M919" i="7"/>
  <c r="N919" i="7" s="1"/>
  <c r="L920" i="7"/>
  <c r="M920" i="7" s="1"/>
  <c r="N920" i="7" s="1"/>
  <c r="L921" i="7"/>
  <c r="M921" i="7"/>
  <c r="N921" i="7" s="1"/>
  <c r="L922" i="7"/>
  <c r="M922" i="7"/>
  <c r="N922" i="7" s="1"/>
  <c r="L923" i="7"/>
  <c r="M923" i="7"/>
  <c r="N923" i="7"/>
  <c r="L924" i="7"/>
  <c r="M924" i="7" s="1"/>
  <c r="N924" i="7" s="1"/>
  <c r="L925" i="7"/>
  <c r="M925" i="7" s="1"/>
  <c r="N925" i="7" s="1"/>
  <c r="L926" i="7"/>
  <c r="M926" i="7" s="1"/>
  <c r="N926" i="7" s="1"/>
  <c r="L927" i="7"/>
  <c r="M927" i="7" s="1"/>
  <c r="N927" i="7" s="1"/>
  <c r="L928" i="7"/>
  <c r="M928" i="7" s="1"/>
  <c r="N928" i="7" s="1"/>
  <c r="L929" i="7"/>
  <c r="M929" i="7" s="1"/>
  <c r="N929" i="7" s="1"/>
  <c r="L930" i="7"/>
  <c r="M930" i="7" s="1"/>
  <c r="N930" i="7" s="1"/>
  <c r="L931" i="7"/>
  <c r="M931" i="7"/>
  <c r="N931" i="7"/>
  <c r="L932" i="7"/>
  <c r="M932" i="7"/>
  <c r="N932" i="7"/>
  <c r="L933" i="7"/>
  <c r="M933" i="7" s="1"/>
  <c r="N933" i="7" s="1"/>
  <c r="L934" i="7"/>
  <c r="M934" i="7" s="1"/>
  <c r="N934" i="7" s="1"/>
  <c r="L935" i="7"/>
  <c r="M935" i="7"/>
  <c r="N935" i="7"/>
  <c r="L936" i="7"/>
  <c r="M936" i="7" s="1"/>
  <c r="N936" i="7" s="1"/>
  <c r="L937" i="7"/>
  <c r="M937" i="7" s="1"/>
  <c r="N937" i="7" s="1"/>
  <c r="L938" i="7"/>
  <c r="M938" i="7"/>
  <c r="N938" i="7"/>
  <c r="L939" i="7"/>
  <c r="M939" i="7"/>
  <c r="N939" i="7"/>
  <c r="L940" i="7"/>
  <c r="M940" i="7"/>
  <c r="N940" i="7" s="1"/>
  <c r="L941" i="7"/>
  <c r="M941" i="7"/>
  <c r="N941" i="7" s="1"/>
  <c r="L942" i="7"/>
  <c r="M942" i="7" s="1"/>
  <c r="N942" i="7" s="1"/>
  <c r="L943" i="7"/>
  <c r="M943" i="7"/>
  <c r="N943" i="7" s="1"/>
  <c r="L944" i="7"/>
  <c r="M944" i="7" s="1"/>
  <c r="N944" i="7"/>
  <c r="L945" i="7"/>
  <c r="M945" i="7" s="1"/>
  <c r="N945" i="7" s="1"/>
  <c r="L946" i="7"/>
  <c r="M946" i="7"/>
  <c r="N946" i="7" s="1"/>
  <c r="L947" i="7"/>
  <c r="M947" i="7"/>
  <c r="N947" i="7" s="1"/>
  <c r="L948" i="7"/>
  <c r="M948" i="7"/>
  <c r="N948" i="7" s="1"/>
  <c r="L949" i="7"/>
  <c r="M949" i="7" s="1"/>
  <c r="N949" i="7" s="1"/>
  <c r="L950" i="7"/>
  <c r="M950" i="7"/>
  <c r="N950" i="7" s="1"/>
  <c r="L951" i="7"/>
  <c r="M951" i="7"/>
  <c r="N951" i="7" s="1"/>
  <c r="L952" i="7"/>
  <c r="M952" i="7" s="1"/>
  <c r="N952" i="7" s="1"/>
  <c r="L953" i="7"/>
  <c r="M953" i="7"/>
  <c r="N953" i="7" s="1"/>
  <c r="L954" i="7"/>
  <c r="M954" i="7"/>
  <c r="N954" i="7" s="1"/>
  <c r="L955" i="7"/>
  <c r="M955" i="7"/>
  <c r="N955" i="7"/>
  <c r="L956" i="7"/>
  <c r="M956" i="7" s="1"/>
  <c r="N956" i="7" s="1"/>
  <c r="L957" i="7"/>
  <c r="M957" i="7" s="1"/>
  <c r="N957" i="7" s="1"/>
  <c r="L958" i="7"/>
  <c r="M958" i="7" s="1"/>
  <c r="N958" i="7" s="1"/>
  <c r="L959" i="7"/>
  <c r="M959" i="7" s="1"/>
  <c r="N959" i="7" s="1"/>
  <c r="L960" i="7"/>
  <c r="M960" i="7" s="1"/>
  <c r="N960" i="7" s="1"/>
  <c r="L961" i="7"/>
  <c r="M961" i="7" s="1"/>
  <c r="N961" i="7" s="1"/>
  <c r="L962" i="7"/>
  <c r="M962" i="7" s="1"/>
  <c r="N962" i="7" s="1"/>
  <c r="L963" i="7"/>
  <c r="M963" i="7"/>
  <c r="N963" i="7"/>
  <c r="L964" i="7"/>
  <c r="M964" i="7"/>
  <c r="N964" i="7" s="1"/>
  <c r="L965" i="7"/>
  <c r="M965" i="7" s="1"/>
  <c r="N965" i="7" s="1"/>
  <c r="L966" i="7"/>
  <c r="M966" i="7" s="1"/>
  <c r="N966" i="7" s="1"/>
  <c r="L967" i="7"/>
  <c r="M967" i="7"/>
  <c r="N967" i="7"/>
  <c r="L968" i="7"/>
  <c r="M968" i="7" s="1"/>
  <c r="N968" i="7" s="1"/>
  <c r="L969" i="7"/>
  <c r="M969" i="7" s="1"/>
  <c r="N969" i="7" s="1"/>
  <c r="L970" i="7"/>
  <c r="M970" i="7"/>
  <c r="N970" i="7"/>
  <c r="L971" i="7"/>
  <c r="M971" i="7"/>
  <c r="N971" i="7"/>
  <c r="L972" i="7"/>
  <c r="M972" i="7"/>
  <c r="N972" i="7" s="1"/>
  <c r="L973" i="7"/>
  <c r="M973" i="7" s="1"/>
  <c r="N973" i="7" s="1"/>
  <c r="L974" i="7"/>
  <c r="M974" i="7" s="1"/>
  <c r="N974" i="7" s="1"/>
  <c r="L975" i="7"/>
  <c r="M975" i="7"/>
  <c r="N975" i="7" s="1"/>
  <c r="L976" i="7"/>
  <c r="M976" i="7" s="1"/>
  <c r="N976" i="7" s="1"/>
  <c r="L977" i="7"/>
  <c r="M977" i="7" s="1"/>
  <c r="N977" i="7" s="1"/>
  <c r="L978" i="7"/>
  <c r="M978" i="7"/>
  <c r="N978" i="7" s="1"/>
  <c r="L979" i="7"/>
  <c r="M979" i="7"/>
  <c r="N979" i="7" s="1"/>
  <c r="L980" i="7"/>
  <c r="M980" i="7"/>
  <c r="N980" i="7" s="1"/>
  <c r="L981" i="7"/>
  <c r="M981" i="7" s="1"/>
  <c r="N981" i="7" s="1"/>
  <c r="L982" i="7"/>
  <c r="M982" i="7"/>
  <c r="N982" i="7" s="1"/>
  <c r="L983" i="7"/>
  <c r="M983" i="7"/>
  <c r="N983" i="7" s="1"/>
  <c r="L984" i="7"/>
  <c r="M984" i="7" s="1"/>
  <c r="N984" i="7" s="1"/>
  <c r="L985" i="7"/>
  <c r="M985" i="7" s="1"/>
  <c r="N985" i="7" s="1"/>
  <c r="L986" i="7"/>
  <c r="M986" i="7"/>
  <c r="N986" i="7" s="1"/>
  <c r="L987" i="7"/>
  <c r="M987" i="7" s="1"/>
  <c r="N987" i="7" s="1"/>
  <c r="L988" i="7"/>
  <c r="M988" i="7" s="1"/>
  <c r="N988" i="7" s="1"/>
  <c r="L989" i="7"/>
  <c r="M989" i="7" s="1"/>
  <c r="N989" i="7" s="1"/>
  <c r="L990" i="7"/>
  <c r="M990" i="7"/>
  <c r="N990" i="7" s="1"/>
  <c r="L991" i="7"/>
  <c r="M991" i="7" s="1"/>
  <c r="N991" i="7" s="1"/>
  <c r="L992" i="7"/>
  <c r="M992" i="7"/>
  <c r="N992" i="7" s="1"/>
  <c r="L993" i="7"/>
  <c r="M993" i="7" s="1"/>
  <c r="N993" i="7" s="1"/>
  <c r="L994" i="7"/>
  <c r="M994" i="7"/>
  <c r="N994" i="7" s="1"/>
  <c r="L995" i="7"/>
  <c r="M995" i="7" s="1"/>
  <c r="N995" i="7" s="1"/>
  <c r="L996" i="7"/>
  <c r="M996" i="7" s="1"/>
  <c r="N996" i="7" s="1"/>
  <c r="L997" i="7"/>
  <c r="M997" i="7" s="1"/>
  <c r="N997" i="7" s="1"/>
  <c r="L998" i="7"/>
  <c r="M998" i="7"/>
  <c r="N998" i="7" s="1"/>
  <c r="L999" i="7"/>
  <c r="M999" i="7" s="1"/>
  <c r="N999" i="7" s="1"/>
  <c r="L1000" i="7"/>
  <c r="M1000" i="7"/>
  <c r="N1000" i="7" s="1"/>
  <c r="L1001" i="7"/>
  <c r="M1001" i="7" s="1"/>
  <c r="N1001" i="7" s="1"/>
  <c r="L1002" i="7"/>
  <c r="M1002" i="7"/>
  <c r="N1002" i="7" s="1"/>
  <c r="L1003" i="7"/>
  <c r="M1003" i="7" s="1"/>
  <c r="N1003" i="7" s="1"/>
  <c r="L1004" i="7"/>
  <c r="M1004" i="7" s="1"/>
  <c r="N1004" i="7" s="1"/>
  <c r="L1005" i="7"/>
  <c r="M1005" i="7" s="1"/>
  <c r="N1005" i="7" s="1"/>
  <c r="L1006" i="7"/>
  <c r="M1006" i="7"/>
  <c r="N1006" i="7" s="1"/>
  <c r="L1007" i="7"/>
  <c r="M1007" i="7" s="1"/>
  <c r="N1007" i="7" s="1"/>
  <c r="L1008" i="7"/>
  <c r="M1008" i="7"/>
  <c r="N1008" i="7" s="1"/>
  <c r="L1009" i="7"/>
  <c r="M1009" i="7" s="1"/>
  <c r="N1009" i="7" s="1"/>
  <c r="L1010" i="7"/>
  <c r="M1010" i="7"/>
  <c r="N1010" i="7" s="1"/>
  <c r="L1011" i="7"/>
  <c r="M1011" i="7" s="1"/>
  <c r="N1011" i="7" s="1"/>
  <c r="L1012" i="7"/>
  <c r="M1012" i="7" s="1"/>
  <c r="N1012" i="7" s="1"/>
  <c r="L1013" i="7"/>
  <c r="M1013" i="7" s="1"/>
  <c r="N1013" i="7" s="1"/>
  <c r="L1014" i="7"/>
  <c r="M1014" i="7"/>
  <c r="N1014" i="7" s="1"/>
  <c r="L1015" i="7"/>
  <c r="M1015" i="7" s="1"/>
  <c r="N1015" i="7" s="1"/>
  <c r="L1016" i="7"/>
  <c r="M1016" i="7"/>
  <c r="N1016" i="7" s="1"/>
  <c r="L1017" i="7"/>
  <c r="M1017" i="7" s="1"/>
  <c r="N1017" i="7" s="1"/>
  <c r="L1018" i="7"/>
  <c r="M1018" i="7"/>
  <c r="N1018" i="7" s="1"/>
  <c r="L1019" i="7"/>
  <c r="M1019" i="7" s="1"/>
  <c r="N1019" i="7" s="1"/>
  <c r="L1020" i="7"/>
  <c r="M1020" i="7" s="1"/>
  <c r="N1020" i="7" s="1"/>
  <c r="L1021" i="7"/>
  <c r="M1021" i="7" s="1"/>
  <c r="N1021" i="7" s="1"/>
  <c r="L1022" i="7"/>
  <c r="M1022" i="7"/>
  <c r="N1022" i="7" s="1"/>
  <c r="L1023" i="7"/>
  <c r="M1023" i="7" s="1"/>
  <c r="N1023" i="7" s="1"/>
  <c r="L1024" i="7"/>
  <c r="M1024" i="7"/>
  <c r="N1024" i="7" s="1"/>
  <c r="L1025" i="7"/>
  <c r="M1025" i="7" s="1"/>
  <c r="N1025" i="7" s="1"/>
  <c r="L1026" i="7"/>
  <c r="M1026" i="7"/>
  <c r="N1026" i="7" s="1"/>
  <c r="L1027" i="7"/>
  <c r="M1027" i="7" s="1"/>
  <c r="N1027" i="7" s="1"/>
  <c r="L1028" i="7"/>
  <c r="M1028" i="7" s="1"/>
  <c r="N1028" i="7" s="1"/>
  <c r="L1029" i="7"/>
  <c r="M1029" i="7" s="1"/>
  <c r="N1029" i="7" s="1"/>
  <c r="L1030" i="7"/>
  <c r="M1030" i="7"/>
  <c r="N1030" i="7" s="1"/>
  <c r="L1031" i="7"/>
  <c r="M1031" i="7" s="1"/>
  <c r="N1031" i="7" s="1"/>
  <c r="L1032" i="7"/>
  <c r="M1032" i="7"/>
  <c r="N1032" i="7" s="1"/>
  <c r="L1033" i="7"/>
  <c r="M1033" i="7" s="1"/>
  <c r="N1033" i="7" s="1"/>
  <c r="L1034" i="7"/>
  <c r="M1034" i="7"/>
  <c r="N1034" i="7" s="1"/>
  <c r="L1035" i="7"/>
  <c r="M1035" i="7" s="1"/>
  <c r="N1035" i="7" s="1"/>
  <c r="L1036" i="7"/>
  <c r="M1036" i="7" s="1"/>
  <c r="N1036" i="7" s="1"/>
  <c r="L1037" i="7"/>
  <c r="M1037" i="7" s="1"/>
  <c r="N1037" i="7" s="1"/>
  <c r="L1038" i="7"/>
  <c r="M1038" i="7"/>
  <c r="N1038" i="7" s="1"/>
  <c r="L1039" i="7"/>
  <c r="M1039" i="7" s="1"/>
  <c r="N1039" i="7" s="1"/>
  <c r="L1040" i="7"/>
  <c r="M1040" i="7"/>
  <c r="N1040" i="7" s="1"/>
  <c r="L1041" i="7"/>
  <c r="M1041" i="7" s="1"/>
  <c r="N1041" i="7" s="1"/>
  <c r="L1042" i="7"/>
  <c r="M1042" i="7"/>
  <c r="N1042" i="7" s="1"/>
  <c r="L1043" i="7"/>
  <c r="M1043" i="7" s="1"/>
  <c r="N1043" i="7" s="1"/>
  <c r="L1044" i="7"/>
  <c r="M1044" i="7" s="1"/>
  <c r="N1044" i="7" s="1"/>
  <c r="L1045" i="7"/>
  <c r="M1045" i="7" s="1"/>
  <c r="N1045" i="7" s="1"/>
  <c r="L1046" i="7"/>
  <c r="M1046" i="7"/>
  <c r="N1046" i="7" s="1"/>
  <c r="L1047" i="7"/>
  <c r="M1047" i="7" s="1"/>
  <c r="N1047" i="7" s="1"/>
  <c r="L1048" i="7"/>
  <c r="M1048" i="7"/>
  <c r="N1048" i="7" s="1"/>
  <c r="L1049" i="7"/>
  <c r="M1049" i="7" s="1"/>
  <c r="N1049" i="7" s="1"/>
  <c r="L1050" i="7"/>
  <c r="M1050" i="7"/>
  <c r="N1050" i="7" s="1"/>
  <c r="L1051" i="7"/>
  <c r="M1051" i="7" s="1"/>
  <c r="N1051" i="7" s="1"/>
  <c r="L1052" i="7"/>
  <c r="M1052" i="7" s="1"/>
  <c r="N1052" i="7" s="1"/>
  <c r="L1053" i="7"/>
  <c r="M1053" i="7" s="1"/>
  <c r="N1053" i="7" s="1"/>
  <c r="L1054" i="7"/>
  <c r="M1054" i="7"/>
  <c r="N1054" i="7" s="1"/>
  <c r="L1055" i="7"/>
  <c r="M1055" i="7" s="1"/>
  <c r="N1055" i="7" s="1"/>
  <c r="L1056" i="7"/>
  <c r="M1056" i="7"/>
  <c r="N1056" i="7" s="1"/>
  <c r="L1057" i="7"/>
  <c r="M1057" i="7" s="1"/>
  <c r="N1057" i="7" s="1"/>
  <c r="L1058" i="7"/>
  <c r="M1058" i="7"/>
  <c r="N1058" i="7" s="1"/>
  <c r="L1059" i="7"/>
  <c r="M1059" i="7" s="1"/>
  <c r="N1059" i="7" s="1"/>
  <c r="L1060" i="7"/>
  <c r="M1060" i="7" s="1"/>
  <c r="N1060" i="7" s="1"/>
  <c r="L1061" i="7"/>
  <c r="M1061" i="7" s="1"/>
  <c r="N1061" i="7" s="1"/>
  <c r="L1062" i="7"/>
  <c r="M1062" i="7"/>
  <c r="N1062" i="7" s="1"/>
  <c r="L1063" i="7"/>
  <c r="M1063" i="7" s="1"/>
  <c r="N1063" i="7" s="1"/>
  <c r="L1064" i="7"/>
  <c r="M1064" i="7"/>
  <c r="N1064" i="7" s="1"/>
  <c r="L1065" i="7"/>
  <c r="M1065" i="7" s="1"/>
  <c r="N1065" i="7" s="1"/>
  <c r="L1066" i="7"/>
  <c r="M1066" i="7"/>
  <c r="N1066" i="7" s="1"/>
  <c r="L1067" i="7"/>
  <c r="M1067" i="7" s="1"/>
  <c r="N1067" i="7" s="1"/>
  <c r="L1068" i="7"/>
  <c r="M1068" i="7" s="1"/>
  <c r="N1068" i="7" s="1"/>
  <c r="L1069" i="7"/>
  <c r="M1069" i="7" s="1"/>
  <c r="N1069" i="7" s="1"/>
  <c r="L1070" i="7"/>
  <c r="M1070" i="7"/>
  <c r="N1070" i="7" s="1"/>
  <c r="L1071" i="7"/>
  <c r="M1071" i="7" s="1"/>
  <c r="N1071" i="7" s="1"/>
  <c r="L1072" i="7"/>
  <c r="M1072" i="7"/>
  <c r="N1072" i="7" s="1"/>
  <c r="L1073" i="7"/>
  <c r="M1073" i="7" s="1"/>
  <c r="N1073" i="7" s="1"/>
  <c r="L1074" i="7"/>
  <c r="M1074" i="7"/>
  <c r="N1074" i="7" s="1"/>
  <c r="L1075" i="7"/>
  <c r="M1075" i="7" s="1"/>
  <c r="N1075" i="7" s="1"/>
  <c r="L1076" i="7"/>
  <c r="M1076" i="7" s="1"/>
  <c r="N1076" i="7" s="1"/>
  <c r="L1077" i="7"/>
  <c r="M1077" i="7" s="1"/>
  <c r="N1077" i="7" s="1"/>
  <c r="L1078" i="7"/>
  <c r="M1078" i="7"/>
  <c r="N1078" i="7" s="1"/>
  <c r="L1079" i="7"/>
  <c r="M1079" i="7" s="1"/>
  <c r="N1079" i="7" s="1"/>
  <c r="L1080" i="7"/>
  <c r="M1080" i="7"/>
  <c r="N1080" i="7" s="1"/>
  <c r="L1081" i="7"/>
  <c r="M1081" i="7" s="1"/>
  <c r="N1081" i="7" s="1"/>
  <c r="L1082" i="7"/>
  <c r="M1082" i="7"/>
  <c r="N1082" i="7" s="1"/>
  <c r="L1083" i="7"/>
  <c r="M1083" i="7" s="1"/>
  <c r="N1083" i="7" s="1"/>
  <c r="L1084" i="7"/>
  <c r="M1084" i="7" s="1"/>
  <c r="N1084" i="7" s="1"/>
  <c r="L1085" i="7"/>
  <c r="M1085" i="7" s="1"/>
  <c r="N1085" i="7" s="1"/>
  <c r="L1086" i="7"/>
  <c r="M1086" i="7"/>
  <c r="N1086" i="7" s="1"/>
  <c r="L1087" i="7"/>
  <c r="M1087" i="7" s="1"/>
  <c r="N1087" i="7" s="1"/>
  <c r="L1088" i="7"/>
  <c r="M1088" i="7"/>
  <c r="N1088" i="7" s="1"/>
  <c r="L1089" i="7"/>
  <c r="M1089" i="7" s="1"/>
  <c r="N1089" i="7" s="1"/>
  <c r="L1090" i="7"/>
  <c r="M1090" i="7"/>
  <c r="N1090" i="7" s="1"/>
  <c r="L1091" i="7"/>
  <c r="M1091" i="7" s="1"/>
  <c r="N1091" i="7" s="1"/>
  <c r="L1092" i="7"/>
  <c r="M1092" i="7" s="1"/>
  <c r="N1092" i="7" s="1"/>
  <c r="L1093" i="7"/>
  <c r="M1093" i="7" s="1"/>
  <c r="N1093" i="7" s="1"/>
  <c r="L1094" i="7"/>
  <c r="M1094" i="7"/>
  <c r="N1094" i="7" s="1"/>
  <c r="L1095" i="7"/>
  <c r="M1095" i="7" s="1"/>
  <c r="N1095" i="7" s="1"/>
  <c r="L1096" i="7"/>
  <c r="M1096" i="7"/>
  <c r="N1096" i="7" s="1"/>
  <c r="L1097" i="7"/>
  <c r="M1097" i="7" s="1"/>
  <c r="N1097" i="7" s="1"/>
  <c r="L1098" i="7"/>
  <c r="M1098" i="7"/>
  <c r="N1098" i="7" s="1"/>
  <c r="L1099" i="7"/>
  <c r="M1099" i="7" s="1"/>
  <c r="N1099" i="7" s="1"/>
  <c r="L1100" i="7"/>
  <c r="M1100" i="7" s="1"/>
  <c r="N1100" i="7" s="1"/>
  <c r="L1101" i="7"/>
  <c r="M1101" i="7" s="1"/>
  <c r="N1101" i="7" s="1"/>
  <c r="L1102" i="7"/>
  <c r="M1102" i="7"/>
  <c r="N1102" i="7" s="1"/>
  <c r="L1103" i="7"/>
  <c r="M1103" i="7" s="1"/>
  <c r="N1103" i="7" s="1"/>
  <c r="L1104" i="7"/>
  <c r="M1104" i="7"/>
  <c r="N1104" i="7" s="1"/>
  <c r="L1105" i="7"/>
  <c r="M1105" i="7" s="1"/>
  <c r="N1105" i="7" s="1"/>
  <c r="L1106" i="7"/>
  <c r="M1106" i="7"/>
  <c r="N1106" i="7" s="1"/>
  <c r="L1107" i="7"/>
  <c r="M1107" i="7" s="1"/>
  <c r="N1107" i="7" s="1"/>
  <c r="L1108" i="7"/>
  <c r="M1108" i="7" s="1"/>
  <c r="N1108" i="7" s="1"/>
  <c r="L1109" i="7"/>
  <c r="M1109" i="7" s="1"/>
  <c r="N1109" i="7" s="1"/>
  <c r="L1110" i="7"/>
  <c r="M1110" i="7"/>
  <c r="N1110" i="7" s="1"/>
  <c r="L1111" i="7"/>
  <c r="M1111" i="7" s="1"/>
  <c r="N1111" i="7" s="1"/>
  <c r="L1112" i="7"/>
  <c r="M1112" i="7"/>
  <c r="N1112" i="7" s="1"/>
  <c r="L1113" i="7"/>
  <c r="M1113" i="7" s="1"/>
  <c r="N1113" i="7" s="1"/>
  <c r="L1114" i="7"/>
  <c r="M1114" i="7"/>
  <c r="N1114" i="7" s="1"/>
  <c r="L1115" i="7"/>
  <c r="M1115" i="7" s="1"/>
  <c r="N1115" i="7" s="1"/>
  <c r="L1116" i="7"/>
  <c r="M1116" i="7" s="1"/>
  <c r="N1116" i="7" s="1"/>
  <c r="L1117" i="7"/>
  <c r="M1117" i="7" s="1"/>
  <c r="N1117" i="7" s="1"/>
  <c r="L1118" i="7"/>
  <c r="M1118" i="7"/>
  <c r="N1118" i="7" s="1"/>
  <c r="L1119" i="7"/>
  <c r="M1119" i="7" s="1"/>
  <c r="N1119" i="7" s="1"/>
  <c r="L1120" i="7"/>
  <c r="M1120" i="7"/>
  <c r="N1120" i="7" s="1"/>
  <c r="L1121" i="7"/>
  <c r="M1121" i="7" s="1"/>
  <c r="N1121" i="7" s="1"/>
  <c r="L1122" i="7"/>
  <c r="M1122" i="7"/>
  <c r="N1122" i="7" s="1"/>
  <c r="L1123" i="7"/>
  <c r="M1123" i="7" s="1"/>
  <c r="N1123" i="7" s="1"/>
  <c r="L1124" i="7"/>
  <c r="M1124" i="7" s="1"/>
  <c r="N1124" i="7" s="1"/>
  <c r="L1125" i="7"/>
  <c r="M1125" i="7" s="1"/>
  <c r="N1125" i="7" s="1"/>
  <c r="L1126" i="7"/>
  <c r="M1126" i="7"/>
  <c r="N1126" i="7" s="1"/>
  <c r="L1127" i="7"/>
  <c r="M1127" i="7" s="1"/>
  <c r="N1127" i="7" s="1"/>
  <c r="L1128" i="7"/>
  <c r="M1128" i="7"/>
  <c r="N1128" i="7" s="1"/>
  <c r="L1129" i="7"/>
  <c r="M1129" i="7" s="1"/>
  <c r="N1129" i="7" s="1"/>
  <c r="L1130" i="7"/>
  <c r="M1130" i="7"/>
  <c r="N1130" i="7" s="1"/>
  <c r="L1131" i="7"/>
  <c r="M1131" i="7" s="1"/>
  <c r="N1131" i="7" s="1"/>
  <c r="L1132" i="7"/>
  <c r="M1132" i="7" s="1"/>
  <c r="N1132" i="7" s="1"/>
  <c r="L1133" i="7"/>
  <c r="M1133" i="7" s="1"/>
  <c r="N1133" i="7" s="1"/>
  <c r="L1134" i="7"/>
  <c r="M1134" i="7"/>
  <c r="N1134" i="7" s="1"/>
  <c r="L1135" i="7"/>
  <c r="M1135" i="7" s="1"/>
  <c r="N1135" i="7" s="1"/>
  <c r="L1136" i="7"/>
  <c r="M1136" i="7"/>
  <c r="N1136" i="7" s="1"/>
  <c r="L1137" i="7"/>
  <c r="M1137" i="7" s="1"/>
  <c r="N1137" i="7" s="1"/>
  <c r="L1138" i="7"/>
  <c r="M1138" i="7"/>
  <c r="N1138" i="7" s="1"/>
  <c r="L1139" i="7"/>
  <c r="M1139" i="7" s="1"/>
  <c r="N1139" i="7"/>
  <c r="L1140" i="7"/>
  <c r="M1140" i="7" s="1"/>
  <c r="N1140" i="7" s="1"/>
  <c r="L1141" i="7"/>
  <c r="M1141" i="7" s="1"/>
  <c r="N1141" i="7"/>
  <c r="L1142" i="7"/>
  <c r="M1142" i="7"/>
  <c r="N1142" i="7" s="1"/>
  <c r="L1143" i="7"/>
  <c r="M1143" i="7" s="1"/>
  <c r="N1143" i="7"/>
  <c r="L1144" i="7"/>
  <c r="M1144" i="7"/>
  <c r="N1144" i="7" s="1"/>
  <c r="L1145" i="7"/>
  <c r="M1145" i="7" s="1"/>
  <c r="N1145" i="7"/>
  <c r="L1146" i="7"/>
  <c r="M1146" i="7"/>
  <c r="N1146" i="7" s="1"/>
  <c r="L1147" i="7"/>
  <c r="M1147" i="7" s="1"/>
  <c r="N1147" i="7" s="1"/>
  <c r="L1148" i="7"/>
  <c r="M1148" i="7"/>
  <c r="N1148" i="7" s="1"/>
  <c r="L1149" i="7"/>
  <c r="M1149" i="7" s="1"/>
  <c r="N1149" i="7"/>
  <c r="L1150" i="7"/>
  <c r="M1150" i="7"/>
  <c r="N1150" i="7"/>
  <c r="L1151" i="7"/>
  <c r="M1151" i="7" s="1"/>
  <c r="N1151" i="7" s="1"/>
  <c r="L1152" i="7"/>
  <c r="M1152" i="7"/>
  <c r="N1152" i="7" s="1"/>
  <c r="L1153" i="7"/>
  <c r="M1153" i="7" s="1"/>
  <c r="N1153" i="7" s="1"/>
  <c r="L1154" i="7"/>
  <c r="M1154" i="7"/>
  <c r="N1154" i="7" s="1"/>
  <c r="L1155" i="7"/>
  <c r="M1155" i="7" s="1"/>
  <c r="N1155" i="7"/>
  <c r="L1156" i="7"/>
  <c r="M1156" i="7"/>
  <c r="N1156" i="7" s="1"/>
  <c r="L1157" i="7"/>
  <c r="M1157" i="7" s="1"/>
  <c r="N1157" i="7"/>
  <c r="L1158" i="7"/>
  <c r="M1158" i="7"/>
  <c r="N1158" i="7" s="1"/>
  <c r="L1159" i="7"/>
  <c r="M1159" i="7" s="1"/>
  <c r="N1159" i="7" s="1"/>
  <c r="L1160" i="7"/>
  <c r="M1160" i="7"/>
  <c r="N1160" i="7" s="1"/>
  <c r="L1161" i="7"/>
  <c r="M1161" i="7"/>
  <c r="N1161" i="7" s="1"/>
  <c r="L1162" i="7"/>
  <c r="M1162" i="7"/>
  <c r="N1162" i="7" s="1"/>
  <c r="L1163" i="7"/>
  <c r="M1163" i="7" s="1"/>
  <c r="N1163" i="7"/>
  <c r="L1164" i="7"/>
  <c r="M1164" i="7"/>
  <c r="N1164" i="7" s="1"/>
  <c r="L1165" i="7"/>
  <c r="M1165" i="7" s="1"/>
  <c r="N1165" i="7" s="1"/>
  <c r="L1166" i="7"/>
  <c r="M1166" i="7"/>
  <c r="N1166" i="7" s="1"/>
  <c r="L1167" i="7"/>
  <c r="M1167" i="7" s="1"/>
  <c r="N1167" i="7" s="1"/>
  <c r="L1168" i="7"/>
  <c r="M1168" i="7"/>
  <c r="N1168" i="7" s="1"/>
  <c r="L1169" i="7"/>
  <c r="M1169" i="7" s="1"/>
  <c r="N1169" i="7" s="1"/>
  <c r="L1170" i="7"/>
  <c r="M1170" i="7"/>
  <c r="N1170" i="7" s="1"/>
  <c r="L1171" i="7"/>
  <c r="M1171" i="7"/>
  <c r="N1171" i="7"/>
  <c r="L1172" i="7"/>
  <c r="M1172" i="7" s="1"/>
  <c r="N1172" i="7" s="1"/>
  <c r="L1173" i="7"/>
  <c r="M1173" i="7" s="1"/>
  <c r="N1173" i="7" s="1"/>
  <c r="L1174" i="7"/>
  <c r="M1174" i="7" s="1"/>
  <c r="N1174" i="7" s="1"/>
  <c r="L1175" i="7"/>
  <c r="M1175" i="7" s="1"/>
  <c r="N1175" i="7" s="1"/>
  <c r="L1176" i="7"/>
  <c r="M1176" i="7"/>
  <c r="N1176" i="7" s="1"/>
  <c r="L1177" i="7"/>
  <c r="M1177" i="7" s="1"/>
  <c r="N1177" i="7" s="1"/>
  <c r="L1178" i="7"/>
  <c r="M1178" i="7"/>
  <c r="N1178" i="7" s="1"/>
  <c r="L1179" i="7"/>
  <c r="M1179" i="7"/>
  <c r="N1179" i="7" s="1"/>
  <c r="L1180" i="7"/>
  <c r="M1180" i="7" s="1"/>
  <c r="N1180" i="7" s="1"/>
  <c r="L1181" i="7"/>
  <c r="M1181" i="7" s="1"/>
  <c r="N1181" i="7"/>
  <c r="L1182" i="7"/>
  <c r="M1182" i="7" s="1"/>
  <c r="N1182" i="7" s="1"/>
  <c r="L1183" i="7"/>
  <c r="M1183" i="7" s="1"/>
  <c r="N1183" i="7"/>
  <c r="L1184" i="7"/>
  <c r="M1184" i="7"/>
  <c r="N1184" i="7"/>
  <c r="L1185" i="7"/>
  <c r="M1185" i="7" s="1"/>
  <c r="N1185" i="7" s="1"/>
  <c r="L1186" i="7"/>
  <c r="M1186" i="7"/>
  <c r="N1186" i="7" s="1"/>
  <c r="L1187" i="7"/>
  <c r="M1187" i="7"/>
  <c r="N1187" i="7" s="1"/>
  <c r="L1188" i="7"/>
  <c r="M1188" i="7"/>
  <c r="N1188" i="7" s="1"/>
  <c r="L1189" i="7"/>
  <c r="M1189" i="7"/>
  <c r="N1189" i="7" s="1"/>
  <c r="L1190" i="7"/>
  <c r="M1190" i="7"/>
  <c r="N1190" i="7" s="1"/>
  <c r="L1191" i="7"/>
  <c r="M1191" i="7" s="1"/>
  <c r="N1191" i="7"/>
  <c r="L1192" i="7"/>
  <c r="M1192" i="7"/>
  <c r="N1192" i="7" s="1"/>
  <c r="L1193" i="7"/>
  <c r="M1193" i="7"/>
  <c r="N1193" i="7" s="1"/>
  <c r="L1194" i="7"/>
  <c r="M1194" i="7"/>
  <c r="N1194" i="7" s="1"/>
  <c r="L1195" i="7"/>
  <c r="M1195" i="7" s="1"/>
  <c r="N1195" i="7" s="1"/>
  <c r="L1196" i="7"/>
  <c r="M1196" i="7" s="1"/>
  <c r="N1196" i="7" s="1"/>
  <c r="L1197" i="7"/>
  <c r="M1197" i="7"/>
  <c r="N1197" i="7" s="1"/>
  <c r="L1198" i="7"/>
  <c r="M1198" i="7" s="1"/>
  <c r="N1198" i="7" s="1"/>
  <c r="L1199" i="7"/>
  <c r="M1199" i="7" s="1"/>
  <c r="N1199" i="7" s="1"/>
  <c r="L1200" i="7"/>
  <c r="M1200" i="7"/>
  <c r="N1200" i="7" s="1"/>
  <c r="L1201" i="7"/>
  <c r="M1201" i="7" s="1"/>
  <c r="N1201" i="7" s="1"/>
  <c r="L1202" i="7"/>
  <c r="M1202" i="7"/>
  <c r="N1202" i="7" s="1"/>
  <c r="L1203" i="7"/>
  <c r="M1203" i="7" s="1"/>
  <c r="N1203" i="7"/>
  <c r="L1204" i="7"/>
  <c r="M1204" i="7"/>
  <c r="N1204" i="7" s="1"/>
  <c r="L1205" i="7"/>
  <c r="M1205" i="7" s="1"/>
  <c r="N1205" i="7" s="1"/>
  <c r="L1206" i="7"/>
  <c r="M1206" i="7" s="1"/>
  <c r="N1206" i="7"/>
  <c r="L1207" i="7"/>
  <c r="M1207" i="7" s="1"/>
  <c r="N1207" i="7"/>
  <c r="L1208" i="7"/>
  <c r="M1208" i="7" s="1"/>
  <c r="N1208" i="7" s="1"/>
  <c r="L1209" i="7"/>
  <c r="M1209" i="7" s="1"/>
  <c r="N1209" i="7"/>
  <c r="L1210" i="7"/>
  <c r="M1210" i="7"/>
  <c r="N1210" i="7"/>
  <c r="L1211" i="7"/>
  <c r="M1211" i="7" s="1"/>
  <c r="N1211" i="7" s="1"/>
  <c r="L1212" i="7"/>
  <c r="M1212" i="7"/>
  <c r="N1212" i="7" s="1"/>
  <c r="L1213" i="7"/>
  <c r="M1213" i="7"/>
  <c r="N1213" i="7"/>
  <c r="L1214" i="7"/>
  <c r="M1214" i="7" s="1"/>
  <c r="N1214" i="7" s="1"/>
  <c r="L1215" i="7"/>
  <c r="M1215" i="7" s="1"/>
  <c r="N1215" i="7"/>
  <c r="L1216" i="7"/>
  <c r="M1216" i="7"/>
  <c r="N1216" i="7"/>
  <c r="L1217" i="7"/>
  <c r="M1217" i="7" s="1"/>
  <c r="N1217" i="7" s="1"/>
  <c r="L1218" i="7"/>
  <c r="M1218" i="7"/>
  <c r="N1218" i="7" s="1"/>
  <c r="L1219" i="7"/>
  <c r="M1219" i="7"/>
  <c r="N1219" i="7" s="1"/>
  <c r="L1220" i="7"/>
  <c r="M1220" i="7"/>
  <c r="N1220" i="7" s="1"/>
  <c r="L1221" i="7"/>
  <c r="M1221" i="7"/>
  <c r="N1221" i="7" s="1"/>
  <c r="L1222" i="7"/>
  <c r="M1222" i="7"/>
  <c r="N1222" i="7" s="1"/>
  <c r="L1223" i="7"/>
  <c r="M1223" i="7" s="1"/>
  <c r="N1223" i="7"/>
  <c r="L1224" i="7"/>
  <c r="M1224" i="7"/>
  <c r="N1224" i="7" s="1"/>
  <c r="L1225" i="7"/>
  <c r="M1225" i="7"/>
  <c r="N1225" i="7" s="1"/>
  <c r="L1226" i="7"/>
  <c r="M1226" i="7"/>
  <c r="N1226" i="7" s="1"/>
  <c r="L1227" i="7"/>
  <c r="M1227" i="7" s="1"/>
  <c r="N1227" i="7" s="1"/>
  <c r="L1228" i="7"/>
  <c r="M1228" i="7" s="1"/>
  <c r="N1228" i="7" s="1"/>
  <c r="L1229" i="7"/>
  <c r="M1229" i="7" s="1"/>
  <c r="N1229" i="7"/>
  <c r="L1230" i="7"/>
  <c r="M1230" i="7"/>
  <c r="N1230" i="7"/>
  <c r="L1231" i="7"/>
  <c r="M1231" i="7" s="1"/>
  <c r="N1231" i="7" s="1"/>
  <c r="L1232" i="7"/>
  <c r="M1232" i="7"/>
  <c r="N1232" i="7" s="1"/>
  <c r="L1233" i="7"/>
  <c r="M1233" i="7"/>
  <c r="N1233" i="7" s="1"/>
  <c r="L1234" i="7"/>
  <c r="M1234" i="7"/>
  <c r="N1234" i="7" s="1"/>
  <c r="L1235" i="7"/>
  <c r="M1235" i="7" s="1"/>
  <c r="N1235" i="7" s="1"/>
  <c r="L1236" i="7"/>
  <c r="M1236" i="7" s="1"/>
  <c r="N1236" i="7" s="1"/>
  <c r="L1237" i="7"/>
  <c r="M1237" i="7" s="1"/>
  <c r="N1237" i="7" s="1"/>
  <c r="L1238" i="7"/>
  <c r="M1238" i="7"/>
  <c r="N1238" i="7"/>
  <c r="L1239" i="7"/>
  <c r="M1239" i="7" s="1"/>
  <c r="N1239" i="7" s="1"/>
  <c r="L1240" i="7"/>
  <c r="M1240" i="7"/>
  <c r="N1240" i="7" s="1"/>
  <c r="L1241" i="7"/>
  <c r="M1241" i="7"/>
  <c r="N1241" i="7" s="1"/>
  <c r="L1242" i="7"/>
  <c r="M1242" i="7"/>
  <c r="N1242" i="7" s="1"/>
  <c r="L1243" i="7"/>
  <c r="M1243" i="7" s="1"/>
  <c r="N1243" i="7" s="1"/>
  <c r="L1244" i="7"/>
  <c r="M1244" i="7" s="1"/>
  <c r="N1244" i="7" s="1"/>
  <c r="L1245" i="7"/>
  <c r="M1245" i="7" s="1"/>
  <c r="N1245" i="7" s="1"/>
  <c r="L1246" i="7"/>
  <c r="M1246" i="7"/>
  <c r="N1246" i="7"/>
  <c r="L1247" i="7"/>
  <c r="M1247" i="7" s="1"/>
  <c r="N1247" i="7" s="1"/>
  <c r="L1248" i="7"/>
  <c r="M1248" i="7"/>
  <c r="N1248" i="7" s="1"/>
  <c r="L1249" i="7"/>
  <c r="M1249" i="7"/>
  <c r="N1249" i="7" s="1"/>
  <c r="L1250" i="7"/>
  <c r="M1250" i="7"/>
  <c r="N1250" i="7" s="1"/>
  <c r="L1251" i="7"/>
  <c r="M1251" i="7" s="1"/>
  <c r="N1251" i="7" s="1"/>
  <c r="L1252" i="7"/>
  <c r="M1252" i="7" s="1"/>
  <c r="N1252" i="7" s="1"/>
  <c r="L1253" i="7"/>
  <c r="M1253" i="7" s="1"/>
  <c r="N1253" i="7"/>
  <c r="L1254" i="7"/>
  <c r="M1254" i="7"/>
  <c r="N1254" i="7"/>
  <c r="L1255" i="7"/>
  <c r="M1255" i="7" s="1"/>
  <c r="N1255" i="7" s="1"/>
  <c r="L1256" i="7"/>
  <c r="M1256" i="7"/>
  <c r="N1256" i="7" s="1"/>
  <c r="L1257" i="7"/>
  <c r="M1257" i="7"/>
  <c r="N1257" i="7" s="1"/>
  <c r="L1258" i="7"/>
  <c r="M1258" i="7"/>
  <c r="N1258" i="7" s="1"/>
  <c r="L1259" i="7"/>
  <c r="M1259" i="7" s="1"/>
  <c r="N1259" i="7" s="1"/>
  <c r="L1260" i="7"/>
  <c r="M1260" i="7" s="1"/>
  <c r="N1260" i="7" s="1"/>
  <c r="L1261" i="7"/>
  <c r="M1261" i="7" s="1"/>
  <c r="N1261" i="7"/>
  <c r="L1262" i="7"/>
  <c r="M1262" i="7"/>
  <c r="N1262" i="7"/>
  <c r="L1263" i="7"/>
  <c r="M1263" i="7" s="1"/>
  <c r="N1263" i="7" s="1"/>
  <c r="L1264" i="7"/>
  <c r="M1264" i="7"/>
  <c r="N1264" i="7" s="1"/>
  <c r="L1265" i="7"/>
  <c r="M1265" i="7"/>
  <c r="N1265" i="7" s="1"/>
  <c r="L1266" i="7"/>
  <c r="M1266" i="7"/>
  <c r="N1266" i="7" s="1"/>
  <c r="L1267" i="7"/>
  <c r="M1267" i="7" s="1"/>
  <c r="N1267" i="7" s="1"/>
  <c r="L1268" i="7"/>
  <c r="M1268" i="7" s="1"/>
  <c r="N1268" i="7" s="1"/>
  <c r="L1269" i="7"/>
  <c r="M1269" i="7" s="1"/>
  <c r="N1269" i="7"/>
  <c r="L1270" i="7"/>
  <c r="M1270" i="7"/>
  <c r="N1270" i="7"/>
  <c r="L1271" i="7"/>
  <c r="M1271" i="7" s="1"/>
  <c r="N1271" i="7" s="1"/>
  <c r="L1272" i="7"/>
  <c r="M1272" i="7"/>
  <c r="N1272" i="7" s="1"/>
  <c r="L1273" i="7"/>
  <c r="M1273" i="7"/>
  <c r="N1273" i="7" s="1"/>
  <c r="L1274" i="7"/>
  <c r="M1274" i="7"/>
  <c r="N1274" i="7" s="1"/>
  <c r="L1275" i="7"/>
  <c r="M1275" i="7" s="1"/>
  <c r="N1275" i="7" s="1"/>
  <c r="L1276" i="7"/>
  <c r="M1276" i="7" s="1"/>
  <c r="N1276" i="7" s="1"/>
  <c r="L1277" i="7"/>
  <c r="M1277" i="7" s="1"/>
  <c r="N1277" i="7" s="1"/>
  <c r="L1278" i="7"/>
  <c r="M1278" i="7"/>
  <c r="N1278" i="7"/>
  <c r="L1279" i="7"/>
  <c r="M1279" i="7" s="1"/>
  <c r="N1279" i="7" s="1"/>
  <c r="L1280" i="7"/>
  <c r="M1280" i="7"/>
  <c r="N1280" i="7" s="1"/>
  <c r="L1281" i="7"/>
  <c r="M1281" i="7"/>
  <c r="N1281" i="7" s="1"/>
  <c r="L1282" i="7"/>
  <c r="M1282" i="7"/>
  <c r="N1282" i="7" s="1"/>
  <c r="L1283" i="7"/>
  <c r="M1283" i="7" s="1"/>
  <c r="N1283" i="7"/>
  <c r="L1284" i="7"/>
  <c r="M1284" i="7" s="1"/>
  <c r="N1284" i="7" s="1"/>
  <c r="L1285" i="7"/>
  <c r="M1285" i="7" s="1"/>
  <c r="N1285" i="7" s="1"/>
  <c r="L1286" i="7"/>
  <c r="M1286" i="7"/>
  <c r="N1286" i="7"/>
  <c r="L1287" i="7"/>
  <c r="M1287" i="7" s="1"/>
  <c r="N1287" i="7" s="1"/>
  <c r="L1288" i="7"/>
  <c r="M1288" i="7"/>
  <c r="N1288" i="7" s="1"/>
  <c r="L1289" i="7"/>
  <c r="M1289" i="7" s="1"/>
  <c r="N1289" i="7" s="1"/>
  <c r="L1290" i="7"/>
  <c r="M1290" i="7"/>
  <c r="N1290" i="7" s="1"/>
  <c r="L1291" i="7"/>
  <c r="M1291" i="7" s="1"/>
  <c r="N1291" i="7" s="1"/>
  <c r="L1292" i="7"/>
  <c r="M1292" i="7" s="1"/>
  <c r="N1292" i="7" s="1"/>
  <c r="L1293" i="7"/>
  <c r="M1293" i="7" s="1"/>
  <c r="N1293" i="7"/>
  <c r="L1294" i="7"/>
  <c r="M1294" i="7"/>
  <c r="N1294" i="7" s="1"/>
  <c r="L1295" i="7"/>
  <c r="M1295" i="7" s="1"/>
  <c r="N1295" i="7" s="1"/>
  <c r="L1296" i="7"/>
  <c r="M1296" i="7"/>
  <c r="N1296" i="7" s="1"/>
  <c r="L1297" i="7"/>
  <c r="M1297" i="7"/>
  <c r="N1297" i="7" s="1"/>
  <c r="L1298" i="7"/>
  <c r="M1298" i="7"/>
  <c r="N1298" i="7" s="1"/>
  <c r="L1299" i="7"/>
  <c r="M1299" i="7" s="1"/>
  <c r="N1299" i="7"/>
  <c r="L1300" i="7"/>
  <c r="M1300" i="7" s="1"/>
  <c r="N1300" i="7" s="1"/>
  <c r="L1301" i="7"/>
  <c r="M1301" i="7" s="1"/>
  <c r="N1301" i="7" s="1"/>
  <c r="L1302" i="7"/>
  <c r="M1302" i="7"/>
  <c r="N1302" i="7" s="1"/>
  <c r="L1303" i="7"/>
  <c r="M1303" i="7" s="1"/>
  <c r="N1303" i="7" s="1"/>
  <c r="L1304" i="7"/>
  <c r="M1304" i="7"/>
  <c r="N1304" i="7" s="1"/>
  <c r="L1305" i="7"/>
  <c r="M1305" i="7" s="1"/>
  <c r="N1305" i="7" s="1"/>
  <c r="L1306" i="7"/>
  <c r="M1306" i="7"/>
  <c r="N1306" i="7" s="1"/>
  <c r="L1307" i="7"/>
  <c r="M1307" i="7" s="1"/>
  <c r="N1307" i="7" s="1"/>
  <c r="L1308" i="7"/>
  <c r="M1308" i="7" s="1"/>
  <c r="N1308" i="7" s="1"/>
  <c r="L1309" i="7"/>
  <c r="M1309" i="7" s="1"/>
  <c r="N1309" i="7"/>
  <c r="L1310" i="7"/>
  <c r="M1310" i="7"/>
  <c r="N1310" i="7" s="1"/>
  <c r="B3" i="5"/>
  <c r="C3" i="5"/>
  <c r="B4" i="5"/>
  <c r="C4" i="5"/>
  <c r="R4" i="5"/>
  <c r="Z4" i="5"/>
  <c r="AA4" i="5" s="1"/>
  <c r="AB4" i="5" s="1"/>
  <c r="AI4" i="5"/>
  <c r="AJ4" i="5"/>
  <c r="AK4" i="5" s="1"/>
  <c r="AL4" i="5" s="1"/>
  <c r="AR4" i="5"/>
  <c r="AS4" i="5" s="1"/>
  <c r="Q5" i="5"/>
  <c r="R5" i="5" s="1"/>
  <c r="S5" i="5" s="1"/>
  <c r="T5" i="5" s="1"/>
  <c r="U5" i="5" s="1"/>
  <c r="V5" i="5"/>
  <c r="W5" i="5" s="1"/>
  <c r="X5" i="5" s="1"/>
  <c r="Z5" i="5"/>
  <c r="AA5" i="5"/>
  <c r="AB5" i="5" s="1"/>
  <c r="AC5" i="5" s="1"/>
  <c r="AD5" i="5" s="1"/>
  <c r="AE5" i="5" s="1"/>
  <c r="AF5" i="5" s="1"/>
  <c r="AG5" i="5" s="1"/>
  <c r="AI5" i="5"/>
  <c r="AJ5" i="5"/>
  <c r="AK5" i="5"/>
  <c r="AL5" i="5" s="1"/>
  <c r="AM5" i="5" s="1"/>
  <c r="AN5" i="5" s="1"/>
  <c r="AO5" i="5" s="1"/>
  <c r="AP5" i="5" s="1"/>
  <c r="AR5" i="5"/>
  <c r="AS5" i="5" s="1"/>
  <c r="AT5" i="5"/>
  <c r="AU5" i="5" s="1"/>
  <c r="AV5" i="5" s="1"/>
  <c r="AW5" i="5" s="1"/>
  <c r="AX5" i="5" s="1"/>
  <c r="AY5" i="5" s="1"/>
  <c r="Z6" i="5"/>
  <c r="AA6" i="5"/>
  <c r="AB6" i="5"/>
  <c r="AC6" i="5"/>
  <c r="AD6" i="5"/>
  <c r="AE6" i="5"/>
  <c r="AF6" i="5"/>
  <c r="AR6" i="5"/>
  <c r="AS6" i="5"/>
  <c r="AT6" i="5"/>
  <c r="AU6" i="5"/>
  <c r="AV6" i="5"/>
  <c r="AW6" i="5"/>
  <c r="AX6" i="5"/>
  <c r="B8" i="5"/>
  <c r="I8" i="5"/>
  <c r="A9" i="5"/>
  <c r="A10" i="5" s="1"/>
  <c r="C10" i="5" s="1"/>
  <c r="AZ9" i="5"/>
  <c r="BA9" i="5"/>
  <c r="BA10" i="5"/>
  <c r="BA11" i="5"/>
  <c r="BA12" i="5"/>
  <c r="BA13" i="5"/>
  <c r="BA14" i="5"/>
  <c r="BA15" i="5"/>
  <c r="BA16" i="5"/>
  <c r="BA17" i="5"/>
  <c r="BA18" i="5"/>
  <c r="BA19" i="5"/>
  <c r="BA20" i="5"/>
  <c r="BA21" i="5"/>
  <c r="BA22" i="5"/>
  <c r="BA23" i="5"/>
  <c r="BA24" i="5"/>
  <c r="A25" i="5"/>
  <c r="B27" i="5"/>
  <c r="I27" i="5"/>
  <c r="A28" i="5"/>
  <c r="A29" i="5" s="1"/>
  <c r="C28" i="5"/>
  <c r="N28" i="5"/>
  <c r="N85" i="5"/>
  <c r="BA28" i="5"/>
  <c r="BA29" i="5"/>
  <c r="BA30" i="5"/>
  <c r="BA31" i="5"/>
  <c r="BA32" i="5"/>
  <c r="BA33" i="5"/>
  <c r="BA34" i="5"/>
  <c r="BA35" i="5"/>
  <c r="BA36" i="5"/>
  <c r="BA37" i="5"/>
  <c r="BA38" i="5"/>
  <c r="BA39" i="5"/>
  <c r="BA40" i="5"/>
  <c r="BA41" i="5"/>
  <c r="BA42" i="5"/>
  <c r="BA43" i="5"/>
  <c r="A44" i="5"/>
  <c r="B46" i="5"/>
  <c r="I46" i="5"/>
  <c r="A47" i="5"/>
  <c r="N47" i="5" s="1"/>
  <c r="N104" i="5" s="1"/>
  <c r="BA47" i="5"/>
  <c r="BA48" i="5"/>
  <c r="BA49" i="5"/>
  <c r="BA50" i="5"/>
  <c r="BA51" i="5"/>
  <c r="BA52" i="5"/>
  <c r="BA53" i="5"/>
  <c r="BA54" i="5"/>
  <c r="BA55" i="5"/>
  <c r="BA56" i="5"/>
  <c r="BA57" i="5"/>
  <c r="BA58" i="5"/>
  <c r="BA59" i="5"/>
  <c r="BA60" i="5"/>
  <c r="BA61" i="5"/>
  <c r="BA62" i="5"/>
  <c r="A63" i="5"/>
  <c r="B65" i="5"/>
  <c r="I65" i="5"/>
  <c r="A66" i="5"/>
  <c r="A67" i="5" s="1"/>
  <c r="BA66" i="5"/>
  <c r="BA67" i="5"/>
  <c r="BA68" i="5"/>
  <c r="BA69" i="5"/>
  <c r="BA70" i="5"/>
  <c r="BA71" i="5"/>
  <c r="BA72" i="5"/>
  <c r="BA73" i="5"/>
  <c r="BA74" i="5"/>
  <c r="BA75" i="5"/>
  <c r="BA76" i="5"/>
  <c r="BA77" i="5"/>
  <c r="BA78" i="5"/>
  <c r="BA79" i="5"/>
  <c r="BA80" i="5"/>
  <c r="BA81" i="5"/>
  <c r="A82" i="5"/>
  <c r="B84" i="5"/>
  <c r="I84" i="5"/>
  <c r="A85" i="5"/>
  <c r="A86" i="5"/>
  <c r="AZ86" i="5" s="1"/>
  <c r="BA85" i="5"/>
  <c r="BA86" i="5"/>
  <c r="BA87" i="5"/>
  <c r="BA88" i="5"/>
  <c r="BA89" i="5"/>
  <c r="BA90" i="5"/>
  <c r="BA91" i="5"/>
  <c r="BA92" i="5"/>
  <c r="BA93" i="5"/>
  <c r="BA94" i="5"/>
  <c r="BA95" i="5"/>
  <c r="BA96" i="5"/>
  <c r="BA97" i="5"/>
  <c r="BA98" i="5"/>
  <c r="BA99" i="5"/>
  <c r="BA100" i="5"/>
  <c r="A101" i="5"/>
  <c r="B103" i="5"/>
  <c r="I103" i="5"/>
  <c r="A104" i="5"/>
  <c r="AZ104" i="5" s="1"/>
  <c r="BA104" i="5"/>
  <c r="BA105" i="5"/>
  <c r="BA106" i="5"/>
  <c r="BA107" i="5"/>
  <c r="BA108" i="5"/>
  <c r="BA109" i="5"/>
  <c r="BA110" i="5"/>
  <c r="BA111" i="5"/>
  <c r="BA112" i="5"/>
  <c r="BA113" i="5"/>
  <c r="BA114" i="5"/>
  <c r="BA115" i="5"/>
  <c r="BA116" i="5"/>
  <c r="BA117" i="5"/>
  <c r="BA118" i="5"/>
  <c r="BA119" i="5"/>
  <c r="A120" i="5"/>
  <c r="B122" i="5"/>
  <c r="I122" i="5"/>
  <c r="A123" i="5"/>
  <c r="C123" i="5"/>
  <c r="A124" i="5"/>
  <c r="BA123" i="5"/>
  <c r="N124" i="5"/>
  <c r="N125" i="5"/>
  <c r="N126" i="5" s="1"/>
  <c r="N127" i="5"/>
  <c r="N128" i="5" s="1"/>
  <c r="N129" i="5" s="1"/>
  <c r="N130" i="5" s="1"/>
  <c r="N131" i="5" s="1"/>
  <c r="N132" i="5" s="1"/>
  <c r="BA124" i="5"/>
  <c r="BA125" i="5"/>
  <c r="BA126" i="5"/>
  <c r="BA127" i="5"/>
  <c r="BA128" i="5"/>
  <c r="BA129" i="5"/>
  <c r="BA130" i="5"/>
  <c r="BA131" i="5"/>
  <c r="BA132" i="5"/>
  <c r="A133" i="5"/>
  <c r="B135" i="5"/>
  <c r="I135" i="5"/>
  <c r="A136" i="5"/>
  <c r="A137" i="5" s="1"/>
  <c r="C136" i="5"/>
  <c r="BA136" i="5"/>
  <c r="N137" i="5"/>
  <c r="N138" i="5"/>
  <c r="N139" i="5" s="1"/>
  <c r="N140" i="5"/>
  <c r="N141" i="5" s="1"/>
  <c r="N142" i="5" s="1"/>
  <c r="N143" i="5" s="1"/>
  <c r="N144" i="5" s="1"/>
  <c r="N145" i="5" s="1"/>
  <c r="BA137" i="5"/>
  <c r="BA138" i="5"/>
  <c r="BA139" i="5"/>
  <c r="BA140" i="5"/>
  <c r="BA141" i="5"/>
  <c r="BA142" i="5"/>
  <c r="BA143" i="5"/>
  <c r="BA144" i="5"/>
  <c r="BA145" i="5"/>
  <c r="A146" i="5"/>
  <c r="B148" i="5"/>
  <c r="I148" i="5"/>
  <c r="A149" i="5"/>
  <c r="C149" i="5" s="1"/>
  <c r="A150" i="5"/>
  <c r="A151" i="5" s="1"/>
  <c r="BA149" i="5"/>
  <c r="N150" i="5"/>
  <c r="N151" i="5"/>
  <c r="N152" i="5" s="1"/>
  <c r="N153" i="5"/>
  <c r="N154" i="5" s="1"/>
  <c r="N155" i="5" s="1"/>
  <c r="N156" i="5" s="1"/>
  <c r="N157" i="5" s="1"/>
  <c r="N158" i="5" s="1"/>
  <c r="BA150" i="5"/>
  <c r="BA151" i="5"/>
  <c r="BA152" i="5"/>
  <c r="BA153" i="5"/>
  <c r="BA154" i="5"/>
  <c r="BA155" i="5"/>
  <c r="BA156" i="5"/>
  <c r="BA157" i="5"/>
  <c r="BA158" i="5"/>
  <c r="A159" i="5"/>
  <c r="B161" i="5"/>
  <c r="I161" i="5"/>
  <c r="A162" i="5"/>
  <c r="AZ162" i="5"/>
  <c r="BA162" i="5"/>
  <c r="N163" i="5"/>
  <c r="N164" i="5"/>
  <c r="BA163" i="5"/>
  <c r="BA164" i="5"/>
  <c r="BA165" i="5"/>
  <c r="BA166" i="5"/>
  <c r="BA167" i="5"/>
  <c r="BA168" i="5"/>
  <c r="BA169" i="5"/>
  <c r="BA170" i="5"/>
  <c r="BA171" i="5"/>
  <c r="A172" i="5"/>
  <c r="B174" i="5"/>
  <c r="I174" i="5"/>
  <c r="A175" i="5"/>
  <c r="A176" i="5" s="1"/>
  <c r="A177" i="5" s="1"/>
  <c r="A178" i="5" s="1"/>
  <c r="BA175" i="5"/>
  <c r="BA176" i="5"/>
  <c r="BA177" i="5"/>
  <c r="BA178" i="5"/>
  <c r="BA179" i="5"/>
  <c r="N180" i="5"/>
  <c r="BA180" i="5"/>
  <c r="BA181" i="5"/>
  <c r="BA182" i="5"/>
  <c r="N183" i="5"/>
  <c r="BA183" i="5"/>
  <c r="BA184" i="5"/>
  <c r="A185" i="5"/>
  <c r="B187" i="5"/>
  <c r="I187" i="5"/>
  <c r="A188" i="5"/>
  <c r="A189" i="5" s="1"/>
  <c r="BA188" i="5"/>
  <c r="BA189" i="5"/>
  <c r="BA190" i="5"/>
  <c r="BA191" i="5"/>
  <c r="BA192" i="5"/>
  <c r="BA193" i="5"/>
  <c r="BA194" i="5"/>
  <c r="BA195" i="5"/>
  <c r="BA196" i="5"/>
  <c r="BA197" i="5"/>
  <c r="A198" i="5"/>
  <c r="B200" i="5"/>
  <c r="I200" i="5"/>
  <c r="A201" i="5"/>
  <c r="BA201" i="5"/>
  <c r="N202" i="5"/>
  <c r="BA202" i="5"/>
  <c r="N203" i="5"/>
  <c r="BA203" i="5"/>
  <c r="BA204" i="5"/>
  <c r="BA205" i="5"/>
  <c r="BA206" i="5"/>
  <c r="BA207" i="5"/>
  <c r="BA208" i="5"/>
  <c r="BA209" i="5"/>
  <c r="BA210" i="5"/>
  <c r="A211" i="5"/>
  <c r="D43" i="10"/>
  <c r="D46" i="10"/>
  <c r="D47" i="10"/>
  <c r="D48" i="10"/>
  <c r="D49" i="10"/>
  <c r="D50" i="10"/>
  <c r="D51" i="10"/>
  <c r="D52" i="10"/>
  <c r="D53" i="10"/>
  <c r="D54" i="10"/>
  <c r="D55" i="10"/>
  <c r="D57" i="10"/>
  <c r="D60" i="10"/>
  <c r="D61" i="10"/>
  <c r="D62" i="10"/>
  <c r="D63" i="10"/>
  <c r="D64" i="10"/>
  <c r="D65" i="10"/>
  <c r="D66" i="10"/>
  <c r="D67" i="10"/>
  <c r="D68" i="10"/>
  <c r="D69" i="10"/>
  <c r="D71" i="10"/>
  <c r="D74" i="10"/>
  <c r="D75" i="10"/>
  <c r="D76" i="10"/>
  <c r="D77" i="10"/>
  <c r="D78" i="10"/>
  <c r="D79" i="10"/>
  <c r="D80" i="10"/>
  <c r="D81" i="10"/>
  <c r="D82" i="10"/>
  <c r="D83" i="10"/>
  <c r="D85" i="10"/>
  <c r="D88" i="10"/>
  <c r="D89" i="10"/>
  <c r="D90" i="10"/>
  <c r="D91" i="10"/>
  <c r="D92" i="10"/>
  <c r="D93" i="10"/>
  <c r="D94" i="10"/>
  <c r="D95" i="10"/>
  <c r="D96" i="10"/>
  <c r="D97" i="10"/>
  <c r="D99" i="10"/>
  <c r="D102" i="10"/>
  <c r="D103" i="10"/>
  <c r="D104" i="10"/>
  <c r="D105" i="10"/>
  <c r="D106" i="10"/>
  <c r="D107" i="10"/>
  <c r="D108" i="10"/>
  <c r="D109" i="10"/>
  <c r="D110" i="10"/>
  <c r="D111" i="10"/>
  <c r="D113" i="10"/>
  <c r="D116" i="10"/>
  <c r="D117" i="10"/>
  <c r="D118" i="10"/>
  <c r="D119" i="10"/>
  <c r="D120" i="10"/>
  <c r="D121" i="10"/>
  <c r="D122" i="10"/>
  <c r="D123" i="10"/>
  <c r="D124" i="10"/>
  <c r="D125" i="10"/>
  <c r="D127" i="10"/>
  <c r="D130" i="10"/>
  <c r="D131" i="10"/>
  <c r="D132" i="10"/>
  <c r="D133" i="10"/>
  <c r="D134" i="10"/>
  <c r="D135" i="10"/>
  <c r="D136" i="10"/>
  <c r="D137" i="10"/>
  <c r="D138" i="10"/>
  <c r="D139" i="10"/>
  <c r="AZ85" i="5"/>
  <c r="C47" i="5"/>
  <c r="A48" i="5"/>
  <c r="C48" i="5"/>
  <c r="C189" i="5"/>
  <c r="AZ188" i="5"/>
  <c r="C188" i="5"/>
  <c r="AZ149" i="5"/>
  <c r="AZ136" i="5"/>
  <c r="C85" i="5"/>
  <c r="A49" i="5"/>
  <c r="C9" i="5"/>
  <c r="N9" i="5"/>
  <c r="N66" i="5"/>
  <c r="C137" i="5"/>
  <c r="N49" i="5"/>
  <c r="N106" i="5" s="1"/>
  <c r="A87" i="5"/>
  <c r="AZ87" i="5" s="1"/>
  <c r="A50" i="5"/>
  <c r="AZ123" i="5"/>
  <c r="C175" i="5"/>
  <c r="AZ28" i="5"/>
  <c r="C87" i="5"/>
  <c r="N29" i="5"/>
  <c r="N86" i="5" s="1"/>
  <c r="AZ29" i="5"/>
  <c r="AZ176" i="5"/>
  <c r="C176" i="5"/>
  <c r="A105" i="5"/>
  <c r="C177" i="5"/>
  <c r="AZ177" i="5"/>
  <c r="C105" i="5"/>
  <c r="C178" i="5"/>
  <c r="AR3" i="5"/>
  <c r="AH2" i="5"/>
  <c r="AH1" i="5"/>
  <c r="AA1" i="5"/>
  <c r="Q1" i="5"/>
  <c r="AQ2" i="5"/>
  <c r="AJ1" i="5"/>
  <c r="Q3" i="5"/>
  <c r="AK1" i="5"/>
  <c r="AK3" i="5"/>
  <c r="AQ1" i="5"/>
  <c r="Y2" i="5"/>
  <c r="AS3" i="5"/>
  <c r="Z3" i="5"/>
  <c r="R1" i="5"/>
  <c r="P1" i="5"/>
  <c r="AJ3" i="5"/>
  <c r="Y1" i="5"/>
  <c r="AI3" i="5"/>
  <c r="P2" i="5"/>
  <c r="AI1" i="5"/>
  <c r="Z1" i="5"/>
  <c r="AR1" i="5"/>
  <c r="C151" i="5" l="1"/>
  <c r="A152" i="5"/>
  <c r="AZ151" i="5"/>
  <c r="AC4" i="5"/>
  <c r="AM4" i="5"/>
  <c r="AZ66" i="5"/>
  <c r="AZ175" i="5"/>
  <c r="AZ201" i="5"/>
  <c r="C201" i="5"/>
  <c r="AT4" i="5"/>
  <c r="A88" i="5"/>
  <c r="C66" i="5"/>
  <c r="AZ50" i="5"/>
  <c r="C50" i="5"/>
  <c r="C124" i="5"/>
  <c r="AZ124" i="5"/>
  <c r="AZ105" i="5"/>
  <c r="A106" i="5"/>
  <c r="N50" i="5"/>
  <c r="N107" i="5" s="1"/>
  <c r="C86" i="5"/>
  <c r="C49" i="5"/>
  <c r="AZ49" i="5"/>
  <c r="N48" i="5"/>
  <c r="N105" i="5" s="1"/>
  <c r="AZ48" i="5"/>
  <c r="C150" i="5"/>
  <c r="AZ150" i="5"/>
  <c r="S4" i="5"/>
  <c r="AZ67" i="5"/>
  <c r="C67" i="5"/>
  <c r="A202" i="5"/>
  <c r="A125" i="5"/>
  <c r="A30" i="5"/>
  <c r="C29" i="5"/>
  <c r="A11" i="5"/>
  <c r="N10" i="5"/>
  <c r="N67" i="5" s="1"/>
  <c r="AZ10" i="5"/>
  <c r="A51" i="5"/>
  <c r="AZ189" i="5"/>
  <c r="A190" i="5"/>
  <c r="A179" i="5"/>
  <c r="AZ178" i="5"/>
  <c r="A68" i="5"/>
  <c r="A163" i="5"/>
  <c r="C162" i="5"/>
  <c r="AZ137" i="5"/>
  <c r="A138" i="5"/>
  <c r="C104" i="5"/>
  <c r="AZ47" i="5"/>
  <c r="AL1" i="5"/>
  <c r="AH105" i="5"/>
  <c r="P138" i="5"/>
  <c r="P48" i="5"/>
  <c r="Y176" i="5"/>
  <c r="AH48" i="5"/>
  <c r="AQ175" i="5"/>
  <c r="Y28" i="5"/>
  <c r="AQ188" i="5"/>
  <c r="AQ68" i="5"/>
  <c r="Y50" i="5"/>
  <c r="AQ137" i="5"/>
  <c r="P10" i="5"/>
  <c r="AQ201" i="5"/>
  <c r="AQ152" i="5"/>
  <c r="P87" i="5"/>
  <c r="Y138" i="5"/>
  <c r="AQ10" i="5"/>
  <c r="Y124" i="5"/>
  <c r="P30" i="5"/>
  <c r="AH51" i="5"/>
  <c r="Y123" i="5"/>
  <c r="AQ67" i="5"/>
  <c r="P68" i="5"/>
  <c r="AQ151" i="5"/>
  <c r="AH87" i="5"/>
  <c r="AH67" i="5"/>
  <c r="AQ47" i="5"/>
  <c r="AQ85" i="5"/>
  <c r="P104" i="5"/>
  <c r="AS1" i="5"/>
  <c r="Y137" i="5"/>
  <c r="Y10" i="5"/>
  <c r="P106" i="5"/>
  <c r="AQ189" i="5"/>
  <c r="AH86" i="5"/>
  <c r="AQ50" i="5"/>
  <c r="P136" i="5"/>
  <c r="P28" i="5"/>
  <c r="Y87" i="5"/>
  <c r="AH163" i="5"/>
  <c r="AH125" i="5"/>
  <c r="AH68" i="5"/>
  <c r="AB3" i="5"/>
  <c r="AH66" i="5"/>
  <c r="Y47" i="5"/>
  <c r="P125" i="5"/>
  <c r="AH201" i="5"/>
  <c r="AQ48" i="5"/>
  <c r="AH176" i="5"/>
  <c r="P201" i="5"/>
  <c r="AQ179" i="5"/>
  <c r="Y105" i="5"/>
  <c r="P124" i="5"/>
  <c r="AH202" i="5"/>
  <c r="Y11" i="5"/>
  <c r="AH28" i="5"/>
  <c r="P188" i="5"/>
  <c r="Y136" i="5"/>
  <c r="P151" i="5"/>
  <c r="Y179" i="5"/>
  <c r="AH10" i="5"/>
  <c r="AH49" i="5"/>
  <c r="P85" i="5"/>
  <c r="AH150" i="5"/>
  <c r="P67" i="5"/>
  <c r="AQ202" i="5"/>
  <c r="AQ29" i="5"/>
  <c r="AQ162" i="5"/>
  <c r="P50" i="5"/>
  <c r="AH189" i="5"/>
  <c r="P137" i="5"/>
  <c r="AH188" i="5"/>
  <c r="AH175" i="5"/>
  <c r="Y149" i="5"/>
  <c r="AH123" i="5"/>
  <c r="P175" i="5"/>
  <c r="Y49" i="5"/>
  <c r="AH162" i="5"/>
  <c r="Y150" i="5"/>
  <c r="P177" i="5"/>
  <c r="Y66" i="5"/>
  <c r="AQ106" i="5"/>
  <c r="AQ30" i="5"/>
  <c r="Y162" i="5"/>
  <c r="Y175" i="5"/>
  <c r="Y106" i="5"/>
  <c r="P163" i="5"/>
  <c r="AH124" i="5"/>
  <c r="Y152" i="5"/>
  <c r="P162" i="5"/>
  <c r="P150" i="5"/>
  <c r="Y202" i="5"/>
  <c r="AQ123" i="5"/>
  <c r="P9" i="5"/>
  <c r="AH138" i="5"/>
  <c r="AQ149" i="5"/>
  <c r="AH149" i="5"/>
  <c r="Y178" i="5"/>
  <c r="P66" i="5"/>
  <c r="AQ87" i="5"/>
  <c r="P152" i="5"/>
  <c r="Y29" i="5"/>
  <c r="AH152" i="5"/>
  <c r="AH179" i="5"/>
  <c r="AH11" i="5"/>
  <c r="AH178" i="5"/>
  <c r="AL3" i="5"/>
  <c r="AH85" i="5"/>
  <c r="AH88" i="5"/>
  <c r="Y188" i="5"/>
  <c r="Y68" i="5"/>
  <c r="AH177" i="5"/>
  <c r="P202" i="5"/>
  <c r="AQ190" i="5"/>
  <c r="AH136" i="5"/>
  <c r="P51" i="5"/>
  <c r="AQ104" i="5"/>
  <c r="AH47" i="5"/>
  <c r="Y51" i="5"/>
  <c r="AQ51" i="5"/>
  <c r="Y85" i="5"/>
  <c r="P105" i="5"/>
  <c r="AQ49" i="5"/>
  <c r="AQ176" i="5"/>
  <c r="P123" i="5"/>
  <c r="Y177" i="5"/>
  <c r="AQ86" i="5"/>
  <c r="AB1" i="5"/>
  <c r="Y151" i="5"/>
  <c r="AQ150" i="5"/>
  <c r="AQ136" i="5"/>
  <c r="AQ9" i="5"/>
  <c r="P47" i="5"/>
  <c r="AQ105" i="5"/>
  <c r="AQ88" i="5"/>
  <c r="AH104" i="5"/>
  <c r="Y9" i="5"/>
  <c r="P49" i="5"/>
  <c r="AH137" i="5"/>
  <c r="P176" i="5"/>
  <c r="AH151" i="5"/>
  <c r="Y86" i="5"/>
  <c r="AQ66" i="5"/>
  <c r="Y104" i="5"/>
  <c r="AH50" i="5"/>
  <c r="Y67" i="5"/>
  <c r="R3" i="5"/>
  <c r="P29" i="5"/>
  <c r="Y163" i="5"/>
  <c r="P189" i="5"/>
  <c r="AH29" i="5"/>
  <c r="AH9" i="5"/>
  <c r="AH190" i="5"/>
  <c r="AH106" i="5"/>
  <c r="AQ178" i="5"/>
  <c r="P86" i="5"/>
  <c r="AA3" i="5"/>
  <c r="P179" i="5"/>
  <c r="AQ177" i="5"/>
  <c r="P178" i="5"/>
  <c r="Y189" i="5"/>
  <c r="P190" i="5"/>
  <c r="AQ124" i="5"/>
  <c r="AQ163" i="5"/>
  <c r="Y201" i="5"/>
  <c r="P149" i="5"/>
  <c r="AH30" i="5"/>
  <c r="AQ28" i="5"/>
  <c r="Y48" i="5"/>
  <c r="A12" i="5" l="1"/>
  <c r="AZ11" i="5"/>
  <c r="N11" i="5"/>
  <c r="C11" i="5"/>
  <c r="C88" i="5"/>
  <c r="A89" i="5"/>
  <c r="AZ88" i="5"/>
  <c r="A107" i="5"/>
  <c r="C106" i="5"/>
  <c r="AZ106" i="5"/>
  <c r="AU4" i="5"/>
  <c r="AN4" i="5"/>
  <c r="A180" i="5"/>
  <c r="C179" i="5"/>
  <c r="AZ179" i="5"/>
  <c r="N30" i="5"/>
  <c r="A31" i="5"/>
  <c r="C30" i="5"/>
  <c r="AZ30" i="5"/>
  <c r="C138" i="5"/>
  <c r="A139" i="5"/>
  <c r="AZ138" i="5"/>
  <c r="AZ190" i="5"/>
  <c r="C190" i="5"/>
  <c r="A191" i="5"/>
  <c r="AZ125" i="5"/>
  <c r="C125" i="5"/>
  <c r="A126" i="5"/>
  <c r="A203" i="5"/>
  <c r="C202" i="5"/>
  <c r="AZ202" i="5"/>
  <c r="AD4" i="5"/>
  <c r="C51" i="5"/>
  <c r="A52" i="5"/>
  <c r="N51" i="5"/>
  <c r="AZ51" i="5"/>
  <c r="C163" i="5"/>
  <c r="A164" i="5"/>
  <c r="AZ163" i="5"/>
  <c r="C152" i="5"/>
  <c r="AZ152" i="5"/>
  <c r="A153" i="5"/>
  <c r="C68" i="5"/>
  <c r="A69" i="5"/>
  <c r="AZ68" i="5"/>
  <c r="T4" i="5"/>
  <c r="AI51" i="5"/>
  <c r="N87" i="5" l="1"/>
  <c r="A90" i="5"/>
  <c r="C89" i="5"/>
  <c r="AZ89" i="5"/>
  <c r="U4" i="5"/>
  <c r="AZ153" i="5"/>
  <c r="A154" i="5"/>
  <c r="C153" i="5"/>
  <c r="N108" i="5"/>
  <c r="AV4" i="5"/>
  <c r="AZ52" i="5"/>
  <c r="N52" i="5"/>
  <c r="C52" i="5"/>
  <c r="A53" i="5"/>
  <c r="A204" i="5"/>
  <c r="C203" i="5"/>
  <c r="AZ203" i="5"/>
  <c r="A140" i="5"/>
  <c r="AZ139" i="5"/>
  <c r="C139" i="5"/>
  <c r="A181" i="5"/>
  <c r="C180" i="5"/>
  <c r="AZ180" i="5"/>
  <c r="AZ126" i="5"/>
  <c r="C126" i="5"/>
  <c r="A127" i="5"/>
  <c r="A108" i="5"/>
  <c r="AZ107" i="5"/>
  <c r="C107" i="5"/>
  <c r="A70" i="5"/>
  <c r="C69" i="5"/>
  <c r="AZ69" i="5"/>
  <c r="C164" i="5"/>
  <c r="AZ164" i="5"/>
  <c r="A165" i="5"/>
  <c r="N68" i="5"/>
  <c r="AE4" i="5"/>
  <c r="AO4" i="5"/>
  <c r="A192" i="5"/>
  <c r="AZ191" i="5"/>
  <c r="C191" i="5"/>
  <c r="AZ31" i="5"/>
  <c r="A32" i="5"/>
  <c r="N31" i="5"/>
  <c r="C31" i="5"/>
  <c r="AZ12" i="5"/>
  <c r="N12" i="5"/>
  <c r="A13" i="5"/>
  <c r="C12" i="5"/>
  <c r="C181" i="5" l="1"/>
  <c r="A182" i="5"/>
  <c r="AZ181" i="5"/>
  <c r="AW4" i="5"/>
  <c r="AZ154" i="5"/>
  <c r="A155" i="5"/>
  <c r="C154" i="5"/>
  <c r="C13" i="5"/>
  <c r="N13" i="5"/>
  <c r="AZ13" i="5"/>
  <c r="A14" i="5"/>
  <c r="N88" i="5"/>
  <c r="A166" i="5"/>
  <c r="AZ165" i="5"/>
  <c r="C165" i="5"/>
  <c r="A109" i="5"/>
  <c r="AZ108" i="5"/>
  <c r="C108" i="5"/>
  <c r="N69" i="5"/>
  <c r="AZ32" i="5"/>
  <c r="N32" i="5"/>
  <c r="A33" i="5"/>
  <c r="C32" i="5"/>
  <c r="C192" i="5"/>
  <c r="AZ192" i="5"/>
  <c r="A193" i="5"/>
  <c r="AF4" i="5"/>
  <c r="AZ70" i="5"/>
  <c r="C70" i="5"/>
  <c r="A71" i="5"/>
  <c r="N53" i="5"/>
  <c r="AZ53" i="5"/>
  <c r="A54" i="5"/>
  <c r="C53" i="5"/>
  <c r="V4" i="5"/>
  <c r="A91" i="5"/>
  <c r="C90" i="5"/>
  <c r="AZ90" i="5"/>
  <c r="N109" i="5"/>
  <c r="A205" i="5"/>
  <c r="C204" i="5"/>
  <c r="AZ204" i="5"/>
  <c r="AP4" i="5"/>
  <c r="AZ127" i="5"/>
  <c r="A128" i="5"/>
  <c r="C127" i="5"/>
  <c r="AZ140" i="5"/>
  <c r="C140" i="5"/>
  <c r="A141" i="5"/>
  <c r="P139" i="5"/>
  <c r="AH139" i="5"/>
  <c r="AS188" i="5"/>
  <c r="AI66" i="5"/>
  <c r="AI50" i="5"/>
  <c r="AA178" i="5"/>
  <c r="AI150" i="5"/>
  <c r="AQ180" i="5"/>
  <c r="AI176" i="5"/>
  <c r="AA149" i="5"/>
  <c r="AB179" i="5"/>
  <c r="AR51" i="5"/>
  <c r="AA28" i="5"/>
  <c r="AA104" i="5"/>
  <c r="AI178" i="5"/>
  <c r="P11" i="5"/>
  <c r="AQ153" i="5"/>
  <c r="AS202" i="5"/>
  <c r="AS9" i="5"/>
  <c r="AK152" i="5"/>
  <c r="AR162" i="5"/>
  <c r="T1" i="5"/>
  <c r="AS30" i="5"/>
  <c r="AK11" i="5"/>
  <c r="R152" i="5"/>
  <c r="Z163" i="5"/>
  <c r="AS179" i="5"/>
  <c r="AA202" i="5"/>
  <c r="Q29" i="5"/>
  <c r="AK178" i="5"/>
  <c r="Z149" i="5"/>
  <c r="AR175" i="5"/>
  <c r="AR179" i="5"/>
  <c r="R68" i="5"/>
  <c r="AA162" i="5"/>
  <c r="Q9" i="5"/>
  <c r="AK188" i="5"/>
  <c r="AB124" i="5"/>
  <c r="AI177" i="5"/>
  <c r="Y69" i="5"/>
  <c r="R87" i="5"/>
  <c r="AA137" i="5"/>
  <c r="AK179" i="5"/>
  <c r="AK176" i="5"/>
  <c r="AI29" i="5"/>
  <c r="AS88" i="5"/>
  <c r="Q28" i="5"/>
  <c r="AA189" i="5"/>
  <c r="AK202" i="5"/>
  <c r="AR124" i="5"/>
  <c r="P12" i="5"/>
  <c r="Z150" i="5"/>
  <c r="AH164" i="5"/>
  <c r="AR188" i="5"/>
  <c r="AB123" i="5"/>
  <c r="AS175" i="5"/>
  <c r="AK50" i="5"/>
  <c r="AJ29" i="5"/>
  <c r="AJ124" i="5"/>
  <c r="AL149" i="5"/>
  <c r="AS50" i="5"/>
  <c r="AA51" i="5"/>
  <c r="AS124" i="5"/>
  <c r="AI87" i="5"/>
  <c r="AJ202" i="5"/>
  <c r="AI201" i="5"/>
  <c r="Z28" i="5"/>
  <c r="Q201" i="5"/>
  <c r="AL188" i="5"/>
  <c r="AB86" i="5"/>
  <c r="S3" i="5"/>
  <c r="AI136" i="5"/>
  <c r="AA138" i="5"/>
  <c r="Q177" i="5"/>
  <c r="R138" i="5"/>
  <c r="AQ31" i="5"/>
  <c r="AS149" i="5"/>
  <c r="P191" i="5"/>
  <c r="AL11" i="5"/>
  <c r="AI68" i="5"/>
  <c r="AK201" i="5"/>
  <c r="Q202" i="5"/>
  <c r="AK137" i="5"/>
  <c r="R191" i="5"/>
  <c r="AI124" i="5"/>
  <c r="AR150" i="5"/>
  <c r="AA152" i="5"/>
  <c r="Q188" i="5"/>
  <c r="Z151" i="5"/>
  <c r="AJ50" i="5"/>
  <c r="Q123" i="5"/>
  <c r="AR178" i="5"/>
  <c r="Y31" i="5"/>
  <c r="AS106" i="5"/>
  <c r="R178" i="5"/>
  <c r="R10" i="5"/>
  <c r="AK9" i="5"/>
  <c r="AS85" i="5"/>
  <c r="AH69" i="5"/>
  <c r="AC3" i="5"/>
  <c r="AB175" i="5"/>
  <c r="AR47" i="5"/>
  <c r="AN1" i="5"/>
  <c r="AA188" i="5"/>
  <c r="AL9" i="5"/>
  <c r="AI175" i="5"/>
  <c r="AA175" i="5"/>
  <c r="AS86" i="5"/>
  <c r="AB87" i="5"/>
  <c r="AJ178" i="5"/>
  <c r="AR66" i="5"/>
  <c r="R85" i="5"/>
  <c r="AK106" i="5"/>
  <c r="Z68" i="5"/>
  <c r="Q47" i="5"/>
  <c r="AI49" i="5"/>
  <c r="AS10" i="5"/>
  <c r="AI48" i="5"/>
  <c r="AA124" i="5"/>
  <c r="AK86" i="5"/>
  <c r="AK136" i="5"/>
  <c r="AH203" i="5"/>
  <c r="AS123" i="5"/>
  <c r="AI179" i="5"/>
  <c r="Q191" i="5"/>
  <c r="AI69" i="5"/>
  <c r="AS177" i="5"/>
  <c r="AI202" i="5"/>
  <c r="AA136" i="5"/>
  <c r="P203" i="5"/>
  <c r="AA50" i="5"/>
  <c r="Z106" i="5"/>
  <c r="AK10" i="5"/>
  <c r="AS48" i="5"/>
  <c r="AB149" i="5"/>
  <c r="AL51" i="5"/>
  <c r="AR30" i="5"/>
  <c r="Y164" i="5"/>
  <c r="S1" i="5"/>
  <c r="Q137" i="5"/>
  <c r="AA48" i="5"/>
  <c r="Q138" i="5"/>
  <c r="P107" i="5"/>
  <c r="AK124" i="5"/>
  <c r="T3" i="5"/>
  <c r="R149" i="5"/>
  <c r="AK151" i="5"/>
  <c r="AD1" i="5"/>
  <c r="AR105" i="5"/>
  <c r="AI125" i="5"/>
  <c r="AM1" i="5"/>
  <c r="AB68" i="5"/>
  <c r="AL68" i="5"/>
  <c r="AM3" i="5"/>
  <c r="AA106" i="5"/>
  <c r="AI11" i="5"/>
  <c r="AQ203" i="5"/>
  <c r="AS152" i="5"/>
  <c r="Y180" i="5"/>
  <c r="Y30" i="5"/>
  <c r="Z176" i="5"/>
  <c r="Z189" i="5"/>
  <c r="Y52" i="5"/>
  <c r="AA179" i="5"/>
  <c r="P153" i="5"/>
  <c r="Z105" i="5"/>
  <c r="AS68" i="5"/>
  <c r="AQ107" i="5"/>
  <c r="AL69" i="5"/>
  <c r="Q30" i="5"/>
  <c r="AS151" i="5"/>
  <c r="AB9" i="5"/>
  <c r="AB178" i="5"/>
  <c r="AB28" i="5"/>
  <c r="AB67" i="5"/>
  <c r="AR123" i="5"/>
  <c r="P52" i="5"/>
  <c r="AJ85" i="5"/>
  <c r="Q51" i="5"/>
  <c r="R9" i="5"/>
  <c r="Q190" i="5"/>
  <c r="AI10" i="5"/>
  <c r="Y191" i="5"/>
  <c r="AJ189" i="5"/>
  <c r="AJ175" i="5"/>
  <c r="AK105" i="5"/>
  <c r="AB177" i="5"/>
  <c r="AA29" i="5"/>
  <c r="R47" i="5"/>
  <c r="AS28" i="5"/>
  <c r="AI152" i="5"/>
  <c r="AA47" i="5"/>
  <c r="AI9" i="5"/>
  <c r="Z67" i="5"/>
  <c r="AJ105" i="5"/>
  <c r="Z29" i="5"/>
  <c r="AK123" i="5"/>
  <c r="AQ69" i="5"/>
  <c r="AL123" i="5"/>
  <c r="R175" i="5"/>
  <c r="AR87" i="5"/>
  <c r="AS162" i="5"/>
  <c r="AR49" i="5"/>
  <c r="Q150" i="5"/>
  <c r="AH89" i="5"/>
  <c r="AR48" i="5"/>
  <c r="AA68" i="5"/>
  <c r="AA85" i="5"/>
  <c r="AL162" i="5"/>
  <c r="R190" i="5"/>
  <c r="AJ176" i="5"/>
  <c r="AJ188" i="5"/>
  <c r="Z9" i="5"/>
  <c r="Z66" i="5"/>
  <c r="AL30" i="5"/>
  <c r="Q48" i="5"/>
  <c r="R201" i="5"/>
  <c r="AJ28" i="5"/>
  <c r="AQ164" i="5"/>
  <c r="AB51" i="5"/>
  <c r="Q85" i="5"/>
  <c r="AS136" i="5"/>
  <c r="AJ163" i="5"/>
  <c r="Z201" i="5"/>
  <c r="AB189" i="5"/>
  <c r="AA66" i="5"/>
  <c r="R86" i="5"/>
  <c r="AS137" i="5"/>
  <c r="AK30" i="5"/>
  <c r="AT1" i="5"/>
  <c r="AQ126" i="5"/>
  <c r="AR29" i="5"/>
  <c r="AR152" i="5"/>
  <c r="R67" i="5"/>
  <c r="AI123" i="5"/>
  <c r="AS201" i="5"/>
  <c r="AA123" i="5"/>
  <c r="AL189" i="5"/>
  <c r="Z175" i="5"/>
  <c r="AI162" i="5"/>
  <c r="AA67" i="5"/>
  <c r="AK49" i="5"/>
  <c r="AQ125" i="5"/>
  <c r="AK189" i="5"/>
  <c r="P180" i="5"/>
  <c r="AL86" i="5"/>
  <c r="AJ125" i="5"/>
  <c r="Q106" i="5"/>
  <c r="Q151" i="5"/>
  <c r="AR202" i="5"/>
  <c r="AL202" i="5"/>
  <c r="R136" i="5"/>
  <c r="AL163" i="5"/>
  <c r="AS49" i="5"/>
  <c r="AH126" i="5"/>
  <c r="Z202" i="5"/>
  <c r="R189" i="5"/>
  <c r="AB104" i="5"/>
  <c r="AJ104" i="5"/>
  <c r="AJ49" i="5"/>
  <c r="AS150" i="5"/>
  <c r="AK29" i="5"/>
  <c r="AB176" i="5"/>
  <c r="Y88" i="5"/>
  <c r="Q125" i="5"/>
  <c r="Z10" i="5"/>
  <c r="Q50" i="5"/>
  <c r="AJ89" i="5"/>
  <c r="Q87" i="5"/>
  <c r="AB150" i="5"/>
  <c r="R179" i="5"/>
  <c r="AA30" i="5"/>
  <c r="AD3" i="5"/>
  <c r="AB162" i="5"/>
  <c r="AL87" i="5"/>
  <c r="AI164" i="5"/>
  <c r="AI151" i="5"/>
  <c r="AJ87" i="5"/>
  <c r="AB136" i="5"/>
  <c r="AQ139" i="5"/>
  <c r="AJ137" i="5"/>
  <c r="AI149" i="5"/>
  <c r="Z87" i="5"/>
  <c r="AK162" i="5"/>
  <c r="Z178" i="5"/>
  <c r="R51" i="5"/>
  <c r="AB105" i="5"/>
  <c r="AJ10" i="5"/>
  <c r="AL176" i="5"/>
  <c r="AJ149" i="5"/>
  <c r="AL124" i="5"/>
  <c r="AK190" i="5"/>
  <c r="R202" i="5"/>
  <c r="Z123" i="5"/>
  <c r="AA177" i="5"/>
  <c r="AH52" i="5"/>
  <c r="AC1" i="5"/>
  <c r="AI138" i="5"/>
  <c r="AL48" i="5"/>
  <c r="AL125" i="5"/>
  <c r="Z86" i="5"/>
  <c r="AR104" i="5"/>
  <c r="AJ69" i="5"/>
  <c r="AQ12" i="5"/>
  <c r="AL47" i="5"/>
  <c r="AQ138" i="5"/>
  <c r="AR138" i="5" s="1"/>
  <c r="AT3" i="5"/>
  <c r="Z136" i="5"/>
  <c r="Y153" i="5"/>
  <c r="AB88" i="5"/>
  <c r="AK68" i="5"/>
  <c r="AK66" i="5"/>
  <c r="Q49" i="5"/>
  <c r="P31" i="5"/>
  <c r="Z50" i="5"/>
  <c r="R124" i="5"/>
  <c r="AS87" i="5"/>
  <c r="AJ106" i="5"/>
  <c r="AB163" i="5"/>
  <c r="AH191" i="5"/>
  <c r="AK191" i="5" s="1"/>
  <c r="AJ150" i="5"/>
  <c r="AQ191" i="5"/>
  <c r="R49" i="5"/>
  <c r="AH31" i="5"/>
  <c r="AI28" i="5"/>
  <c r="AK175" i="5"/>
  <c r="AK47" i="5"/>
  <c r="Q67" i="5"/>
  <c r="AU1" i="5"/>
  <c r="Q10" i="5"/>
  <c r="Q178" i="5"/>
  <c r="AB49" i="5"/>
  <c r="Q66" i="5"/>
  <c r="AR176" i="5"/>
  <c r="Z11" i="5"/>
  <c r="AQ89" i="5"/>
  <c r="Y107" i="5"/>
  <c r="R151" i="5"/>
  <c r="AI137" i="5"/>
  <c r="AB48" i="5"/>
  <c r="AS190" i="5"/>
  <c r="Y190" i="5"/>
  <c r="AA190" i="5" s="1"/>
  <c r="Q176" i="5"/>
  <c r="AJ48" i="5"/>
  <c r="AA87" i="5"/>
  <c r="P126" i="5"/>
  <c r="AI85" i="5"/>
  <c r="AB66" i="5"/>
  <c r="AL66" i="5"/>
  <c r="AK48" i="5"/>
  <c r="AJ190" i="5"/>
  <c r="AI163" i="5"/>
  <c r="AL50" i="5"/>
  <c r="AJ177" i="5"/>
  <c r="AR67" i="5"/>
  <c r="AL85" i="5"/>
  <c r="AA151" i="5"/>
  <c r="AJ152" i="5"/>
  <c r="Q104" i="5"/>
  <c r="R106" i="5"/>
  <c r="AH153" i="5"/>
  <c r="R29" i="5"/>
  <c r="AR106" i="5"/>
  <c r="P164" i="5"/>
  <c r="AH107" i="5"/>
  <c r="AB138" i="5"/>
  <c r="AL178" i="5"/>
  <c r="R188" i="5"/>
  <c r="AS176" i="5"/>
  <c r="AL136" i="5"/>
  <c r="Z47" i="5"/>
  <c r="AA9" i="5"/>
  <c r="Z124" i="5"/>
  <c r="Y203" i="5"/>
  <c r="AL152" i="5"/>
  <c r="AJ179" i="5"/>
  <c r="P88" i="5"/>
  <c r="AS66" i="5"/>
  <c r="AS178" i="5"/>
  <c r="AB11" i="5"/>
  <c r="Q163" i="5"/>
  <c r="AA176" i="5"/>
  <c r="AS67" i="5"/>
  <c r="Q88" i="5"/>
  <c r="AS163" i="5"/>
  <c r="Q179" i="5"/>
  <c r="AK28" i="5"/>
  <c r="Z138" i="5"/>
  <c r="AI30" i="5"/>
  <c r="AB152" i="5"/>
  <c r="AA11" i="5"/>
  <c r="AQ52" i="5"/>
  <c r="AJ9" i="5"/>
  <c r="Z49" i="5"/>
  <c r="AK138" i="5"/>
  <c r="AI190" i="5"/>
  <c r="AR88" i="5"/>
  <c r="AI106" i="5"/>
  <c r="Z88" i="5"/>
  <c r="AJ136" i="5"/>
  <c r="R163" i="5"/>
  <c r="AS29" i="5"/>
  <c r="AJ162" i="5"/>
  <c r="AR86" i="5"/>
  <c r="AJ201" i="5"/>
  <c r="AB106" i="5"/>
  <c r="AR10" i="5"/>
  <c r="AN3" i="5"/>
  <c r="Q11" i="5"/>
  <c r="AK87" i="5"/>
  <c r="AA86" i="5"/>
  <c r="Q68" i="5"/>
  <c r="AA49" i="5"/>
  <c r="AI86" i="5"/>
  <c r="R123" i="5"/>
  <c r="Q136" i="5"/>
  <c r="AR190" i="5"/>
  <c r="AA105" i="5"/>
  <c r="Z51" i="5"/>
  <c r="AK51" i="5"/>
  <c r="AR68" i="5"/>
  <c r="R30" i="5"/>
  <c r="Z152" i="5"/>
  <c r="P69" i="5"/>
  <c r="Q162" i="5"/>
  <c r="Y12" i="5"/>
  <c r="AB201" i="5"/>
  <c r="AL88" i="5"/>
  <c r="Q175" i="5"/>
  <c r="AL104" i="5"/>
  <c r="AL49" i="5"/>
  <c r="AS105" i="5"/>
  <c r="AL67" i="5"/>
  <c r="AI67" i="5"/>
  <c r="AR151" i="5"/>
  <c r="AJ66" i="5"/>
  <c r="AR136" i="5"/>
  <c r="AA163" i="5"/>
  <c r="AI47" i="5"/>
  <c r="AK149" i="5"/>
  <c r="AA201" i="5"/>
  <c r="R48" i="5"/>
  <c r="AB137" i="5"/>
  <c r="AB47" i="5"/>
  <c r="Z188" i="5"/>
  <c r="AL179" i="5"/>
  <c r="AJ68" i="5"/>
  <c r="AL190" i="5"/>
  <c r="AS104" i="5"/>
  <c r="Z137" i="5"/>
  <c r="AR177" i="5"/>
  <c r="Q189" i="5"/>
  <c r="AR163" i="5"/>
  <c r="R104" i="5"/>
  <c r="R125" i="5"/>
  <c r="R50" i="5"/>
  <c r="AI188" i="5"/>
  <c r="AI189" i="5"/>
  <c r="AJ51" i="5"/>
  <c r="AI105" i="5"/>
  <c r="Q105" i="5"/>
  <c r="Y125" i="5"/>
  <c r="Z125" i="5" s="1"/>
  <c r="AJ123" i="5"/>
  <c r="Z48" i="5"/>
  <c r="Q86" i="5"/>
  <c r="AK85" i="5"/>
  <c r="AK126" i="5"/>
  <c r="AB85" i="5"/>
  <c r="AS125" i="5"/>
  <c r="AL164" i="5"/>
  <c r="AA88" i="5"/>
  <c r="AK177" i="5"/>
  <c r="AS47" i="5"/>
  <c r="Z30" i="5"/>
  <c r="AR201" i="5"/>
  <c r="AB190" i="5"/>
  <c r="AK69" i="5"/>
  <c r="R150" i="5"/>
  <c r="AU3" i="5"/>
  <c r="Z179" i="5"/>
  <c r="R176" i="5"/>
  <c r="AJ151" i="5"/>
  <c r="AR137" i="5"/>
  <c r="Z162" i="5"/>
  <c r="Y126" i="5"/>
  <c r="AL137" i="5"/>
  <c r="R137" i="5"/>
  <c r="Z190" i="5"/>
  <c r="R66" i="5"/>
  <c r="AS189" i="5"/>
  <c r="AQ11" i="5"/>
  <c r="AS11" i="5" s="1"/>
  <c r="AI104" i="5"/>
  <c r="AA10" i="5"/>
  <c r="AJ30" i="5"/>
  <c r="AJ47" i="5"/>
  <c r="AB151" i="5"/>
  <c r="AS51" i="5"/>
  <c r="AK67" i="5"/>
  <c r="AR85" i="5"/>
  <c r="R177" i="5"/>
  <c r="AL105" i="5"/>
  <c r="AH12" i="5"/>
  <c r="AR9" i="5"/>
  <c r="AJ67" i="5"/>
  <c r="P89" i="5"/>
  <c r="AJ88" i="5"/>
  <c r="AK88" i="5"/>
  <c r="AR50" i="5"/>
  <c r="AS138" i="5"/>
  <c r="Y89" i="5"/>
  <c r="AJ138" i="5"/>
  <c r="AH180" i="5"/>
  <c r="Z177" i="5"/>
  <c r="AL106" i="5"/>
  <c r="AR189" i="5"/>
  <c r="AK125" i="5"/>
  <c r="Z85" i="5"/>
  <c r="AR28" i="5"/>
  <c r="Z104" i="5"/>
  <c r="AA150" i="5"/>
  <c r="AL29" i="5"/>
  <c r="AB29" i="5"/>
  <c r="AB10" i="5"/>
  <c r="AK104" i="5"/>
  <c r="Q152" i="5"/>
  <c r="AJ86" i="5"/>
  <c r="R162" i="5"/>
  <c r="AB50" i="5"/>
  <c r="R105" i="5"/>
  <c r="AL201" i="5"/>
  <c r="AJ11" i="5"/>
  <c r="Q149" i="5"/>
  <c r="R28" i="5"/>
  <c r="AL28" i="5"/>
  <c r="AB188" i="5"/>
  <c r="AL177" i="5"/>
  <c r="Q124" i="5"/>
  <c r="AR149" i="5"/>
  <c r="AL150" i="5"/>
  <c r="AL138" i="5"/>
  <c r="AK150" i="5"/>
  <c r="AL175" i="5"/>
  <c r="AR11" i="5"/>
  <c r="Y139" i="5"/>
  <c r="AL10" i="5"/>
  <c r="AB202" i="5"/>
  <c r="AI88" i="5"/>
  <c r="AL151" i="5"/>
  <c r="AK163" i="5"/>
  <c r="AB125" i="5"/>
  <c r="AI31" i="5"/>
  <c r="AL203" i="5"/>
  <c r="AA125" i="5"/>
  <c r="AR125" i="5"/>
  <c r="AL107" i="5"/>
  <c r="AK153" i="5"/>
  <c r="AI89" i="5"/>
  <c r="AN156" i="5" l="1"/>
  <c r="AN175" i="5"/>
  <c r="AN96" i="5"/>
  <c r="AN77" i="5"/>
  <c r="AN193" i="5"/>
  <c r="AN126" i="5"/>
  <c r="AN87" i="5"/>
  <c r="AN74" i="5"/>
  <c r="AN41" i="5"/>
  <c r="AN113" i="5"/>
  <c r="AN39" i="5"/>
  <c r="AN194" i="5"/>
  <c r="AN57" i="5"/>
  <c r="AN68" i="5"/>
  <c r="AN108" i="5"/>
  <c r="AN189" i="5"/>
  <c r="AN21" i="5"/>
  <c r="AN132" i="5"/>
  <c r="AN90" i="5"/>
  <c r="AN204" i="5"/>
  <c r="AN206" i="5"/>
  <c r="AN17" i="5"/>
  <c r="AN72" i="5"/>
  <c r="AN104" i="5"/>
  <c r="AN112" i="5"/>
  <c r="AN43" i="5"/>
  <c r="AN33" i="5"/>
  <c r="AN30" i="5"/>
  <c r="AN168" i="5"/>
  <c r="AN91" i="5"/>
  <c r="AN81" i="5"/>
  <c r="AN125" i="5"/>
  <c r="AN85" i="5"/>
  <c r="AN162" i="5"/>
  <c r="AN188" i="5"/>
  <c r="AN123" i="5"/>
  <c r="AN205" i="5"/>
  <c r="AN55" i="5"/>
  <c r="AN203" i="5"/>
  <c r="AN88" i="5"/>
  <c r="AN50" i="5"/>
  <c r="AN59" i="5"/>
  <c r="AN48" i="5"/>
  <c r="AN169" i="5"/>
  <c r="AN131" i="5"/>
  <c r="AN70" i="5"/>
  <c r="AN69" i="5"/>
  <c r="AN93" i="5"/>
  <c r="AN207" i="5"/>
  <c r="AN152" i="5"/>
  <c r="AN130" i="5"/>
  <c r="AN14" i="5"/>
  <c r="AN66" i="5"/>
  <c r="AN10" i="5"/>
  <c r="AN114" i="5"/>
  <c r="AN177" i="5"/>
  <c r="AN29" i="5"/>
  <c r="AN164" i="5"/>
  <c r="AN154" i="5"/>
  <c r="AN75" i="5"/>
  <c r="AN13" i="5"/>
  <c r="AN34" i="5"/>
  <c r="AN62" i="5"/>
  <c r="AN197" i="5"/>
  <c r="AN181" i="5"/>
  <c r="AN95" i="5"/>
  <c r="AN127" i="5"/>
  <c r="AN40" i="5"/>
  <c r="AN179" i="5"/>
  <c r="AN155" i="5"/>
  <c r="AN11" i="5"/>
  <c r="AN166" i="5"/>
  <c r="AN209" i="5"/>
  <c r="AN115" i="5"/>
  <c r="AN165" i="5"/>
  <c r="AN35" i="5"/>
  <c r="AN124" i="5"/>
  <c r="AN119" i="5"/>
  <c r="AN97" i="5"/>
  <c r="AN150" i="5"/>
  <c r="AN22" i="5"/>
  <c r="AN158" i="5"/>
  <c r="AN180" i="5"/>
  <c r="AN170" i="5"/>
  <c r="AN182" i="5"/>
  <c r="AN99" i="5"/>
  <c r="AN196" i="5"/>
  <c r="AN183" i="5"/>
  <c r="AN201" i="5"/>
  <c r="AN61" i="5"/>
  <c r="AN37" i="5"/>
  <c r="AN73" i="5"/>
  <c r="AN23" i="5"/>
  <c r="AN157" i="5"/>
  <c r="AN86" i="5"/>
  <c r="AN94" i="5"/>
  <c r="AN52" i="5"/>
  <c r="AN36" i="5"/>
  <c r="AN184" i="5"/>
  <c r="AN118" i="5"/>
  <c r="AN195" i="5"/>
  <c r="AN106" i="5"/>
  <c r="AN105" i="5"/>
  <c r="AN71" i="5"/>
  <c r="AN20" i="5"/>
  <c r="AN28" i="5"/>
  <c r="AN210" i="5"/>
  <c r="AN56" i="5"/>
  <c r="AN153" i="5"/>
  <c r="AN163" i="5"/>
  <c r="AN117" i="5"/>
  <c r="AN149" i="5"/>
  <c r="AN110" i="5"/>
  <c r="AN178" i="5"/>
  <c r="AN49" i="5"/>
  <c r="AN53" i="5"/>
  <c r="AN89" i="5"/>
  <c r="AN128" i="5"/>
  <c r="AN192" i="5"/>
  <c r="AN167" i="5"/>
  <c r="AN111" i="5"/>
  <c r="AN32" i="5"/>
  <c r="AN78" i="5"/>
  <c r="AN38" i="5"/>
  <c r="AN54" i="5"/>
  <c r="AN116" i="5"/>
  <c r="AN60" i="5"/>
  <c r="AN51" i="5"/>
  <c r="AN24" i="5"/>
  <c r="AN16" i="5"/>
  <c r="AN80" i="5"/>
  <c r="AN109" i="5"/>
  <c r="AN67" i="5"/>
  <c r="AN19" i="5"/>
  <c r="AN129" i="5"/>
  <c r="AN107" i="5"/>
  <c r="AN98" i="5"/>
  <c r="AN12" i="5"/>
  <c r="AN190" i="5"/>
  <c r="AN18" i="5"/>
  <c r="AN58" i="5"/>
  <c r="AN15" i="5"/>
  <c r="AN79" i="5"/>
  <c r="AN176" i="5"/>
  <c r="AN171" i="5"/>
  <c r="AN191" i="5"/>
  <c r="AN31" i="5"/>
  <c r="AN208" i="5"/>
  <c r="AN151" i="5"/>
  <c r="AN42" i="5"/>
  <c r="AN202" i="5"/>
  <c r="AN9" i="5"/>
  <c r="AN92" i="5"/>
  <c r="AN47" i="5"/>
  <c r="AN100" i="5"/>
  <c r="AN76" i="5"/>
  <c r="AZ193" i="5"/>
  <c r="C193" i="5"/>
  <c r="A194" i="5"/>
  <c r="C33" i="5"/>
  <c r="A34" i="5"/>
  <c r="AZ33" i="5"/>
  <c r="N33" i="5"/>
  <c r="AZ141" i="5"/>
  <c r="C141" i="5"/>
  <c r="A142" i="5"/>
  <c r="N89" i="5"/>
  <c r="AX4" i="5"/>
  <c r="C182" i="5"/>
  <c r="A183" i="5"/>
  <c r="AZ182" i="5"/>
  <c r="AZ128" i="5"/>
  <c r="A129" i="5"/>
  <c r="C128" i="5"/>
  <c r="A72" i="5"/>
  <c r="C71" i="5"/>
  <c r="AZ71" i="5"/>
  <c r="A167" i="5"/>
  <c r="C166" i="5"/>
  <c r="AZ166" i="5"/>
  <c r="AZ54" i="5"/>
  <c r="A55" i="5"/>
  <c r="N54" i="5"/>
  <c r="C54" i="5"/>
  <c r="W4" i="5"/>
  <c r="AZ109" i="5"/>
  <c r="A110" i="5"/>
  <c r="C109" i="5"/>
  <c r="A15" i="5"/>
  <c r="AZ14" i="5"/>
  <c r="C14" i="5"/>
  <c r="N14" i="5"/>
  <c r="N110" i="5"/>
  <c r="AZ155" i="5"/>
  <c r="C155" i="5"/>
  <c r="A156" i="5"/>
  <c r="A92" i="5"/>
  <c r="C91" i="5"/>
  <c r="AZ91" i="5"/>
  <c r="N70" i="5"/>
  <c r="AZ205" i="5"/>
  <c r="A206" i="5"/>
  <c r="C205" i="5"/>
  <c r="AG4" i="5"/>
  <c r="AM164" i="5"/>
  <c r="AS139" i="5"/>
  <c r="AT9" i="5"/>
  <c r="T104" i="5"/>
  <c r="AD68" i="5"/>
  <c r="AM67" i="5"/>
  <c r="AM9" i="5"/>
  <c r="AT85" i="5"/>
  <c r="AT163" i="5"/>
  <c r="Y13" i="5"/>
  <c r="AL139" i="5"/>
  <c r="AQ70" i="5"/>
  <c r="Y90" i="5"/>
  <c r="AM50" i="5"/>
  <c r="Q107" i="5"/>
  <c r="AC10" i="5"/>
  <c r="AR52" i="5"/>
  <c r="AK107" i="5"/>
  <c r="AC150" i="5"/>
  <c r="AC12" i="5"/>
  <c r="AT190" i="5"/>
  <c r="AD191" i="5"/>
  <c r="AS180" i="5"/>
  <c r="S28" i="5"/>
  <c r="AT149" i="5"/>
  <c r="AT11" i="5"/>
  <c r="AT10" i="5"/>
  <c r="S177" i="5"/>
  <c r="AQ53" i="5"/>
  <c r="AD176" i="5"/>
  <c r="AM151" i="5"/>
  <c r="AC179" i="5"/>
  <c r="AT191" i="5"/>
  <c r="Y204" i="5"/>
  <c r="AU50" i="5"/>
  <c r="AB107" i="5"/>
  <c r="AC175" i="5"/>
  <c r="AB31" i="5"/>
  <c r="AD67" i="5"/>
  <c r="AT124" i="5"/>
  <c r="AU180" i="5"/>
  <c r="T9" i="5"/>
  <c r="T164" i="5"/>
  <c r="T12" i="5"/>
  <c r="S106" i="5"/>
  <c r="Z153" i="5"/>
  <c r="T189" i="5"/>
  <c r="AT68" i="5"/>
  <c r="AI191" i="5"/>
  <c r="P32" i="5"/>
  <c r="U3" i="5"/>
  <c r="S163" i="5"/>
  <c r="AB52" i="5"/>
  <c r="Z126" i="5"/>
  <c r="AC28" i="5"/>
  <c r="AD188" i="5"/>
  <c r="AM105" i="5"/>
  <c r="AA126" i="5"/>
  <c r="AR139" i="5"/>
  <c r="AU88" i="5"/>
  <c r="Q52" i="5"/>
  <c r="AC188" i="5"/>
  <c r="AT176" i="5"/>
  <c r="AM104" i="5"/>
  <c r="AT175" i="5"/>
  <c r="S175" i="5"/>
  <c r="AU162" i="5"/>
  <c r="AM188" i="5"/>
  <c r="AU49" i="5"/>
  <c r="AM152" i="5"/>
  <c r="AU53" i="5"/>
  <c r="AM179" i="5"/>
  <c r="Z164" i="5"/>
  <c r="AT137" i="5"/>
  <c r="T178" i="5"/>
  <c r="AD106" i="5"/>
  <c r="AC51" i="5"/>
  <c r="S138" i="5"/>
  <c r="S178" i="5"/>
  <c r="AC85" i="5"/>
  <c r="AB153" i="5"/>
  <c r="S10" i="5"/>
  <c r="P140" i="5"/>
  <c r="AS12" i="5"/>
  <c r="AI107" i="5"/>
  <c r="Q153" i="5"/>
  <c r="T105" i="5"/>
  <c r="T68" i="5"/>
  <c r="S188" i="5"/>
  <c r="AS203" i="5"/>
  <c r="AR12" i="5"/>
  <c r="AD51" i="5"/>
  <c r="AH165" i="5"/>
  <c r="AA52" i="5"/>
  <c r="S69" i="5"/>
  <c r="AB180" i="5"/>
  <c r="T152" i="5"/>
  <c r="AM178" i="5"/>
  <c r="Z90" i="5"/>
  <c r="AU150" i="5"/>
  <c r="AS70" i="5"/>
  <c r="AL180" i="5"/>
  <c r="AS31" i="5"/>
  <c r="AM31" i="5"/>
  <c r="AJ191" i="5"/>
  <c r="AJ180" i="5"/>
  <c r="S47" i="5"/>
  <c r="AC67" i="5"/>
  <c r="AB203" i="5"/>
  <c r="T47" i="5"/>
  <c r="AD50" i="5"/>
  <c r="AD86" i="5"/>
  <c r="Q89" i="5"/>
  <c r="AR70" i="5"/>
  <c r="AC153" i="5"/>
  <c r="T11" i="5"/>
  <c r="R89" i="5"/>
  <c r="T107" i="5"/>
  <c r="AD138" i="5"/>
  <c r="AC152" i="5"/>
  <c r="AK89" i="5"/>
  <c r="AM202" i="5"/>
  <c r="AI153" i="5"/>
  <c r="AM180" i="5"/>
  <c r="AD164" i="5"/>
  <c r="AQ13" i="5"/>
  <c r="S31" i="5"/>
  <c r="S29" i="5"/>
  <c r="Z203" i="5"/>
  <c r="AQ165" i="5"/>
  <c r="AR165" i="5" s="1"/>
  <c r="T180" i="5"/>
  <c r="AA204" i="5"/>
  <c r="AD87" i="5"/>
  <c r="AT48" i="5"/>
  <c r="AM85" i="5"/>
  <c r="AU152" i="5"/>
  <c r="AH140" i="5"/>
  <c r="AI140" i="5" s="1"/>
  <c r="AT87" i="5"/>
  <c r="AJ203" i="5"/>
  <c r="AD150" i="5"/>
  <c r="S30" i="5"/>
  <c r="S180" i="5"/>
  <c r="P13" i="5"/>
  <c r="T123" i="5"/>
  <c r="AV1" i="5"/>
  <c r="AM139" i="5"/>
  <c r="S86" i="5"/>
  <c r="T151" i="5"/>
  <c r="AU52" i="5"/>
  <c r="P108" i="5"/>
  <c r="Y192" i="5"/>
  <c r="AM29" i="5"/>
  <c r="AK140" i="5"/>
  <c r="AB192" i="5"/>
  <c r="AU190" i="5"/>
  <c r="AC163" i="5"/>
  <c r="S124" i="5"/>
  <c r="AU106" i="5"/>
  <c r="AH70" i="5"/>
  <c r="S67" i="5"/>
  <c r="AC176" i="5"/>
  <c r="AC192" i="5"/>
  <c r="AT88" i="5"/>
  <c r="AT28" i="5"/>
  <c r="AH13" i="5"/>
  <c r="AM66" i="5"/>
  <c r="AB13" i="5"/>
  <c r="AI165" i="5"/>
  <c r="AQ181" i="5"/>
  <c r="AK31" i="5"/>
  <c r="S88" i="5"/>
  <c r="AU12" i="5"/>
  <c r="AU201" i="5"/>
  <c r="R13" i="5"/>
  <c r="AQ154" i="5"/>
  <c r="AM69" i="5"/>
  <c r="AA89" i="5"/>
  <c r="AD69" i="5"/>
  <c r="T137" i="5"/>
  <c r="AM136" i="5"/>
  <c r="T87" i="5"/>
  <c r="Y70" i="5"/>
  <c r="AD31" i="5"/>
  <c r="AT31" i="5"/>
  <c r="S49" i="5"/>
  <c r="AR180" i="5"/>
  <c r="AD136" i="5"/>
  <c r="S9" i="5"/>
  <c r="AU153" i="5"/>
  <c r="T31" i="5"/>
  <c r="AT179" i="5"/>
  <c r="AJ165" i="5"/>
  <c r="AU123" i="5"/>
  <c r="AT52" i="5"/>
  <c r="AH154" i="5"/>
  <c r="AU138" i="5"/>
  <c r="AM87" i="5"/>
  <c r="T52" i="5"/>
  <c r="AD9" i="5"/>
  <c r="AQ204" i="5"/>
  <c r="AU30" i="5"/>
  <c r="AT203" i="5"/>
  <c r="AD152" i="5"/>
  <c r="AD153" i="5"/>
  <c r="AT107" i="5"/>
  <c r="AU85" i="5"/>
  <c r="T149" i="5"/>
  <c r="AI12" i="5"/>
  <c r="AC89" i="5"/>
  <c r="S11" i="5"/>
  <c r="AC164" i="5"/>
  <c r="AC189" i="5"/>
  <c r="AC180" i="5"/>
  <c r="AU29" i="5"/>
  <c r="AD149" i="5"/>
  <c r="AM10" i="5"/>
  <c r="AA12" i="5"/>
  <c r="AD12" i="5"/>
  <c r="AT188" i="5"/>
  <c r="AD126" i="5"/>
  <c r="S189" i="5"/>
  <c r="P204" i="5"/>
  <c r="S150" i="5"/>
  <c r="AD47" i="5"/>
  <c r="AB204" i="5"/>
  <c r="AS53" i="5"/>
  <c r="T30" i="5"/>
  <c r="Z12" i="5"/>
  <c r="AT150" i="5"/>
  <c r="AD28" i="5"/>
  <c r="AT67" i="5"/>
  <c r="AM176" i="5"/>
  <c r="AB12" i="5"/>
  <c r="AS52" i="5"/>
  <c r="T89" i="5"/>
  <c r="AU13" i="5"/>
  <c r="AI52" i="5"/>
  <c r="AC124" i="5"/>
  <c r="AU151" i="5"/>
  <c r="AD125" i="5"/>
  <c r="AT162" i="5"/>
  <c r="AA139" i="5"/>
  <c r="AU203" i="5"/>
  <c r="AD107" i="5"/>
  <c r="T66" i="5"/>
  <c r="AM47" i="5"/>
  <c r="AU107" i="5"/>
  <c r="AM154" i="5"/>
  <c r="AU125" i="5"/>
  <c r="T49" i="5"/>
  <c r="T29" i="5"/>
  <c r="AC52" i="5"/>
  <c r="AL140" i="5"/>
  <c r="AI70" i="5"/>
  <c r="Z192" i="5"/>
  <c r="S153" i="5"/>
  <c r="AC106" i="5"/>
  <c r="AM51" i="5"/>
  <c r="AA164" i="5"/>
  <c r="T139" i="5"/>
  <c r="AH90" i="5"/>
  <c r="AD139" i="5"/>
  <c r="AC66" i="5"/>
  <c r="Q204" i="5"/>
  <c r="AT86" i="5"/>
  <c r="Y165" i="5"/>
  <c r="Z165" i="5" s="1"/>
  <c r="AL31" i="5"/>
  <c r="AT126" i="5"/>
  <c r="S136" i="5"/>
  <c r="Y154" i="5"/>
  <c r="S137" i="5"/>
  <c r="AQ127" i="5"/>
  <c r="AU164" i="5"/>
  <c r="R107" i="5"/>
  <c r="AL191" i="5"/>
  <c r="AV3" i="5"/>
  <c r="AM68" i="5"/>
  <c r="Z52" i="5"/>
  <c r="AU48" i="5"/>
  <c r="T177" i="5"/>
  <c r="Q69" i="5"/>
  <c r="AC202" i="5"/>
  <c r="T140" i="5"/>
  <c r="AC139" i="5"/>
  <c r="Z31" i="5"/>
  <c r="AT49" i="5"/>
  <c r="T86" i="5"/>
  <c r="R180" i="5"/>
  <c r="AA69" i="5"/>
  <c r="Y127" i="5"/>
  <c r="AB127" i="5" s="1"/>
  <c r="AD151" i="5"/>
  <c r="Z180" i="5"/>
  <c r="AM163" i="5"/>
  <c r="AD203" i="5"/>
  <c r="AJ31" i="5"/>
  <c r="AT51" i="5"/>
  <c r="AC47" i="5"/>
  <c r="AT164" i="5"/>
  <c r="AM49" i="5"/>
  <c r="T124" i="5"/>
  <c r="AT29" i="5"/>
  <c r="AJ139" i="5"/>
  <c r="AM149" i="5"/>
  <c r="P127" i="5"/>
  <c r="AT89" i="5"/>
  <c r="AM52" i="5"/>
  <c r="AB191" i="5"/>
  <c r="AC13" i="5"/>
  <c r="AM30" i="5"/>
  <c r="AC88" i="5"/>
  <c r="AL52" i="5"/>
  <c r="AC178" i="5"/>
  <c r="AJ164" i="5"/>
  <c r="T202" i="5"/>
  <c r="AB69" i="5"/>
  <c r="AS89" i="5"/>
  <c r="AD105" i="5"/>
  <c r="AU188" i="5"/>
  <c r="AU68" i="5"/>
  <c r="AU87" i="5"/>
  <c r="AU126" i="5"/>
  <c r="AB70" i="5"/>
  <c r="R164" i="5"/>
  <c r="AA13" i="5"/>
  <c r="AC104" i="5"/>
  <c r="AO3" i="5"/>
  <c r="AB154" i="5"/>
  <c r="AU86" i="5"/>
  <c r="AI139" i="5"/>
  <c r="T138" i="5"/>
  <c r="Y140" i="5"/>
  <c r="P165" i="5"/>
  <c r="T150" i="5"/>
  <c r="AC149" i="5"/>
  <c r="AK180" i="5"/>
  <c r="Q180" i="5"/>
  <c r="S203" i="5"/>
  <c r="T10" i="5"/>
  <c r="S48" i="5"/>
  <c r="T48" i="5"/>
  <c r="AM137" i="5"/>
  <c r="AR53" i="5"/>
  <c r="AD163" i="5"/>
  <c r="AB139" i="5"/>
  <c r="AB126" i="5"/>
  <c r="AA140" i="5"/>
  <c r="S12" i="5"/>
  <c r="T127" i="5"/>
  <c r="AM203" i="5"/>
  <c r="S139" i="5"/>
  <c r="AM140" i="5"/>
  <c r="AJ70" i="5"/>
  <c r="AD201" i="5"/>
  <c r="AL89" i="5"/>
  <c r="AC191" i="5"/>
  <c r="AC30" i="5"/>
  <c r="AU176" i="5"/>
  <c r="AM89" i="5"/>
  <c r="Z191" i="5"/>
  <c r="T153" i="5"/>
  <c r="T191" i="5"/>
  <c r="T188" i="5"/>
  <c r="AH192" i="5"/>
  <c r="R52" i="5"/>
  <c r="AT47" i="5"/>
  <c r="AU10" i="5"/>
  <c r="AM48" i="5"/>
  <c r="AU67" i="5"/>
  <c r="AC11" i="5"/>
  <c r="Q31" i="5"/>
  <c r="AT13" i="5"/>
  <c r="R88" i="5"/>
  <c r="AM150" i="5"/>
  <c r="AD48" i="5"/>
  <c r="AT139" i="5"/>
  <c r="Y53" i="5"/>
  <c r="AB53" i="5" s="1"/>
  <c r="AR69" i="5"/>
  <c r="AT125" i="5"/>
  <c r="AC107" i="5"/>
  <c r="AM124" i="5"/>
  <c r="R153" i="5"/>
  <c r="AM123" i="5"/>
  <c r="Q203" i="5"/>
  <c r="AU124" i="5"/>
  <c r="AL153" i="5"/>
  <c r="AC29" i="5"/>
  <c r="S52" i="5"/>
  <c r="AU177" i="5"/>
  <c r="AD104" i="5"/>
  <c r="AS126" i="5"/>
  <c r="AS69" i="5"/>
  <c r="AC68" i="5"/>
  <c r="AS153" i="5"/>
  <c r="AT69" i="5"/>
  <c r="AT152" i="5"/>
  <c r="AT178" i="5"/>
  <c r="Y32" i="5"/>
  <c r="AA32" i="5" s="1"/>
  <c r="AU28" i="5"/>
  <c r="AC126" i="5"/>
  <c r="AD178" i="5"/>
  <c r="T136" i="5"/>
  <c r="S176" i="5"/>
  <c r="AM28" i="5"/>
  <c r="T67" i="5"/>
  <c r="AR126" i="5"/>
  <c r="AC203" i="5"/>
  <c r="R140" i="5"/>
  <c r="AS164" i="5"/>
  <c r="AD10" i="5"/>
  <c r="Z204" i="5"/>
  <c r="AI203" i="5"/>
  <c r="T51" i="5"/>
  <c r="AM106" i="5"/>
  <c r="Y181" i="5"/>
  <c r="S191" i="5"/>
  <c r="AC50" i="5"/>
  <c r="T163" i="5"/>
  <c r="AM107" i="5"/>
  <c r="S164" i="5"/>
  <c r="AA90" i="5"/>
  <c r="AC138" i="5"/>
  <c r="R127" i="5"/>
  <c r="AC151" i="5"/>
  <c r="AR127" i="5"/>
  <c r="AC136" i="5"/>
  <c r="AQ108" i="5"/>
  <c r="AS108" i="5" s="1"/>
  <c r="AD30" i="5"/>
  <c r="S68" i="5"/>
  <c r="AK203" i="5"/>
  <c r="AA180" i="5"/>
  <c r="S89" i="5"/>
  <c r="Z107" i="5"/>
  <c r="AJ52" i="5"/>
  <c r="S50" i="5"/>
  <c r="T175" i="5"/>
  <c r="T50" i="5"/>
  <c r="AM201" i="5"/>
  <c r="AJ12" i="5"/>
  <c r="AR164" i="5"/>
  <c r="AC162" i="5"/>
  <c r="R203" i="5"/>
  <c r="Z139" i="5"/>
  <c r="AD13" i="5"/>
  <c r="AD123" i="5"/>
  <c r="AT30" i="5"/>
  <c r="AM162" i="5"/>
  <c r="AR31" i="5"/>
  <c r="AU163" i="5"/>
  <c r="AC201" i="5"/>
  <c r="AL126" i="5"/>
  <c r="AT189" i="5"/>
  <c r="AT201" i="5"/>
  <c r="T201" i="5"/>
  <c r="T28" i="5"/>
  <c r="T106" i="5"/>
  <c r="AU149" i="5"/>
  <c r="AD124" i="5"/>
  <c r="AU137" i="5"/>
  <c r="AD202" i="5"/>
  <c r="S85" i="5"/>
  <c r="S162" i="5"/>
  <c r="R31" i="5"/>
  <c r="AU202" i="5"/>
  <c r="AD66" i="5"/>
  <c r="P70" i="5"/>
  <c r="AB89" i="5"/>
  <c r="AK164" i="5"/>
  <c r="AD180" i="5"/>
  <c r="U1" i="5"/>
  <c r="AR89" i="5"/>
  <c r="AC137" i="5"/>
  <c r="AD85" i="5"/>
  <c r="AJ107" i="5"/>
  <c r="AD88" i="5"/>
  <c r="AM177" i="5"/>
  <c r="AC87" i="5"/>
  <c r="S152" i="5"/>
  <c r="S123" i="5"/>
  <c r="T203" i="5"/>
  <c r="P181" i="5"/>
  <c r="AM88" i="5"/>
  <c r="AR181" i="5"/>
  <c r="AU136" i="5"/>
  <c r="AU139" i="5"/>
  <c r="AC105" i="5"/>
  <c r="AM191" i="5"/>
  <c r="T179" i="5"/>
  <c r="AD11" i="5"/>
  <c r="S51" i="5"/>
  <c r="AT66" i="5"/>
  <c r="AM153" i="5"/>
  <c r="Z127" i="5"/>
  <c r="AM86" i="5"/>
  <c r="AI180" i="5"/>
  <c r="AH204" i="5"/>
  <c r="AA31" i="5"/>
  <c r="AT136" i="5"/>
  <c r="T69" i="5"/>
  <c r="AD137" i="5"/>
  <c r="AU31" i="5"/>
  <c r="AU191" i="5"/>
  <c r="AQ192" i="5"/>
  <c r="AR192" i="5" s="1"/>
  <c r="P154" i="5"/>
  <c r="Q154" i="5" s="1"/>
  <c r="P192" i="5"/>
  <c r="AA191" i="5"/>
  <c r="P90" i="5"/>
  <c r="AK52" i="5"/>
  <c r="AQ32" i="5"/>
  <c r="AD29" i="5"/>
  <c r="Z13" i="5"/>
  <c r="AH32" i="5"/>
  <c r="AT177" i="5"/>
  <c r="AU89" i="5"/>
  <c r="AU178" i="5"/>
  <c r="AT127" i="5"/>
  <c r="AU192" i="5"/>
  <c r="S90" i="5"/>
  <c r="AD192" i="5"/>
  <c r="AU69" i="5"/>
  <c r="R12" i="5"/>
  <c r="R139" i="5"/>
  <c r="AD89" i="5"/>
  <c r="AU105" i="5"/>
  <c r="AU66" i="5"/>
  <c r="S151" i="5"/>
  <c r="AK12" i="5"/>
  <c r="R69" i="5"/>
  <c r="AU189" i="5"/>
  <c r="AE1" i="5"/>
  <c r="AA153" i="5"/>
  <c r="AT123" i="5"/>
  <c r="AS107" i="5"/>
  <c r="AQ140" i="5"/>
  <c r="S104" i="5"/>
  <c r="S126" i="5"/>
  <c r="Q12" i="5"/>
  <c r="S32" i="5"/>
  <c r="AB30" i="5"/>
  <c r="Z89" i="5"/>
  <c r="AT106" i="5"/>
  <c r="S149" i="5"/>
  <c r="AT153" i="5"/>
  <c r="AR107" i="5"/>
  <c r="Z69" i="5"/>
  <c r="AC123" i="5"/>
  <c r="T162" i="5"/>
  <c r="AU179" i="5"/>
  <c r="AC9" i="5"/>
  <c r="AT50" i="5"/>
  <c r="S201" i="5"/>
  <c r="Y108" i="5"/>
  <c r="AU104" i="5"/>
  <c r="AD175" i="5"/>
  <c r="AM126" i="5"/>
  <c r="R126" i="5"/>
  <c r="AU11" i="5"/>
  <c r="AT12" i="5"/>
  <c r="AH53" i="5"/>
  <c r="AM189" i="5"/>
  <c r="Q164" i="5"/>
  <c r="S105" i="5"/>
  <c r="AT105" i="5"/>
  <c r="AJ126" i="5"/>
  <c r="S107" i="5"/>
  <c r="AS191" i="5"/>
  <c r="AC86" i="5"/>
  <c r="AI126" i="5"/>
  <c r="AA53" i="5"/>
  <c r="AH127" i="5"/>
  <c r="AD52" i="5"/>
  <c r="AC69" i="5"/>
  <c r="S87" i="5"/>
  <c r="S66" i="5"/>
  <c r="T176" i="5"/>
  <c r="AA107" i="5"/>
  <c r="AL12" i="5"/>
  <c r="AU175" i="5"/>
  <c r="AC125" i="5"/>
  <c r="T88" i="5"/>
  <c r="AD189" i="5"/>
  <c r="AM125" i="5"/>
  <c r="AM11" i="5"/>
  <c r="T190" i="5"/>
  <c r="AT180" i="5"/>
  <c r="AC165" i="5"/>
  <c r="S202" i="5"/>
  <c r="AR13" i="5"/>
  <c r="AC48" i="5"/>
  <c r="AT202" i="5"/>
  <c r="AU51" i="5"/>
  <c r="AU9" i="5"/>
  <c r="AT104" i="5"/>
  <c r="AT138" i="5"/>
  <c r="AD49" i="5"/>
  <c r="AA203" i="5"/>
  <c r="AR153" i="5"/>
  <c r="AK139" i="5"/>
  <c r="AM138" i="5"/>
  <c r="AQ90" i="5"/>
  <c r="AD32" i="5"/>
  <c r="AI90" i="5"/>
  <c r="T125" i="5"/>
  <c r="AD179" i="5"/>
  <c r="AB140" i="5"/>
  <c r="AB164" i="5"/>
  <c r="AC49" i="5"/>
  <c r="AH108" i="5"/>
  <c r="P53" i="5"/>
  <c r="T85" i="5"/>
  <c r="AO1" i="5"/>
  <c r="AD204" i="5"/>
  <c r="AD162" i="5"/>
  <c r="AC31" i="5"/>
  <c r="AM175" i="5"/>
  <c r="AL13" i="5"/>
  <c r="S179" i="5"/>
  <c r="T192" i="5"/>
  <c r="Q126" i="5"/>
  <c r="AC177" i="5"/>
  <c r="AU165" i="5"/>
  <c r="AR90" i="5"/>
  <c r="Q13" i="5"/>
  <c r="AS192" i="5"/>
  <c r="R90" i="5"/>
  <c r="AJ192" i="5"/>
  <c r="R11" i="5"/>
  <c r="AC190" i="5"/>
  <c r="AU47" i="5"/>
  <c r="AR203" i="5"/>
  <c r="AD177" i="5"/>
  <c r="AM12" i="5"/>
  <c r="Q139" i="5"/>
  <c r="S125" i="5"/>
  <c r="AJ153" i="5"/>
  <c r="AJ53" i="5"/>
  <c r="AE3" i="5"/>
  <c r="T126" i="5"/>
  <c r="AH181" i="5"/>
  <c r="AT151" i="5"/>
  <c r="AR191" i="5"/>
  <c r="AM190" i="5"/>
  <c r="S190" i="5"/>
  <c r="AD190" i="5"/>
  <c r="AM70" i="5"/>
  <c r="AL70" i="5"/>
  <c r="AK13" i="5"/>
  <c r="AR154" i="5"/>
  <c r="AS154" i="5"/>
  <c r="AU154" i="5"/>
  <c r="Z70" i="5"/>
  <c r="AC70" i="5"/>
  <c r="AI154" i="5"/>
  <c r="AK154" i="5"/>
  <c r="AL154" i="5"/>
  <c r="AJ154" i="5"/>
  <c r="T204" i="5"/>
  <c r="R204" i="5"/>
  <c r="AL90" i="5"/>
  <c r="AK90" i="5"/>
  <c r="AM90" i="5"/>
  <c r="AD154" i="5"/>
  <c r="AK192" i="5"/>
  <c r="AI192" i="5"/>
  <c r="AC181" i="5"/>
  <c r="AA181" i="5"/>
  <c r="AD181" i="5"/>
  <c r="R70" i="5"/>
  <c r="Q70" i="5"/>
  <c r="S70" i="5"/>
  <c r="AK204" i="5"/>
  <c r="AL204" i="5"/>
  <c r="AM204" i="5"/>
  <c r="AI204" i="5"/>
  <c r="S192" i="5"/>
  <c r="Q192" i="5"/>
  <c r="AJ32" i="5"/>
  <c r="AM32" i="5"/>
  <c r="AL32" i="5"/>
  <c r="AK53" i="5"/>
  <c r="AL53" i="5"/>
  <c r="AI127" i="5"/>
  <c r="AK127" i="5"/>
  <c r="AM127" i="5"/>
  <c r="AL127" i="5"/>
  <c r="AU90" i="5"/>
  <c r="AS90" i="5"/>
  <c r="AM108" i="5"/>
  <c r="AL108" i="5"/>
  <c r="AI108" i="5"/>
  <c r="Q53" i="5"/>
  <c r="AK181" i="5"/>
  <c r="AL181" i="5"/>
  <c r="A207" i="5" l="1"/>
  <c r="AZ206" i="5"/>
  <c r="C206" i="5"/>
  <c r="C15" i="5"/>
  <c r="AZ15" i="5"/>
  <c r="A16" i="5"/>
  <c r="N15" i="5"/>
  <c r="AZ183" i="5"/>
  <c r="C183" i="5"/>
  <c r="A184" i="5"/>
  <c r="N111" i="5"/>
  <c r="A130" i="5"/>
  <c r="C129" i="5"/>
  <c r="AZ129" i="5"/>
  <c r="C92" i="5"/>
  <c r="A93" i="5"/>
  <c r="AZ92" i="5"/>
  <c r="X4" i="5"/>
  <c r="AZ55" i="5"/>
  <c r="C55" i="5"/>
  <c r="N55" i="5"/>
  <c r="A56" i="5"/>
  <c r="AZ167" i="5"/>
  <c r="A168" i="5"/>
  <c r="C167" i="5"/>
  <c r="N90" i="5"/>
  <c r="A195" i="5"/>
  <c r="AZ194" i="5"/>
  <c r="C194" i="5"/>
  <c r="N71" i="5"/>
  <c r="AZ142" i="5"/>
  <c r="C142" i="5"/>
  <c r="A143" i="5"/>
  <c r="AZ72" i="5"/>
  <c r="A73" i="5"/>
  <c r="C72" i="5"/>
  <c r="AY4" i="5"/>
  <c r="C34" i="5"/>
  <c r="AZ34" i="5"/>
  <c r="A35" i="5"/>
  <c r="N34" i="5"/>
  <c r="AZ110" i="5"/>
  <c r="C110" i="5"/>
  <c r="A111" i="5"/>
  <c r="A157" i="5"/>
  <c r="C156" i="5"/>
  <c r="AZ156" i="5"/>
  <c r="T53" i="5"/>
  <c r="AT181" i="5"/>
  <c r="Z140" i="5"/>
  <c r="AT140" i="5"/>
  <c r="AD70" i="5"/>
  <c r="AT165" i="5"/>
  <c r="AJ140" i="5"/>
  <c r="AJ127" i="5"/>
  <c r="AJ13" i="5"/>
  <c r="AC154" i="5"/>
  <c r="T90" i="5"/>
  <c r="R192" i="5"/>
  <c r="AL192" i="5"/>
  <c r="AB32" i="5"/>
  <c r="AC108" i="5"/>
  <c r="AS13" i="5"/>
  <c r="AJ181" i="5"/>
  <c r="AD165" i="5"/>
  <c r="AC90" i="5"/>
  <c r="Z108" i="5"/>
  <c r="R181" i="5"/>
  <c r="AT32" i="5"/>
  <c r="AM165" i="5"/>
  <c r="AT192" i="5"/>
  <c r="AC32" i="5"/>
  <c r="AU127" i="5"/>
  <c r="AK70" i="5"/>
  <c r="AB181" i="5"/>
  <c r="AC204" i="5"/>
  <c r="T108" i="5"/>
  <c r="S13" i="5"/>
  <c r="AI53" i="5"/>
  <c r="T154" i="5"/>
  <c r="R165" i="5"/>
  <c r="AT53" i="5"/>
  <c r="AT204" i="5"/>
  <c r="Z53" i="5"/>
  <c r="S204" i="5"/>
  <c r="AA154" i="5"/>
  <c r="AC140" i="5"/>
  <c r="AT70" i="5"/>
  <c r="AA192" i="5"/>
  <c r="R108" i="5"/>
  <c r="S127" i="5"/>
  <c r="C111" i="5" l="1"/>
  <c r="A112" i="5"/>
  <c r="AZ111" i="5"/>
  <c r="N91" i="5"/>
  <c r="C184" i="5"/>
  <c r="AZ184" i="5"/>
  <c r="N16" i="5"/>
  <c r="AZ16" i="5"/>
  <c r="C16" i="5"/>
  <c r="A17" i="5"/>
  <c r="C93" i="5"/>
  <c r="AZ93" i="5"/>
  <c r="A94" i="5"/>
  <c r="A158" i="5"/>
  <c r="C157" i="5"/>
  <c r="AZ157" i="5"/>
  <c r="C35" i="5"/>
  <c r="AZ35" i="5"/>
  <c r="A36" i="5"/>
  <c r="N35" i="5"/>
  <c r="A131" i="5"/>
  <c r="C130" i="5"/>
  <c r="AZ130" i="5"/>
  <c r="A144" i="5"/>
  <c r="C143" i="5"/>
  <c r="AZ143" i="5"/>
  <c r="A208" i="5"/>
  <c r="AZ207" i="5"/>
  <c r="C207" i="5"/>
  <c r="N72" i="5"/>
  <c r="A57" i="5"/>
  <c r="N56" i="5"/>
  <c r="AZ56" i="5"/>
  <c r="C56" i="5"/>
  <c r="AZ73" i="5"/>
  <c r="C73" i="5"/>
  <c r="A74" i="5"/>
  <c r="N112" i="5"/>
  <c r="C195" i="5"/>
  <c r="A196" i="5"/>
  <c r="AZ195" i="5"/>
  <c r="AZ168" i="5"/>
  <c r="A169" i="5"/>
  <c r="C168" i="5"/>
  <c r="AV51" i="5"/>
  <c r="AO107" i="5"/>
  <c r="U136" i="5"/>
  <c r="AE203" i="5"/>
  <c r="AV176" i="5"/>
  <c r="AO150" i="5"/>
  <c r="AE202" i="5"/>
  <c r="AV151" i="5"/>
  <c r="AE163" i="5"/>
  <c r="AV47" i="5"/>
  <c r="AO178" i="5"/>
  <c r="AV139" i="5"/>
  <c r="U47" i="5"/>
  <c r="U126" i="5"/>
  <c r="U140" i="5"/>
  <c r="AV188" i="5"/>
  <c r="Y166" i="5"/>
  <c r="U31" i="5"/>
  <c r="AI13" i="5"/>
  <c r="AO192" i="5"/>
  <c r="U164" i="5"/>
  <c r="AO179" i="5"/>
  <c r="AE180" i="5"/>
  <c r="AV49" i="5"/>
  <c r="U87" i="5"/>
  <c r="AO87" i="5"/>
  <c r="AV202" i="5"/>
  <c r="AO88" i="5"/>
  <c r="AK165" i="5"/>
  <c r="AA127" i="5"/>
  <c r="AU204" i="5"/>
  <c r="Q108" i="5"/>
  <c r="U204" i="5"/>
  <c r="U154" i="5"/>
  <c r="Z166" i="5"/>
  <c r="U192" i="5"/>
  <c r="AB90" i="5"/>
  <c r="U151" i="5"/>
  <c r="T70" i="5"/>
  <c r="AV165" i="5"/>
  <c r="AE52" i="5"/>
  <c r="AE154" i="5"/>
  <c r="AV13" i="5"/>
  <c r="U29" i="5"/>
  <c r="AV152" i="5"/>
  <c r="AE153" i="5"/>
  <c r="P54" i="5"/>
  <c r="AV86" i="5"/>
  <c r="AE201" i="5"/>
  <c r="AD166" i="5"/>
  <c r="T54" i="5"/>
  <c r="R54" i="5"/>
  <c r="AV12" i="5"/>
  <c r="AV28" i="5"/>
  <c r="AO139" i="5"/>
  <c r="AE69" i="5"/>
  <c r="U139" i="5"/>
  <c r="AE125" i="5"/>
  <c r="AO125" i="5"/>
  <c r="U137" i="5"/>
  <c r="AH33" i="5"/>
  <c r="AJ33" i="5" s="1"/>
  <c r="U150" i="5"/>
  <c r="U127" i="5"/>
  <c r="AO9" i="5"/>
  <c r="AI33" i="5"/>
  <c r="AQ33" i="5"/>
  <c r="AR33" i="5" s="1"/>
  <c r="AO191" i="5"/>
  <c r="U51" i="5"/>
  <c r="AV70" i="5"/>
  <c r="AD90" i="5"/>
  <c r="AO49" i="5"/>
  <c r="AO52" i="5"/>
  <c r="AM13" i="5"/>
  <c r="AO151" i="5"/>
  <c r="P155" i="5"/>
  <c r="P166" i="5"/>
  <c r="S154" i="5"/>
  <c r="AV105" i="5"/>
  <c r="AO85" i="5"/>
  <c r="AV66" i="5"/>
  <c r="AV150" i="5"/>
  <c r="P141" i="5"/>
  <c r="R141" i="5" s="1"/>
  <c r="AV178" i="5"/>
  <c r="AF3" i="5"/>
  <c r="AQ71" i="5"/>
  <c r="AR71" i="5" s="1"/>
  <c r="AV177" i="5"/>
  <c r="AE31" i="5"/>
  <c r="AV138" i="5"/>
  <c r="AV140" i="5"/>
  <c r="AO136" i="5"/>
  <c r="U181" i="5"/>
  <c r="AE189" i="5"/>
  <c r="AD53" i="5"/>
  <c r="Y71" i="5"/>
  <c r="AT90" i="5"/>
  <c r="AM33" i="5"/>
  <c r="AO152" i="5"/>
  <c r="AR204" i="5"/>
  <c r="AE30" i="5"/>
  <c r="AE11" i="5"/>
  <c r="AC127" i="5"/>
  <c r="AD71" i="5"/>
  <c r="AR108" i="5"/>
  <c r="AS71" i="5"/>
  <c r="U52" i="5"/>
  <c r="AO203" i="5"/>
  <c r="AQ91" i="5"/>
  <c r="AT91" i="5" s="1"/>
  <c r="AO165" i="5"/>
  <c r="AO106" i="5"/>
  <c r="AA166" i="5"/>
  <c r="AU71" i="5"/>
  <c r="AC71" i="5"/>
  <c r="Y205" i="5"/>
  <c r="AB205" i="5" s="1"/>
  <c r="U48" i="5"/>
  <c r="AO154" i="5"/>
  <c r="AO175" i="5"/>
  <c r="AE181" i="5"/>
  <c r="Q140" i="5"/>
  <c r="AQ193" i="5"/>
  <c r="AV193" i="5" s="1"/>
  <c r="U203" i="5"/>
  <c r="AV127" i="5"/>
  <c r="AV191" i="5"/>
  <c r="AO13" i="5"/>
  <c r="U123" i="5"/>
  <c r="AR140" i="5"/>
  <c r="Y193" i="5"/>
  <c r="AE193" i="5" s="1"/>
  <c r="AE47" i="5"/>
  <c r="AO53" i="5"/>
  <c r="AV153" i="5"/>
  <c r="AE165" i="5"/>
  <c r="P128" i="5"/>
  <c r="S128" i="5" s="1"/>
  <c r="T13" i="5"/>
  <c r="AE49" i="5"/>
  <c r="AC205" i="5"/>
  <c r="AO188" i="5"/>
  <c r="AE127" i="5"/>
  <c r="AB165" i="5"/>
  <c r="AO176" i="5"/>
  <c r="AV149" i="5"/>
  <c r="U69" i="5"/>
  <c r="U202" i="5"/>
  <c r="T128" i="5"/>
  <c r="Q181" i="5"/>
  <c r="AV201" i="5"/>
  <c r="AQ54" i="5"/>
  <c r="AU54" i="5" s="1"/>
  <c r="AO162" i="5"/>
  <c r="R154" i="5"/>
  <c r="Q90" i="5"/>
  <c r="AH54" i="5"/>
  <c r="Q32" i="5"/>
  <c r="AE90" i="5"/>
  <c r="AE139" i="5"/>
  <c r="AE70" i="5"/>
  <c r="U90" i="5"/>
  <c r="AE191" i="5"/>
  <c r="AE67" i="5"/>
  <c r="Q166" i="5"/>
  <c r="AT108" i="5"/>
  <c r="AI32" i="5"/>
  <c r="T155" i="5"/>
  <c r="AV154" i="5"/>
  <c r="AQ205" i="5"/>
  <c r="AE105" i="5"/>
  <c r="Y109" i="5"/>
  <c r="AV89" i="5"/>
  <c r="AE190" i="5"/>
  <c r="S53" i="5"/>
  <c r="AV33" i="5"/>
  <c r="AB109" i="5"/>
  <c r="AE149" i="5"/>
  <c r="Y128" i="5"/>
  <c r="AO127" i="5"/>
  <c r="S141" i="5"/>
  <c r="AE53" i="5"/>
  <c r="U177" i="5"/>
  <c r="U32" i="5"/>
  <c r="AO68" i="5"/>
  <c r="R166" i="5"/>
  <c r="AT71" i="5"/>
  <c r="AE128" i="5"/>
  <c r="Q54" i="5"/>
  <c r="AT193" i="5"/>
  <c r="U190" i="5"/>
  <c r="P193" i="5"/>
  <c r="U163" i="5"/>
  <c r="AV90" i="5"/>
  <c r="AO189" i="5"/>
  <c r="AE152" i="5"/>
  <c r="AO201" i="5"/>
  <c r="AV48" i="5"/>
  <c r="AO32" i="5"/>
  <c r="AH182" i="5"/>
  <c r="AS165" i="5"/>
  <c r="AO164" i="5"/>
  <c r="AO30" i="5"/>
  <c r="Y14" i="5"/>
  <c r="AE164" i="5"/>
  <c r="Q165" i="5"/>
  <c r="AA165" i="5"/>
  <c r="AE107" i="5"/>
  <c r="T165" i="5"/>
  <c r="AM192" i="5"/>
  <c r="AU70" i="5"/>
  <c r="AE123" i="5"/>
  <c r="AO90" i="5"/>
  <c r="AV108" i="5"/>
  <c r="AE87" i="5"/>
  <c r="Q127" i="5"/>
  <c r="AV137" i="5"/>
  <c r="AV87" i="5"/>
  <c r="AV67" i="5"/>
  <c r="T32" i="5"/>
  <c r="AO67" i="5"/>
  <c r="AP1" i="5"/>
  <c r="Y141" i="5"/>
  <c r="AC141" i="5" s="1"/>
  <c r="AS32" i="5"/>
  <c r="AV126" i="5"/>
  <c r="AW1" i="5"/>
  <c r="P91" i="5"/>
  <c r="AE51" i="5"/>
  <c r="AV71" i="5"/>
  <c r="R128" i="5"/>
  <c r="AE162" i="5"/>
  <c r="AO89" i="5"/>
  <c r="Y182" i="5"/>
  <c r="AD141" i="5"/>
  <c r="AQ182" i="5"/>
  <c r="AR182" i="5" s="1"/>
  <c r="AE89" i="5"/>
  <c r="AL54" i="5"/>
  <c r="S166" i="5"/>
  <c r="U49" i="5"/>
  <c r="U175" i="5"/>
  <c r="P33" i="5"/>
  <c r="AE104" i="5"/>
  <c r="Q141" i="5"/>
  <c r="AD182" i="5"/>
  <c r="U12" i="5"/>
  <c r="AO177" i="5"/>
  <c r="R91" i="5"/>
  <c r="AB108" i="5"/>
  <c r="U85" i="5"/>
  <c r="AO108" i="5"/>
  <c r="U138" i="5"/>
  <c r="AV11" i="5"/>
  <c r="AO69" i="5"/>
  <c r="AM53" i="5"/>
  <c r="AO149" i="5"/>
  <c r="U88" i="5"/>
  <c r="AS91" i="5"/>
  <c r="Z32" i="5"/>
  <c r="T166" i="5"/>
  <c r="AV54" i="5"/>
  <c r="AO54" i="5"/>
  <c r="AA70" i="5"/>
  <c r="AL33" i="5"/>
  <c r="P109" i="5"/>
  <c r="AV88" i="5"/>
  <c r="U107" i="5"/>
  <c r="AE50" i="5"/>
  <c r="U180" i="5"/>
  <c r="AT182" i="5"/>
  <c r="AC128" i="5"/>
  <c r="U149" i="5"/>
  <c r="AO66" i="5"/>
  <c r="AC53" i="5"/>
  <c r="AE177" i="5"/>
  <c r="AE108" i="5"/>
  <c r="U162" i="5"/>
  <c r="AM181" i="5"/>
  <c r="AJ182" i="5"/>
  <c r="AH193" i="5"/>
  <c r="U10" i="5"/>
  <c r="AL165" i="5"/>
  <c r="AV104" i="5"/>
  <c r="AE48" i="5"/>
  <c r="AS127" i="5"/>
  <c r="AE106" i="5"/>
  <c r="AV203" i="5"/>
  <c r="Z154" i="5"/>
  <c r="AE68" i="5"/>
  <c r="T181" i="5"/>
  <c r="AO33" i="5"/>
  <c r="AO70" i="5"/>
  <c r="U70" i="5"/>
  <c r="Y33" i="5"/>
  <c r="AS33" i="5"/>
  <c r="AV163" i="5"/>
  <c r="AW3" i="5"/>
  <c r="U178" i="5"/>
  <c r="AV181" i="5"/>
  <c r="AV85" i="5"/>
  <c r="AO126" i="5"/>
  <c r="Y54" i="5"/>
  <c r="AV31" i="5"/>
  <c r="AA33" i="5"/>
  <c r="S155" i="5"/>
  <c r="U201" i="5"/>
  <c r="AC193" i="5"/>
  <c r="U66" i="5"/>
  <c r="AQ128" i="5"/>
  <c r="AV123" i="5"/>
  <c r="AE151" i="5"/>
  <c r="AE28" i="5"/>
  <c r="AO29" i="5"/>
  <c r="U104" i="5"/>
  <c r="AT205" i="5"/>
  <c r="AJ108" i="5"/>
  <c r="AO124" i="5"/>
  <c r="AV9" i="5"/>
  <c r="R53" i="5"/>
  <c r="AE66" i="5"/>
  <c r="AE126" i="5"/>
  <c r="U33" i="5"/>
  <c r="AV10" i="5"/>
  <c r="U89" i="5"/>
  <c r="U124" i="5"/>
  <c r="AS140" i="5"/>
  <c r="AJ204" i="5"/>
  <c r="AH205" i="5"/>
  <c r="AI205" i="5" s="1"/>
  <c r="AQ109" i="5"/>
  <c r="AH71" i="5"/>
  <c r="AV179" i="5"/>
  <c r="AL71" i="5"/>
  <c r="AE192" i="5"/>
  <c r="AV182" i="5"/>
  <c r="U166" i="5"/>
  <c r="AS54" i="5"/>
  <c r="AJ54" i="5"/>
  <c r="AL205" i="5"/>
  <c r="AR91" i="5"/>
  <c r="AV162" i="5"/>
  <c r="V3" i="5"/>
  <c r="U9" i="5"/>
  <c r="AV175" i="5"/>
  <c r="AA193" i="5"/>
  <c r="Y155" i="5"/>
  <c r="AO12" i="5"/>
  <c r="AD205" i="5"/>
  <c r="AH109" i="5"/>
  <c r="AV125" i="5"/>
  <c r="AA108" i="5"/>
  <c r="AE29" i="5"/>
  <c r="AV190" i="5"/>
  <c r="AO204" i="5"/>
  <c r="AU140" i="5"/>
  <c r="AC14" i="5"/>
  <c r="AV180" i="5"/>
  <c r="AE138" i="5"/>
  <c r="AV68" i="5"/>
  <c r="Z14" i="5"/>
  <c r="Z181" i="5"/>
  <c r="AE179" i="5"/>
  <c r="AD140" i="5"/>
  <c r="AO31" i="5"/>
  <c r="U105" i="5"/>
  <c r="AE12" i="5"/>
  <c r="AE204" i="5"/>
  <c r="AE13" i="5"/>
  <c r="AO182" i="5"/>
  <c r="AE188" i="5"/>
  <c r="S140" i="5"/>
  <c r="S181" i="5"/>
  <c r="AV32" i="5"/>
  <c r="AE86" i="5"/>
  <c r="AH155" i="5"/>
  <c r="AE140" i="5"/>
  <c r="AV53" i="5"/>
  <c r="U106" i="5"/>
  <c r="U155" i="5"/>
  <c r="U176" i="5"/>
  <c r="U189" i="5"/>
  <c r="AB193" i="5"/>
  <c r="AH91" i="5"/>
  <c r="AV50" i="5"/>
  <c r="AH166" i="5"/>
  <c r="U108" i="5"/>
  <c r="AO11" i="5"/>
  <c r="U188" i="5"/>
  <c r="AS204" i="5"/>
  <c r="AQ14" i="5"/>
  <c r="AS14" i="5" s="1"/>
  <c r="AA155" i="5"/>
  <c r="P182" i="5"/>
  <c r="AV192" i="5"/>
  <c r="AD108" i="5"/>
  <c r="AO51" i="5"/>
  <c r="AU32" i="5"/>
  <c r="S108" i="5"/>
  <c r="AO109" i="5"/>
  <c r="U153" i="5"/>
  <c r="AE166" i="5"/>
  <c r="AO181" i="5"/>
  <c r="AO137" i="5"/>
  <c r="AV30" i="5"/>
  <c r="AO163" i="5"/>
  <c r="AI181" i="5"/>
  <c r="AK32" i="5"/>
  <c r="AE150" i="5"/>
  <c r="AO104" i="5"/>
  <c r="AO140" i="5"/>
  <c r="AM54" i="5"/>
  <c r="AH141" i="5"/>
  <c r="Q128" i="5"/>
  <c r="R109" i="5"/>
  <c r="AE141" i="5"/>
  <c r="Q91" i="5"/>
  <c r="AL91" i="5"/>
  <c r="R182" i="5"/>
  <c r="S33" i="5"/>
  <c r="AO205" i="5"/>
  <c r="AV91" i="5"/>
  <c r="AI141" i="5"/>
  <c r="AV124" i="5"/>
  <c r="Y91" i="5"/>
  <c r="U13" i="5"/>
  <c r="AH14" i="5"/>
  <c r="U53" i="5"/>
  <c r="AV107" i="5"/>
  <c r="AI166" i="5"/>
  <c r="AO50" i="5"/>
  <c r="AO180" i="5"/>
  <c r="Z141" i="5"/>
  <c r="AM205" i="5"/>
  <c r="AU108" i="5"/>
  <c r="S165" i="5"/>
  <c r="AT154" i="5"/>
  <c r="AR32" i="5"/>
  <c r="AO123" i="5"/>
  <c r="AV189" i="5"/>
  <c r="AO153" i="5"/>
  <c r="AP3" i="5"/>
  <c r="AO10" i="5"/>
  <c r="AO138" i="5"/>
  <c r="U191" i="5"/>
  <c r="U50" i="5"/>
  <c r="AE88" i="5"/>
  <c r="AV136" i="5"/>
  <c r="U11" i="5"/>
  <c r="AE137" i="5"/>
  <c r="U68" i="5"/>
  <c r="AU181" i="5"/>
  <c r="AQ141" i="5"/>
  <c r="AU141" i="5" s="1"/>
  <c r="AI182" i="5"/>
  <c r="AE176" i="5"/>
  <c r="AV106" i="5"/>
  <c r="AO105" i="5"/>
  <c r="AE85" i="5"/>
  <c r="AE10" i="5"/>
  <c r="AE136" i="5"/>
  <c r="AQ155" i="5"/>
  <c r="U152" i="5"/>
  <c r="AV204" i="5"/>
  <c r="AO190" i="5"/>
  <c r="U86" i="5"/>
  <c r="AV141" i="5"/>
  <c r="U67" i="5"/>
  <c r="AF1" i="5"/>
  <c r="AO47" i="5"/>
  <c r="V1" i="5"/>
  <c r="AK108" i="5"/>
  <c r="U28" i="5"/>
  <c r="AB166" i="5"/>
  <c r="U165" i="5"/>
  <c r="T109" i="5"/>
  <c r="AK166" i="5"/>
  <c r="P14" i="5"/>
  <c r="P205" i="5"/>
  <c r="P71" i="5"/>
  <c r="AD127" i="5"/>
  <c r="AE9" i="5"/>
  <c r="AV52" i="5"/>
  <c r="AS181" i="5"/>
  <c r="AE32" i="5"/>
  <c r="AJ90" i="5"/>
  <c r="U179" i="5"/>
  <c r="T141" i="5"/>
  <c r="AO48" i="5"/>
  <c r="AH128" i="5"/>
  <c r="AV164" i="5"/>
  <c r="AE175" i="5"/>
  <c r="AL155" i="5"/>
  <c r="AV69" i="5"/>
  <c r="AV29" i="5"/>
  <c r="AK193" i="5"/>
  <c r="AE124" i="5"/>
  <c r="AR54" i="5"/>
  <c r="AR193" i="5"/>
  <c r="U125" i="5"/>
  <c r="U128" i="5"/>
  <c r="AE33" i="5"/>
  <c r="AA141" i="5"/>
  <c r="S91" i="5"/>
  <c r="AK91" i="5"/>
  <c r="AA182" i="5"/>
  <c r="T182" i="5"/>
  <c r="Q33" i="5"/>
  <c r="AM128" i="5"/>
  <c r="AJ205" i="5"/>
  <c r="AM71" i="5"/>
  <c r="AK141" i="5"/>
  <c r="AO202" i="5"/>
  <c r="AO28" i="5"/>
  <c r="AC166" i="5"/>
  <c r="U30" i="5"/>
  <c r="AQ166" i="5"/>
  <c r="AE178" i="5"/>
  <c r="AO86" i="5"/>
  <c r="R32" i="5"/>
  <c r="AS141" i="5"/>
  <c r="AE109" i="5"/>
  <c r="Z71" i="5"/>
  <c r="AB71" i="5"/>
  <c r="Z109" i="5"/>
  <c r="AC109" i="5"/>
  <c r="AA109" i="5"/>
  <c r="Z128" i="5"/>
  <c r="AB128" i="5"/>
  <c r="AD128" i="5"/>
  <c r="T193" i="5"/>
  <c r="Q193" i="5"/>
  <c r="R193" i="5"/>
  <c r="U193" i="5"/>
  <c r="AK182" i="5"/>
  <c r="AM182" i="5"/>
  <c r="AE14" i="5"/>
  <c r="AB14" i="5"/>
  <c r="AD14" i="5"/>
  <c r="AB182" i="5"/>
  <c r="AE182" i="5"/>
  <c r="AM193" i="5"/>
  <c r="AJ193" i="5"/>
  <c r="AO193" i="5"/>
  <c r="AC33" i="5"/>
  <c r="Z33" i="5"/>
  <c r="AB33" i="5"/>
  <c r="AE54" i="5"/>
  <c r="AC54" i="5"/>
  <c r="AA54" i="5"/>
  <c r="Z54" i="5"/>
  <c r="AB54" i="5"/>
  <c r="AU128" i="5"/>
  <c r="AT128" i="5"/>
  <c r="AR109" i="5"/>
  <c r="AS109" i="5"/>
  <c r="AO71" i="5"/>
  <c r="AK71" i="5"/>
  <c r="AI71" i="5"/>
  <c r="AE155" i="5"/>
  <c r="AD155" i="5"/>
  <c r="AM109" i="5"/>
  <c r="AI109" i="5"/>
  <c r="AL109" i="5"/>
  <c r="AK109" i="5"/>
  <c r="AM155" i="5"/>
  <c r="AI155" i="5"/>
  <c r="AO155" i="5"/>
  <c r="AJ155" i="5"/>
  <c r="AK155" i="5"/>
  <c r="AI91" i="5"/>
  <c r="AJ91" i="5"/>
  <c r="AO91" i="5"/>
  <c r="AM91" i="5"/>
  <c r="AO166" i="5"/>
  <c r="AJ166" i="5"/>
  <c r="AM166" i="5"/>
  <c r="U182" i="5"/>
  <c r="Q182" i="5"/>
  <c r="AL141" i="5"/>
  <c r="AM141" i="5"/>
  <c r="AJ141" i="5"/>
  <c r="AC91" i="5"/>
  <c r="AA91" i="5"/>
  <c r="AB91" i="5"/>
  <c r="AE91" i="5"/>
  <c r="AD91" i="5"/>
  <c r="AI14" i="5"/>
  <c r="AM14" i="5"/>
  <c r="AK14" i="5"/>
  <c r="AL14" i="5"/>
  <c r="U14" i="5"/>
  <c r="S14" i="5"/>
  <c r="R14" i="5"/>
  <c r="Q14" i="5"/>
  <c r="R205" i="5"/>
  <c r="T205" i="5"/>
  <c r="R71" i="5"/>
  <c r="U71" i="5"/>
  <c r="S71" i="5"/>
  <c r="Q71" i="5"/>
  <c r="AJ128" i="5"/>
  <c r="AI128" i="5"/>
  <c r="AO128" i="5"/>
  <c r="AK128" i="5"/>
  <c r="AR166" i="5"/>
  <c r="AV166" i="5"/>
  <c r="AS166" i="5"/>
  <c r="AT166" i="5"/>
  <c r="J193" i="5" l="1"/>
  <c r="J205" i="5"/>
  <c r="J192" i="5"/>
  <c r="J190" i="5"/>
  <c r="J202" i="5"/>
  <c r="J201" i="5"/>
  <c r="J191" i="5"/>
  <c r="J203" i="5"/>
  <c r="J189" i="5"/>
  <c r="AW16" i="5"/>
  <c r="AW163" i="5"/>
  <c r="AW35" i="5"/>
  <c r="AW115" i="5"/>
  <c r="AW142" i="5"/>
  <c r="AW119" i="5"/>
  <c r="AW202" i="5"/>
  <c r="AW57" i="5"/>
  <c r="AW75" i="5"/>
  <c r="AW39" i="5"/>
  <c r="AW190" i="5"/>
  <c r="AW37" i="5"/>
  <c r="AW48" i="5"/>
  <c r="AW42" i="5"/>
  <c r="AW56" i="5"/>
  <c r="AW136" i="5"/>
  <c r="AW194" i="5"/>
  <c r="AW206" i="5"/>
  <c r="AW164" i="5"/>
  <c r="AW118" i="5"/>
  <c r="AW125" i="5"/>
  <c r="AW175" i="5"/>
  <c r="AW43" i="5"/>
  <c r="AW126" i="5"/>
  <c r="AW177" i="5"/>
  <c r="AW203" i="5"/>
  <c r="AW74" i="5"/>
  <c r="AW10" i="5"/>
  <c r="AW149" i="5"/>
  <c r="AW88" i="5"/>
  <c r="AW210" i="5"/>
  <c r="AW91" i="5"/>
  <c r="AW100" i="5"/>
  <c r="AW19" i="5"/>
  <c r="AW33" i="5"/>
  <c r="AW141" i="5"/>
  <c r="AW41" i="5"/>
  <c r="AW32" i="5"/>
  <c r="AW123" i="5"/>
  <c r="AW61" i="5"/>
  <c r="AW140" i="5"/>
  <c r="AW97" i="5"/>
  <c r="AW208" i="5"/>
  <c r="AW129" i="5"/>
  <c r="AW76" i="5"/>
  <c r="AW31" i="5"/>
  <c r="AW207" i="5"/>
  <c r="AW79" i="5"/>
  <c r="AW21" i="5"/>
  <c r="AW104" i="5"/>
  <c r="AW52" i="5"/>
  <c r="AW192" i="5"/>
  <c r="AW29" i="5"/>
  <c r="AW157" i="5"/>
  <c r="AW197" i="5"/>
  <c r="AW128" i="5"/>
  <c r="AW98" i="5"/>
  <c r="AW20" i="5"/>
  <c r="AW132" i="5"/>
  <c r="AW78" i="5"/>
  <c r="AW94" i="5"/>
  <c r="AW150" i="5"/>
  <c r="AW47" i="5"/>
  <c r="AW109" i="5"/>
  <c r="AW24" i="5"/>
  <c r="AW156" i="5"/>
  <c r="AW105" i="5"/>
  <c r="AW12" i="5"/>
  <c r="AW40" i="5"/>
  <c r="AW71" i="5"/>
  <c r="AW139" i="5"/>
  <c r="AW38" i="5"/>
  <c r="AW152" i="5"/>
  <c r="AW55" i="5"/>
  <c r="AW89" i="5"/>
  <c r="AW30" i="5"/>
  <c r="AW68" i="5"/>
  <c r="AW167" i="5"/>
  <c r="AW77" i="5"/>
  <c r="AW66" i="5"/>
  <c r="AW158" i="5"/>
  <c r="AW107" i="5"/>
  <c r="AW17" i="5"/>
  <c r="AW189" i="5"/>
  <c r="AW80" i="5"/>
  <c r="AW127" i="5"/>
  <c r="AW54" i="5"/>
  <c r="AW168" i="5"/>
  <c r="AW153" i="5"/>
  <c r="AW73" i="5"/>
  <c r="AW22" i="5"/>
  <c r="AW9" i="5"/>
  <c r="AW14" i="5"/>
  <c r="AW195" i="5"/>
  <c r="AW201" i="5"/>
  <c r="AW124" i="5"/>
  <c r="AW145" i="5"/>
  <c r="AW58" i="5"/>
  <c r="AW59" i="5"/>
  <c r="AW113" i="5"/>
  <c r="AW18" i="5"/>
  <c r="AW178" i="5"/>
  <c r="AW90" i="5"/>
  <c r="AW170" i="5"/>
  <c r="AW50" i="5"/>
  <c r="AW143" i="5"/>
  <c r="AW130" i="5"/>
  <c r="AW15" i="5"/>
  <c r="AW183" i="5"/>
  <c r="AW171" i="5"/>
  <c r="AW70" i="5"/>
  <c r="AW181" i="5"/>
  <c r="AW176" i="5"/>
  <c r="AW23" i="5"/>
  <c r="AW137" i="5"/>
  <c r="AW85" i="5"/>
  <c r="AW204" i="5"/>
  <c r="AW11" i="5"/>
  <c r="AW60" i="5"/>
  <c r="AW67" i="5"/>
  <c r="AW138" i="5"/>
  <c r="AW53" i="5"/>
  <c r="AW72" i="5"/>
  <c r="AW106" i="5"/>
  <c r="AW81" i="5"/>
  <c r="AW51" i="5"/>
  <c r="AW188" i="5"/>
  <c r="AW36" i="5"/>
  <c r="AW87" i="5"/>
  <c r="AW114" i="5"/>
  <c r="AW144" i="5"/>
  <c r="AW191" i="5"/>
  <c r="AW28" i="5"/>
  <c r="AW49" i="5"/>
  <c r="AW205" i="5"/>
  <c r="AW180" i="5"/>
  <c r="AW69" i="5"/>
  <c r="AW110" i="5"/>
  <c r="AW196" i="5"/>
  <c r="AW93" i="5"/>
  <c r="AW96" i="5"/>
  <c r="AW151" i="5"/>
  <c r="AW13" i="5"/>
  <c r="AW62" i="5"/>
  <c r="AW179" i="5"/>
  <c r="AW209" i="5"/>
  <c r="AW131" i="5"/>
  <c r="AW155" i="5"/>
  <c r="AW166" i="5"/>
  <c r="AW95" i="5"/>
  <c r="AW116" i="5"/>
  <c r="AW108" i="5"/>
  <c r="AW182" i="5"/>
  <c r="AW86" i="5"/>
  <c r="AW34" i="5"/>
  <c r="AW111" i="5"/>
  <c r="AW169" i="5"/>
  <c r="AW112" i="5"/>
  <c r="AW184" i="5"/>
  <c r="AW162" i="5"/>
  <c r="AW165" i="5"/>
  <c r="AW117" i="5"/>
  <c r="AW154" i="5"/>
  <c r="AW99" i="5"/>
  <c r="AW92" i="5"/>
  <c r="AW193" i="5"/>
  <c r="J204" i="5"/>
  <c r="J188" i="5"/>
  <c r="N73" i="5"/>
  <c r="C94" i="5"/>
  <c r="AZ94" i="5"/>
  <c r="A95" i="5"/>
  <c r="N92" i="5"/>
  <c r="C208" i="5"/>
  <c r="A209" i="5"/>
  <c r="AZ208" i="5"/>
  <c r="C196" i="5"/>
  <c r="A197" i="5"/>
  <c r="AZ196" i="5"/>
  <c r="A75" i="5"/>
  <c r="AZ74" i="5"/>
  <c r="C74" i="5"/>
  <c r="C131" i="5"/>
  <c r="AZ131" i="5"/>
  <c r="A132" i="5"/>
  <c r="N36" i="5"/>
  <c r="A37" i="5"/>
  <c r="C36" i="5"/>
  <c r="AZ36" i="5"/>
  <c r="AZ169" i="5"/>
  <c r="A170" i="5"/>
  <c r="C169" i="5"/>
  <c r="C158" i="5"/>
  <c r="AZ158" i="5"/>
  <c r="N17" i="5"/>
  <c r="C17" i="5"/>
  <c r="AZ17" i="5"/>
  <c r="A18" i="5"/>
  <c r="N113" i="5"/>
  <c r="AZ112" i="5"/>
  <c r="A113" i="5"/>
  <c r="C112" i="5"/>
  <c r="N57" i="5"/>
  <c r="A58" i="5"/>
  <c r="AZ57" i="5"/>
  <c r="C57" i="5"/>
  <c r="C144" i="5"/>
  <c r="AZ144" i="5"/>
  <c r="A145" i="5"/>
  <c r="S205" i="5"/>
  <c r="AS128" i="5"/>
  <c r="U205" i="5"/>
  <c r="AT14" i="5"/>
  <c r="U109" i="5"/>
  <c r="AE205" i="5"/>
  <c r="AU155" i="5"/>
  <c r="AL182" i="5"/>
  <c r="AL128" i="5"/>
  <c r="AO141" i="5"/>
  <c r="AB155" i="5"/>
  <c r="AS182" i="5"/>
  <c r="AJ109" i="5"/>
  <c r="AD193" i="5"/>
  <c r="S193" i="5"/>
  <c r="AL166" i="5"/>
  <c r="AU109" i="5"/>
  <c r="AC182" i="5"/>
  <c r="AU166" i="5"/>
  <c r="U54" i="5"/>
  <c r="AJ14" i="5"/>
  <c r="AI193" i="5"/>
  <c r="AT155" i="5"/>
  <c r="AD109" i="5"/>
  <c r="AB141" i="5"/>
  <c r="U91" i="5"/>
  <c r="AS205" i="5"/>
  <c r="Q155" i="5"/>
  <c r="AA128" i="5"/>
  <c r="AR155" i="5"/>
  <c r="AR205" i="5"/>
  <c r="AR141" i="5"/>
  <c r="AK54" i="5"/>
  <c r="Z182" i="5"/>
  <c r="Q109" i="5"/>
  <c r="AE71" i="5"/>
  <c r="N18" i="5" l="1"/>
  <c r="C18" i="5"/>
  <c r="AZ18" i="5"/>
  <c r="A19" i="5"/>
  <c r="A96" i="5"/>
  <c r="C95" i="5"/>
  <c r="AZ95" i="5"/>
  <c r="C145" i="5"/>
  <c r="AZ145" i="5"/>
  <c r="N58" i="5"/>
  <c r="A59" i="5"/>
  <c r="AZ58" i="5"/>
  <c r="C58" i="5"/>
  <c r="C132" i="5"/>
  <c r="AZ132" i="5"/>
  <c r="C113" i="5"/>
  <c r="AZ113" i="5"/>
  <c r="A114" i="5"/>
  <c r="C170" i="5"/>
  <c r="A171" i="5"/>
  <c r="AZ170" i="5"/>
  <c r="N114" i="5"/>
  <c r="A38" i="5"/>
  <c r="N37" i="5"/>
  <c r="C37" i="5"/>
  <c r="AZ37" i="5"/>
  <c r="AZ197" i="5"/>
  <c r="C197" i="5"/>
  <c r="N74" i="5"/>
  <c r="N93" i="5"/>
  <c r="A210" i="5"/>
  <c r="C209" i="5"/>
  <c r="AZ209" i="5"/>
  <c r="C75" i="5"/>
  <c r="AZ75" i="5"/>
  <c r="A76" i="5"/>
  <c r="C114" i="5" l="1"/>
  <c r="A115" i="5"/>
  <c r="AZ114" i="5"/>
  <c r="AZ19" i="5"/>
  <c r="C19" i="5"/>
  <c r="N19" i="5"/>
  <c r="A20" i="5"/>
  <c r="A77" i="5"/>
  <c r="C76" i="5"/>
  <c r="AZ76" i="5"/>
  <c r="AZ210" i="5"/>
  <c r="C210" i="5"/>
  <c r="C171" i="5"/>
  <c r="AZ171" i="5"/>
  <c r="A97" i="5"/>
  <c r="C96" i="5"/>
  <c r="AZ96" i="5"/>
  <c r="N75" i="5"/>
  <c r="AZ38" i="5"/>
  <c r="N38" i="5"/>
  <c r="C38" i="5"/>
  <c r="A39" i="5"/>
  <c r="AZ59" i="5"/>
  <c r="A60" i="5"/>
  <c r="N59" i="5"/>
  <c r="C59" i="5"/>
  <c r="N94" i="5"/>
  <c r="N115" i="5"/>
  <c r="J165" i="5" l="1"/>
  <c r="J151" i="5"/>
  <c r="J90" i="5"/>
  <c r="J69" i="5"/>
  <c r="J47" i="5"/>
  <c r="J53" i="5"/>
  <c r="J138" i="5"/>
  <c r="J12" i="5"/>
  <c r="J177" i="5"/>
  <c r="J150" i="5"/>
  <c r="J31" i="5"/>
  <c r="J13" i="5"/>
  <c r="J126" i="5"/>
  <c r="J127" i="5"/>
  <c r="J54" i="5"/>
  <c r="J109" i="5"/>
  <c r="J87" i="5"/>
  <c r="J162" i="5"/>
  <c r="J139" i="5"/>
  <c r="J175" i="5"/>
  <c r="J68" i="5"/>
  <c r="J89" i="5"/>
  <c r="J28" i="5"/>
  <c r="J125" i="5"/>
  <c r="J85" i="5"/>
  <c r="J179" i="5"/>
  <c r="J10" i="5"/>
  <c r="J137" i="5"/>
  <c r="J49" i="5"/>
  <c r="J141" i="5"/>
  <c r="J152" i="5"/>
  <c r="J128" i="5"/>
  <c r="J48" i="5"/>
  <c r="J123" i="5"/>
  <c r="J33" i="5"/>
  <c r="J52" i="5"/>
  <c r="J104" i="5"/>
  <c r="J88" i="5"/>
  <c r="J71" i="5"/>
  <c r="J124" i="5"/>
  <c r="J51" i="5"/>
  <c r="J181" i="5"/>
  <c r="J29" i="5"/>
  <c r="J136" i="5"/>
  <c r="J66" i="5"/>
  <c r="J154" i="5"/>
  <c r="J106" i="5"/>
  <c r="J176" i="5"/>
  <c r="J178" i="5"/>
  <c r="J166" i="5"/>
  <c r="J11" i="5"/>
  <c r="J105" i="5"/>
  <c r="J155" i="5"/>
  <c r="J164" i="5"/>
  <c r="J182" i="5"/>
  <c r="J70" i="5"/>
  <c r="J50" i="5"/>
  <c r="J163" i="5"/>
  <c r="J91" i="5"/>
  <c r="J140" i="5"/>
  <c r="J30" i="5"/>
  <c r="J9" i="5"/>
  <c r="J67" i="5"/>
  <c r="J149" i="5"/>
  <c r="J107" i="5"/>
  <c r="J180" i="5"/>
  <c r="J108" i="5"/>
  <c r="J32" i="5"/>
  <c r="J86" i="5"/>
  <c r="J153" i="5"/>
  <c r="AZ20" i="5"/>
  <c r="A21" i="5"/>
  <c r="C20" i="5"/>
  <c r="N20" i="5"/>
  <c r="C97" i="5"/>
  <c r="AZ97" i="5"/>
  <c r="A98" i="5"/>
  <c r="N76" i="5"/>
  <c r="N116" i="5"/>
  <c r="AZ77" i="5"/>
  <c r="C77" i="5"/>
  <c r="A78" i="5"/>
  <c r="C115" i="5"/>
  <c r="A116" i="5"/>
  <c r="AZ115" i="5"/>
  <c r="N60" i="5"/>
  <c r="C60" i="5"/>
  <c r="A61" i="5"/>
  <c r="AZ60" i="5"/>
  <c r="N39" i="5"/>
  <c r="AZ39" i="5"/>
  <c r="A40" i="5"/>
  <c r="C39" i="5"/>
  <c r="N95" i="5"/>
  <c r="C98" i="5" l="1"/>
  <c r="A99" i="5"/>
  <c r="AZ98" i="5"/>
  <c r="N96" i="5"/>
  <c r="N77" i="5"/>
  <c r="AZ40" i="5"/>
  <c r="C40" i="5"/>
  <c r="N40" i="5"/>
  <c r="A41" i="5"/>
  <c r="C61" i="5"/>
  <c r="AZ61" i="5"/>
  <c r="A62" i="5"/>
  <c r="N61" i="5"/>
  <c r="C78" i="5"/>
  <c r="AZ78" i="5"/>
  <c r="A79" i="5"/>
  <c r="C21" i="5"/>
  <c r="A22" i="5"/>
  <c r="N21" i="5"/>
  <c r="AZ21" i="5"/>
  <c r="N117" i="5"/>
  <c r="C116" i="5"/>
  <c r="A117" i="5"/>
  <c r="AZ116" i="5"/>
  <c r="AV14" i="5"/>
  <c r="AP105" i="5"/>
  <c r="S182" i="5"/>
  <c r="V48" i="5"/>
  <c r="V30" i="5"/>
  <c r="AP176" i="5"/>
  <c r="AP68" i="5"/>
  <c r="AH15" i="5"/>
  <c r="AH55" i="5"/>
  <c r="V69" i="5"/>
  <c r="V205" i="5"/>
  <c r="AG1" i="5"/>
  <c r="V204" i="5"/>
  <c r="AF190" i="5"/>
  <c r="AF141" i="5"/>
  <c r="AF67" i="5"/>
  <c r="AP150" i="5"/>
  <c r="AU193" i="5"/>
  <c r="AQ72" i="5"/>
  <c r="AP50" i="5"/>
  <c r="AQ110" i="5"/>
  <c r="AQ129" i="5"/>
  <c r="V165" i="5"/>
  <c r="V178" i="5"/>
  <c r="P167" i="5"/>
  <c r="V182" i="5"/>
  <c r="V54" i="5"/>
  <c r="AQ34" i="5"/>
  <c r="AQ206" i="5"/>
  <c r="AT109" i="5"/>
  <c r="V12" i="5"/>
  <c r="V166" i="5"/>
  <c r="V67" i="5"/>
  <c r="AP49" i="5"/>
  <c r="Y110" i="5"/>
  <c r="AF153" i="5"/>
  <c r="V90" i="5"/>
  <c r="AU110" i="5"/>
  <c r="AF71" i="5"/>
  <c r="AP87" i="5"/>
  <c r="AP138" i="5"/>
  <c r="AP89" i="5"/>
  <c r="V154" i="5"/>
  <c r="AP88" i="5"/>
  <c r="AP91" i="5"/>
  <c r="AP32" i="5"/>
  <c r="V126" i="5"/>
  <c r="AH206" i="5"/>
  <c r="AP85" i="5"/>
  <c r="AK55" i="5"/>
  <c r="AS129" i="5"/>
  <c r="AT206" i="5"/>
  <c r="AB110" i="5"/>
  <c r="AI206" i="5"/>
  <c r="AP10" i="5"/>
  <c r="AA71" i="5"/>
  <c r="AF180" i="5"/>
  <c r="P34" i="5"/>
  <c r="AF70" i="5"/>
  <c r="AF179" i="5"/>
  <c r="AF127" i="5"/>
  <c r="AR206" i="5"/>
  <c r="V31" i="5"/>
  <c r="V137" i="5"/>
  <c r="AP151" i="5"/>
  <c r="Y142" i="5"/>
  <c r="V150" i="5"/>
  <c r="AP109" i="5"/>
  <c r="AB142" i="5"/>
  <c r="AF204" i="5"/>
  <c r="T91" i="5"/>
  <c r="T14" i="5"/>
  <c r="AP107" i="5"/>
  <c r="AP126" i="5"/>
  <c r="AJ15" i="5"/>
  <c r="AF181" i="5"/>
  <c r="AF106" i="5"/>
  <c r="AF109" i="5"/>
  <c r="AV155" i="5"/>
  <c r="AF126" i="5"/>
  <c r="AJ71" i="5"/>
  <c r="AM15" i="5"/>
  <c r="AQ183" i="5"/>
  <c r="AS183" i="5" s="1"/>
  <c r="AP188" i="5"/>
  <c r="AP128" i="5"/>
  <c r="AH72" i="5"/>
  <c r="AP205" i="5"/>
  <c r="AF189" i="5"/>
  <c r="AP69" i="5"/>
  <c r="AP34" i="5"/>
  <c r="AO14" i="5"/>
  <c r="V53" i="5"/>
  <c r="V28" i="5"/>
  <c r="AG3" i="5"/>
  <c r="AF66" i="5"/>
  <c r="U141" i="5"/>
  <c r="V9" i="5"/>
  <c r="AF105" i="5"/>
  <c r="AU206" i="5"/>
  <c r="Y129" i="5"/>
  <c r="AE129" i="5" s="1"/>
  <c r="Y72" i="5"/>
  <c r="AB72" i="5" s="1"/>
  <c r="AF150" i="5"/>
  <c r="AF53" i="5"/>
  <c r="AP203" i="5"/>
  <c r="AO15" i="5"/>
  <c r="V162" i="5"/>
  <c r="AP108" i="5"/>
  <c r="AJ55" i="5"/>
  <c r="AR129" i="5"/>
  <c r="T167" i="5"/>
  <c r="AV206" i="5"/>
  <c r="AF110" i="5"/>
  <c r="AD129" i="5"/>
  <c r="AE72" i="5"/>
  <c r="AO206" i="5"/>
  <c r="AP28" i="5"/>
  <c r="V124" i="5"/>
  <c r="AU91" i="5"/>
  <c r="AT33" i="5"/>
  <c r="Q205" i="5"/>
  <c r="AP86" i="5"/>
  <c r="V163" i="5"/>
  <c r="AP48" i="5"/>
  <c r="V88" i="5"/>
  <c r="AP152" i="5"/>
  <c r="AH92" i="5"/>
  <c r="V202" i="5"/>
  <c r="Y15" i="5"/>
  <c r="V14" i="5"/>
  <c r="AF128" i="5"/>
  <c r="AP137" i="5"/>
  <c r="AU205" i="5"/>
  <c r="AL15" i="5"/>
  <c r="V10" i="5"/>
  <c r="V91" i="5"/>
  <c r="AF166" i="5"/>
  <c r="AF85" i="5"/>
  <c r="AP70" i="5"/>
  <c r="AP29" i="5"/>
  <c r="V189" i="5"/>
  <c r="AF28" i="5"/>
  <c r="AF201" i="5"/>
  <c r="W1" i="5"/>
  <c r="AF89" i="5"/>
  <c r="AA15" i="5"/>
  <c r="V86" i="5"/>
  <c r="AQ55" i="5"/>
  <c r="V125" i="5"/>
  <c r="V136" i="5"/>
  <c r="AF165" i="5"/>
  <c r="AS155" i="5"/>
  <c r="V149" i="5"/>
  <c r="AE142" i="5"/>
  <c r="AR183" i="5"/>
  <c r="AP189" i="5"/>
  <c r="AF88" i="5"/>
  <c r="AP125" i="5"/>
  <c r="AF13" i="5"/>
  <c r="V89" i="5"/>
  <c r="AF30" i="5"/>
  <c r="V177" i="5"/>
  <c r="Z205" i="5"/>
  <c r="AP67" i="5"/>
  <c r="AP90" i="5"/>
  <c r="AF154" i="5"/>
  <c r="AF108" i="5"/>
  <c r="V47" i="5"/>
  <c r="V138" i="5"/>
  <c r="P92" i="5"/>
  <c r="AF203" i="5"/>
  <c r="Y156" i="5"/>
  <c r="S54" i="5"/>
  <c r="AP71" i="5"/>
  <c r="V139" i="5"/>
  <c r="V203" i="5"/>
  <c r="R167" i="5"/>
  <c r="Z110" i="5"/>
  <c r="AA72" i="5"/>
  <c r="T92" i="5"/>
  <c r="Z156" i="5"/>
  <c r="AJ206" i="5"/>
  <c r="AM206" i="5"/>
  <c r="V71" i="5"/>
  <c r="AR14" i="5"/>
  <c r="AF90" i="5"/>
  <c r="AH183" i="5"/>
  <c r="AK183" i="5" s="1"/>
  <c r="AP153" i="5"/>
  <c r="AC156" i="5"/>
  <c r="AM183" i="5"/>
  <c r="Y194" i="5"/>
  <c r="AF176" i="5"/>
  <c r="AF91" i="5"/>
  <c r="AF87" i="5"/>
  <c r="AP164" i="5"/>
  <c r="T71" i="5"/>
  <c r="V50" i="5"/>
  <c r="AP31" i="5"/>
  <c r="AF86" i="5"/>
  <c r="AF51" i="5"/>
  <c r="AF151" i="5"/>
  <c r="V109" i="5"/>
  <c r="AP163" i="5"/>
  <c r="V127" i="5"/>
  <c r="AP179" i="5"/>
  <c r="AQ167" i="5"/>
  <c r="AF9" i="5"/>
  <c r="AP136" i="5"/>
  <c r="AF107" i="5"/>
  <c r="AP54" i="5"/>
  <c r="V108" i="5"/>
  <c r="AE15" i="5"/>
  <c r="AP190" i="5"/>
  <c r="AP181" i="5"/>
  <c r="V141" i="5"/>
  <c r="AT110" i="5"/>
  <c r="AF149" i="5"/>
  <c r="T33" i="5"/>
  <c r="V52" i="5"/>
  <c r="AP127" i="5"/>
  <c r="AP191" i="5"/>
  <c r="V188" i="5"/>
  <c r="AR110" i="5"/>
  <c r="V51" i="5"/>
  <c r="AP11" i="5"/>
  <c r="AT54" i="5"/>
  <c r="AP47" i="5"/>
  <c r="AM72" i="5"/>
  <c r="V180" i="5"/>
  <c r="AP149" i="5"/>
  <c r="AJ183" i="5"/>
  <c r="V106" i="5"/>
  <c r="Q34" i="5"/>
  <c r="Z142" i="5"/>
  <c r="P142" i="5"/>
  <c r="AH167" i="5"/>
  <c r="V175" i="5"/>
  <c r="AQ92" i="5"/>
  <c r="AE194" i="5"/>
  <c r="V29" i="5"/>
  <c r="AP14" i="5"/>
  <c r="V107" i="5"/>
  <c r="V105" i="5"/>
  <c r="V193" i="5"/>
  <c r="AT129" i="5"/>
  <c r="V201" i="5"/>
  <c r="AP53" i="5"/>
  <c r="AP154" i="5"/>
  <c r="AO183" i="5"/>
  <c r="AA110" i="5"/>
  <c r="U142" i="5"/>
  <c r="AJ167" i="5"/>
  <c r="AC72" i="5"/>
  <c r="AK206" i="5"/>
  <c r="AL206" i="5"/>
  <c r="AF69" i="5"/>
  <c r="V152" i="5"/>
  <c r="R33" i="5"/>
  <c r="AF163" i="5"/>
  <c r="AH142" i="5"/>
  <c r="AL142" i="5" s="1"/>
  <c r="AP201" i="5"/>
  <c r="AF54" i="5"/>
  <c r="Z155" i="5"/>
  <c r="P194" i="5"/>
  <c r="V13" i="5"/>
  <c r="AF152" i="5"/>
  <c r="AX3" i="5"/>
  <c r="AH110" i="5"/>
  <c r="V153" i="5"/>
  <c r="AB194" i="5"/>
  <c r="AP192" i="5"/>
  <c r="V140" i="5"/>
  <c r="V151" i="5"/>
  <c r="AC155" i="5"/>
  <c r="AA142" i="5"/>
  <c r="AF178" i="5"/>
  <c r="AP202" i="5"/>
  <c r="AF137" i="5"/>
  <c r="AA14" i="5"/>
  <c r="S109" i="5"/>
  <c r="AT141" i="5"/>
  <c r="AP182" i="5"/>
  <c r="AV129" i="5"/>
  <c r="AP204" i="5"/>
  <c r="AQ194" i="5"/>
  <c r="AQ142" i="5"/>
  <c r="V123" i="5"/>
  <c r="AP104" i="5"/>
  <c r="AF139" i="5"/>
  <c r="AF104" i="5"/>
  <c r="AU129" i="5"/>
  <c r="AF125" i="5"/>
  <c r="AK33" i="5"/>
  <c r="AF138" i="5"/>
  <c r="V49" i="5"/>
  <c r="AF202" i="5"/>
  <c r="AV34" i="5"/>
  <c r="W3" i="5"/>
  <c r="AT72" i="5"/>
  <c r="V34" i="5"/>
  <c r="R34" i="5"/>
  <c r="AF50" i="5"/>
  <c r="AP51" i="5"/>
  <c r="AV109" i="5"/>
  <c r="AV205" i="5"/>
  <c r="AU33" i="5"/>
  <c r="AI92" i="5"/>
  <c r="V128" i="5"/>
  <c r="AP66" i="5"/>
  <c r="AS167" i="5"/>
  <c r="AP155" i="5"/>
  <c r="Z193" i="5"/>
  <c r="P156" i="5"/>
  <c r="V32" i="5"/>
  <c r="AV194" i="5"/>
  <c r="AO72" i="5"/>
  <c r="Q142" i="5"/>
  <c r="AM167" i="5"/>
  <c r="AU92" i="5"/>
  <c r="R92" i="5"/>
  <c r="AK205" i="5"/>
  <c r="AF14" i="5"/>
  <c r="AL193" i="5"/>
  <c r="Y183" i="5"/>
  <c r="P110" i="5"/>
  <c r="AF49" i="5"/>
  <c r="U34" i="5"/>
  <c r="AI55" i="5"/>
  <c r="AU183" i="5"/>
  <c r="AF72" i="5"/>
  <c r="Y167" i="5"/>
  <c r="AF182" i="5"/>
  <c r="P72" i="5"/>
  <c r="AP140" i="5"/>
  <c r="AH129" i="5"/>
  <c r="Z15" i="5"/>
  <c r="AL129" i="5"/>
  <c r="R72" i="5"/>
  <c r="AJ92" i="5"/>
  <c r="AF155" i="5"/>
  <c r="P183" i="5"/>
  <c r="AF124" i="5"/>
  <c r="AP162" i="5"/>
  <c r="AD54" i="5"/>
  <c r="T34" i="5"/>
  <c r="AQ15" i="5"/>
  <c r="AK15" i="5"/>
  <c r="AP123" i="5"/>
  <c r="AF52" i="5"/>
  <c r="AF123" i="5"/>
  <c r="AP124" i="5"/>
  <c r="AF33" i="5"/>
  <c r="AM92" i="5"/>
  <c r="AF175" i="5"/>
  <c r="T110" i="5"/>
  <c r="AP175" i="5"/>
  <c r="AQ156" i="5"/>
  <c r="AM55" i="5"/>
  <c r="AK72" i="5"/>
  <c r="AR128" i="5"/>
  <c r="Z91" i="5"/>
  <c r="V164" i="5"/>
  <c r="AR72" i="5"/>
  <c r="AU34" i="5"/>
  <c r="AF205" i="5"/>
  <c r="AP167" i="5"/>
  <c r="AP52" i="5"/>
  <c r="P129" i="5"/>
  <c r="AF10" i="5"/>
  <c r="U167" i="5"/>
  <c r="AF142" i="5"/>
  <c r="AF162" i="5"/>
  <c r="AP141" i="5"/>
  <c r="AS110" i="5"/>
  <c r="AF11" i="5"/>
  <c r="AD110" i="5"/>
  <c r="AF188" i="5"/>
  <c r="AF12" i="5"/>
  <c r="U129" i="5"/>
  <c r="AP180" i="5"/>
  <c r="V66" i="5"/>
  <c r="AF164" i="5"/>
  <c r="AO92" i="5"/>
  <c r="AP106" i="5"/>
  <c r="S167" i="5"/>
  <c r="AP139" i="5"/>
  <c r="P206" i="5"/>
  <c r="AF136" i="5"/>
  <c r="AD142" i="5"/>
  <c r="AF183" i="5"/>
  <c r="AV183" i="5"/>
  <c r="AT194" i="5"/>
  <c r="AI72" i="5"/>
  <c r="Q129" i="5"/>
  <c r="S142" i="5"/>
  <c r="AC129" i="5"/>
  <c r="Z72" i="5"/>
  <c r="AP92" i="5"/>
  <c r="AP156" i="5"/>
  <c r="AH156" i="5"/>
  <c r="V104" i="5"/>
  <c r="AP9" i="5"/>
  <c r="V33" i="5"/>
  <c r="Q167" i="5"/>
  <c r="AJ142" i="5"/>
  <c r="AP183" i="5"/>
  <c r="Y34" i="5"/>
  <c r="AV15" i="5"/>
  <c r="AP142" i="5"/>
  <c r="AE34" i="5"/>
  <c r="R155" i="5"/>
  <c r="AP165" i="5"/>
  <c r="AP193" i="5"/>
  <c r="AV128" i="5"/>
  <c r="V190" i="5"/>
  <c r="P55" i="5"/>
  <c r="Z167" i="5"/>
  <c r="AK142" i="5"/>
  <c r="V192" i="5"/>
  <c r="AF32" i="5"/>
  <c r="AF47" i="5"/>
  <c r="Y206" i="5"/>
  <c r="AF191" i="5"/>
  <c r="AP12" i="5"/>
  <c r="V68" i="5"/>
  <c r="AP13" i="5"/>
  <c r="AF193" i="5"/>
  <c r="AF48" i="5"/>
  <c r="AO142" i="5"/>
  <c r="AD167" i="5"/>
  <c r="AF29" i="5"/>
  <c r="AF68" i="5"/>
  <c r="AP178" i="5"/>
  <c r="AS193" i="5"/>
  <c r="AI54" i="5"/>
  <c r="Y92" i="5"/>
  <c r="Z183" i="5"/>
  <c r="AH34" i="5"/>
  <c r="S34" i="5"/>
  <c r="V85" i="5"/>
  <c r="AF177" i="5"/>
  <c r="AU182" i="5"/>
  <c r="AR55" i="5"/>
  <c r="V176" i="5"/>
  <c r="S183" i="5"/>
  <c r="P15" i="5"/>
  <c r="AD183" i="5"/>
  <c r="AP30" i="5"/>
  <c r="AD33" i="5"/>
  <c r="T194" i="5"/>
  <c r="AF192" i="5"/>
  <c r="AH194" i="5"/>
  <c r="V181" i="5"/>
  <c r="AL55" i="5"/>
  <c r="AA205" i="5"/>
  <c r="AT34" i="5"/>
  <c r="AP177" i="5"/>
  <c r="V194" i="5"/>
  <c r="V179" i="5"/>
  <c r="AF31" i="5"/>
  <c r="AT55" i="5"/>
  <c r="AP33" i="5"/>
  <c r="V70" i="5"/>
  <c r="Y55" i="5"/>
  <c r="Q110" i="5"/>
  <c r="AO167" i="5"/>
  <c r="V155" i="5"/>
  <c r="AX1" i="5"/>
  <c r="AL92" i="5"/>
  <c r="AS55" i="5"/>
  <c r="Z34" i="5"/>
  <c r="AE55" i="5"/>
  <c r="R129" i="5"/>
  <c r="AB129" i="5"/>
  <c r="AD156" i="5"/>
  <c r="AE183" i="5"/>
  <c r="AT183" i="5"/>
  <c r="AU194" i="5"/>
  <c r="AL72" i="5"/>
  <c r="AL183" i="5"/>
  <c r="V129" i="5"/>
  <c r="R142" i="5"/>
  <c r="AA129" i="5"/>
  <c r="AD72" i="5"/>
  <c r="AC55" i="5"/>
  <c r="AF156" i="5"/>
  <c r="AC34" i="5"/>
  <c r="R206" i="5"/>
  <c r="AF140" i="5"/>
  <c r="AU14" i="5"/>
  <c r="V11" i="5"/>
  <c r="V87" i="5"/>
  <c r="AK92" i="5"/>
  <c r="V167" i="5"/>
  <c r="V191" i="5"/>
  <c r="V183" i="5"/>
  <c r="AP166" i="5"/>
  <c r="AS34" i="5"/>
  <c r="AF129" i="5"/>
  <c r="AF15" i="5"/>
  <c r="AB15" i="5"/>
  <c r="AC15" i="5"/>
  <c r="V92" i="5"/>
  <c r="Q92" i="5"/>
  <c r="U92" i="5"/>
  <c r="AA156" i="5"/>
  <c r="AB156" i="5"/>
  <c r="AE156" i="5"/>
  <c r="AC194" i="5"/>
  <c r="AF194" i="5"/>
  <c r="AA194" i="5"/>
  <c r="AD194" i="5"/>
  <c r="AU167" i="5"/>
  <c r="AR167" i="5"/>
  <c r="V142" i="5"/>
  <c r="T142" i="5"/>
  <c r="AL167" i="5"/>
  <c r="AK167" i="5"/>
  <c r="AI167" i="5"/>
  <c r="AR92" i="5"/>
  <c r="AT92" i="5"/>
  <c r="AS92" i="5"/>
  <c r="AP194" i="5"/>
  <c r="R194" i="5"/>
  <c r="S194" i="5"/>
  <c r="U194" i="5"/>
  <c r="Q194" i="5"/>
  <c r="AO110" i="5"/>
  <c r="AI110" i="5"/>
  <c r="AL110" i="5"/>
  <c r="AM110" i="5"/>
  <c r="AR194" i="5"/>
  <c r="AS194" i="5"/>
  <c r="AU142" i="5"/>
  <c r="AR142" i="5"/>
  <c r="AT142" i="5"/>
  <c r="T156" i="5"/>
  <c r="U156" i="5"/>
  <c r="Q156" i="5"/>
  <c r="R156" i="5"/>
  <c r="V156" i="5"/>
  <c r="S156" i="5"/>
  <c r="AC183" i="5"/>
  <c r="AB183" i="5"/>
  <c r="AA183" i="5"/>
  <c r="R110" i="5"/>
  <c r="AP110" i="5"/>
  <c r="S110" i="5"/>
  <c r="AA167" i="5"/>
  <c r="AC167" i="5"/>
  <c r="AB167" i="5"/>
  <c r="AF167" i="5"/>
  <c r="AE167" i="5"/>
  <c r="Q72" i="5"/>
  <c r="AP72" i="5"/>
  <c r="S72" i="5"/>
  <c r="T72" i="5"/>
  <c r="AM129" i="5"/>
  <c r="AI129" i="5"/>
  <c r="AJ129" i="5"/>
  <c r="AO129" i="5"/>
  <c r="R183" i="5"/>
  <c r="Q183" i="5"/>
  <c r="AU15" i="5"/>
  <c r="AS15" i="5"/>
  <c r="AT15" i="5"/>
  <c r="AT156" i="5"/>
  <c r="AR156" i="5"/>
  <c r="AS156" i="5"/>
  <c r="AU156" i="5"/>
  <c r="AV156" i="5"/>
  <c r="T129" i="5"/>
  <c r="AP129" i="5"/>
  <c r="S129" i="5"/>
  <c r="AP206" i="5"/>
  <c r="Q206" i="5"/>
  <c r="V206" i="5"/>
  <c r="T206" i="5"/>
  <c r="S206" i="5"/>
  <c r="AK156" i="5"/>
  <c r="AL156" i="5"/>
  <c r="AI156" i="5"/>
  <c r="AM156" i="5"/>
  <c r="AO156" i="5"/>
  <c r="AJ156" i="5"/>
  <c r="AF34" i="5"/>
  <c r="AD34" i="5"/>
  <c r="AA34" i="5"/>
  <c r="AB34" i="5"/>
  <c r="V55" i="5"/>
  <c r="U55" i="5"/>
  <c r="S55" i="5"/>
  <c r="T55" i="5"/>
  <c r="AP55" i="5"/>
  <c r="R55" i="5"/>
  <c r="Q55" i="5"/>
  <c r="AE206" i="5"/>
  <c r="AB206" i="5"/>
  <c r="AD206" i="5"/>
  <c r="AC206" i="5"/>
  <c r="Z206" i="5"/>
  <c r="AA206" i="5"/>
  <c r="AD92" i="5"/>
  <c r="AE92" i="5"/>
  <c r="AC92" i="5"/>
  <c r="AF92" i="5"/>
  <c r="AB92" i="5"/>
  <c r="AA92" i="5"/>
  <c r="Z92" i="5"/>
  <c r="AJ34" i="5"/>
  <c r="AI34" i="5"/>
  <c r="AO34" i="5"/>
  <c r="AL34" i="5"/>
  <c r="AK34" i="5"/>
  <c r="S15" i="5"/>
  <c r="AP15" i="5"/>
  <c r="U15" i="5"/>
  <c r="R15" i="5"/>
  <c r="Q15" i="5"/>
  <c r="V15" i="5"/>
  <c r="T15" i="5"/>
  <c r="AL194" i="5"/>
  <c r="AI194" i="5"/>
  <c r="AO194" i="5"/>
  <c r="AK194" i="5"/>
  <c r="AM194" i="5"/>
  <c r="Z55" i="5"/>
  <c r="AB55" i="5"/>
  <c r="AF55" i="5"/>
  <c r="AA55" i="5"/>
  <c r="J142" i="5" l="1"/>
  <c r="J15" i="5"/>
  <c r="J34" i="5"/>
  <c r="F194" i="5"/>
  <c r="J72" i="5"/>
  <c r="J110" i="5"/>
  <c r="J183" i="5"/>
  <c r="J194" i="5"/>
  <c r="F190" i="5"/>
  <c r="J167" i="5"/>
  <c r="F189" i="5"/>
  <c r="J14" i="5"/>
  <c r="J129" i="5"/>
  <c r="J206" i="5"/>
  <c r="F201" i="5"/>
  <c r="F204" i="5"/>
  <c r="J92" i="5"/>
  <c r="F205" i="5"/>
  <c r="F188" i="5"/>
  <c r="J156" i="5"/>
  <c r="F202" i="5"/>
  <c r="F192" i="5"/>
  <c r="F193" i="5"/>
  <c r="F191" i="5"/>
  <c r="F203" i="5"/>
  <c r="A118" i="5"/>
  <c r="AZ117" i="5"/>
  <c r="C117" i="5"/>
  <c r="A100" i="5"/>
  <c r="C99" i="5"/>
  <c r="AZ99" i="5"/>
  <c r="A42" i="5"/>
  <c r="AZ41" i="5"/>
  <c r="C41" i="5"/>
  <c r="N41" i="5"/>
  <c r="N97" i="5"/>
  <c r="N78" i="5"/>
  <c r="AZ22" i="5"/>
  <c r="N22" i="5"/>
  <c r="A23" i="5"/>
  <c r="C22" i="5"/>
  <c r="N118" i="5"/>
  <c r="A80" i="5"/>
  <c r="C79" i="5"/>
  <c r="AZ79" i="5"/>
  <c r="AZ62" i="5"/>
  <c r="C62" i="5"/>
  <c r="N62" i="5"/>
  <c r="AM34" i="5"/>
  <c r="AD15" i="5"/>
  <c r="AV72" i="5"/>
  <c r="U72" i="5"/>
  <c r="AJ110" i="5"/>
  <c r="AD55" i="5"/>
  <c r="T183" i="5"/>
  <c r="V110" i="5"/>
  <c r="AV110" i="5"/>
  <c r="AS206" i="5"/>
  <c r="U206" i="5"/>
  <c r="AC142" i="5"/>
  <c r="U110" i="5"/>
  <c r="AI183" i="5"/>
  <c r="U183" i="5"/>
  <c r="AR34" i="5"/>
  <c r="AV92" i="5"/>
  <c r="AK110" i="5"/>
  <c r="AT167" i="5"/>
  <c r="AO55" i="5"/>
  <c r="AF206" i="5"/>
  <c r="AV55" i="5"/>
  <c r="Z194" i="5"/>
  <c r="AJ194" i="5"/>
  <c r="AR15" i="5"/>
  <c r="S92" i="5"/>
  <c r="AS72" i="5"/>
  <c r="Z129" i="5"/>
  <c r="AU55" i="5"/>
  <c r="AC110" i="5"/>
  <c r="AS142" i="5"/>
  <c r="AI15" i="5"/>
  <c r="AI142" i="5"/>
  <c r="AK129" i="5"/>
  <c r="AJ72" i="5"/>
  <c r="F206" i="5" l="1"/>
  <c r="J55" i="5"/>
  <c r="AZ118" i="5"/>
  <c r="C118" i="5"/>
  <c r="A119" i="5"/>
  <c r="N119" i="5"/>
  <c r="AZ80" i="5"/>
  <c r="A81" i="5"/>
  <c r="C80" i="5"/>
  <c r="A43" i="5"/>
  <c r="AZ42" i="5"/>
  <c r="N42" i="5"/>
  <c r="C42" i="5"/>
  <c r="A24" i="5"/>
  <c r="C23" i="5"/>
  <c r="AZ23" i="5"/>
  <c r="N23" i="5"/>
  <c r="N79" i="5"/>
  <c r="AZ100" i="5"/>
  <c r="C100" i="5"/>
  <c r="N98" i="5"/>
  <c r="N80" i="5" l="1"/>
  <c r="C81" i="5"/>
  <c r="AZ81" i="5"/>
  <c r="N99" i="5"/>
  <c r="N24" i="5"/>
  <c r="AZ24" i="5"/>
  <c r="C24" i="5"/>
  <c r="N43" i="5"/>
  <c r="AZ43" i="5"/>
  <c r="C43" i="5"/>
  <c r="C119" i="5"/>
  <c r="AZ119" i="5"/>
  <c r="N100" i="5" l="1"/>
  <c r="N81" i="5"/>
  <c r="I15" i="5"/>
  <c r="I48" i="5"/>
  <c r="I106" i="5"/>
  <c r="I33" i="5"/>
  <c r="I47" i="5"/>
  <c r="I193" i="5"/>
  <c r="I189" i="5"/>
  <c r="I181" i="5"/>
  <c r="I52" i="5"/>
  <c r="I11" i="5"/>
  <c r="I31" i="5"/>
  <c r="I194" i="5"/>
  <c r="I167" i="5"/>
  <c r="I183" i="5"/>
  <c r="I208" i="5"/>
  <c r="I12" i="5"/>
  <c r="I165" i="5"/>
  <c r="I71" i="5"/>
  <c r="I201" i="5"/>
  <c r="I202" i="5"/>
  <c r="I190" i="5"/>
  <c r="I89" i="5"/>
  <c r="I108" i="5"/>
  <c r="I195" i="5"/>
  <c r="I209" i="5"/>
  <c r="I192" i="5"/>
  <c r="I14" i="5"/>
  <c r="I68" i="5"/>
  <c r="I29" i="5"/>
  <c r="I205" i="5"/>
  <c r="I206" i="5"/>
  <c r="I107" i="5"/>
  <c r="I178" i="5"/>
  <c r="I69" i="5"/>
  <c r="I72" i="5"/>
  <c r="I197" i="5"/>
  <c r="I210" i="5"/>
  <c r="I10" i="5"/>
  <c r="I70" i="5"/>
  <c r="I9" i="5"/>
  <c r="I203" i="5"/>
  <c r="I51" i="5"/>
  <c r="I87" i="5"/>
  <c r="I34" i="5"/>
  <c r="I53" i="5"/>
  <c r="I109" i="5"/>
  <c r="I90" i="5"/>
  <c r="I188" i="5"/>
  <c r="I50" i="5"/>
  <c r="I28" i="5"/>
  <c r="I13" i="5"/>
  <c r="I104" i="5"/>
  <c r="I30" i="5"/>
  <c r="I191" i="5"/>
  <c r="I32" i="5"/>
  <c r="I196" i="5"/>
  <c r="I110" i="5"/>
  <c r="I66" i="5"/>
  <c r="I166" i="5"/>
  <c r="I55" i="5"/>
  <c r="I49" i="5"/>
  <c r="I176" i="5"/>
  <c r="I86" i="5"/>
  <c r="I105" i="5"/>
  <c r="I67" i="5"/>
  <c r="I88" i="5"/>
  <c r="I207" i="5"/>
  <c r="I182" i="5"/>
  <c r="I204" i="5"/>
  <c r="I91" i="5"/>
  <c r="I180" i="5"/>
  <c r="I85" i="5"/>
  <c r="I54" i="5"/>
  <c r="I211" i="5" l="1"/>
  <c r="I198" i="5"/>
  <c r="F176" i="5" l="1"/>
  <c r="F127" i="5"/>
  <c r="F105" i="5"/>
  <c r="F47" i="5"/>
  <c r="F11" i="5"/>
  <c r="F179" i="5"/>
  <c r="F109" i="5"/>
  <c r="F48" i="5"/>
  <c r="F141" i="5"/>
  <c r="F53" i="5"/>
  <c r="F180" i="5"/>
  <c r="F67" i="5"/>
  <c r="F107" i="5"/>
  <c r="F49" i="5"/>
  <c r="F50" i="5"/>
  <c r="F30" i="5"/>
  <c r="F126" i="5"/>
  <c r="F164" i="5"/>
  <c r="F10" i="5"/>
  <c r="F104" i="5"/>
  <c r="F175" i="5"/>
  <c r="F34" i="5"/>
  <c r="F149" i="5"/>
  <c r="F89" i="5"/>
  <c r="F150" i="5"/>
  <c r="F32" i="5"/>
  <c r="F92" i="5"/>
  <c r="F90" i="5"/>
  <c r="F166" i="5"/>
  <c r="F28" i="5"/>
  <c r="F151" i="5"/>
  <c r="F33" i="5"/>
  <c r="F181" i="5"/>
  <c r="F9" i="5"/>
  <c r="F66" i="5"/>
  <c r="F71" i="5"/>
  <c r="F123" i="5"/>
  <c r="F165" i="5"/>
  <c r="F55" i="5"/>
  <c r="F87" i="5"/>
  <c r="F137" i="5"/>
  <c r="F70" i="5"/>
  <c r="F142" i="5"/>
  <c r="F177" i="5"/>
  <c r="F88" i="5"/>
  <c r="F154" i="5"/>
  <c r="F178" i="5"/>
  <c r="F162" i="5"/>
  <c r="F13" i="5"/>
  <c r="F72" i="5"/>
  <c r="F163" i="5"/>
  <c r="F15" i="5"/>
  <c r="F69" i="5"/>
  <c r="F108" i="5"/>
  <c r="F29" i="5"/>
  <c r="F31" i="5"/>
  <c r="F152" i="5"/>
  <c r="F182" i="5"/>
  <c r="F106" i="5"/>
  <c r="F156" i="5"/>
  <c r="F91" i="5"/>
  <c r="F54" i="5"/>
  <c r="F51" i="5"/>
  <c r="F12" i="5"/>
  <c r="F86" i="5"/>
  <c r="F110" i="5"/>
  <c r="F140" i="5"/>
  <c r="F85" i="5"/>
  <c r="F125" i="5"/>
  <c r="F136" i="5"/>
  <c r="F139" i="5"/>
  <c r="F68" i="5"/>
  <c r="F124" i="5"/>
  <c r="F14" i="5"/>
  <c r="F155" i="5"/>
  <c r="F167" i="5"/>
  <c r="F128" i="5"/>
  <c r="F138" i="5"/>
  <c r="F183" i="5"/>
  <c r="F129" i="5"/>
  <c r="F52" i="5"/>
  <c r="F153" i="5"/>
  <c r="W91" i="5" l="1"/>
  <c r="W129" i="5"/>
  <c r="W194" i="5"/>
  <c r="Y16" i="5"/>
  <c r="AX139" i="5"/>
  <c r="W191" i="5"/>
  <c r="P61" i="5"/>
  <c r="AG71" i="5"/>
  <c r="AG190" i="5"/>
  <c r="Y197" i="5"/>
  <c r="AQ21" i="5"/>
  <c r="Y112" i="5"/>
  <c r="W182" i="5"/>
  <c r="P17" i="5"/>
  <c r="AX203" i="5"/>
  <c r="P116" i="5"/>
  <c r="AQ58" i="5"/>
  <c r="AX15" i="5"/>
  <c r="W92" i="5"/>
  <c r="AX179" i="5"/>
  <c r="AQ113" i="5"/>
  <c r="P59" i="5"/>
  <c r="AX155" i="5"/>
  <c r="W128" i="5"/>
  <c r="W181" i="5"/>
  <c r="AH81" i="5"/>
  <c r="AX13" i="5"/>
  <c r="Y143" i="5"/>
  <c r="AY1" i="5"/>
  <c r="P57" i="5"/>
  <c r="Y117" i="5"/>
  <c r="P20" i="5"/>
  <c r="AX50" i="5"/>
  <c r="AH74" i="5"/>
  <c r="W87" i="5"/>
  <c r="AG191" i="5"/>
  <c r="AG150" i="5"/>
  <c r="AG110" i="5"/>
  <c r="AD197" i="5"/>
  <c r="AG192" i="5"/>
  <c r="AX9" i="5"/>
  <c r="Y35" i="5"/>
  <c r="AG53" i="5"/>
  <c r="AQ62" i="5"/>
  <c r="W178" i="5"/>
  <c r="AH75" i="5"/>
  <c r="AG29" i="5"/>
  <c r="AF143" i="5"/>
  <c r="W104" i="5"/>
  <c r="Y57" i="5"/>
  <c r="Y196" i="5"/>
  <c r="Y37" i="5"/>
  <c r="P78" i="5"/>
  <c r="W165" i="5"/>
  <c r="P196" i="5"/>
  <c r="AG194" i="5"/>
  <c r="AX180" i="5"/>
  <c r="W70" i="5"/>
  <c r="AG12" i="5"/>
  <c r="AQ100" i="5"/>
  <c r="V59" i="5"/>
  <c r="AG149" i="5"/>
  <c r="Y23" i="5"/>
  <c r="AG204" i="5"/>
  <c r="Y18" i="5"/>
  <c r="Z18" i="5" s="1"/>
  <c r="AG206" i="5"/>
  <c r="AH21" i="5"/>
  <c r="AX137" i="5"/>
  <c r="AF23" i="5"/>
  <c r="AG124" i="5"/>
  <c r="AH168" i="5"/>
  <c r="AX181" i="5"/>
  <c r="AX10" i="5"/>
  <c r="AX34" i="5"/>
  <c r="Y95" i="5"/>
  <c r="V72" i="5"/>
  <c r="P170" i="5"/>
  <c r="P23" i="5"/>
  <c r="U23" i="5" s="1"/>
  <c r="AX164" i="5"/>
  <c r="AH113" i="5"/>
  <c r="AQ158" i="5"/>
  <c r="W137" i="5"/>
  <c r="W12" i="5"/>
  <c r="AH43" i="5"/>
  <c r="AG32" i="5"/>
  <c r="AG205" i="5"/>
  <c r="W116" i="5"/>
  <c r="AE18" i="5"/>
  <c r="P56" i="5"/>
  <c r="AG56" i="5" s="1"/>
  <c r="AQ169" i="5"/>
  <c r="W86" i="5"/>
  <c r="Y100" i="5"/>
  <c r="AX28" i="5"/>
  <c r="AH119" i="5"/>
  <c r="AI119" i="5" s="1"/>
  <c r="AH42" i="5"/>
  <c r="AG106" i="5"/>
  <c r="AG54" i="5"/>
  <c r="AX142" i="5"/>
  <c r="AQ24" i="5"/>
  <c r="AX24" i="5" s="1"/>
  <c r="AX205" i="5"/>
  <c r="Y38" i="5"/>
  <c r="AA38" i="5" s="1"/>
  <c r="AQ60" i="5"/>
  <c r="AU169" i="5"/>
  <c r="AQ143" i="5"/>
  <c r="AM142" i="5"/>
  <c r="AQ73" i="5"/>
  <c r="W150" i="5"/>
  <c r="AG127" i="5"/>
  <c r="W155" i="5"/>
  <c r="AG179" i="5"/>
  <c r="W66" i="5"/>
  <c r="Y209" i="5"/>
  <c r="AX29" i="5"/>
  <c r="AG70" i="5"/>
  <c r="AQ94" i="5"/>
  <c r="AA23" i="5"/>
  <c r="AX192" i="5"/>
  <c r="Y56" i="5"/>
  <c r="Y75" i="5"/>
  <c r="P119" i="5"/>
  <c r="Q119" i="5" s="1"/>
  <c r="AM113" i="5"/>
  <c r="AC143" i="5"/>
  <c r="V56" i="5"/>
  <c r="AH207" i="5"/>
  <c r="W52" i="5"/>
  <c r="W107" i="5"/>
  <c r="Y43" i="5"/>
  <c r="Y74" i="5"/>
  <c r="P130" i="5"/>
  <c r="AH79" i="5"/>
  <c r="R17" i="5"/>
  <c r="AJ168" i="5"/>
  <c r="AH17" i="5"/>
  <c r="AG176" i="5"/>
  <c r="X3" i="5"/>
  <c r="AG50" i="5"/>
  <c r="S61" i="5"/>
  <c r="AJ17" i="5"/>
  <c r="AE23" i="5"/>
  <c r="Y22" i="5"/>
  <c r="AQ130" i="5"/>
  <c r="AG139" i="5"/>
  <c r="AI79" i="5"/>
  <c r="P18" i="5"/>
  <c r="AQ208" i="5"/>
  <c r="AR208" i="5"/>
  <c r="Y157" i="5"/>
  <c r="AC157" i="5" s="1"/>
  <c r="AX201" i="5"/>
  <c r="AG34" i="5"/>
  <c r="W72" i="5"/>
  <c r="AX91" i="5"/>
  <c r="P98" i="5"/>
  <c r="S98" i="5" s="1"/>
  <c r="AX69" i="5"/>
  <c r="W125" i="5"/>
  <c r="W67" i="5"/>
  <c r="AG123" i="5"/>
  <c r="W48" i="5"/>
  <c r="AQ61" i="5"/>
  <c r="AX176" i="5"/>
  <c r="AH209" i="5"/>
  <c r="AJ209" i="5" s="1"/>
  <c r="P21" i="5"/>
  <c r="S21" i="5" s="1"/>
  <c r="AG107" i="5"/>
  <c r="P145" i="5"/>
  <c r="AG13" i="5"/>
  <c r="Y94" i="5"/>
  <c r="AX158" i="5"/>
  <c r="Z112" i="5"/>
  <c r="AH58" i="5"/>
  <c r="AJ58" i="5" s="1"/>
  <c r="AH22" i="5"/>
  <c r="AH19" i="5"/>
  <c r="AJ19" i="5" s="1"/>
  <c r="AX138" i="5"/>
  <c r="AX126" i="5"/>
  <c r="AG138" i="5"/>
  <c r="AH170" i="5"/>
  <c r="AH60" i="5"/>
  <c r="Y131" i="5"/>
  <c r="AQ112" i="5"/>
  <c r="AS112" i="5" s="1"/>
  <c r="W85" i="5"/>
  <c r="P169" i="5"/>
  <c r="W140" i="5"/>
  <c r="Y119" i="5"/>
  <c r="AH112" i="5"/>
  <c r="AJ112" i="5" s="1"/>
  <c r="AX128" i="5"/>
  <c r="Y195" i="5"/>
  <c r="AQ99" i="5"/>
  <c r="AT99" i="5" s="1"/>
  <c r="AX166" i="5"/>
  <c r="W30" i="5"/>
  <c r="P41" i="5"/>
  <c r="AH157" i="5"/>
  <c r="AG155" i="5"/>
  <c r="AX51" i="5"/>
  <c r="AH56" i="5"/>
  <c r="AG189" i="5"/>
  <c r="AD18" i="5"/>
  <c r="P100" i="5"/>
  <c r="AX33" i="5"/>
  <c r="Y184" i="5"/>
  <c r="W49" i="5"/>
  <c r="AX110" i="5"/>
  <c r="AX175" i="5"/>
  <c r="AR61" i="5"/>
  <c r="AD157" i="5"/>
  <c r="AV60" i="5"/>
  <c r="AG33" i="5"/>
  <c r="AQ16" i="5"/>
  <c r="AU16" i="5" s="1"/>
  <c r="AK113" i="5"/>
  <c r="AE209" i="5"/>
  <c r="AV169" i="5"/>
  <c r="U116" i="5"/>
  <c r="AG68" i="5"/>
  <c r="W176" i="5"/>
  <c r="AK209" i="5"/>
  <c r="T78" i="5"/>
  <c r="AG23" i="5"/>
  <c r="Z35" i="5"/>
  <c r="AH197" i="5"/>
  <c r="W152" i="5"/>
  <c r="W201" i="5"/>
  <c r="AG11" i="5"/>
  <c r="AH97" i="5"/>
  <c r="U21" i="5"/>
  <c r="AQ56" i="5"/>
  <c r="AG153" i="5"/>
  <c r="AX189" i="5"/>
  <c r="AG165" i="5"/>
  <c r="AX11" i="5"/>
  <c r="Y116" i="5"/>
  <c r="AE116" i="5" s="1"/>
  <c r="AQ197" i="5"/>
  <c r="W33" i="5"/>
  <c r="P62" i="5"/>
  <c r="AF16" i="5"/>
  <c r="AG48" i="5"/>
  <c r="AX90" i="5"/>
  <c r="AG52" i="5"/>
  <c r="Y79" i="5"/>
  <c r="AC16" i="5"/>
  <c r="P81" i="5"/>
  <c r="P97" i="5"/>
  <c r="P43" i="5"/>
  <c r="Q43" i="5" s="1"/>
  <c r="AQ20" i="5"/>
  <c r="W138" i="5"/>
  <c r="AX72" i="5"/>
  <c r="AX104" i="5"/>
  <c r="P113" i="5"/>
  <c r="U113" i="5" s="1"/>
  <c r="Y118" i="5"/>
  <c r="AV167" i="5"/>
  <c r="AQ98" i="5"/>
  <c r="AG163" i="5"/>
  <c r="AU113" i="5"/>
  <c r="W179" i="5"/>
  <c r="AG109" i="5"/>
  <c r="AX127" i="5"/>
  <c r="AQ111" i="5"/>
  <c r="AG181" i="5"/>
  <c r="AG152" i="5"/>
  <c r="AC131" i="5"/>
  <c r="AH169" i="5"/>
  <c r="AH73" i="5"/>
  <c r="AG85" i="5"/>
  <c r="AA112" i="5"/>
  <c r="AH61" i="5"/>
  <c r="AJ61" i="5" s="1"/>
  <c r="P197" i="5"/>
  <c r="AX167" i="5"/>
  <c r="P131" i="5"/>
  <c r="P208" i="5"/>
  <c r="S208" i="5" s="1"/>
  <c r="AQ115" i="5"/>
  <c r="W123" i="5"/>
  <c r="AQ59" i="5"/>
  <c r="AO60" i="5"/>
  <c r="AU24" i="5"/>
  <c r="Y144" i="5"/>
  <c r="AQ96" i="5"/>
  <c r="AV96" i="5" s="1"/>
  <c r="AG202" i="5"/>
  <c r="AH96" i="5"/>
  <c r="Y62" i="5"/>
  <c r="W15" i="5"/>
  <c r="W188" i="5"/>
  <c r="U131" i="5"/>
  <c r="AC195" i="5"/>
  <c r="W108" i="5"/>
  <c r="W54" i="5"/>
  <c r="W192" i="5"/>
  <c r="AV61" i="5"/>
  <c r="AX124" i="5"/>
  <c r="AS169" i="5"/>
  <c r="S169" i="5"/>
  <c r="AR112" i="5"/>
  <c r="Q56" i="5"/>
  <c r="W167" i="5"/>
  <c r="AX206" i="5"/>
  <c r="Y96" i="5"/>
  <c r="AL43" i="5"/>
  <c r="AG131" i="5"/>
  <c r="Y59" i="5"/>
  <c r="AA59" i="5" s="1"/>
  <c r="Y158" i="5"/>
  <c r="AJ21" i="5"/>
  <c r="AI21" i="5"/>
  <c r="W136" i="5"/>
  <c r="Y145" i="5"/>
  <c r="W32" i="5"/>
  <c r="T43" i="5"/>
  <c r="AG175" i="5"/>
  <c r="AH39" i="5"/>
  <c r="AV21" i="5"/>
  <c r="P93" i="5"/>
  <c r="AG142" i="5"/>
  <c r="AX188" i="5"/>
  <c r="AH80" i="5"/>
  <c r="W124" i="5"/>
  <c r="Y60" i="5"/>
  <c r="AC60" i="5" s="1"/>
  <c r="AG14" i="5"/>
  <c r="P195" i="5"/>
  <c r="W195" i="5" s="1"/>
  <c r="W31" i="5"/>
  <c r="AG128" i="5"/>
  <c r="AH99" i="5"/>
  <c r="AO99" i="5" s="1"/>
  <c r="AQ196" i="5"/>
  <c r="W89" i="5"/>
  <c r="AQ75" i="5"/>
  <c r="AG203" i="5"/>
  <c r="AX149" i="5"/>
  <c r="AG167" i="5"/>
  <c r="P40" i="5"/>
  <c r="S40" i="5" s="1"/>
  <c r="AX177" i="5"/>
  <c r="T97" i="5"/>
  <c r="W34" i="5"/>
  <c r="AH76" i="5"/>
  <c r="AQ184" i="5"/>
  <c r="AX136" i="5"/>
  <c r="AH77" i="5"/>
  <c r="AO77" i="5" s="1"/>
  <c r="AK80" i="5"/>
  <c r="AV98" i="5"/>
  <c r="AH130" i="5"/>
  <c r="AH94" i="5"/>
  <c r="AG69" i="5"/>
  <c r="AH116" i="5"/>
  <c r="W88" i="5"/>
  <c r="AX71" i="5"/>
  <c r="AQ171" i="5"/>
  <c r="AH23" i="5"/>
  <c r="AL23" i="5" s="1"/>
  <c r="AB112" i="5"/>
  <c r="AK42" i="5"/>
  <c r="AA60" i="5"/>
  <c r="AK21" i="5"/>
  <c r="Y114" i="5"/>
  <c r="AX123" i="5"/>
  <c r="AG141" i="5"/>
  <c r="R197" i="5"/>
  <c r="W180" i="5"/>
  <c r="AH62" i="5"/>
  <c r="AJ62" i="5" s="1"/>
  <c r="W13" i="5"/>
  <c r="AQ80" i="5"/>
  <c r="AQ18" i="5"/>
  <c r="AM169" i="5"/>
  <c r="Y36" i="5"/>
  <c r="AQ74" i="5"/>
  <c r="Y169" i="5"/>
  <c r="AX14" i="5"/>
  <c r="AV208" i="5"/>
  <c r="Y73" i="5"/>
  <c r="V116" i="5"/>
  <c r="AG30" i="5"/>
  <c r="AY3" i="5"/>
  <c r="AM116" i="5"/>
  <c r="AG88" i="5"/>
  <c r="Y207" i="5"/>
  <c r="AC23" i="5"/>
  <c r="W206" i="5"/>
  <c r="AO157" i="5"/>
  <c r="AQ40" i="5"/>
  <c r="AX108" i="5"/>
  <c r="S59" i="5"/>
  <c r="Y168" i="5"/>
  <c r="R116" i="5"/>
  <c r="Z60" i="5"/>
  <c r="AT58" i="5"/>
  <c r="AS197" i="5"/>
  <c r="Y21" i="5"/>
  <c r="AX31" i="5"/>
  <c r="AT94" i="5"/>
  <c r="AT40" i="5"/>
  <c r="U56" i="5"/>
  <c r="AV158" i="5"/>
  <c r="AQ43" i="5"/>
  <c r="AL168" i="5"/>
  <c r="Q170" i="5"/>
  <c r="AE143" i="5"/>
  <c r="AH98" i="5"/>
  <c r="AP81" i="5"/>
  <c r="AU99" i="5"/>
  <c r="AE59" i="5"/>
  <c r="AX154" i="5"/>
  <c r="Y208" i="5"/>
  <c r="P112" i="5"/>
  <c r="P16" i="5"/>
  <c r="U16" i="5" s="1"/>
  <c r="AX204" i="5"/>
  <c r="T17" i="5"/>
  <c r="AU75" i="5"/>
  <c r="AM170" i="5"/>
  <c r="AO76" i="5"/>
  <c r="I184" i="5"/>
  <c r="P38" i="5"/>
  <c r="AG201" i="5"/>
  <c r="AX202" i="5"/>
  <c r="AG55" i="5"/>
  <c r="Z116" i="5"/>
  <c r="AG156" i="5"/>
  <c r="AX52" i="5"/>
  <c r="P79" i="5"/>
  <c r="AP79" i="5" s="1"/>
  <c r="R61" i="5"/>
  <c r="P95" i="5"/>
  <c r="T95" i="5" s="1"/>
  <c r="W110" i="5"/>
  <c r="Y115" i="5"/>
  <c r="AX129" i="5"/>
  <c r="AG10" i="5"/>
  <c r="Y19" i="5"/>
  <c r="Y17" i="5"/>
  <c r="AD17" i="5" s="1"/>
  <c r="W68" i="5"/>
  <c r="Y39" i="5"/>
  <c r="P74" i="5"/>
  <c r="T74" i="5" s="1"/>
  <c r="Y210" i="5"/>
  <c r="AH36" i="5"/>
  <c r="AC19" i="5"/>
  <c r="P35" i="5"/>
  <c r="AD19" i="5"/>
  <c r="Y113" i="5"/>
  <c r="AP95" i="5"/>
  <c r="AM130" i="5"/>
  <c r="W175" i="5"/>
  <c r="AH59" i="5"/>
  <c r="AQ19" i="5"/>
  <c r="Y130" i="5"/>
  <c r="AG67" i="5"/>
  <c r="AX151" i="5"/>
  <c r="P96" i="5"/>
  <c r="Z143" i="5"/>
  <c r="AX54" i="5"/>
  <c r="AF115" i="5"/>
  <c r="AA116" i="5"/>
  <c r="AH145" i="5"/>
  <c r="AX85" i="5"/>
  <c r="AX68" i="5"/>
  <c r="AG108" i="5"/>
  <c r="W205" i="5"/>
  <c r="X1" i="5"/>
  <c r="AJ23" i="5"/>
  <c r="Z130" i="5"/>
  <c r="AJ170" i="5"/>
  <c r="AE110" i="5"/>
  <c r="AX183" i="5"/>
  <c r="AG28" i="5"/>
  <c r="AH35" i="5"/>
  <c r="AG92" i="5"/>
  <c r="P132" i="5"/>
  <c r="Z38" i="5"/>
  <c r="AX165" i="5"/>
  <c r="AQ170" i="5"/>
  <c r="AU170" i="5" s="1"/>
  <c r="R97" i="5"/>
  <c r="AP59" i="5"/>
  <c r="W71" i="5"/>
  <c r="P99" i="5"/>
  <c r="R99" i="5" s="1"/>
  <c r="AB119" i="5"/>
  <c r="AO168" i="5"/>
  <c r="T96" i="5"/>
  <c r="P39" i="5"/>
  <c r="S95" i="5"/>
  <c r="S197" i="5"/>
  <c r="AX140" i="5"/>
  <c r="R39" i="5"/>
  <c r="R95" i="5"/>
  <c r="AX55" i="5"/>
  <c r="Y42" i="5"/>
  <c r="V113" i="5"/>
  <c r="Y80" i="5"/>
  <c r="S79" i="5"/>
  <c r="S62" i="5"/>
  <c r="AA16" i="5"/>
  <c r="Z144" i="5"/>
  <c r="AU171" i="5"/>
  <c r="Q100" i="5"/>
  <c r="W57" i="5"/>
  <c r="AX191" i="5"/>
  <c r="W47" i="5"/>
  <c r="AK43" i="5"/>
  <c r="AP100" i="5"/>
  <c r="AA57" i="5"/>
  <c r="AH132" i="5"/>
  <c r="AX109" i="5"/>
  <c r="AF17" i="5"/>
  <c r="Z62" i="5"/>
  <c r="AD169" i="5"/>
  <c r="AG137" i="5"/>
  <c r="AL113" i="5"/>
  <c r="AM79" i="5"/>
  <c r="W51" i="5"/>
  <c r="AG166" i="5"/>
  <c r="AS94" i="5"/>
  <c r="AM35" i="5"/>
  <c r="R20" i="5"/>
  <c r="Y132" i="5"/>
  <c r="AH93" i="5"/>
  <c r="AL35" i="5"/>
  <c r="S116" i="5"/>
  <c r="T79" i="5"/>
  <c r="S131" i="5"/>
  <c r="AK79" i="5"/>
  <c r="AA196" i="5"/>
  <c r="AV143" i="5"/>
  <c r="AT208" i="5"/>
  <c r="P144" i="5"/>
  <c r="Y76" i="5"/>
  <c r="AE76" i="5" s="1"/>
  <c r="AQ22" i="5"/>
  <c r="Y170" i="5"/>
  <c r="P73" i="5"/>
  <c r="AQ37" i="5"/>
  <c r="AQ114" i="5"/>
  <c r="AU114" i="5" s="1"/>
  <c r="W141" i="5"/>
  <c r="R93" i="5"/>
  <c r="AH208" i="5"/>
  <c r="AL208" i="5" s="1"/>
  <c r="AQ38" i="5"/>
  <c r="AG104" i="5"/>
  <c r="P22" i="5"/>
  <c r="AG49" i="5"/>
  <c r="AE197" i="5"/>
  <c r="AC95" i="5"/>
  <c r="P184" i="5"/>
  <c r="U184" i="5" s="1"/>
  <c r="Y77" i="5"/>
  <c r="W154" i="5"/>
  <c r="AX163" i="5"/>
  <c r="P94" i="5"/>
  <c r="W190" i="5"/>
  <c r="AQ57" i="5"/>
  <c r="W69" i="5"/>
  <c r="AM43" i="5"/>
  <c r="W156" i="5"/>
  <c r="AK99" i="5"/>
  <c r="AG72" i="5"/>
  <c r="AI76" i="5"/>
  <c r="AG162" i="5"/>
  <c r="P37" i="5"/>
  <c r="AG129" i="5"/>
  <c r="T94" i="5"/>
  <c r="AI170" i="5"/>
  <c r="AX32" i="5"/>
  <c r="AQ210" i="5"/>
  <c r="AX210" i="5" s="1"/>
  <c r="AX194" i="5"/>
  <c r="AO43" i="5"/>
  <c r="AA113" i="5"/>
  <c r="AQ17" i="5"/>
  <c r="AX156" i="5"/>
  <c r="AX12" i="5"/>
  <c r="AG89" i="5"/>
  <c r="Z76" i="5"/>
  <c r="W53" i="5"/>
  <c r="W139" i="5"/>
  <c r="Y58" i="5"/>
  <c r="AQ78" i="5"/>
  <c r="AV78" i="5" s="1"/>
  <c r="V43" i="5"/>
  <c r="AE100" i="5"/>
  <c r="AR17" i="5"/>
  <c r="AG140" i="5"/>
  <c r="AX30" i="5"/>
  <c r="W9" i="5"/>
  <c r="AV184" i="5"/>
  <c r="Y24" i="5"/>
  <c r="AD24" i="5" s="1"/>
  <c r="AX92" i="5"/>
  <c r="R132" i="5"/>
  <c r="P117" i="5"/>
  <c r="T117" i="5" s="1"/>
  <c r="AI81" i="5"/>
  <c r="AD115" i="5"/>
  <c r="AQ93" i="5"/>
  <c r="AV93" i="5" s="1"/>
  <c r="AM99" i="5"/>
  <c r="AK77" i="5"/>
  <c r="W166" i="5"/>
  <c r="AG91" i="5"/>
  <c r="AG94" i="5"/>
  <c r="AX113" i="5"/>
  <c r="AE168" i="5"/>
  <c r="AX125" i="5"/>
  <c r="R94" i="5"/>
  <c r="S113" i="5"/>
  <c r="AS114" i="5"/>
  <c r="T38" i="5"/>
  <c r="P24" i="5"/>
  <c r="AH210" i="5"/>
  <c r="AA195" i="5"/>
  <c r="AL74" i="5"/>
  <c r="AK22" i="5"/>
  <c r="V35" i="5"/>
  <c r="T169" i="5"/>
  <c r="U59" i="5"/>
  <c r="AD62" i="5"/>
  <c r="AX99" i="5"/>
  <c r="AQ97" i="5"/>
  <c r="AH100" i="5"/>
  <c r="AO96" i="5"/>
  <c r="AT80" i="5"/>
  <c r="AQ132" i="5"/>
  <c r="AK119" i="5"/>
  <c r="AG90" i="5"/>
  <c r="Z77" i="5"/>
  <c r="AS59" i="5"/>
  <c r="V23" i="5"/>
  <c r="AL19" i="5"/>
  <c r="AX60" i="5"/>
  <c r="W164" i="5"/>
  <c r="Y81" i="5"/>
  <c r="AU98" i="5"/>
  <c r="W109" i="5"/>
  <c r="AT170" i="5"/>
  <c r="AM42" i="5"/>
  <c r="AC75" i="5"/>
  <c r="AJ98" i="5"/>
  <c r="AB23" i="5"/>
  <c r="U41" i="5"/>
  <c r="AJ73" i="5"/>
  <c r="S145" i="5"/>
  <c r="Y93" i="5"/>
  <c r="AC93" i="5" s="1"/>
  <c r="P118" i="5"/>
  <c r="AV142" i="5"/>
  <c r="AB75" i="5"/>
  <c r="Z95" i="5"/>
  <c r="P36" i="5"/>
  <c r="Z117" i="5"/>
  <c r="AR18" i="5"/>
  <c r="AR74" i="5"/>
  <c r="AV113" i="5"/>
  <c r="R41" i="5"/>
  <c r="Q131" i="5"/>
  <c r="W126" i="5"/>
  <c r="AQ131" i="5"/>
  <c r="AX88" i="5"/>
  <c r="AP74" i="5"/>
  <c r="W203" i="5"/>
  <c r="W204" i="5"/>
  <c r="AI113" i="5"/>
  <c r="W142" i="5"/>
  <c r="AD119" i="5"/>
  <c r="S93" i="5"/>
  <c r="AO61" i="5"/>
  <c r="AA76" i="5"/>
  <c r="AT96" i="5"/>
  <c r="AB43" i="5"/>
  <c r="AM80" i="5"/>
  <c r="AH117" i="5"/>
  <c r="AL117" i="5" s="1"/>
  <c r="AK75" i="5"/>
  <c r="P207" i="5"/>
  <c r="AX61" i="5"/>
  <c r="I111" i="5"/>
  <c r="AQ76" i="5"/>
  <c r="AM119" i="5"/>
  <c r="AK145" i="5"/>
  <c r="AQ77" i="5"/>
  <c r="AG193" i="5"/>
  <c r="Q197" i="5"/>
  <c r="W208" i="5"/>
  <c r="AX132" i="5"/>
  <c r="AJ99" i="5"/>
  <c r="AQ95" i="5"/>
  <c r="V81" i="5"/>
  <c r="AO117" i="5"/>
  <c r="Q39" i="5"/>
  <c r="AI197" i="5"/>
  <c r="T23" i="5"/>
  <c r="S97" i="5"/>
  <c r="AJ80" i="5"/>
  <c r="Y40" i="5"/>
  <c r="AE132" i="5"/>
  <c r="AM58" i="5"/>
  <c r="AU78" i="5"/>
  <c r="AU100" i="5"/>
  <c r="AP35" i="5"/>
  <c r="AG126" i="5"/>
  <c r="AX106" i="5"/>
  <c r="AL39" i="5"/>
  <c r="AE207" i="5"/>
  <c r="AE56" i="5"/>
  <c r="W24" i="5"/>
  <c r="AD95" i="5"/>
  <c r="AV112" i="5"/>
  <c r="Z21" i="5"/>
  <c r="Q207" i="5"/>
  <c r="AX48" i="5"/>
  <c r="AD94" i="5"/>
  <c r="Z17" i="5"/>
  <c r="AS132" i="5"/>
  <c r="AS21" i="5"/>
  <c r="AA118" i="5"/>
  <c r="AV171" i="5"/>
  <c r="AT16" i="5"/>
  <c r="Q23" i="5"/>
  <c r="T57" i="5"/>
  <c r="AL58" i="5"/>
  <c r="AU80" i="5"/>
  <c r="AL22" i="5"/>
  <c r="AP56" i="5"/>
  <c r="AU38" i="5"/>
  <c r="AF56" i="5"/>
  <c r="AT60" i="5"/>
  <c r="Q196" i="5"/>
  <c r="AF80" i="5"/>
  <c r="AX87" i="5"/>
  <c r="W118" i="5"/>
  <c r="AK170" i="5"/>
  <c r="AE184" i="5"/>
  <c r="AD116" i="5"/>
  <c r="AB56" i="5"/>
  <c r="Q62" i="5"/>
  <c r="AO170" i="5"/>
  <c r="AG36" i="5"/>
  <c r="AO75" i="5"/>
  <c r="AE112" i="5"/>
  <c r="U99" i="5"/>
  <c r="AP112" i="5"/>
  <c r="AX208" i="5"/>
  <c r="AB114" i="5"/>
  <c r="AB19" i="5"/>
  <c r="Q16" i="5"/>
  <c r="W131" i="5"/>
  <c r="W149" i="5"/>
  <c r="AH118" i="5"/>
  <c r="AQ117" i="5"/>
  <c r="AQ145" i="5"/>
  <c r="W183" i="5"/>
  <c r="AG87" i="5"/>
  <c r="AI73" i="5"/>
  <c r="S117" i="5"/>
  <c r="AC73" i="5"/>
  <c r="S38" i="5"/>
  <c r="W17" i="5"/>
  <c r="S100" i="5"/>
  <c r="W55" i="5"/>
  <c r="S56" i="5"/>
  <c r="AD117" i="5"/>
  <c r="P210" i="5"/>
  <c r="T210" i="5" s="1"/>
  <c r="AC38" i="5"/>
  <c r="R62" i="5"/>
  <c r="AB144" i="5"/>
  <c r="AC17" i="5"/>
  <c r="Q144" i="5"/>
  <c r="AR197" i="5"/>
  <c r="AH16" i="5"/>
  <c r="AA144" i="5"/>
  <c r="AX141" i="5"/>
  <c r="U170" i="5"/>
  <c r="AB158" i="5"/>
  <c r="AP210" i="5"/>
  <c r="AI157" i="5"/>
  <c r="AB197" i="5"/>
  <c r="Z208" i="5"/>
  <c r="AC22" i="5"/>
  <c r="AL17" i="5"/>
  <c r="AK58" i="5"/>
  <c r="AQ42" i="5"/>
  <c r="AR58" i="5"/>
  <c r="AG183" i="5"/>
  <c r="I61" i="5"/>
  <c r="AB37" i="5"/>
  <c r="AR114" i="5"/>
  <c r="AO97" i="5"/>
  <c r="AV37" i="5"/>
  <c r="AK62" i="5"/>
  <c r="AG99" i="5"/>
  <c r="AC43" i="5"/>
  <c r="AG177" i="5"/>
  <c r="AB21" i="5"/>
  <c r="AO73" i="5"/>
  <c r="AI74" i="5"/>
  <c r="W196" i="5"/>
  <c r="AL75" i="5"/>
  <c r="AG73" i="5"/>
  <c r="AG93" i="5"/>
  <c r="AM112" i="5"/>
  <c r="AT132" i="5"/>
  <c r="AX59" i="5"/>
  <c r="Z43" i="5"/>
  <c r="AJ119" i="5"/>
  <c r="AM21" i="5"/>
  <c r="W79" i="5"/>
  <c r="AL145" i="5"/>
  <c r="AP144" i="5"/>
  <c r="AE131" i="5"/>
  <c r="AL16" i="5"/>
  <c r="AS76" i="5"/>
  <c r="Z113" i="5"/>
  <c r="W78" i="5"/>
  <c r="AU112" i="5"/>
  <c r="Q118" i="5"/>
  <c r="S196" i="5"/>
  <c r="AG98" i="5"/>
  <c r="AI207" i="5"/>
  <c r="AV94" i="5"/>
  <c r="AK168" i="5"/>
  <c r="AG24" i="5"/>
  <c r="AP22" i="5"/>
  <c r="S94" i="5"/>
  <c r="U169" i="5"/>
  <c r="AV75" i="5"/>
  <c r="AR113" i="5"/>
  <c r="AX18" i="5"/>
  <c r="AD100" i="5"/>
  <c r="U118" i="5"/>
  <c r="AS37" i="5"/>
  <c r="AR73" i="5"/>
  <c r="AT24" i="5"/>
  <c r="AA18" i="5"/>
  <c r="AM23" i="5"/>
  <c r="AA24" i="5"/>
  <c r="AV56" i="5"/>
  <c r="AT210" i="5"/>
  <c r="AD184" i="5"/>
  <c r="W197" i="5"/>
  <c r="AS196" i="5"/>
  <c r="AS58" i="5"/>
  <c r="AS75" i="5"/>
  <c r="AP117" i="5"/>
  <c r="AX89" i="5"/>
  <c r="AH41" i="5"/>
  <c r="AU143" i="5"/>
  <c r="U62" i="5"/>
  <c r="AD39" i="5"/>
  <c r="AX70" i="5"/>
  <c r="AM59" i="5"/>
  <c r="AP97" i="5"/>
  <c r="R23" i="5"/>
  <c r="AR78" i="5"/>
  <c r="AB100" i="5"/>
  <c r="AD38" i="5"/>
  <c r="Z42" i="5"/>
  <c r="AO16" i="5"/>
  <c r="AA21" i="5"/>
  <c r="AG47" i="5"/>
  <c r="AC116" i="5"/>
  <c r="P77" i="5"/>
  <c r="AH18" i="5"/>
  <c r="AF117" i="5"/>
  <c r="AM81" i="5"/>
  <c r="W162" i="5"/>
  <c r="T81" i="5"/>
  <c r="AM36" i="5"/>
  <c r="P114" i="5"/>
  <c r="AE21" i="5"/>
  <c r="AS38" i="5"/>
  <c r="AQ79" i="5"/>
  <c r="AT79" i="5" s="1"/>
  <c r="AA39" i="5"/>
  <c r="AA73" i="5"/>
  <c r="W163" i="5"/>
  <c r="W189" i="5"/>
  <c r="AS208" i="5"/>
  <c r="AC74" i="5"/>
  <c r="AU210" i="5"/>
  <c r="S23" i="5"/>
  <c r="AX178" i="5"/>
  <c r="AH114" i="5"/>
  <c r="AJ114" i="5" s="1"/>
  <c r="U97" i="5"/>
  <c r="S96" i="5"/>
  <c r="AV114" i="5"/>
  <c r="AR40" i="5"/>
  <c r="AH57" i="5"/>
  <c r="AI112" i="5"/>
  <c r="W95" i="5"/>
  <c r="W40" i="5"/>
  <c r="AU21" i="5"/>
  <c r="AV100" i="5"/>
  <c r="Z22" i="5"/>
  <c r="AJ113" i="5"/>
  <c r="Z93" i="5"/>
  <c r="Y99" i="5"/>
  <c r="W93" i="5"/>
  <c r="U37" i="5"/>
  <c r="AR60" i="5"/>
  <c r="T59" i="5"/>
  <c r="AH195" i="5"/>
  <c r="V130" i="5"/>
  <c r="AD42" i="5"/>
  <c r="AP98" i="5"/>
  <c r="AT93" i="5"/>
  <c r="AA114" i="5"/>
  <c r="Q20" i="5"/>
  <c r="S207" i="5"/>
  <c r="W18" i="5"/>
  <c r="U61" i="5"/>
  <c r="T98" i="5"/>
  <c r="AC57" i="5"/>
  <c r="AV74" i="5"/>
  <c r="AL81" i="5"/>
  <c r="U18" i="5"/>
  <c r="AX75" i="5"/>
  <c r="AP62" i="5"/>
  <c r="AK132" i="5"/>
  <c r="AS97" i="5"/>
  <c r="AT62" i="5"/>
  <c r="V197" i="5"/>
  <c r="AE39" i="5"/>
  <c r="V20" i="5"/>
  <c r="AF145" i="5"/>
  <c r="AM207" i="5"/>
  <c r="AI19" i="5"/>
  <c r="AQ168" i="5"/>
  <c r="AI35" i="5"/>
  <c r="U119" i="5"/>
  <c r="AH144" i="5"/>
  <c r="AE24" i="5"/>
  <c r="AB81" i="5"/>
  <c r="AL93" i="5"/>
  <c r="R169" i="5"/>
  <c r="AC37" i="5"/>
  <c r="AX74" i="5"/>
  <c r="AO58" i="5"/>
  <c r="AH37" i="5"/>
  <c r="AU60" i="5"/>
  <c r="AP40" i="5"/>
  <c r="AS93" i="5"/>
  <c r="AO21" i="5"/>
  <c r="AS42" i="5"/>
  <c r="W22" i="5"/>
  <c r="AF130" i="5"/>
  <c r="AB24" i="5"/>
  <c r="AR169" i="5"/>
  <c r="AV77" i="5"/>
  <c r="AG15" i="5"/>
  <c r="AX86" i="5"/>
  <c r="AV16" i="5"/>
  <c r="AX100" i="5"/>
  <c r="V17" i="5"/>
  <c r="U114" i="5"/>
  <c r="AG43" i="5"/>
  <c r="AU197" i="5"/>
  <c r="AG196" i="5"/>
  <c r="AS131" i="5"/>
  <c r="W169" i="5"/>
  <c r="AV79" i="5"/>
  <c r="AT78" i="5"/>
  <c r="AJ16" i="5"/>
  <c r="AA22" i="5"/>
  <c r="AX38" i="5"/>
  <c r="AK76" i="5"/>
  <c r="AT19" i="5"/>
  <c r="AD79" i="5"/>
  <c r="AI209" i="5"/>
  <c r="I168" i="5"/>
  <c r="AH24" i="5"/>
  <c r="AG182" i="5"/>
  <c r="AA157" i="5"/>
  <c r="P76" i="5"/>
  <c r="P19" i="5"/>
  <c r="Z39" i="5"/>
  <c r="AX53" i="5"/>
  <c r="U95" i="5"/>
  <c r="AT197" i="5"/>
  <c r="AF73" i="5"/>
  <c r="AE144" i="5"/>
  <c r="AQ209" i="5"/>
  <c r="AQ157" i="5"/>
  <c r="AM145" i="5"/>
  <c r="AK74" i="5"/>
  <c r="AD37" i="5"/>
  <c r="Y61" i="5"/>
  <c r="P171" i="5"/>
  <c r="S171" i="5" s="1"/>
  <c r="AO94" i="5"/>
  <c r="AS171" i="5"/>
  <c r="V62" i="5"/>
  <c r="W29" i="5"/>
  <c r="AE36" i="5"/>
  <c r="AM75" i="5"/>
  <c r="AQ195" i="5"/>
  <c r="AV195" i="5" s="1"/>
  <c r="AG188" i="5"/>
  <c r="Q79" i="5"/>
  <c r="AP23" i="5"/>
  <c r="AB95" i="5"/>
  <c r="Y20" i="5"/>
  <c r="W61" i="5"/>
  <c r="R184" i="5"/>
  <c r="V78" i="5"/>
  <c r="Q195" i="5"/>
  <c r="AJ79" i="5"/>
  <c r="AU77" i="5"/>
  <c r="AO56" i="5"/>
  <c r="T144" i="5"/>
  <c r="AB35" i="5"/>
  <c r="AF60" i="5"/>
  <c r="AC100" i="5"/>
  <c r="AB168" i="5"/>
  <c r="R43" i="5"/>
  <c r="AE17" i="5"/>
  <c r="AO169" i="5"/>
  <c r="AJ207" i="5"/>
  <c r="I177" i="5"/>
  <c r="AQ118" i="5"/>
  <c r="V119" i="5"/>
  <c r="AI77" i="5"/>
  <c r="AG144" i="5"/>
  <c r="AD60" i="5"/>
  <c r="AP24" i="5"/>
  <c r="AG79" i="5"/>
  <c r="AP196" i="5"/>
  <c r="AK130" i="5"/>
  <c r="U130" i="5"/>
  <c r="AM209" i="5"/>
  <c r="AO23" i="5"/>
  <c r="V195" i="5"/>
  <c r="AD20" i="5"/>
  <c r="AP116" i="5"/>
  <c r="AR94" i="5"/>
  <c r="AU209" i="5"/>
  <c r="AP21" i="5"/>
  <c r="W23" i="5"/>
  <c r="AF79" i="5"/>
  <c r="AT43" i="5"/>
  <c r="U40" i="5"/>
  <c r="AQ119" i="5"/>
  <c r="U38" i="5"/>
  <c r="P209" i="5"/>
  <c r="W209" i="5" s="1"/>
  <c r="AO98" i="5"/>
  <c r="AS209" i="5"/>
  <c r="AA81" i="5"/>
  <c r="Z79" i="5"/>
  <c r="Q208" i="5"/>
  <c r="AV80" i="5"/>
  <c r="W98" i="5"/>
  <c r="AL207" i="5"/>
  <c r="AG116" i="5"/>
  <c r="AS78" i="5"/>
  <c r="T93" i="5"/>
  <c r="AO119" i="5"/>
  <c r="AB94" i="5"/>
  <c r="U100" i="5"/>
  <c r="AK56" i="5"/>
  <c r="AG210" i="5"/>
  <c r="AE58" i="5"/>
  <c r="AL80" i="5"/>
  <c r="P75" i="5"/>
  <c r="AS98" i="5"/>
  <c r="AO80" i="5"/>
  <c r="AT76" i="5"/>
  <c r="AG170" i="5"/>
  <c r="AJ132" i="5"/>
  <c r="AX182" i="5"/>
  <c r="AG105" i="5"/>
  <c r="AG81" i="5"/>
  <c r="AX107" i="5"/>
  <c r="AG9" i="5"/>
  <c r="U96" i="5"/>
  <c r="P42" i="5"/>
  <c r="W177" i="5"/>
  <c r="AU74" i="5"/>
  <c r="W105" i="5"/>
  <c r="AI22" i="5"/>
  <c r="AG59" i="5"/>
  <c r="AV115" i="5"/>
  <c r="AI61" i="5"/>
  <c r="AX47" i="5"/>
  <c r="AX152" i="5"/>
  <c r="AS184" i="5"/>
  <c r="AD59" i="5"/>
  <c r="V40" i="5"/>
  <c r="AJ208" i="5"/>
  <c r="AI130" i="5"/>
  <c r="S112" i="5"/>
  <c r="AC21" i="5"/>
  <c r="AC62" i="5"/>
  <c r="AG38" i="5"/>
  <c r="AV22" i="5"/>
  <c r="AS61" i="5"/>
  <c r="AG86" i="5"/>
  <c r="AP195" i="5"/>
  <c r="AF24" i="5"/>
  <c r="AK24" i="5"/>
  <c r="T145" i="5"/>
  <c r="P143" i="5"/>
  <c r="R114" i="5"/>
  <c r="AC35" i="5"/>
  <c r="AG96" i="5"/>
  <c r="AC168" i="5"/>
  <c r="AE94" i="5"/>
  <c r="AO209" i="5"/>
  <c r="AM73" i="5"/>
  <c r="AA143" i="5"/>
  <c r="AI94" i="5"/>
  <c r="Q184" i="5"/>
  <c r="AG97" i="5"/>
  <c r="AC58" i="5"/>
  <c r="AR20" i="5"/>
  <c r="AF39" i="5"/>
  <c r="T20" i="5"/>
  <c r="AH95" i="5"/>
  <c r="AK95" i="5" s="1"/>
  <c r="AV20" i="5"/>
  <c r="T62" i="5"/>
  <c r="AX145" i="5"/>
  <c r="Q74" i="5"/>
  <c r="AM77" i="5"/>
  <c r="AB76" i="5"/>
  <c r="AX76" i="5"/>
  <c r="Z96" i="5"/>
  <c r="U210" i="5"/>
  <c r="V37" i="5"/>
  <c r="Z207" i="5"/>
  <c r="AQ23" i="5"/>
  <c r="AK210" i="5"/>
  <c r="AB60" i="5"/>
  <c r="R56" i="5"/>
  <c r="AH20" i="5"/>
  <c r="AK97" i="5"/>
  <c r="AD145" i="5"/>
  <c r="AH40" i="5"/>
  <c r="AG136" i="5"/>
  <c r="AA145" i="5"/>
  <c r="W193" i="5"/>
  <c r="AA169" i="5"/>
  <c r="U81" i="5"/>
  <c r="R112" i="5"/>
  <c r="AE93" i="5"/>
  <c r="AB16" i="5"/>
  <c r="Z210" i="5"/>
  <c r="Z195" i="5"/>
  <c r="U209" i="5"/>
  <c r="AX77" i="5"/>
  <c r="T16" i="5"/>
  <c r="AK117" i="5"/>
  <c r="I78" i="5"/>
  <c r="AB115" i="5"/>
  <c r="AE96" i="5"/>
  <c r="AT23" i="5"/>
  <c r="AO93" i="5"/>
  <c r="Q42" i="5"/>
  <c r="AJ100" i="5"/>
  <c r="AU115" i="5"/>
  <c r="Z131" i="5"/>
  <c r="AR210" i="5"/>
  <c r="AF184" i="5"/>
  <c r="AR99" i="5"/>
  <c r="AK81" i="5"/>
  <c r="T143" i="5"/>
  <c r="AR22" i="5"/>
  <c r="AO39" i="5"/>
  <c r="AP73" i="5"/>
  <c r="W11" i="5"/>
  <c r="AL24" i="5"/>
  <c r="AU118" i="5"/>
  <c r="AV43" i="5"/>
  <c r="AR95" i="5"/>
  <c r="AU145" i="5"/>
  <c r="V184" i="5"/>
  <c r="AD170" i="5"/>
  <c r="AJ24" i="5"/>
  <c r="AU72" i="5"/>
  <c r="P60" i="5"/>
  <c r="AH196" i="5"/>
  <c r="AG74" i="5"/>
  <c r="AQ36" i="5"/>
  <c r="P80" i="5"/>
  <c r="AG113" i="5"/>
  <c r="AX66" i="5"/>
  <c r="AJ94" i="5"/>
  <c r="AB62" i="5"/>
  <c r="AH131" i="5"/>
  <c r="I60" i="5"/>
  <c r="AU208" i="5"/>
  <c r="AD196" i="5"/>
  <c r="AV36" i="5"/>
  <c r="AT115" i="5"/>
  <c r="W100" i="5"/>
  <c r="AT131" i="5"/>
  <c r="R119" i="5"/>
  <c r="S36" i="5"/>
  <c r="AM196" i="5"/>
  <c r="AL196" i="5"/>
  <c r="AP60" i="5"/>
  <c r="AQ35" i="5"/>
  <c r="AH115" i="5"/>
  <c r="T118" i="5"/>
  <c r="T195" i="5"/>
  <c r="Q94" i="5"/>
  <c r="T56" i="5"/>
  <c r="AS57" i="5"/>
  <c r="AE196" i="5"/>
  <c r="AL21" i="5"/>
  <c r="Q93" i="5"/>
  <c r="AR100" i="5"/>
  <c r="Q41" i="5"/>
  <c r="AS20" i="5"/>
  <c r="Z24" i="5"/>
  <c r="AA208" i="5"/>
  <c r="Z184" i="5"/>
  <c r="AA43" i="5"/>
  <c r="AG66" i="5"/>
  <c r="AF74" i="5"/>
  <c r="AO112" i="5"/>
  <c r="AK195" i="5"/>
  <c r="U112" i="5"/>
  <c r="AX195" i="5"/>
  <c r="AB210" i="5"/>
  <c r="AF96" i="5"/>
  <c r="AP99" i="5"/>
  <c r="AE95" i="5"/>
  <c r="AF195" i="5"/>
  <c r="S20" i="5"/>
  <c r="T184" i="5"/>
  <c r="R36" i="5"/>
  <c r="AG208" i="5"/>
  <c r="W113" i="5"/>
  <c r="AX98" i="5"/>
  <c r="AU73" i="5"/>
  <c r="AQ144" i="5"/>
  <c r="AL119" i="5"/>
  <c r="W14" i="5"/>
  <c r="AU57" i="5"/>
  <c r="AF168" i="5"/>
  <c r="AC80" i="5"/>
  <c r="AD81" i="5"/>
  <c r="S170" i="5"/>
  <c r="AT22" i="5"/>
  <c r="AL112" i="5"/>
  <c r="AV197" i="5"/>
  <c r="AF197" i="5"/>
  <c r="R207" i="5"/>
  <c r="AP76" i="5"/>
  <c r="AM96" i="5"/>
  <c r="AX57" i="5"/>
  <c r="AA95" i="5"/>
  <c r="AO113" i="5"/>
  <c r="AR16" i="5"/>
  <c r="AM17" i="5"/>
  <c r="Y97" i="5"/>
  <c r="W202" i="5"/>
  <c r="AJ157" i="5"/>
  <c r="S43" i="5"/>
  <c r="AE37" i="5"/>
  <c r="AG171" i="5"/>
  <c r="Q98" i="5"/>
  <c r="AP20" i="5"/>
  <c r="AK61" i="5"/>
  <c r="AL210" i="5"/>
  <c r="AK207" i="5"/>
  <c r="Z145" i="5"/>
  <c r="AH38" i="5"/>
  <c r="AO24" i="5"/>
  <c r="AO17" i="5"/>
  <c r="AT95" i="5"/>
  <c r="AK208" i="5"/>
  <c r="V196" i="5"/>
  <c r="V74" i="5"/>
  <c r="AL56" i="5"/>
  <c r="AG164" i="5"/>
  <c r="AQ39" i="5"/>
  <c r="AH184" i="5"/>
  <c r="AQ41" i="5"/>
  <c r="P115" i="5"/>
  <c r="W153" i="5"/>
  <c r="AG145" i="5"/>
  <c r="AH143" i="5"/>
  <c r="Z157" i="5"/>
  <c r="Q77" i="5"/>
  <c r="W132" i="5"/>
  <c r="AG80" i="5"/>
  <c r="I118" i="5"/>
  <c r="AX190" i="5"/>
  <c r="Q40" i="5"/>
  <c r="AS170" i="5"/>
  <c r="AM24" i="5"/>
  <c r="S35" i="5"/>
  <c r="S130" i="5"/>
  <c r="R79" i="5"/>
  <c r="AJ39" i="5"/>
  <c r="AV76" i="5"/>
  <c r="AS143" i="5"/>
  <c r="AX150" i="5"/>
  <c r="AG31" i="5"/>
  <c r="AJ56" i="5"/>
  <c r="U78" i="5"/>
  <c r="AH111" i="5"/>
  <c r="V112" i="5"/>
  <c r="AM62" i="5"/>
  <c r="AS95" i="5"/>
  <c r="AC77" i="5"/>
  <c r="AL209" i="5"/>
  <c r="AA62" i="5"/>
  <c r="I112" i="5"/>
  <c r="Q117" i="5"/>
  <c r="AF77" i="5"/>
  <c r="P168" i="5"/>
  <c r="U168" i="5" s="1"/>
  <c r="AG125" i="5"/>
  <c r="AV39" i="5"/>
  <c r="S184" i="5"/>
  <c r="AF144" i="5"/>
  <c r="AD209" i="5"/>
  <c r="AF43" i="5"/>
  <c r="AF37" i="5"/>
  <c r="AI93" i="5"/>
  <c r="AR96" i="5"/>
  <c r="AA56" i="5"/>
  <c r="AC94" i="5"/>
  <c r="U24" i="5"/>
  <c r="AP115" i="5"/>
  <c r="AC18" i="5"/>
  <c r="AS56" i="5"/>
  <c r="R195" i="5"/>
  <c r="V36" i="5"/>
  <c r="AB96" i="5"/>
  <c r="AP114" i="5"/>
  <c r="Q116" i="5"/>
  <c r="AE42" i="5"/>
  <c r="AB99" i="5"/>
  <c r="Q21" i="5"/>
  <c r="AD144" i="5"/>
  <c r="P157" i="5"/>
  <c r="AS113" i="5"/>
  <c r="AI24" i="5"/>
  <c r="I43" i="5"/>
  <c r="R170" i="5"/>
  <c r="AP42" i="5"/>
  <c r="AJ145" i="5"/>
  <c r="AU76" i="5"/>
  <c r="R22" i="5"/>
  <c r="AG178" i="5"/>
  <c r="AF116" i="5"/>
  <c r="AB42" i="5"/>
  <c r="AE20" i="5"/>
  <c r="AT77" i="5"/>
  <c r="U36" i="5"/>
  <c r="AV210" i="5"/>
  <c r="AD210" i="5"/>
  <c r="AM131" i="5"/>
  <c r="AK73" i="5"/>
  <c r="W106" i="5"/>
  <c r="Z169" i="5"/>
  <c r="Z56" i="5"/>
  <c r="AX67" i="5"/>
  <c r="AV196" i="5"/>
  <c r="AT112" i="5"/>
  <c r="AP130" i="5"/>
  <c r="AU39" i="5"/>
  <c r="AO197" i="5"/>
  <c r="AS195" i="5"/>
  <c r="AP38" i="5"/>
  <c r="AO208" i="5"/>
  <c r="Y78" i="5"/>
  <c r="AP39" i="5"/>
  <c r="AX169" i="5"/>
  <c r="AD112" i="5"/>
  <c r="AF196" i="5"/>
  <c r="AB77" i="5"/>
  <c r="AX130" i="5"/>
  <c r="AU43" i="5"/>
  <c r="AG180" i="5"/>
  <c r="W151" i="5"/>
  <c r="T22" i="5"/>
  <c r="AX162" i="5"/>
  <c r="AA75" i="5"/>
  <c r="Z23" i="5"/>
  <c r="Z114" i="5"/>
  <c r="AC118" i="5"/>
  <c r="S168" i="5"/>
  <c r="S78" i="5"/>
  <c r="AD35" i="5"/>
  <c r="AP184" i="5"/>
  <c r="AE43" i="5"/>
  <c r="AM60" i="5"/>
  <c r="AD207" i="5"/>
  <c r="AT39" i="5"/>
  <c r="AX170" i="5"/>
  <c r="AR171" i="5"/>
  <c r="R40" i="5"/>
  <c r="W43" i="5"/>
  <c r="U196" i="5"/>
  <c r="R131" i="5"/>
  <c r="AM56" i="5"/>
  <c r="T76" i="5"/>
  <c r="AL96" i="5"/>
  <c r="Q81" i="5"/>
  <c r="AE210" i="5"/>
  <c r="AE81" i="5"/>
  <c r="AD36" i="5"/>
  <c r="AT209" i="5"/>
  <c r="AD23" i="5"/>
  <c r="AR80" i="5"/>
  <c r="AC112" i="5"/>
  <c r="AB36" i="5"/>
  <c r="I23" i="5"/>
  <c r="W35" i="5"/>
  <c r="AE57" i="5"/>
  <c r="AC99" i="5"/>
  <c r="V16" i="5"/>
  <c r="AJ195" i="5"/>
  <c r="AG51" i="5"/>
  <c r="AR98" i="5"/>
  <c r="T113" i="5"/>
  <c r="W117" i="5"/>
  <c r="T39" i="5"/>
  <c r="AL20" i="5"/>
  <c r="W50" i="5"/>
  <c r="AX111" i="5"/>
  <c r="AX112" i="5"/>
  <c r="S195" i="5"/>
  <c r="AT157" i="5"/>
  <c r="AQ81" i="5"/>
  <c r="AE16" i="5"/>
  <c r="AD143" i="5"/>
  <c r="AB117" i="5"/>
  <c r="AD43" i="5"/>
  <c r="R113" i="5"/>
  <c r="AJ20" i="5"/>
  <c r="R80" i="5"/>
  <c r="AU20" i="5"/>
  <c r="AP57" i="5"/>
  <c r="AC96" i="5"/>
  <c r="AX42" i="5"/>
  <c r="AX184" i="5"/>
  <c r="R37" i="5"/>
  <c r="Q57" i="5"/>
  <c r="AV17" i="5"/>
  <c r="V208" i="5"/>
  <c r="AA35" i="5"/>
  <c r="AI96" i="5"/>
  <c r="AA184" i="5"/>
  <c r="T119" i="5"/>
  <c r="AF57" i="5"/>
  <c r="AD80" i="5"/>
  <c r="R130" i="5"/>
  <c r="AL100" i="5"/>
  <c r="AL197" i="5"/>
  <c r="AU79" i="5"/>
  <c r="AD93" i="5"/>
  <c r="AD22" i="5"/>
  <c r="S210" i="5"/>
  <c r="AD61" i="5"/>
  <c r="Q171" i="5"/>
  <c r="AS77" i="5"/>
  <c r="AS35" i="5"/>
  <c r="AO114" i="5"/>
  <c r="W168" i="5"/>
  <c r="AE99" i="5"/>
  <c r="AS144" i="5"/>
  <c r="AU168" i="5"/>
  <c r="AJ40" i="5"/>
  <c r="AD97" i="5"/>
  <c r="AK38" i="5"/>
  <c r="AD78" i="5"/>
  <c r="I81" i="5"/>
  <c r="AR81" i="5"/>
  <c r="AF209" i="5"/>
  <c r="AL195" i="5"/>
  <c r="AO145" i="5"/>
  <c r="W90" i="5"/>
  <c r="AJ197" i="5"/>
  <c r="AJ75" i="5"/>
  <c r="V39" i="5"/>
  <c r="Q143" i="5"/>
  <c r="AB17" i="5"/>
  <c r="AI60" i="5"/>
  <c r="W170" i="5"/>
  <c r="Q19" i="5"/>
  <c r="AO95" i="5"/>
  <c r="AU18" i="5"/>
  <c r="I117" i="5"/>
  <c r="T207" i="5"/>
  <c r="R75" i="5"/>
  <c r="AA37" i="5"/>
  <c r="Z197" i="5"/>
  <c r="T100" i="5"/>
  <c r="AI169" i="5"/>
  <c r="R21" i="5"/>
  <c r="AL169" i="5"/>
  <c r="U197" i="5"/>
  <c r="AU196" i="5"/>
  <c r="AT20" i="5"/>
  <c r="AF76" i="5"/>
  <c r="AE117" i="5"/>
  <c r="AS157" i="5"/>
  <c r="AJ115" i="5"/>
  <c r="AP16" i="5"/>
  <c r="I113" i="5"/>
  <c r="AO42" i="5"/>
  <c r="AE115" i="5"/>
  <c r="AD58" i="5"/>
  <c r="W16" i="5"/>
  <c r="AI195" i="5"/>
  <c r="AX105" i="5"/>
  <c r="AK17" i="5"/>
  <c r="AT74" i="5"/>
  <c r="Q59" i="5"/>
  <c r="AO111" i="5"/>
  <c r="AK20" i="5"/>
  <c r="AR24" i="5"/>
  <c r="AS62" i="5"/>
  <c r="AG169" i="5"/>
  <c r="W157" i="5"/>
  <c r="I73" i="5"/>
  <c r="AX93" i="5"/>
  <c r="V115" i="5"/>
  <c r="AP17" i="5"/>
  <c r="R208" i="5"/>
  <c r="AA117" i="5"/>
  <c r="AV57" i="5"/>
  <c r="AL36" i="5"/>
  <c r="AS119" i="5"/>
  <c r="AR59" i="5"/>
  <c r="AS100" i="5"/>
  <c r="Q145" i="5"/>
  <c r="S74" i="5"/>
  <c r="AV170" i="5"/>
  <c r="AA40" i="5"/>
  <c r="I42" i="5"/>
  <c r="AJ184" i="5"/>
  <c r="AT57" i="5"/>
  <c r="AU19" i="5"/>
  <c r="AG57" i="5"/>
  <c r="AT17" i="5"/>
  <c r="U208" i="5"/>
  <c r="AF35" i="5"/>
  <c r="AJ96" i="5"/>
  <c r="Q99" i="5"/>
  <c r="W119" i="5"/>
  <c r="AB57" i="5"/>
  <c r="AR97" i="5"/>
  <c r="W130" i="5"/>
  <c r="AK100" i="5"/>
  <c r="AM39" i="5"/>
  <c r="AS79" i="5"/>
  <c r="AA93" i="5"/>
  <c r="AE22" i="5"/>
  <c r="AC132" i="5"/>
  <c r="AK93" i="5"/>
  <c r="AP207" i="5"/>
  <c r="AR77" i="5"/>
  <c r="AX35" i="5"/>
  <c r="AO57" i="5"/>
  <c r="V168" i="5"/>
  <c r="AF99" i="5"/>
  <c r="AR144" i="5"/>
  <c r="AT168" i="5"/>
  <c r="AK40" i="5"/>
  <c r="AB97" i="5"/>
  <c r="AO38" i="5"/>
  <c r="AA78" i="5"/>
  <c r="I24" i="5"/>
  <c r="AU81" i="5"/>
  <c r="I95" i="5"/>
  <c r="V98" i="5"/>
  <c r="AT73" i="5"/>
  <c r="V24" i="5"/>
  <c r="I169" i="5"/>
  <c r="AL99" i="5"/>
  <c r="AM22" i="5"/>
  <c r="S77" i="5"/>
  <c r="AV130" i="5"/>
  <c r="Y41" i="5"/>
  <c r="AR76" i="5"/>
  <c r="AO210" i="5"/>
  <c r="AD96" i="5"/>
  <c r="AA74" i="5"/>
  <c r="AO130" i="5"/>
  <c r="AA168" i="5"/>
  <c r="Q95" i="5"/>
  <c r="AK57" i="5"/>
  <c r="U157" i="5"/>
  <c r="AT42" i="5"/>
  <c r="W127" i="5"/>
  <c r="AV58" i="5"/>
  <c r="W10" i="5"/>
  <c r="AB131" i="5"/>
  <c r="AX40" i="5"/>
  <c r="S39" i="5"/>
  <c r="AV73" i="5"/>
  <c r="AR158" i="5"/>
  <c r="AT119" i="5"/>
  <c r="T99" i="5"/>
  <c r="AA197" i="5"/>
  <c r="U57" i="5"/>
  <c r="AM111" i="5"/>
  <c r="S118" i="5"/>
  <c r="AD21" i="5"/>
  <c r="V170" i="5"/>
  <c r="AI111" i="5"/>
  <c r="AM20" i="5"/>
  <c r="W28" i="5"/>
  <c r="AE145" i="5"/>
  <c r="AV62" i="5"/>
  <c r="Q97" i="5"/>
  <c r="R157" i="5"/>
  <c r="I16" i="5"/>
  <c r="AJ60" i="5"/>
  <c r="Z16" i="5"/>
  <c r="AI100" i="5"/>
  <c r="W62" i="5"/>
  <c r="AI132" i="5"/>
  <c r="AK37" i="5"/>
  <c r="AM114" i="5"/>
  <c r="AX78" i="5"/>
  <c r="AI62" i="5"/>
  <c r="AP171" i="5"/>
  <c r="AK144" i="5"/>
  <c r="AV157" i="5"/>
  <c r="AG40" i="5"/>
  <c r="V95" i="5"/>
  <c r="AU93" i="5"/>
  <c r="AE73" i="5"/>
  <c r="U43" i="5"/>
  <c r="Q18" i="5"/>
  <c r="AT118" i="5"/>
  <c r="AB59" i="5"/>
  <c r="AD113" i="5"/>
  <c r="I96" i="5"/>
  <c r="AC117" i="5"/>
  <c r="AK98" i="5"/>
  <c r="AM184" i="5"/>
  <c r="W77" i="5"/>
  <c r="AS19" i="5"/>
  <c r="AL42" i="5"/>
  <c r="AJ74" i="5"/>
  <c r="AP208" i="5"/>
  <c r="AX96" i="5"/>
  <c r="V132" i="5"/>
  <c r="AE75" i="5"/>
  <c r="AG119" i="5"/>
  <c r="Z57" i="5"/>
  <c r="AT97" i="5"/>
  <c r="Q130" i="5"/>
  <c r="Z158" i="5"/>
  <c r="AI39" i="5"/>
  <c r="AG112" i="5"/>
  <c r="AF93" i="5"/>
  <c r="AX56" i="5"/>
  <c r="AD132" i="5"/>
  <c r="AJ93" i="5"/>
  <c r="W207" i="5"/>
  <c r="AM16" i="5"/>
  <c r="AT35" i="5"/>
  <c r="AI57" i="5"/>
  <c r="R168" i="5"/>
  <c r="Z99" i="5"/>
  <c r="AV23" i="5"/>
  <c r="AU144" i="5"/>
  <c r="AS168" i="5"/>
  <c r="AO40" i="5"/>
  <c r="AC97" i="5"/>
  <c r="AL38" i="5"/>
  <c r="AB78" i="5"/>
  <c r="AK41" i="5"/>
  <c r="AT81" i="5"/>
  <c r="I38" i="5"/>
  <c r="AB132" i="5"/>
  <c r="AK114" i="5"/>
  <c r="Z37" i="5"/>
  <c r="AO19" i="5"/>
  <c r="AT171" i="5"/>
  <c r="AV42" i="5"/>
  <c r="AA36" i="5"/>
  <c r="AR42" i="5"/>
  <c r="Z97" i="5"/>
  <c r="AG62" i="5"/>
  <c r="AT117" i="5"/>
  <c r="AG207" i="5"/>
  <c r="AV209" i="5"/>
  <c r="Q96" i="5"/>
  <c r="AX209" i="5"/>
  <c r="AR184" i="5"/>
  <c r="AV24" i="5"/>
  <c r="AX62" i="5"/>
  <c r="Y98" i="5"/>
  <c r="AC207" i="5"/>
  <c r="AB118" i="5"/>
  <c r="AH171" i="5"/>
  <c r="AL157" i="5"/>
  <c r="AM61" i="5"/>
  <c r="AI184" i="5"/>
  <c r="Y111" i="5"/>
  <c r="AX193" i="5"/>
  <c r="AA209" i="5"/>
  <c r="AD114" i="5"/>
  <c r="AT144" i="5"/>
  <c r="AX79" i="5"/>
  <c r="AD77" i="5"/>
  <c r="AG184" i="5"/>
  <c r="AC79" i="5"/>
  <c r="AM18" i="5"/>
  <c r="AT143" i="5"/>
  <c r="AB18" i="5"/>
  <c r="AM208" i="5"/>
  <c r="R81" i="5"/>
  <c r="AR93" i="5"/>
  <c r="AL130" i="5"/>
  <c r="I56" i="5"/>
  <c r="AO36" i="5"/>
  <c r="AX114" i="5"/>
  <c r="AC113" i="5"/>
  <c r="AR170" i="5"/>
  <c r="AI98" i="5"/>
  <c r="AC36" i="5"/>
  <c r="AP170" i="5"/>
  <c r="W60" i="5"/>
  <c r="V97" i="5"/>
  <c r="AL98" i="5"/>
  <c r="I39" i="5"/>
  <c r="R57" i="5"/>
  <c r="AR56" i="5"/>
  <c r="AC42" i="5"/>
  <c r="AG100" i="5"/>
  <c r="AM132" i="5"/>
  <c r="AE60" i="5"/>
  <c r="T21" i="5"/>
  <c r="AU132" i="5"/>
  <c r="AR75" i="5"/>
  <c r="U195" i="5"/>
  <c r="S18" i="5"/>
  <c r="V57" i="5"/>
  <c r="R118" i="5"/>
  <c r="AD16" i="5"/>
  <c r="AF158" i="5"/>
  <c r="W75" i="5"/>
  <c r="AO195" i="5"/>
  <c r="AB40" i="5"/>
  <c r="AJ130" i="5"/>
  <c r="AJ95" i="5"/>
  <c r="AJ143" i="5"/>
  <c r="T40" i="5"/>
  <c r="AT59" i="5"/>
  <c r="AD76" i="5"/>
  <c r="AE74" i="5"/>
  <c r="AJ169" i="5"/>
  <c r="T36" i="5"/>
  <c r="I80" i="5"/>
  <c r="AP145" i="5"/>
  <c r="AJ43" i="5"/>
  <c r="AV19" i="5"/>
  <c r="AI42" i="5"/>
  <c r="AO74" i="5"/>
  <c r="AV99" i="5"/>
  <c r="AC169" i="5"/>
  <c r="AG132" i="5"/>
  <c r="Z75" i="5"/>
  <c r="Q114" i="5"/>
  <c r="AC196" i="5"/>
  <c r="AV97" i="5"/>
  <c r="T130" i="5"/>
  <c r="AA158" i="5"/>
  <c r="AD208" i="5"/>
  <c r="Q112" i="5"/>
  <c r="AB93" i="5"/>
  <c r="AT56" i="5"/>
  <c r="AF132" i="5"/>
  <c r="AT130" i="5"/>
  <c r="W36" i="5"/>
  <c r="AK16" i="5"/>
  <c r="AL57" i="5"/>
  <c r="AC41" i="5"/>
  <c r="AC40" i="5"/>
  <c r="AS23" i="5"/>
  <c r="AX144" i="5"/>
  <c r="AX168" i="5"/>
  <c r="V209" i="5"/>
  <c r="I58" i="5"/>
  <c r="AJ38" i="5"/>
  <c r="AG75" i="5"/>
  <c r="AM41" i="5"/>
  <c r="V61" i="5"/>
  <c r="AD99" i="5"/>
  <c r="AP37" i="5"/>
  <c r="AG151" i="5"/>
  <c r="Y171" i="5"/>
  <c r="AM117" i="5"/>
  <c r="P158" i="5"/>
  <c r="AB116" i="5"/>
  <c r="AI196" i="5"/>
  <c r="AH158" i="5"/>
  <c r="R196" i="5"/>
  <c r="AX153" i="5"/>
  <c r="S158" i="5"/>
  <c r="U76" i="5"/>
  <c r="AP78" i="5"/>
  <c r="AE35" i="5"/>
  <c r="AB196" i="5"/>
  <c r="Z100" i="5"/>
  <c r="R98" i="5"/>
  <c r="AJ77" i="5"/>
  <c r="AK35" i="5"/>
  <c r="Z170" i="5"/>
  <c r="Z132" i="5"/>
  <c r="AJ81" i="5"/>
  <c r="Z171" i="5"/>
  <c r="AB157" i="5"/>
  <c r="W99" i="5"/>
  <c r="AR19" i="5"/>
  <c r="Z209" i="5"/>
  <c r="AF119" i="5"/>
  <c r="AI168" i="5"/>
  <c r="AK169" i="5"/>
  <c r="AS80" i="5"/>
  <c r="AA80" i="5"/>
  <c r="AV111" i="5"/>
  <c r="R100" i="5"/>
  <c r="AA79" i="5"/>
  <c r="AP168" i="5"/>
  <c r="Z58" i="5"/>
  <c r="U132" i="5"/>
  <c r="AG195" i="5"/>
  <c r="T18" i="5"/>
  <c r="AB207" i="5"/>
  <c r="AA77" i="5"/>
  <c r="V145" i="5"/>
  <c r="AG115" i="5"/>
  <c r="U17" i="5"/>
  <c r="AC20" i="5"/>
  <c r="AP43" i="5"/>
  <c r="AK18" i="5"/>
  <c r="AB170" i="5"/>
  <c r="AV118" i="5"/>
  <c r="V207" i="5"/>
  <c r="AO20" i="5"/>
  <c r="AJ97" i="5"/>
  <c r="Q36" i="5"/>
  <c r="AL40" i="5"/>
  <c r="AE157" i="5"/>
  <c r="AL77" i="5"/>
  <c r="W41" i="5"/>
  <c r="AD74" i="5"/>
  <c r="T116" i="5"/>
  <c r="T41" i="5"/>
  <c r="AR168" i="5"/>
  <c r="AC39" i="5"/>
  <c r="AF118" i="5"/>
  <c r="AI95" i="5"/>
  <c r="AO37" i="5"/>
  <c r="I128" i="5"/>
  <c r="R145" i="5"/>
  <c r="U35" i="5"/>
  <c r="AP19" i="5"/>
  <c r="AP169" i="5"/>
  <c r="AA119" i="5"/>
  <c r="AS115" i="5"/>
  <c r="AB169" i="5"/>
  <c r="AP132" i="5"/>
  <c r="AF75" i="5"/>
  <c r="AG114" i="5"/>
  <c r="Z196" i="5"/>
  <c r="AX97" i="5"/>
  <c r="AF59" i="5"/>
  <c r="AR132" i="5"/>
  <c r="AE208" i="5"/>
  <c r="S16" i="5"/>
  <c r="AJ117" i="5"/>
  <c r="AU56" i="5"/>
  <c r="V118" i="5"/>
  <c r="AS130" i="5"/>
  <c r="AP36" i="5"/>
  <c r="AI16" i="5"/>
  <c r="Q158" i="5"/>
  <c r="AV95" i="5"/>
  <c r="Z41" i="5"/>
  <c r="AF40" i="5"/>
  <c r="AX23" i="5"/>
  <c r="S157" i="5"/>
  <c r="AV168" i="5"/>
  <c r="AG209" i="5"/>
  <c r="I115" i="5"/>
  <c r="AI38" i="5"/>
  <c r="AP75" i="5"/>
  <c r="AO41" i="5"/>
  <c r="I77" i="5"/>
  <c r="I140" i="5"/>
  <c r="I153" i="5"/>
  <c r="I37" i="5"/>
  <c r="I98" i="5"/>
  <c r="T209" i="5"/>
  <c r="AP18" i="5"/>
  <c r="AI20" i="5"/>
  <c r="AJ144" i="5"/>
  <c r="I155" i="5"/>
  <c r="AH78" i="5"/>
  <c r="AE119" i="5"/>
  <c r="U171" i="5"/>
  <c r="AB38" i="5"/>
  <c r="AE77" i="5"/>
  <c r="AO62" i="5"/>
  <c r="AQ207" i="5"/>
  <c r="S41" i="5"/>
  <c r="AP61" i="5"/>
  <c r="Q132" i="5"/>
  <c r="AS43" i="5"/>
  <c r="W210" i="5"/>
  <c r="AJ22" i="5"/>
  <c r="AE114" i="5"/>
  <c r="AI208" i="5"/>
  <c r="AC119" i="5"/>
  <c r="Z111" i="5"/>
  <c r="AT21" i="5"/>
  <c r="AC59" i="5"/>
  <c r="AD171" i="5"/>
  <c r="AI56" i="5"/>
  <c r="AK157" i="5"/>
  <c r="U98" i="5"/>
  <c r="Q24" i="5"/>
  <c r="AD118" i="5"/>
  <c r="AE98" i="5"/>
  <c r="AU94" i="5"/>
  <c r="V158" i="5"/>
  <c r="AL95" i="5"/>
  <c r="AJ37" i="5"/>
  <c r="AF42" i="5"/>
  <c r="W112" i="5"/>
  <c r="T132" i="5"/>
  <c r="AM95" i="5"/>
  <c r="AI37" i="5"/>
  <c r="V21" i="5"/>
  <c r="AG154" i="5"/>
  <c r="AR41" i="5"/>
  <c r="R115" i="5"/>
  <c r="AF207" i="5"/>
  <c r="AA20" i="5"/>
  <c r="AG22" i="5"/>
  <c r="AU59" i="5"/>
  <c r="W56" i="5"/>
  <c r="AI23" i="5"/>
  <c r="Q61" i="5"/>
  <c r="AI171" i="5"/>
  <c r="P58" i="5"/>
  <c r="AF170" i="5"/>
  <c r="AF19" i="5"/>
  <c r="AG117" i="5"/>
  <c r="W39" i="5"/>
  <c r="I36" i="5"/>
  <c r="AM74" i="5"/>
  <c r="T24" i="5"/>
  <c r="AD75" i="5"/>
  <c r="AF111" i="5"/>
  <c r="AG21" i="5"/>
  <c r="AL144" i="5"/>
  <c r="W184" i="5"/>
  <c r="AM98" i="5"/>
  <c r="AS81" i="5"/>
  <c r="AL171" i="5"/>
  <c r="AJ210" i="5"/>
  <c r="W20" i="5"/>
  <c r="AI41" i="5"/>
  <c r="I130" i="5"/>
  <c r="U74" i="5"/>
  <c r="AM19" i="5"/>
  <c r="AF100" i="5"/>
  <c r="V169" i="5"/>
  <c r="Z119" i="5"/>
  <c r="T42" i="5"/>
  <c r="AU62" i="5"/>
  <c r="R117" i="5"/>
  <c r="AU40" i="5"/>
  <c r="T114" i="5"/>
  <c r="AX16" i="5"/>
  <c r="R78" i="5"/>
  <c r="AR43" i="5"/>
  <c r="AB145" i="5"/>
  <c r="AB208" i="5"/>
  <c r="R16" i="5"/>
  <c r="AI117" i="5"/>
  <c r="Q210" i="5"/>
  <c r="AP118" i="5"/>
  <c r="AR130" i="5"/>
  <c r="V18" i="5"/>
  <c r="AR195" i="5"/>
  <c r="W158" i="5"/>
  <c r="AX95" i="5"/>
  <c r="AA41" i="5"/>
  <c r="Z40" i="5"/>
  <c r="AR23" i="5"/>
  <c r="V157" i="5"/>
  <c r="AU119" i="5"/>
  <c r="S209" i="5"/>
  <c r="AM37" i="5"/>
  <c r="AF78" i="5"/>
  <c r="Q75" i="5"/>
  <c r="T58" i="5"/>
  <c r="I151" i="5"/>
  <c r="I143" i="5"/>
  <c r="I157" i="5"/>
  <c r="I114" i="5"/>
  <c r="R59" i="5"/>
  <c r="AT111" i="5"/>
  <c r="AI99" i="5"/>
  <c r="AT145" i="5"/>
  <c r="W74" i="5"/>
  <c r="AX49" i="5"/>
  <c r="T112" i="5"/>
  <c r="AA58" i="5"/>
  <c r="AE80" i="5"/>
  <c r="AO79" i="5"/>
  <c r="AL61" i="5"/>
  <c r="V73" i="5"/>
  <c r="R96" i="5"/>
  <c r="AO144" i="5"/>
  <c r="AE158" i="5"/>
  <c r="AC76" i="5"/>
  <c r="AF81" i="5"/>
  <c r="W21" i="5"/>
  <c r="AF131" i="5"/>
  <c r="AR143" i="5"/>
  <c r="AC184" i="5"/>
  <c r="AQ116" i="5"/>
  <c r="AC170" i="5"/>
  <c r="Q35" i="5"/>
  <c r="AL76" i="5"/>
  <c r="AM143" i="5"/>
  <c r="AB98" i="5"/>
  <c r="P111" i="5"/>
  <c r="T171" i="5"/>
  <c r="AD57" i="5"/>
  <c r="Q113" i="5"/>
  <c r="AB195" i="5"/>
  <c r="AR37" i="5"/>
  <c r="AG118" i="5"/>
  <c r="AF113" i="5"/>
  <c r="AJ116" i="5"/>
  <c r="AO143" i="5"/>
  <c r="AC158" i="5"/>
  <c r="S57" i="5"/>
  <c r="AS73" i="5"/>
  <c r="V79" i="5"/>
  <c r="AA96" i="5"/>
  <c r="AX117" i="5"/>
  <c r="AG16" i="5"/>
  <c r="AF157" i="5"/>
  <c r="AL78" i="5"/>
  <c r="AK23" i="5"/>
  <c r="I74" i="5"/>
  <c r="S132" i="5"/>
  <c r="U20" i="5"/>
  <c r="AL41" i="5"/>
  <c r="AO207" i="5"/>
  <c r="V42" i="5"/>
  <c r="AX21" i="5"/>
  <c r="AA207" i="5"/>
  <c r="AF20" i="5"/>
  <c r="AT100" i="5"/>
  <c r="AA131" i="5"/>
  <c r="V99" i="5"/>
  <c r="Q73" i="5"/>
  <c r="AG61" i="5"/>
  <c r="AP209" i="5"/>
  <c r="AM97" i="5"/>
  <c r="Q17" i="5"/>
  <c r="AI114" i="5"/>
  <c r="AD158" i="5"/>
  <c r="V75" i="5"/>
  <c r="AI144" i="5"/>
  <c r="AP113" i="5"/>
  <c r="Z115" i="5"/>
  <c r="AC197" i="5"/>
  <c r="Q169" i="5"/>
  <c r="AL132" i="5"/>
  <c r="I145" i="5"/>
  <c r="AU96" i="5"/>
  <c r="I21" i="5"/>
  <c r="AA97" i="5"/>
  <c r="AD195" i="5"/>
  <c r="W81" i="5"/>
  <c r="S75" i="5"/>
  <c r="AM195" i="5"/>
  <c r="AB74" i="5"/>
  <c r="AJ41" i="5"/>
  <c r="AS18" i="5"/>
  <c r="AK112" i="5"/>
  <c r="AC81" i="5"/>
  <c r="AX73" i="5"/>
  <c r="R209" i="5"/>
  <c r="I132" i="5"/>
  <c r="R74" i="5"/>
  <c r="Q37" i="5"/>
  <c r="AD131" i="5"/>
  <c r="AI145" i="5"/>
  <c r="AS24" i="5"/>
  <c r="U42" i="5"/>
  <c r="AR62" i="5"/>
  <c r="U117" i="5"/>
  <c r="AS40" i="5"/>
  <c r="W114" i="5"/>
  <c r="AS16" i="5"/>
  <c r="Q78" i="5"/>
  <c r="AX43" i="5"/>
  <c r="AM197" i="5"/>
  <c r="AF208" i="5"/>
  <c r="AI97" i="5"/>
  <c r="AF22" i="5"/>
  <c r="V210" i="5"/>
  <c r="AC61" i="5"/>
  <c r="R171" i="5"/>
  <c r="AG18" i="5"/>
  <c r="AT195" i="5"/>
  <c r="T158" i="5"/>
  <c r="AG168" i="5"/>
  <c r="AD41" i="5"/>
  <c r="AD40" i="5"/>
  <c r="V111" i="5"/>
  <c r="AU23" i="5"/>
  <c r="T157" i="5"/>
  <c r="AR119" i="5"/>
  <c r="AE97" i="5"/>
  <c r="AL37" i="5"/>
  <c r="AC78" i="5"/>
  <c r="T75" i="5"/>
  <c r="V58" i="5"/>
  <c r="I126" i="5"/>
  <c r="I142" i="5"/>
  <c r="AV81" i="5"/>
  <c r="I57" i="5"/>
  <c r="AR115" i="5"/>
  <c r="AM57" i="5"/>
  <c r="S114" i="5"/>
  <c r="T168" i="5"/>
  <c r="AV145" i="5"/>
  <c r="AF38" i="5"/>
  <c r="AC56" i="5"/>
  <c r="AV117" i="5"/>
  <c r="AU61" i="5"/>
  <c r="AA132" i="5"/>
  <c r="W96" i="5"/>
  <c r="AU131" i="5"/>
  <c r="Q209" i="5"/>
  <c r="AF112" i="5"/>
  <c r="U207" i="5"/>
  <c r="Z73" i="5"/>
  <c r="AI143" i="5"/>
  <c r="AX118" i="5"/>
  <c r="I175" i="5"/>
  <c r="S119" i="5"/>
  <c r="AB22" i="5"/>
  <c r="AA99" i="5"/>
  <c r="AE78" i="5"/>
  <c r="AO158" i="5"/>
  <c r="W111" i="5"/>
  <c r="AG78" i="5"/>
  <c r="AV144" i="5"/>
  <c r="Q157" i="5"/>
  <c r="AU35" i="5"/>
  <c r="AX119" i="5"/>
  <c r="AR79" i="5"/>
  <c r="AL114" i="5"/>
  <c r="I97" i="5"/>
  <c r="V114" i="5"/>
  <c r="R210" i="5"/>
  <c r="U75" i="5"/>
  <c r="Z80" i="5"/>
  <c r="AE61" i="5"/>
  <c r="W58" i="5"/>
  <c r="V171" i="5"/>
  <c r="I124" i="5"/>
  <c r="Q168" i="5"/>
  <c r="AO100" i="5"/>
  <c r="R18" i="5"/>
  <c r="I149" i="5"/>
  <c r="AK197" i="5"/>
  <c r="AX81" i="5"/>
  <c r="AF97" i="5"/>
  <c r="AL97" i="5"/>
  <c r="AM38" i="5"/>
  <c r="AD56" i="5"/>
  <c r="AB184" i="5"/>
  <c r="AC24" i="5"/>
  <c r="AO115" i="5"/>
  <c r="AK96" i="5"/>
  <c r="AS210" i="5"/>
  <c r="R35" i="5"/>
  <c r="AA17" i="5"/>
  <c r="V117" i="5"/>
  <c r="AT169" i="5"/>
  <c r="AG76" i="5"/>
  <c r="AU111" i="5"/>
  <c r="S58" i="5"/>
  <c r="AU195" i="5"/>
  <c r="AG95" i="5"/>
  <c r="AL111" i="5"/>
  <c r="AX115" i="5"/>
  <c r="AS99" i="5"/>
  <c r="AR209" i="5"/>
  <c r="AU58" i="5"/>
  <c r="AE38" i="5"/>
  <c r="AX157" i="5"/>
  <c r="Z74" i="5"/>
  <c r="AJ42" i="5"/>
  <c r="AI58" i="5"/>
  <c r="AX20" i="5"/>
  <c r="AT37" i="5"/>
  <c r="W171" i="5"/>
  <c r="AE40" i="5"/>
  <c r="AB111" i="5"/>
  <c r="AK118" i="5"/>
  <c r="AV59" i="5"/>
  <c r="V100" i="5"/>
  <c r="AO196" i="5"/>
  <c r="AR21" i="5"/>
  <c r="AM100" i="5"/>
  <c r="AV119" i="5"/>
  <c r="AX19" i="5"/>
  <c r="AK19" i="5"/>
  <c r="W97" i="5"/>
  <c r="AS41" i="5"/>
  <c r="W59" i="5"/>
  <c r="AO22" i="5"/>
  <c r="V94" i="5"/>
  <c r="AT114" i="5"/>
  <c r="I164" i="5"/>
  <c r="U79" i="5"/>
  <c r="AX197" i="5"/>
  <c r="S73" i="5"/>
  <c r="AC145" i="5"/>
  <c r="AI43" i="5"/>
  <c r="AG130" i="5"/>
  <c r="T77" i="5"/>
  <c r="AR57" i="5"/>
  <c r="T37" i="5"/>
  <c r="R38" i="5"/>
  <c r="AF94" i="5"/>
  <c r="S60" i="5"/>
  <c r="AA130" i="5"/>
  <c r="AS117" i="5"/>
  <c r="AJ78" i="5"/>
  <c r="AF61" i="5"/>
  <c r="I162" i="5"/>
  <c r="I163" i="5"/>
  <c r="AA19" i="5"/>
  <c r="AT61" i="5"/>
  <c r="T61" i="5"/>
  <c r="AP119" i="5"/>
  <c r="AF95" i="5"/>
  <c r="T208" i="5"/>
  <c r="V22" i="5"/>
  <c r="AM93" i="5"/>
  <c r="AB80" i="5"/>
  <c r="S81" i="5"/>
  <c r="AC208" i="5"/>
  <c r="AA171" i="5"/>
  <c r="AB209" i="5"/>
  <c r="AV116" i="5"/>
  <c r="AX131" i="5"/>
  <c r="AI17" i="5"/>
  <c r="AI80" i="5"/>
  <c r="W144" i="5"/>
  <c r="AO171" i="5"/>
  <c r="AU130" i="5"/>
  <c r="Z59" i="5"/>
  <c r="AX143" i="5"/>
  <c r="AU42" i="5"/>
  <c r="AT36" i="5"/>
  <c r="AT98" i="5"/>
  <c r="S99" i="5"/>
  <c r="AV38" i="5"/>
  <c r="T196" i="5"/>
  <c r="AS96" i="5"/>
  <c r="Z78" i="5"/>
  <c r="AB41" i="5"/>
  <c r="AU95" i="5"/>
  <c r="AJ57" i="5"/>
  <c r="AV132" i="5"/>
  <c r="AX80" i="5"/>
  <c r="AB143" i="5"/>
  <c r="AL79" i="5"/>
  <c r="S42" i="5"/>
  <c r="S17" i="5"/>
  <c r="AR196" i="5"/>
  <c r="AF18" i="5"/>
  <c r="AJ131" i="5"/>
  <c r="I22" i="5"/>
  <c r="AK39" i="5"/>
  <c r="AM210" i="5"/>
  <c r="AA100" i="5"/>
  <c r="AV40" i="5"/>
  <c r="W19" i="5"/>
  <c r="AK36" i="5"/>
  <c r="AO132" i="5"/>
  <c r="I79" i="5"/>
  <c r="AU97" i="5"/>
  <c r="AL62" i="5"/>
  <c r="AT158" i="5"/>
  <c r="AS158" i="5"/>
  <c r="W145" i="5"/>
  <c r="U145" i="5"/>
  <c r="AA94" i="5"/>
  <c r="Z94" i="5"/>
  <c r="AL60" i="5"/>
  <c r="V41" i="5"/>
  <c r="AG41" i="5"/>
  <c r="AB79" i="5"/>
  <c r="AE79" i="5"/>
  <c r="Z118" i="5"/>
  <c r="AS111" i="5"/>
  <c r="AR111" i="5"/>
  <c r="AP197" i="5"/>
  <c r="AG197" i="5"/>
  <c r="T131" i="5"/>
  <c r="V131" i="5"/>
  <c r="AE62" i="5"/>
  <c r="AP93" i="5"/>
  <c r="U93" i="5"/>
  <c r="V93" i="5"/>
  <c r="AT196" i="5"/>
  <c r="AX196" i="5"/>
  <c r="AM76" i="5"/>
  <c r="AJ76" i="5"/>
  <c r="AT184" i="5"/>
  <c r="AU184" i="5"/>
  <c r="I179" i="5"/>
  <c r="AK94" i="5"/>
  <c r="AM94" i="5"/>
  <c r="AL116" i="5"/>
  <c r="AK116" i="5"/>
  <c r="AI116" i="5"/>
  <c r="AC114" i="5"/>
  <c r="AT18" i="5"/>
  <c r="AF36" i="5"/>
  <c r="Z36" i="5"/>
  <c r="AE169" i="5"/>
  <c r="AF169" i="5"/>
  <c r="AB73" i="5"/>
  <c r="Z168" i="5"/>
  <c r="AD168" i="5"/>
  <c r="V38" i="5"/>
  <c r="Q38" i="5"/>
  <c r="W38" i="5"/>
  <c r="AA115" i="5"/>
  <c r="AC115" i="5"/>
  <c r="Z19" i="5"/>
  <c r="AE19" i="5"/>
  <c r="AF210" i="5"/>
  <c r="AC210" i="5"/>
  <c r="AA210" i="5"/>
  <c r="AJ36" i="5"/>
  <c r="AI36" i="5"/>
  <c r="T35" i="5"/>
  <c r="AG35" i="5"/>
  <c r="AB113" i="5"/>
  <c r="AE113" i="5"/>
  <c r="AL59" i="5"/>
  <c r="AK59" i="5"/>
  <c r="AI59" i="5"/>
  <c r="AJ59" i="5"/>
  <c r="AC130" i="5"/>
  <c r="AB130" i="5"/>
  <c r="AE130" i="5"/>
  <c r="AP96" i="5"/>
  <c r="V96" i="5"/>
  <c r="AO35" i="5"/>
  <c r="AG39" i="5"/>
  <c r="U39" i="5"/>
  <c r="S144" i="5"/>
  <c r="R144" i="5"/>
  <c r="U144" i="5"/>
  <c r="V144" i="5"/>
  <c r="AX22" i="5"/>
  <c r="AU22" i="5"/>
  <c r="AS22" i="5"/>
  <c r="AE170" i="5"/>
  <c r="AA170" i="5"/>
  <c r="R73" i="5"/>
  <c r="T73" i="5"/>
  <c r="W73" i="5"/>
  <c r="U73" i="5"/>
  <c r="AU37" i="5"/>
  <c r="AX37" i="5"/>
  <c r="AR38" i="5"/>
  <c r="AT38" i="5"/>
  <c r="Q22" i="5"/>
  <c r="U22" i="5"/>
  <c r="S22" i="5"/>
  <c r="AP94" i="5"/>
  <c r="U94" i="5"/>
  <c r="W94" i="5"/>
  <c r="AG37" i="5"/>
  <c r="S37" i="5"/>
  <c r="W37" i="5"/>
  <c r="I100" i="5"/>
  <c r="AU17" i="5"/>
  <c r="AX17" i="5"/>
  <c r="AS17" i="5"/>
  <c r="AF58" i="5"/>
  <c r="AB58" i="5"/>
  <c r="S24" i="5"/>
  <c r="AR131" i="5"/>
  <c r="AV131" i="5"/>
  <c r="AO118" i="5"/>
  <c r="AL118" i="5"/>
  <c r="AI118" i="5"/>
  <c r="AM118" i="5"/>
  <c r="AJ118" i="5"/>
  <c r="AR117" i="5"/>
  <c r="AU117" i="5"/>
  <c r="AS145" i="5"/>
  <c r="AG77" i="5"/>
  <c r="AP77" i="5"/>
  <c r="R77" i="5"/>
  <c r="V77" i="5"/>
  <c r="U77" i="5"/>
  <c r="AI18" i="5"/>
  <c r="AO18" i="5"/>
  <c r="AL18" i="5"/>
  <c r="Q76" i="5"/>
  <c r="W76" i="5"/>
  <c r="V76" i="5"/>
  <c r="S76" i="5"/>
  <c r="R76" i="5"/>
  <c r="AG19" i="5"/>
  <c r="S19" i="5"/>
  <c r="V19" i="5"/>
  <c r="U19" i="5"/>
  <c r="T19" i="5"/>
  <c r="R19" i="5"/>
  <c r="AR157" i="5"/>
  <c r="AU157" i="5"/>
  <c r="AA61" i="5"/>
  <c r="Z61" i="5"/>
  <c r="AB61" i="5"/>
  <c r="AB20" i="5"/>
  <c r="Z20" i="5"/>
  <c r="AR118" i="5"/>
  <c r="AG42" i="5"/>
  <c r="W42" i="5"/>
  <c r="R42" i="5"/>
  <c r="AG143" i="5"/>
  <c r="S143" i="5"/>
  <c r="AP143" i="5"/>
  <c r="U143" i="5"/>
  <c r="R143" i="5"/>
  <c r="W143" i="5"/>
  <c r="AI40" i="5"/>
  <c r="AM40" i="5"/>
  <c r="U60" i="5"/>
  <c r="T60" i="5"/>
  <c r="AG60" i="5"/>
  <c r="R60" i="5"/>
  <c r="Q60" i="5"/>
  <c r="V60" i="5"/>
  <c r="AJ196" i="5"/>
  <c r="AK196" i="5"/>
  <c r="AX36" i="5"/>
  <c r="AU36" i="5"/>
  <c r="AS36" i="5"/>
  <c r="AR36" i="5"/>
  <c r="V80" i="5"/>
  <c r="T80" i="5"/>
  <c r="AP80" i="5"/>
  <c r="U80" i="5"/>
  <c r="W80" i="5"/>
  <c r="S80" i="5"/>
  <c r="AO131" i="5"/>
  <c r="AI131" i="5"/>
  <c r="AK131" i="5"/>
  <c r="AR35" i="5"/>
  <c r="AV35" i="5"/>
  <c r="AM115" i="5"/>
  <c r="AL115" i="5"/>
  <c r="AI115" i="5"/>
  <c r="AX39" i="5"/>
  <c r="AS39" i="5"/>
  <c r="AL184" i="5"/>
  <c r="AK184" i="5"/>
  <c r="AO184" i="5"/>
  <c r="AV41" i="5"/>
  <c r="AX41" i="5"/>
  <c r="AU41" i="5"/>
  <c r="AT41" i="5"/>
  <c r="S115" i="5"/>
  <c r="U115" i="5"/>
  <c r="T115" i="5"/>
  <c r="Q115" i="5"/>
  <c r="W115" i="5"/>
  <c r="AK143" i="5"/>
  <c r="AK111" i="5"/>
  <c r="AG157" i="5"/>
  <c r="AP157" i="5"/>
  <c r="AF41" i="5"/>
  <c r="AE41" i="5"/>
  <c r="I40" i="5"/>
  <c r="I76" i="5"/>
  <c r="I19" i="5"/>
  <c r="AF98" i="5"/>
  <c r="Z98" i="5"/>
  <c r="AC98" i="5"/>
  <c r="AA98" i="5"/>
  <c r="AK171" i="5"/>
  <c r="AJ171" i="5"/>
  <c r="AE111" i="5"/>
  <c r="AD111" i="5"/>
  <c r="AA111" i="5"/>
  <c r="I93" i="5"/>
  <c r="AF171" i="5"/>
  <c r="AE171" i="5"/>
  <c r="AC171" i="5"/>
  <c r="AB171" i="5"/>
  <c r="R158" i="5"/>
  <c r="U158" i="5"/>
  <c r="AP158" i="5"/>
  <c r="AG158" i="5"/>
  <c r="AI158" i="5"/>
  <c r="AK158" i="5"/>
  <c r="AJ158" i="5"/>
  <c r="AM158" i="5"/>
  <c r="AL158" i="5"/>
  <c r="I141" i="5"/>
  <c r="I123" i="5"/>
  <c r="I139" i="5"/>
  <c r="I150" i="5"/>
  <c r="I144" i="5"/>
  <c r="I152" i="5"/>
  <c r="I129" i="5"/>
  <c r="I125" i="5"/>
  <c r="I127" i="5"/>
  <c r="I136" i="5"/>
  <c r="I138" i="5"/>
  <c r="I131" i="5"/>
  <c r="I154" i="5"/>
  <c r="I158" i="5"/>
  <c r="I156" i="5"/>
  <c r="I20" i="5"/>
  <c r="I137" i="5"/>
  <c r="I94" i="5"/>
  <c r="I41" i="5"/>
  <c r="AI78" i="5"/>
  <c r="AK78" i="5"/>
  <c r="AM78" i="5"/>
  <c r="AO78" i="5"/>
  <c r="I62" i="5"/>
  <c r="AU207" i="5"/>
  <c r="AR207" i="5"/>
  <c r="AX207" i="5"/>
  <c r="AT207" i="5"/>
  <c r="AV207" i="5"/>
  <c r="AS207" i="5"/>
  <c r="U58" i="5"/>
  <c r="AG58" i="5"/>
  <c r="R58" i="5"/>
  <c r="Q58" i="5"/>
  <c r="AP58" i="5"/>
  <c r="AR116" i="5"/>
  <c r="AS116" i="5"/>
  <c r="AX116" i="5"/>
  <c r="AT116" i="5"/>
  <c r="AU116" i="5"/>
  <c r="S111" i="5"/>
  <c r="Q111" i="5"/>
  <c r="AG111" i="5"/>
  <c r="T111" i="5"/>
  <c r="R111" i="5"/>
  <c r="AP111" i="5"/>
  <c r="U111" i="5"/>
  <c r="I171" i="5"/>
  <c r="I92" i="5"/>
  <c r="I35" i="5"/>
  <c r="I18" i="5"/>
  <c r="I75" i="5"/>
  <c r="I44" i="5" l="1"/>
  <c r="U120" i="5"/>
  <c r="AP120" i="5"/>
  <c r="R120" i="5"/>
  <c r="Q120" i="5"/>
  <c r="S120" i="5"/>
  <c r="K116" i="5"/>
  <c r="AS211" i="5"/>
  <c r="AV211" i="5"/>
  <c r="AT211" i="5"/>
  <c r="K207" i="5"/>
  <c r="AR211" i="5"/>
  <c r="AU211" i="5"/>
  <c r="J78" i="5"/>
  <c r="I146" i="5"/>
  <c r="I133" i="5"/>
  <c r="F171" i="5"/>
  <c r="AA120" i="5"/>
  <c r="AA121" i="5" s="1"/>
  <c r="AD120" i="5"/>
  <c r="F98" i="5"/>
  <c r="F41" i="5"/>
  <c r="AK146" i="5"/>
  <c r="E115" i="5"/>
  <c r="K41" i="5"/>
  <c r="AO185" i="5"/>
  <c r="J184" i="5"/>
  <c r="J185" i="5" s="1"/>
  <c r="AK185" i="5"/>
  <c r="AL185" i="5"/>
  <c r="K39" i="5"/>
  <c r="L39" i="5" s="1"/>
  <c r="AV44" i="5"/>
  <c r="J131" i="5"/>
  <c r="E80" i="5"/>
  <c r="K36" i="5"/>
  <c r="E143" i="5"/>
  <c r="R146" i="5"/>
  <c r="U146" i="5"/>
  <c r="S146" i="5"/>
  <c r="E42" i="5"/>
  <c r="AR159" i="5"/>
  <c r="E76" i="5"/>
  <c r="J18" i="5"/>
  <c r="J118" i="5"/>
  <c r="F58" i="5"/>
  <c r="K17" i="5"/>
  <c r="E37" i="5"/>
  <c r="E94" i="5"/>
  <c r="K37" i="5"/>
  <c r="L37" i="5" s="1"/>
  <c r="U82" i="5"/>
  <c r="E73" i="5"/>
  <c r="R82" i="5"/>
  <c r="K22" i="5"/>
  <c r="L22" i="5" s="1"/>
  <c r="J35" i="5"/>
  <c r="AO44" i="5"/>
  <c r="AB133" i="5"/>
  <c r="AC133" i="5"/>
  <c r="F210" i="5"/>
  <c r="E38" i="5"/>
  <c r="AD172" i="5"/>
  <c r="Z172" i="5"/>
  <c r="AB82" i="5"/>
  <c r="F169" i="5"/>
  <c r="F36" i="5"/>
  <c r="AU185" i="5"/>
  <c r="AT185" i="5"/>
  <c r="K196" i="5"/>
  <c r="V101" i="5"/>
  <c r="U101" i="5"/>
  <c r="AP101" i="5"/>
  <c r="AR120" i="5"/>
  <c r="E145" i="5"/>
  <c r="J132" i="5"/>
  <c r="E19" i="5"/>
  <c r="F18" i="5"/>
  <c r="AB146" i="5"/>
  <c r="K80" i="5"/>
  <c r="L80" i="5" s="1"/>
  <c r="K143" i="5"/>
  <c r="L143" i="5" s="1"/>
  <c r="AU133" i="5"/>
  <c r="J171" i="5"/>
  <c r="E144" i="5"/>
  <c r="K131" i="5"/>
  <c r="AM101" i="5"/>
  <c r="F95" i="5"/>
  <c r="F61" i="5"/>
  <c r="AA133" i="5"/>
  <c r="F94" i="5"/>
  <c r="S82" i="5"/>
  <c r="K197" i="5"/>
  <c r="J22" i="5"/>
  <c r="E59" i="5"/>
  <c r="E97" i="5"/>
  <c r="K19" i="5"/>
  <c r="L19" i="5" s="1"/>
  <c r="J196" i="5"/>
  <c r="AB120" i="5"/>
  <c r="E171" i="5"/>
  <c r="K20" i="5"/>
  <c r="L20" i="5" s="1"/>
  <c r="K157" i="5"/>
  <c r="L157" i="5" s="1"/>
  <c r="K115" i="5"/>
  <c r="L115" i="5" s="1"/>
  <c r="AL120" i="5"/>
  <c r="AU198" i="5"/>
  <c r="AU120" i="5"/>
  <c r="R44" i="5"/>
  <c r="J115" i="5"/>
  <c r="AB185" i="5"/>
  <c r="AD63" i="5"/>
  <c r="F97" i="5"/>
  <c r="K81" i="5"/>
  <c r="I159" i="5"/>
  <c r="J100" i="5"/>
  <c r="Q172" i="5"/>
  <c r="E58" i="5"/>
  <c r="K119" i="5"/>
  <c r="AU44" i="5"/>
  <c r="Q159" i="5"/>
  <c r="E111" i="5"/>
  <c r="J158" i="5"/>
  <c r="I185" i="5"/>
  <c r="K118" i="5"/>
  <c r="AI146" i="5"/>
  <c r="U211" i="5"/>
  <c r="F112" i="5"/>
  <c r="E96" i="5"/>
  <c r="AC63" i="5"/>
  <c r="F38" i="5"/>
  <c r="V120" i="5"/>
  <c r="AT198" i="5"/>
  <c r="F22" i="5"/>
  <c r="F208" i="5"/>
  <c r="K43" i="5"/>
  <c r="L43" i="5" s="1"/>
  <c r="AS25" i="5"/>
  <c r="E114" i="5"/>
  <c r="K73" i="5"/>
  <c r="AM198" i="5"/>
  <c r="E81" i="5"/>
  <c r="AD198" i="5"/>
  <c r="F20" i="5"/>
  <c r="AA211" i="5"/>
  <c r="K21" i="5"/>
  <c r="J207" i="5"/>
  <c r="AO211" i="5"/>
  <c r="F157" i="5"/>
  <c r="AF159" i="5"/>
  <c r="K117" i="5"/>
  <c r="AO146" i="5"/>
  <c r="J143" i="5"/>
  <c r="M143" i="5" s="1"/>
  <c r="F113" i="5"/>
  <c r="AB198" i="5"/>
  <c r="Q44" i="5"/>
  <c r="AC185" i="5"/>
  <c r="F131" i="5"/>
  <c r="E21" i="5"/>
  <c r="F81" i="5"/>
  <c r="J144" i="5"/>
  <c r="J79" i="5"/>
  <c r="K49" i="5"/>
  <c r="E74" i="5"/>
  <c r="F78" i="5"/>
  <c r="V159" i="5"/>
  <c r="K95" i="5"/>
  <c r="E158" i="5"/>
  <c r="AR198" i="5"/>
  <c r="AR133" i="5"/>
  <c r="K16" i="5"/>
  <c r="F100" i="5"/>
  <c r="E20" i="5"/>
  <c r="E184" i="5"/>
  <c r="F111" i="5"/>
  <c r="E39" i="5"/>
  <c r="F19" i="5"/>
  <c r="F170" i="5"/>
  <c r="E56" i="5"/>
  <c r="AF211" i="5"/>
  <c r="F207" i="5"/>
  <c r="E112" i="5"/>
  <c r="F42" i="5"/>
  <c r="AK159" i="5"/>
  <c r="AI63" i="5"/>
  <c r="Z120" i="5"/>
  <c r="E210" i="5"/>
  <c r="J62" i="5"/>
  <c r="J41" i="5"/>
  <c r="S159" i="5"/>
  <c r="K23" i="5"/>
  <c r="F40" i="5"/>
  <c r="AI25" i="5"/>
  <c r="AS133" i="5"/>
  <c r="AU63" i="5"/>
  <c r="S25" i="5"/>
  <c r="F59" i="5"/>
  <c r="K97" i="5"/>
  <c r="F75" i="5"/>
  <c r="U44" i="5"/>
  <c r="J37" i="5"/>
  <c r="F118" i="5"/>
  <c r="AR172" i="5"/>
  <c r="E41" i="5"/>
  <c r="J20" i="5"/>
  <c r="V211" i="5"/>
  <c r="AB211" i="5"/>
  <c r="AV120" i="5"/>
  <c r="AI172" i="5"/>
  <c r="F119" i="5"/>
  <c r="E99" i="5"/>
  <c r="AB159" i="5"/>
  <c r="AK44" i="5"/>
  <c r="K153" i="5"/>
  <c r="O153" i="5" s="1"/>
  <c r="K168" i="5"/>
  <c r="L168" i="5" s="1"/>
  <c r="K144" i="5"/>
  <c r="AK25" i="5"/>
  <c r="E36" i="5"/>
  <c r="AT133" i="5"/>
  <c r="F132" i="5"/>
  <c r="AT63" i="5"/>
  <c r="AB101" i="5"/>
  <c r="J74" i="5"/>
  <c r="AJ146" i="5"/>
  <c r="AJ133" i="5"/>
  <c r="J195" i="5"/>
  <c r="AO198" i="5"/>
  <c r="E75" i="5"/>
  <c r="F158" i="5"/>
  <c r="AD25" i="5"/>
  <c r="U198" i="5"/>
  <c r="AR63" i="5"/>
  <c r="E60" i="5"/>
  <c r="K114" i="5"/>
  <c r="J36" i="5"/>
  <c r="AR101" i="5"/>
  <c r="AT146" i="5"/>
  <c r="K79" i="5"/>
  <c r="K193" i="5"/>
  <c r="AI185" i="5"/>
  <c r="AL159" i="5"/>
  <c r="K62" i="5"/>
  <c r="L62" i="5" s="1"/>
  <c r="AR185" i="5"/>
  <c r="K209" i="5"/>
  <c r="J19" i="5"/>
  <c r="J40" i="5"/>
  <c r="AS172" i="5"/>
  <c r="R172" i="5"/>
  <c r="AT44" i="5"/>
  <c r="AM25" i="5"/>
  <c r="E207" i="5"/>
  <c r="AJ101" i="5"/>
  <c r="K56" i="5"/>
  <c r="F93" i="5"/>
  <c r="AF101" i="5"/>
  <c r="Q133" i="5"/>
  <c r="K96" i="5"/>
  <c r="L96" i="5" s="1"/>
  <c r="E77" i="5"/>
  <c r="AM185" i="5"/>
  <c r="AU101" i="5"/>
  <c r="AV159" i="5"/>
  <c r="K78" i="5"/>
  <c r="L78" i="5" s="1"/>
  <c r="E62" i="5"/>
  <c r="Z25" i="5"/>
  <c r="R159" i="5"/>
  <c r="W44" i="5"/>
  <c r="E28" i="5"/>
  <c r="AI120" i="5"/>
  <c r="AM120" i="5"/>
  <c r="AV82" i="5"/>
  <c r="K40" i="5"/>
  <c r="E10" i="5"/>
  <c r="E127" i="5"/>
  <c r="U159" i="5"/>
  <c r="AA172" i="5"/>
  <c r="J130" i="5"/>
  <c r="AO133" i="5"/>
  <c r="J210" i="5"/>
  <c r="AV133" i="5"/>
  <c r="J38" i="5"/>
  <c r="AT172" i="5"/>
  <c r="F99" i="5"/>
  <c r="V172" i="5"/>
  <c r="J57" i="5"/>
  <c r="K35" i="5"/>
  <c r="M35" i="5" s="1"/>
  <c r="AK101" i="5"/>
  <c r="AA101" i="5"/>
  <c r="E130" i="5"/>
  <c r="E119" i="5"/>
  <c r="F35" i="5"/>
  <c r="AF44" i="5"/>
  <c r="AJ185" i="5"/>
  <c r="K93" i="5"/>
  <c r="L93" i="5" s="1"/>
  <c r="I82" i="5"/>
  <c r="E157" i="5"/>
  <c r="J111" i="5"/>
  <c r="K105" i="5"/>
  <c r="AI198" i="5"/>
  <c r="E16" i="5"/>
  <c r="J42" i="5"/>
  <c r="AP25" i="5"/>
  <c r="AS159" i="5"/>
  <c r="F76" i="5"/>
  <c r="J95" i="5"/>
  <c r="E170" i="5"/>
  <c r="Q146" i="5"/>
  <c r="E90" i="5"/>
  <c r="J145" i="5"/>
  <c r="AL198" i="5"/>
  <c r="F209" i="5"/>
  <c r="AU172" i="5"/>
  <c r="E168" i="5"/>
  <c r="J114" i="5"/>
  <c r="AS44" i="5"/>
  <c r="R133" i="5"/>
  <c r="F57" i="5"/>
  <c r="AA185" i="5"/>
  <c r="K184" i="5"/>
  <c r="L184" i="5" s="1"/>
  <c r="K42" i="5"/>
  <c r="AD146" i="5"/>
  <c r="AT159" i="5"/>
  <c r="S198" i="5"/>
  <c r="K112" i="5"/>
  <c r="K111" i="5"/>
  <c r="E50" i="5"/>
  <c r="E117" i="5"/>
  <c r="AJ198" i="5"/>
  <c r="V25" i="5"/>
  <c r="E35" i="5"/>
  <c r="AM63" i="5"/>
  <c r="E43" i="5"/>
  <c r="K170" i="5"/>
  <c r="AD211" i="5"/>
  <c r="AD44" i="5"/>
  <c r="S172" i="5"/>
  <c r="K162" i="5"/>
  <c r="L162" i="5" s="1"/>
  <c r="E151" i="5"/>
  <c r="K130" i="5"/>
  <c r="F196" i="5"/>
  <c r="K169" i="5"/>
  <c r="J208" i="5"/>
  <c r="AS198" i="5"/>
  <c r="J197" i="5"/>
  <c r="K67" i="5"/>
  <c r="Z63" i="5"/>
  <c r="E106" i="5"/>
  <c r="AK82" i="5"/>
  <c r="F116" i="5"/>
  <c r="R198" i="5"/>
  <c r="AA63" i="5"/>
  <c r="AI101" i="5"/>
  <c r="F37" i="5"/>
  <c r="F43" i="5"/>
  <c r="F144" i="5"/>
  <c r="S185" i="5"/>
  <c r="U172" i="5"/>
  <c r="F77" i="5"/>
  <c r="AJ63" i="5"/>
  <c r="K150" i="5"/>
  <c r="O150" i="5" s="1"/>
  <c r="AS146" i="5"/>
  <c r="S133" i="5"/>
  <c r="S44" i="5"/>
  <c r="K190" i="5"/>
  <c r="E132" i="5"/>
  <c r="Z159" i="5"/>
  <c r="E153" i="5"/>
  <c r="AL63" i="5"/>
  <c r="J17" i="5"/>
  <c r="J24" i="5"/>
  <c r="AK211" i="5"/>
  <c r="AJ159" i="5"/>
  <c r="E202" i="5"/>
  <c r="AR25" i="5"/>
  <c r="J113" i="5"/>
  <c r="K57" i="5"/>
  <c r="R211" i="5"/>
  <c r="F197" i="5"/>
  <c r="F168" i="5"/>
  <c r="AF172" i="5"/>
  <c r="E14" i="5"/>
  <c r="K98" i="5"/>
  <c r="E113" i="5"/>
  <c r="AF198" i="5"/>
  <c r="F195" i="5"/>
  <c r="F96" i="5"/>
  <c r="K195" i="5"/>
  <c r="AK198" i="5"/>
  <c r="J112" i="5"/>
  <c r="F74" i="5"/>
  <c r="AG82" i="5"/>
  <c r="Z185" i="5"/>
  <c r="Q101" i="5"/>
  <c r="E100" i="5"/>
  <c r="K66" i="5"/>
  <c r="AX82" i="5"/>
  <c r="AU82" i="5"/>
  <c r="V185" i="5"/>
  <c r="E11" i="5"/>
  <c r="AP82" i="5"/>
  <c r="J39" i="5"/>
  <c r="F184" i="5"/>
  <c r="F185" i="5" s="1"/>
  <c r="C29" i="2" s="1"/>
  <c r="AF185" i="5"/>
  <c r="AO101" i="5"/>
  <c r="J93" i="5"/>
  <c r="K77" i="5"/>
  <c r="Z198" i="5"/>
  <c r="AB25" i="5"/>
  <c r="E193" i="5"/>
  <c r="R63" i="5"/>
  <c r="Z211" i="5"/>
  <c r="K76" i="5"/>
  <c r="K145" i="5"/>
  <c r="F39" i="5"/>
  <c r="Q185" i="5"/>
  <c r="AA146" i="5"/>
  <c r="AM82" i="5"/>
  <c r="J209" i="5"/>
  <c r="AC172" i="5"/>
  <c r="AC44" i="5"/>
  <c r="F24" i="5"/>
  <c r="AI133" i="5"/>
  <c r="AS185" i="5"/>
  <c r="K152" i="5"/>
  <c r="K47" i="5"/>
  <c r="E105" i="5"/>
  <c r="E177" i="5"/>
  <c r="K107" i="5"/>
  <c r="K182" i="5"/>
  <c r="J80" i="5"/>
  <c r="J119" i="5"/>
  <c r="AL211" i="5"/>
  <c r="E98" i="5"/>
  <c r="J98" i="5"/>
  <c r="E209" i="5"/>
  <c r="F79" i="5"/>
  <c r="E23" i="5"/>
  <c r="V198" i="5"/>
  <c r="J23" i="5"/>
  <c r="U133" i="5"/>
  <c r="AK133" i="5"/>
  <c r="AJ211" i="5"/>
  <c r="J169" i="5"/>
  <c r="AB172" i="5"/>
  <c r="F60" i="5"/>
  <c r="J56" i="5"/>
  <c r="Q198" i="5"/>
  <c r="R185" i="5"/>
  <c r="E61" i="5"/>
  <c r="AV198" i="5"/>
  <c r="E29" i="5"/>
  <c r="J94" i="5"/>
  <c r="F73" i="5"/>
  <c r="AF82" i="5"/>
  <c r="K53" i="5"/>
  <c r="AA159" i="5"/>
  <c r="K38" i="5"/>
  <c r="E169" i="5"/>
  <c r="K100" i="5"/>
  <c r="K86" i="5"/>
  <c r="F130" i="5"/>
  <c r="AF133" i="5"/>
  <c r="E22" i="5"/>
  <c r="J21" i="5"/>
  <c r="AS101" i="5"/>
  <c r="J58" i="5"/>
  <c r="K74" i="5"/>
  <c r="AI44" i="5"/>
  <c r="AM211" i="5"/>
  <c r="F145" i="5"/>
  <c r="K75" i="5"/>
  <c r="E18" i="5"/>
  <c r="S211" i="5"/>
  <c r="AT101" i="5"/>
  <c r="V133" i="5"/>
  <c r="E93" i="5"/>
  <c r="Z101" i="5"/>
  <c r="E40" i="5"/>
  <c r="E95" i="5"/>
  <c r="K178" i="5"/>
  <c r="E189" i="5"/>
  <c r="E163" i="5"/>
  <c r="AA82" i="5"/>
  <c r="E162" i="5"/>
  <c r="W172" i="5"/>
  <c r="F117" i="5"/>
  <c r="AG63" i="5"/>
  <c r="J16" i="5"/>
  <c r="AO25" i="5"/>
  <c r="K70" i="5"/>
  <c r="AU146" i="5"/>
  <c r="K89" i="5"/>
  <c r="E197" i="5"/>
  <c r="AD185" i="5"/>
  <c r="AV63" i="5"/>
  <c r="AR82" i="5"/>
  <c r="K18" i="5"/>
  <c r="M18" i="5" s="1"/>
  <c r="AK172" i="5"/>
  <c r="E78" i="5"/>
  <c r="AL25" i="5"/>
  <c r="E79" i="5"/>
  <c r="K59" i="5"/>
  <c r="O59" i="5" s="1"/>
  <c r="E196" i="5"/>
  <c r="J73" i="5"/>
  <c r="J97" i="5"/>
  <c r="M97" i="5" s="1"/>
  <c r="AI159" i="5"/>
  <c r="K141" i="5"/>
  <c r="O141" i="5" s="1"/>
  <c r="S63" i="5"/>
  <c r="E55" i="5"/>
  <c r="E17" i="5"/>
  <c r="AC82" i="5"/>
  <c r="E183" i="5"/>
  <c r="W159" i="5"/>
  <c r="E149" i="5"/>
  <c r="E131" i="5"/>
  <c r="Q25" i="5"/>
  <c r="K208" i="5"/>
  <c r="J75" i="5"/>
  <c r="J170" i="5"/>
  <c r="AB63" i="5"/>
  <c r="E118" i="5"/>
  <c r="K87" i="5"/>
  <c r="F80" i="5"/>
  <c r="F56" i="5"/>
  <c r="AP63" i="5"/>
  <c r="AT25" i="5"/>
  <c r="K48" i="5"/>
  <c r="Q211" i="5"/>
  <c r="E24" i="5"/>
  <c r="K106" i="5"/>
  <c r="J117" i="5"/>
  <c r="K132" i="5"/>
  <c r="E208" i="5"/>
  <c r="K61" i="5"/>
  <c r="J61" i="5"/>
  <c r="S101" i="5"/>
  <c r="E142" i="5"/>
  <c r="E204" i="5"/>
  <c r="E203" i="5"/>
  <c r="K88" i="5"/>
  <c r="E126" i="5"/>
  <c r="AV146" i="5"/>
  <c r="AC101" i="5"/>
  <c r="AJ82" i="5"/>
  <c r="E109" i="5"/>
  <c r="E164" i="5"/>
  <c r="K60" i="5"/>
  <c r="J96" i="5"/>
  <c r="K99" i="5"/>
  <c r="V44" i="5"/>
  <c r="AA198" i="5"/>
  <c r="K125" i="5"/>
  <c r="O125" i="5" s="1"/>
  <c r="K113" i="5"/>
  <c r="O113" i="5" s="1"/>
  <c r="E166" i="5"/>
  <c r="AV101" i="5"/>
  <c r="K92" i="5"/>
  <c r="O92" i="5" s="1"/>
  <c r="AV185" i="5"/>
  <c r="E9" i="5"/>
  <c r="W25" i="5"/>
  <c r="K30" i="5"/>
  <c r="E139" i="5"/>
  <c r="E53" i="5"/>
  <c r="K12" i="5"/>
  <c r="K156" i="5"/>
  <c r="O156" i="5" s="1"/>
  <c r="J43" i="5"/>
  <c r="M43" i="5" s="1"/>
  <c r="K194" i="5"/>
  <c r="K210" i="5"/>
  <c r="K32" i="5"/>
  <c r="E156" i="5"/>
  <c r="E69" i="5"/>
  <c r="E190" i="5"/>
  <c r="K163" i="5"/>
  <c r="O163" i="5" s="1"/>
  <c r="E154" i="5"/>
  <c r="U185" i="5"/>
  <c r="AG120" i="5"/>
  <c r="AG133" i="5" s="1"/>
  <c r="AG146" i="5" s="1"/>
  <c r="AG159" i="5" s="1"/>
  <c r="AG172" i="5" s="1"/>
  <c r="AG185" i="5" s="1"/>
  <c r="AG198" i="5" s="1"/>
  <c r="AG211" i="5" s="1"/>
  <c r="R101" i="5"/>
  <c r="E141" i="5"/>
  <c r="AL44" i="5"/>
  <c r="AM44" i="5"/>
  <c r="E51" i="5"/>
  <c r="F17" i="5"/>
  <c r="K109" i="5"/>
  <c r="E47" i="5"/>
  <c r="W63" i="5"/>
  <c r="K191" i="5"/>
  <c r="E57" i="5"/>
  <c r="AA25" i="5"/>
  <c r="K55" i="5"/>
  <c r="K140" i="5"/>
  <c r="O140" i="5" s="1"/>
  <c r="J168" i="5"/>
  <c r="AO172" i="5"/>
  <c r="E71" i="5"/>
  <c r="K165" i="5"/>
  <c r="AG44" i="5"/>
  <c r="K183" i="5"/>
  <c r="Z133" i="5"/>
  <c r="E205" i="5"/>
  <c r="K68" i="5"/>
  <c r="K85" i="5"/>
  <c r="F115" i="5"/>
  <c r="K54" i="5"/>
  <c r="Z146" i="5"/>
  <c r="K151" i="5"/>
  <c r="O151" i="5" s="1"/>
  <c r="W185" i="5"/>
  <c r="E175" i="5"/>
  <c r="AM133" i="5"/>
  <c r="E68" i="5"/>
  <c r="K129" i="5"/>
  <c r="O129" i="5" s="1"/>
  <c r="E110" i="5"/>
  <c r="K52" i="5"/>
  <c r="K202" i="5"/>
  <c r="J76" i="5"/>
  <c r="K204" i="5"/>
  <c r="U25" i="5"/>
  <c r="K154" i="5"/>
  <c r="U63" i="5"/>
  <c r="K31" i="5"/>
  <c r="K108" i="5"/>
  <c r="AO159" i="5"/>
  <c r="J157" i="5"/>
  <c r="E206" i="5"/>
  <c r="K14" i="5"/>
  <c r="E13" i="5"/>
  <c r="E180" i="5"/>
  <c r="K123" i="5"/>
  <c r="O123" i="5" s="1"/>
  <c r="AX133" i="5"/>
  <c r="K71" i="5"/>
  <c r="E88" i="5"/>
  <c r="J77" i="5"/>
  <c r="K136" i="5"/>
  <c r="AX146" i="5"/>
  <c r="E34" i="5"/>
  <c r="K177" i="5"/>
  <c r="O177" i="5" s="1"/>
  <c r="K149" i="5"/>
  <c r="O149" i="5" s="1"/>
  <c r="AX159" i="5"/>
  <c r="E89" i="5"/>
  <c r="J99" i="5"/>
  <c r="E31" i="5"/>
  <c r="E195" i="5"/>
  <c r="E124" i="5"/>
  <c r="K188" i="5"/>
  <c r="AX198" i="5"/>
  <c r="E32" i="5"/>
  <c r="E136" i="5"/>
  <c r="W146" i="5"/>
  <c r="K206" i="5"/>
  <c r="E167" i="5"/>
  <c r="Q63" i="5"/>
  <c r="K124" i="5"/>
  <c r="O124" i="5" s="1"/>
  <c r="E192" i="5"/>
  <c r="E54" i="5"/>
  <c r="E108" i="5"/>
  <c r="AC198" i="5"/>
  <c r="W198" i="5"/>
  <c r="E188" i="5"/>
  <c r="E15" i="5"/>
  <c r="J60" i="5"/>
  <c r="W133" i="5"/>
  <c r="E123" i="5"/>
  <c r="K167" i="5"/>
  <c r="AG101" i="5"/>
  <c r="K127" i="5"/>
  <c r="O127" i="5" s="1"/>
  <c r="E179" i="5"/>
  <c r="AV172" i="5"/>
  <c r="K104" i="5"/>
  <c r="AX120" i="5"/>
  <c r="K72" i="5"/>
  <c r="E138" i="5"/>
  <c r="AC25" i="5"/>
  <c r="K90" i="5"/>
  <c r="F16" i="5"/>
  <c r="E33" i="5"/>
  <c r="K11" i="5"/>
  <c r="K189" i="5"/>
  <c r="W211" i="5"/>
  <c r="E201" i="5"/>
  <c r="E152" i="5"/>
  <c r="Z44" i="5"/>
  <c r="E176" i="5"/>
  <c r="AU25" i="5"/>
  <c r="AD159" i="5"/>
  <c r="K175" i="5"/>
  <c r="AX185" i="5"/>
  <c r="K110" i="5"/>
  <c r="E49" i="5"/>
  <c r="K33" i="5"/>
  <c r="K51" i="5"/>
  <c r="E30" i="5"/>
  <c r="K166" i="5"/>
  <c r="K128" i="5"/>
  <c r="O128" i="5" s="1"/>
  <c r="E140" i="5"/>
  <c r="E85" i="5"/>
  <c r="W101" i="5"/>
  <c r="K126" i="5"/>
  <c r="O126" i="5" s="1"/>
  <c r="K138" i="5"/>
  <c r="M138" i="5" s="1"/>
  <c r="K158" i="5"/>
  <c r="O158" i="5" s="1"/>
  <c r="K176" i="5"/>
  <c r="E48" i="5"/>
  <c r="E67" i="5"/>
  <c r="E125" i="5"/>
  <c r="K69" i="5"/>
  <c r="K91" i="5"/>
  <c r="E72" i="5"/>
  <c r="AX211" i="5"/>
  <c r="K201" i="5"/>
  <c r="AC159" i="5"/>
  <c r="AJ172" i="5"/>
  <c r="E107" i="5"/>
  <c r="E52" i="5"/>
  <c r="V63" i="5"/>
  <c r="K192" i="5"/>
  <c r="K29" i="5"/>
  <c r="W82" i="5"/>
  <c r="E66" i="5"/>
  <c r="E155" i="5"/>
  <c r="E150" i="5"/>
  <c r="K205" i="5"/>
  <c r="K24" i="5"/>
  <c r="K142" i="5"/>
  <c r="O142" i="5" s="1"/>
  <c r="AX44" i="5"/>
  <c r="K28" i="5"/>
  <c r="E86" i="5"/>
  <c r="E116" i="5"/>
  <c r="E12" i="5"/>
  <c r="E137" i="5"/>
  <c r="K164" i="5"/>
  <c r="O164" i="5" s="1"/>
  <c r="V82" i="5"/>
  <c r="K34" i="5"/>
  <c r="K10" i="5"/>
  <c r="K181" i="5"/>
  <c r="F23" i="5"/>
  <c r="K137" i="5"/>
  <c r="O137" i="5" s="1"/>
  <c r="E70" i="5"/>
  <c r="K180" i="5"/>
  <c r="E165" i="5"/>
  <c r="E104" i="5"/>
  <c r="W120" i="5"/>
  <c r="F143" i="5"/>
  <c r="AF146" i="5"/>
  <c r="E178" i="5"/>
  <c r="K9" i="5"/>
  <c r="AX25" i="5"/>
  <c r="E87" i="5"/>
  <c r="K50" i="5"/>
  <c r="K13" i="5"/>
  <c r="E181" i="5"/>
  <c r="E128" i="5"/>
  <c r="K155" i="5"/>
  <c r="O155" i="5" s="1"/>
  <c r="K179" i="5"/>
  <c r="O179" i="5" s="1"/>
  <c r="E92" i="5"/>
  <c r="K15" i="5"/>
  <c r="K203" i="5"/>
  <c r="E182" i="5"/>
  <c r="E191" i="5"/>
  <c r="K139" i="5"/>
  <c r="O139" i="5" s="1"/>
  <c r="E194" i="5"/>
  <c r="E129" i="5"/>
  <c r="E91" i="5"/>
  <c r="AD98" i="5"/>
  <c r="AL143" i="5"/>
  <c r="AS118" i="5"/>
  <c r="AJ18" i="5"/>
  <c r="AY191" i="5"/>
  <c r="AY86" i="5"/>
  <c r="AY202" i="5"/>
  <c r="AY70" i="5"/>
  <c r="AY43" i="5"/>
  <c r="AY72" i="5"/>
  <c r="AY171" i="5"/>
  <c r="AY125" i="5"/>
  <c r="AY57" i="5"/>
  <c r="AY52" i="5"/>
  <c r="AY51" i="5"/>
  <c r="AY180" i="5"/>
  <c r="AY153" i="5"/>
  <c r="AY189" i="5"/>
  <c r="AY55" i="5"/>
  <c r="AY177" i="5"/>
  <c r="AY210" i="5"/>
  <c r="AY143" i="5"/>
  <c r="AY104" i="5"/>
  <c r="AY20" i="5"/>
  <c r="AY111" i="5"/>
  <c r="AV18" i="5"/>
  <c r="AF62" i="5"/>
  <c r="AL170" i="5"/>
  <c r="X94" i="5"/>
  <c r="X114" i="5"/>
  <c r="X144" i="5"/>
  <c r="X39" i="5"/>
  <c r="X202" i="5"/>
  <c r="X111" i="5"/>
  <c r="X32" i="5"/>
  <c r="X156" i="5"/>
  <c r="X100" i="5"/>
  <c r="X62" i="5"/>
  <c r="X107" i="5"/>
  <c r="X127" i="5"/>
  <c r="X35" i="5"/>
  <c r="X124" i="5"/>
  <c r="X56" i="5"/>
  <c r="X125" i="5"/>
  <c r="X93" i="5"/>
  <c r="X24" i="5"/>
  <c r="X163" i="5"/>
  <c r="X183" i="5"/>
  <c r="X52" i="5"/>
  <c r="X72" i="5"/>
  <c r="X81" i="5"/>
  <c r="X18" i="5"/>
  <c r="X184" i="5"/>
  <c r="X178" i="5"/>
  <c r="X131" i="5"/>
  <c r="X197" i="5"/>
  <c r="AT113" i="5"/>
  <c r="X90" i="5"/>
  <c r="AU158" i="5"/>
  <c r="X141" i="5"/>
  <c r="X167" i="5"/>
  <c r="X130" i="5"/>
  <c r="AY99" i="5"/>
  <c r="AX171" i="5"/>
  <c r="X123" i="5"/>
  <c r="X38" i="5"/>
  <c r="T170" i="5"/>
  <c r="AY106" i="5"/>
  <c r="AY22" i="5"/>
  <c r="AY175" i="5"/>
  <c r="AY158" i="5"/>
  <c r="AP41" i="5"/>
  <c r="X155" i="5"/>
  <c r="X138" i="5"/>
  <c r="X162" i="5"/>
  <c r="AG17" i="5"/>
  <c r="AL131" i="5"/>
  <c r="AY59" i="5"/>
  <c r="AY21" i="5"/>
  <c r="AY97" i="5"/>
  <c r="AY179" i="5"/>
  <c r="AY141" i="5"/>
  <c r="AY151" i="5"/>
  <c r="AY144" i="5"/>
  <c r="AY94" i="5"/>
  <c r="AY114" i="5"/>
  <c r="AY76" i="5"/>
  <c r="AY37" i="5"/>
  <c r="AY69" i="5"/>
  <c r="AY61" i="5"/>
  <c r="AY123" i="5"/>
  <c r="AY56" i="5"/>
  <c r="AY152" i="5"/>
  <c r="AY14" i="5"/>
  <c r="AY68" i="5"/>
  <c r="AY49" i="5"/>
  <c r="AY203" i="5"/>
  <c r="AY138" i="5"/>
  <c r="AO116" i="5"/>
  <c r="AC144" i="5"/>
  <c r="AL73" i="5"/>
  <c r="X9" i="5"/>
  <c r="X85" i="5"/>
  <c r="X87" i="5"/>
  <c r="X191" i="5"/>
  <c r="X166" i="5"/>
  <c r="X175" i="5"/>
  <c r="X61" i="5"/>
  <c r="X181" i="5"/>
  <c r="X60" i="5"/>
  <c r="X21" i="5"/>
  <c r="X96" i="5"/>
  <c r="X158" i="5"/>
  <c r="X113" i="5"/>
  <c r="X37" i="5"/>
  <c r="X86" i="5"/>
  <c r="X118" i="5"/>
  <c r="AY31" i="5"/>
  <c r="AY105" i="5"/>
  <c r="X74" i="5"/>
  <c r="X28" i="5"/>
  <c r="X180" i="5"/>
  <c r="AY30" i="5"/>
  <c r="AY87" i="5"/>
  <c r="AY81" i="5"/>
  <c r="AS74" i="5"/>
  <c r="X80" i="5"/>
  <c r="X176" i="5"/>
  <c r="X207" i="5"/>
  <c r="AR39" i="5"/>
  <c r="AJ35" i="5"/>
  <c r="AF21" i="5"/>
  <c r="AY71" i="5"/>
  <c r="AY142" i="5"/>
  <c r="AY128" i="5"/>
  <c r="AY127" i="5"/>
  <c r="AY108" i="5"/>
  <c r="AY75" i="5"/>
  <c r="AY79" i="5"/>
  <c r="AY176" i="5"/>
  <c r="AY53" i="5"/>
  <c r="AY208" i="5"/>
  <c r="AY40" i="5"/>
  <c r="AY124" i="5"/>
  <c r="AY113" i="5"/>
  <c r="AY130" i="5"/>
  <c r="AY131" i="5"/>
  <c r="AY11" i="5"/>
  <c r="AY12" i="5"/>
  <c r="AY166" i="5"/>
  <c r="AY85" i="5"/>
  <c r="AY197" i="5"/>
  <c r="AY77" i="5"/>
  <c r="AL94" i="5"/>
  <c r="AT75" i="5"/>
  <c r="AE195" i="5"/>
  <c r="X77" i="5"/>
  <c r="X99" i="5"/>
  <c r="X11" i="5"/>
  <c r="X145" i="5"/>
  <c r="X206" i="5"/>
  <c r="X49" i="5"/>
  <c r="X169" i="5"/>
  <c r="X188" i="5"/>
  <c r="X34" i="5"/>
  <c r="X210" i="5"/>
  <c r="X33" i="5"/>
  <c r="X112" i="5"/>
  <c r="X196" i="5"/>
  <c r="X128" i="5"/>
  <c r="X115" i="5"/>
  <c r="X36" i="5"/>
  <c r="X40" i="5"/>
  <c r="X97" i="5"/>
  <c r="X48" i="5"/>
  <c r="X190" i="5"/>
  <c r="X67" i="5"/>
  <c r="AX94" i="5"/>
  <c r="AS60" i="5"/>
  <c r="AM168" i="5"/>
  <c r="AG20" i="5"/>
  <c r="AY119" i="5"/>
  <c r="X109" i="5"/>
  <c r="X153" i="5"/>
  <c r="X152" i="5"/>
  <c r="X137" i="5"/>
  <c r="X22" i="5"/>
  <c r="X92" i="5"/>
  <c r="X117" i="5"/>
  <c r="X15" i="5"/>
  <c r="X59" i="5"/>
  <c r="X203" i="5"/>
  <c r="X78" i="5"/>
  <c r="AI75" i="5"/>
  <c r="AX58" i="5"/>
  <c r="AY34" i="5"/>
  <c r="X41" i="5"/>
  <c r="X157" i="5"/>
  <c r="X31" i="5"/>
  <c r="AY183" i="5"/>
  <c r="AY47" i="5"/>
  <c r="AY207" i="5"/>
  <c r="X116" i="5"/>
  <c r="X42" i="5"/>
  <c r="X205" i="5"/>
  <c r="X110" i="5"/>
  <c r="AC111" i="5"/>
  <c r="AA42" i="5"/>
  <c r="AB39" i="5"/>
  <c r="AY10" i="5"/>
  <c r="AY205" i="5"/>
  <c r="AY209" i="5"/>
  <c r="AY9" i="5"/>
  <c r="AY13" i="5"/>
  <c r="AY48" i="5"/>
  <c r="AY178" i="5"/>
  <c r="AY16" i="5"/>
  <c r="AY54" i="5"/>
  <c r="AY167" i="5"/>
  <c r="AY115" i="5"/>
  <c r="AY58" i="5"/>
  <c r="AY150" i="5"/>
  <c r="AY50" i="5"/>
  <c r="AY35" i="5"/>
  <c r="AY32" i="5"/>
  <c r="AY33" i="5"/>
  <c r="AY66" i="5"/>
  <c r="AY29" i="5"/>
  <c r="AY17" i="5"/>
  <c r="AY139" i="5"/>
  <c r="X126" i="5"/>
  <c r="X189" i="5"/>
  <c r="X195" i="5"/>
  <c r="X75" i="5"/>
  <c r="X108" i="5"/>
  <c r="X19" i="5"/>
  <c r="X30" i="5"/>
  <c r="X149" i="5"/>
  <c r="X69" i="5"/>
  <c r="X50" i="5"/>
  <c r="X73" i="5"/>
  <c r="X140" i="5"/>
  <c r="X192" i="5"/>
  <c r="X104" i="5"/>
  <c r="X16" i="5"/>
  <c r="X139" i="5"/>
  <c r="X201" i="5"/>
  <c r="X13" i="5"/>
  <c r="X91" i="5"/>
  <c r="X105" i="5"/>
  <c r="X136" i="5"/>
  <c r="AY100" i="5"/>
  <c r="X209" i="5"/>
  <c r="X182" i="5"/>
  <c r="X164" i="5"/>
  <c r="X170" i="5"/>
  <c r="X54" i="5"/>
  <c r="X154" i="5"/>
  <c r="X71" i="5"/>
  <c r="X204" i="5"/>
  <c r="AC209" i="5"/>
  <c r="X179" i="5"/>
  <c r="X119" i="5"/>
  <c r="AO81" i="5"/>
  <c r="AY165" i="5"/>
  <c r="AM157" i="5"/>
  <c r="X58" i="5"/>
  <c r="X68" i="5"/>
  <c r="X76" i="5"/>
  <c r="V143" i="5"/>
  <c r="AY90" i="5"/>
  <c r="AY96" i="5"/>
  <c r="X79" i="5"/>
  <c r="X47" i="5"/>
  <c r="I99" i="5"/>
  <c r="I17" i="5"/>
  <c r="Q80" i="5"/>
  <c r="AM144" i="5"/>
  <c r="AY89" i="5"/>
  <c r="AY182" i="5"/>
  <c r="AY181" i="5"/>
  <c r="AY132" i="5"/>
  <c r="AY116" i="5"/>
  <c r="AY164" i="5"/>
  <c r="AY62" i="5"/>
  <c r="AY107" i="5"/>
  <c r="AY157" i="5"/>
  <c r="AY194" i="5"/>
  <c r="AY28" i="5"/>
  <c r="AY23" i="5"/>
  <c r="AY112" i="5"/>
  <c r="AY74" i="5"/>
  <c r="AY190" i="5"/>
  <c r="AY126" i="5"/>
  <c r="AY67" i="5"/>
  <c r="AY129" i="5"/>
  <c r="AY136" i="5"/>
  <c r="X17" i="5"/>
  <c r="X89" i="5"/>
  <c r="X129" i="5"/>
  <c r="X12" i="5"/>
  <c r="X208" i="5"/>
  <c r="X70" i="5"/>
  <c r="X66" i="5"/>
  <c r="AY39" i="5"/>
  <c r="AY206" i="5"/>
  <c r="X194" i="5"/>
  <c r="X29" i="5"/>
  <c r="X165" i="5"/>
  <c r="X142" i="5"/>
  <c r="AR145" i="5"/>
  <c r="AY162" i="5"/>
  <c r="AY98" i="5"/>
  <c r="AY145" i="5"/>
  <c r="X10" i="5"/>
  <c r="X171" i="5"/>
  <c r="X143" i="5"/>
  <c r="AI210" i="5"/>
  <c r="AY36" i="5"/>
  <c r="AY117" i="5"/>
  <c r="AY109" i="5"/>
  <c r="AY18" i="5"/>
  <c r="AY42" i="5"/>
  <c r="AY204" i="5"/>
  <c r="AY155" i="5"/>
  <c r="AY137" i="5"/>
  <c r="AY110" i="5"/>
  <c r="AY192" i="5"/>
  <c r="AY92" i="5"/>
  <c r="AY38" i="5"/>
  <c r="AY24" i="5"/>
  <c r="AY201" i="5"/>
  <c r="AY170" i="5"/>
  <c r="AY154" i="5"/>
  <c r="AY118" i="5"/>
  <c r="AY188" i="5"/>
  <c r="AY168" i="5"/>
  <c r="AY19" i="5"/>
  <c r="AD73" i="5"/>
  <c r="AF114" i="5"/>
  <c r="AP131" i="5"/>
  <c r="AE118" i="5"/>
  <c r="X20" i="5"/>
  <c r="X95" i="5"/>
  <c r="X14" i="5"/>
  <c r="X168" i="5"/>
  <c r="X88" i="5"/>
  <c r="X51" i="5"/>
  <c r="AY195" i="5"/>
  <c r="AY78" i="5"/>
  <c r="X55" i="5"/>
  <c r="X106" i="5"/>
  <c r="X43" i="5"/>
  <c r="AY156" i="5"/>
  <c r="AY169" i="5"/>
  <c r="AY140" i="5"/>
  <c r="T197" i="5"/>
  <c r="AK60" i="5"/>
  <c r="X98" i="5"/>
  <c r="X151" i="5"/>
  <c r="X177" i="5"/>
  <c r="I119" i="5"/>
  <c r="AM171" i="5"/>
  <c r="AJ111" i="5"/>
  <c r="AK115" i="5"/>
  <c r="I170" i="5"/>
  <c r="Z81" i="5"/>
  <c r="R24" i="5"/>
  <c r="AD130" i="5"/>
  <c r="AY163" i="5"/>
  <c r="AY60" i="5"/>
  <c r="AY95" i="5"/>
  <c r="AY93" i="5"/>
  <c r="AY73" i="5"/>
  <c r="AY88" i="5"/>
  <c r="AY149" i="5"/>
  <c r="AY196" i="5"/>
  <c r="AY41" i="5"/>
  <c r="AY15" i="5"/>
  <c r="AY80" i="5"/>
  <c r="X132" i="5"/>
  <c r="X23" i="5"/>
  <c r="X53" i="5"/>
  <c r="AO59" i="5"/>
  <c r="AY91" i="5"/>
  <c r="AY193" i="5"/>
  <c r="AY184" i="5"/>
  <c r="X150" i="5"/>
  <c r="X57" i="5"/>
  <c r="X193" i="5"/>
  <c r="I116" i="5"/>
  <c r="I59" i="5"/>
  <c r="Z45" i="5" l="1"/>
  <c r="M80" i="5"/>
  <c r="O38" i="5"/>
  <c r="F133" i="5"/>
  <c r="C25" i="2" s="1"/>
  <c r="AD212" i="5"/>
  <c r="M95" i="5"/>
  <c r="J159" i="5"/>
  <c r="M96" i="5"/>
  <c r="M22" i="5"/>
  <c r="M61" i="5"/>
  <c r="O77" i="5"/>
  <c r="O40" i="5"/>
  <c r="Z134" i="5"/>
  <c r="O132" i="5"/>
  <c r="AD160" i="5"/>
  <c r="AB102" i="5"/>
  <c r="M39" i="5"/>
  <c r="M114" i="5"/>
  <c r="M37" i="5"/>
  <c r="O100" i="5"/>
  <c r="M115" i="5"/>
  <c r="M78" i="5"/>
  <c r="AA134" i="5"/>
  <c r="O24" i="5"/>
  <c r="AD147" i="5"/>
  <c r="M36" i="5"/>
  <c r="M112" i="5"/>
  <c r="O97" i="5"/>
  <c r="AB64" i="5"/>
  <c r="O73" i="5"/>
  <c r="AF173" i="5"/>
  <c r="AB173" i="5"/>
  <c r="O76" i="5"/>
  <c r="Z160" i="5"/>
  <c r="AD45" i="5"/>
  <c r="O184" i="5"/>
  <c r="M79" i="5"/>
  <c r="M118" i="5"/>
  <c r="L36" i="5"/>
  <c r="O112" i="5"/>
  <c r="L113" i="5"/>
  <c r="F211" i="5"/>
  <c r="C31" i="2" s="1"/>
  <c r="M21" i="5"/>
  <c r="O18" i="5"/>
  <c r="AD121" i="5"/>
  <c r="Z199" i="5"/>
  <c r="O23" i="5"/>
  <c r="Z102" i="5"/>
  <c r="M20" i="5"/>
  <c r="Z121" i="5"/>
  <c r="M151" i="5"/>
  <c r="M123" i="5"/>
  <c r="Z186" i="5"/>
  <c r="Z147" i="5"/>
  <c r="AA83" i="5"/>
  <c r="M74" i="5"/>
  <c r="L112" i="5"/>
  <c r="O42" i="5"/>
  <c r="M62" i="5"/>
  <c r="AB160" i="5"/>
  <c r="M16" i="5"/>
  <c r="AB121" i="5"/>
  <c r="M179" i="5"/>
  <c r="M196" i="5"/>
  <c r="M129" i="5"/>
  <c r="L140" i="5"/>
  <c r="M92" i="5"/>
  <c r="AA199" i="5"/>
  <c r="G61" i="5"/>
  <c r="F172" i="5"/>
  <c r="C28" i="2" s="1"/>
  <c r="O169" i="5"/>
  <c r="M113" i="5"/>
  <c r="O78" i="5"/>
  <c r="M153" i="5"/>
  <c r="O81" i="5"/>
  <c r="AB147" i="5"/>
  <c r="L59" i="5"/>
  <c r="I63" i="5"/>
  <c r="L116" i="5"/>
  <c r="I120" i="5"/>
  <c r="J59" i="5"/>
  <c r="M59" i="5" s="1"/>
  <c r="AO63" i="5"/>
  <c r="AD133" i="5"/>
  <c r="AD134" i="5" s="1"/>
  <c r="R25" i="5"/>
  <c r="Z82" i="5"/>
  <c r="M170" i="5"/>
  <c r="I172" i="5"/>
  <c r="AK120" i="5"/>
  <c r="AJ120" i="5"/>
  <c r="M119" i="5"/>
  <c r="L119" i="5"/>
  <c r="AK63" i="5"/>
  <c r="F114" i="5"/>
  <c r="H114" i="5" s="1"/>
  <c r="AF120" i="5"/>
  <c r="AF121" i="5" s="1"/>
  <c r="AD82" i="5"/>
  <c r="AD83" i="5" s="1"/>
  <c r="AI211" i="5"/>
  <c r="AR146" i="5"/>
  <c r="X82" i="5"/>
  <c r="AY44" i="5"/>
  <c r="AM146" i="5"/>
  <c r="Q82" i="5"/>
  <c r="M17" i="5"/>
  <c r="L17" i="5"/>
  <c r="I25" i="5"/>
  <c r="M99" i="5"/>
  <c r="I101" i="5"/>
  <c r="X63" i="5"/>
  <c r="V146" i="5"/>
  <c r="AM159" i="5"/>
  <c r="J81" i="5"/>
  <c r="J82" i="5" s="1"/>
  <c r="AO82" i="5"/>
  <c r="AC211" i="5"/>
  <c r="X120" i="5"/>
  <c r="X133" i="5" s="1"/>
  <c r="X146" i="5" s="1"/>
  <c r="X159" i="5" s="1"/>
  <c r="X172" i="5" s="1"/>
  <c r="X185" i="5" s="1"/>
  <c r="X198" i="5" s="1"/>
  <c r="X211" i="5" s="1"/>
  <c r="AY82" i="5"/>
  <c r="AY25" i="5"/>
  <c r="AB44" i="5"/>
  <c r="AB45" i="5" s="1"/>
  <c r="AA44" i="5"/>
  <c r="AA45" i="5" s="1"/>
  <c r="AC120" i="5"/>
  <c r="AY63" i="5"/>
  <c r="K58" i="5"/>
  <c r="K63" i="5" s="1"/>
  <c r="D21" i="2" s="1"/>
  <c r="AX63" i="5"/>
  <c r="AI82" i="5"/>
  <c r="AM172" i="5"/>
  <c r="AS63" i="5"/>
  <c r="K94" i="5"/>
  <c r="K101" i="5" s="1"/>
  <c r="D23" i="2" s="1"/>
  <c r="AX101" i="5"/>
  <c r="AT82" i="5"/>
  <c r="AL101" i="5"/>
  <c r="AY101" i="5"/>
  <c r="F21" i="5"/>
  <c r="H21" i="5" s="1"/>
  <c r="AF25" i="5"/>
  <c r="AF26" i="5" s="1"/>
  <c r="AJ44" i="5"/>
  <c r="AR44" i="5"/>
  <c r="AS82" i="5"/>
  <c r="X44" i="5"/>
  <c r="X101" i="5"/>
  <c r="X25" i="5"/>
  <c r="AL82" i="5"/>
  <c r="AC146" i="5"/>
  <c r="J116" i="5"/>
  <c r="M116" i="5" s="1"/>
  <c r="AO120" i="5"/>
  <c r="AL133" i="5"/>
  <c r="AG25" i="5"/>
  <c r="AP44" i="5"/>
  <c r="K171" i="5"/>
  <c r="M171" i="5" s="1"/>
  <c r="AX172" i="5"/>
  <c r="AU159" i="5"/>
  <c r="AT120" i="5"/>
  <c r="AL172" i="5"/>
  <c r="F62" i="5"/>
  <c r="H62" i="5" s="1"/>
  <c r="AF63" i="5"/>
  <c r="AF64" i="5" s="1"/>
  <c r="AV25" i="5"/>
  <c r="AY120" i="5"/>
  <c r="AY133" i="5" s="1"/>
  <c r="AY146" i="5" s="1"/>
  <c r="AY159" i="5" s="1"/>
  <c r="AY172" i="5" s="1"/>
  <c r="AY185" i="5" s="1"/>
  <c r="AY198" i="5" s="1"/>
  <c r="AY211" i="5" s="1"/>
  <c r="AJ25" i="5"/>
  <c r="AS120" i="5"/>
  <c r="AL146" i="5"/>
  <c r="AD101" i="5"/>
  <c r="AD102" i="5" s="1"/>
  <c r="O180" i="5"/>
  <c r="M180" i="5"/>
  <c r="L180" i="5"/>
  <c r="H125" i="5"/>
  <c r="G125" i="5"/>
  <c r="M30" i="5"/>
  <c r="O30" i="5"/>
  <c r="L30" i="5"/>
  <c r="H197" i="5"/>
  <c r="G197" i="5"/>
  <c r="G177" i="5"/>
  <c r="H177" i="5"/>
  <c r="H11" i="5"/>
  <c r="G11" i="5"/>
  <c r="J120" i="5"/>
  <c r="H52" i="5"/>
  <c r="G52" i="5"/>
  <c r="G33" i="5"/>
  <c r="H33" i="5"/>
  <c r="G167" i="5"/>
  <c r="H167" i="5"/>
  <c r="H206" i="5"/>
  <c r="G206" i="5"/>
  <c r="M154" i="5"/>
  <c r="O154" i="5"/>
  <c r="H110" i="5"/>
  <c r="G110" i="5"/>
  <c r="G205" i="5"/>
  <c r="H205" i="5"/>
  <c r="J172" i="5"/>
  <c r="H47" i="5"/>
  <c r="E63" i="5"/>
  <c r="G47" i="5"/>
  <c r="L210" i="5"/>
  <c r="O210" i="5"/>
  <c r="M210" i="5"/>
  <c r="G204" i="5"/>
  <c r="H204" i="5"/>
  <c r="H183" i="5"/>
  <c r="G183" i="5"/>
  <c r="G78" i="5"/>
  <c r="H78" i="5"/>
  <c r="O89" i="5"/>
  <c r="L89" i="5"/>
  <c r="M89" i="5"/>
  <c r="H22" i="5"/>
  <c r="D22" i="5" s="1"/>
  <c r="G22" i="5"/>
  <c r="H29" i="5"/>
  <c r="G29" i="5"/>
  <c r="G105" i="5"/>
  <c r="H105" i="5"/>
  <c r="H132" i="5"/>
  <c r="G132" i="5"/>
  <c r="L170" i="5"/>
  <c r="O170" i="5"/>
  <c r="G117" i="5"/>
  <c r="H117" i="5"/>
  <c r="G168" i="5"/>
  <c r="H168" i="5"/>
  <c r="H157" i="5"/>
  <c r="G157" i="5"/>
  <c r="AF45" i="5"/>
  <c r="L169" i="5"/>
  <c r="H127" i="5"/>
  <c r="G127" i="5"/>
  <c r="L56" i="5"/>
  <c r="O56" i="5"/>
  <c r="M38" i="5"/>
  <c r="G36" i="5"/>
  <c r="H36" i="5"/>
  <c r="H41" i="5"/>
  <c r="G41" i="5"/>
  <c r="AF212" i="5"/>
  <c r="L151" i="5"/>
  <c r="H74" i="5"/>
  <c r="D74" i="5" s="1"/>
  <c r="G74" i="5"/>
  <c r="AF160" i="5"/>
  <c r="M132" i="5"/>
  <c r="G96" i="5"/>
  <c r="H96" i="5"/>
  <c r="L124" i="5"/>
  <c r="O115" i="5"/>
  <c r="H59" i="5"/>
  <c r="G59" i="5"/>
  <c r="H61" i="5"/>
  <c r="D61" i="5" s="1"/>
  <c r="K133" i="5"/>
  <c r="D25" i="2" s="1"/>
  <c r="O131" i="5"/>
  <c r="L179" i="5"/>
  <c r="O37" i="5"/>
  <c r="H143" i="5"/>
  <c r="D143" i="5" s="1"/>
  <c r="G143" i="5"/>
  <c r="L40" i="5"/>
  <c r="L129" i="5"/>
  <c r="M131" i="5"/>
  <c r="M28" i="5"/>
  <c r="L28" i="5"/>
  <c r="O28" i="5"/>
  <c r="K44" i="5"/>
  <c r="D20" i="2" s="1"/>
  <c r="O145" i="5"/>
  <c r="G100" i="5"/>
  <c r="H100" i="5"/>
  <c r="G70" i="5"/>
  <c r="H70" i="5"/>
  <c r="H67" i="5"/>
  <c r="G67" i="5"/>
  <c r="H188" i="5"/>
  <c r="E198" i="5"/>
  <c r="G188" i="5"/>
  <c r="G48" i="5"/>
  <c r="H48" i="5"/>
  <c r="O206" i="5"/>
  <c r="L206" i="5"/>
  <c r="M206" i="5"/>
  <c r="H31" i="5"/>
  <c r="G31" i="5"/>
  <c r="O109" i="5"/>
  <c r="L109" i="5"/>
  <c r="M109" i="5"/>
  <c r="M194" i="5"/>
  <c r="L194" i="5"/>
  <c r="O194" i="5"/>
  <c r="G9" i="5"/>
  <c r="H9" i="5"/>
  <c r="E25" i="5"/>
  <c r="G109" i="5"/>
  <c r="H109" i="5"/>
  <c r="D109" i="5" s="1"/>
  <c r="H142" i="5"/>
  <c r="G142" i="5"/>
  <c r="H162" i="5"/>
  <c r="G162" i="5"/>
  <c r="G93" i="5"/>
  <c r="H93" i="5"/>
  <c r="AF134" i="5"/>
  <c r="M168" i="5"/>
  <c r="L47" i="5"/>
  <c r="O47" i="5"/>
  <c r="M47" i="5"/>
  <c r="Z212" i="5"/>
  <c r="J101" i="5"/>
  <c r="F198" i="5"/>
  <c r="C30" i="2" s="1"/>
  <c r="H106" i="5"/>
  <c r="G106" i="5"/>
  <c r="O130" i="5"/>
  <c r="G43" i="5"/>
  <c r="H43" i="5"/>
  <c r="D43" i="5" s="1"/>
  <c r="G50" i="5"/>
  <c r="H50" i="5"/>
  <c r="H170" i="5"/>
  <c r="D170" i="5" s="1"/>
  <c r="G170" i="5"/>
  <c r="L73" i="5"/>
  <c r="F44" i="5"/>
  <c r="C20" i="2" s="1"/>
  <c r="M169" i="5"/>
  <c r="H10" i="5"/>
  <c r="G10" i="5"/>
  <c r="L38" i="5"/>
  <c r="M56" i="5"/>
  <c r="G99" i="5"/>
  <c r="H99" i="5"/>
  <c r="L153" i="5"/>
  <c r="H210" i="5"/>
  <c r="G210" i="5"/>
  <c r="G56" i="5"/>
  <c r="H56" i="5"/>
  <c r="F120" i="5"/>
  <c r="C24" i="2" s="1"/>
  <c r="O49" i="5"/>
  <c r="L49" i="5"/>
  <c r="M49" i="5"/>
  <c r="F159" i="5"/>
  <c r="C27" i="2" s="1"/>
  <c r="M145" i="5"/>
  <c r="L132" i="5"/>
  <c r="L126" i="5"/>
  <c r="G111" i="5"/>
  <c r="H111" i="5"/>
  <c r="M124" i="5"/>
  <c r="AD64" i="5"/>
  <c r="K159" i="5"/>
  <c r="D27" i="2" s="1"/>
  <c r="O157" i="5"/>
  <c r="M162" i="5"/>
  <c r="G144" i="5"/>
  <c r="H144" i="5"/>
  <c r="AB134" i="5"/>
  <c r="H94" i="5"/>
  <c r="G94" i="5"/>
  <c r="H76" i="5"/>
  <c r="G76" i="5"/>
  <c r="O36" i="5"/>
  <c r="M40" i="5"/>
  <c r="M93" i="5"/>
  <c r="L139" i="5"/>
  <c r="L125" i="5"/>
  <c r="L131" i="5"/>
  <c r="L137" i="5"/>
  <c r="L35" i="5"/>
  <c r="O9" i="5"/>
  <c r="L9" i="5"/>
  <c r="M9" i="5"/>
  <c r="K25" i="5"/>
  <c r="D19" i="2" s="1"/>
  <c r="H124" i="5"/>
  <c r="D124" i="5" s="1"/>
  <c r="G124" i="5"/>
  <c r="M52" i="5"/>
  <c r="O52" i="5"/>
  <c r="L52" i="5"/>
  <c r="M32" i="5"/>
  <c r="O32" i="5"/>
  <c r="L32" i="5"/>
  <c r="O116" i="5"/>
  <c r="G178" i="5"/>
  <c r="H178" i="5"/>
  <c r="M167" i="5"/>
  <c r="O167" i="5"/>
  <c r="L167" i="5"/>
  <c r="L51" i="5"/>
  <c r="O51" i="5"/>
  <c r="M51" i="5"/>
  <c r="O201" i="5"/>
  <c r="K211" i="5"/>
  <c r="D31" i="2" s="1"/>
  <c r="M201" i="5"/>
  <c r="L201" i="5"/>
  <c r="G123" i="5"/>
  <c r="E133" i="5"/>
  <c r="G133" i="5" s="1"/>
  <c r="H123" i="5"/>
  <c r="AF147" i="5"/>
  <c r="M136" i="5"/>
  <c r="O136" i="5"/>
  <c r="K146" i="5"/>
  <c r="D26" i="2" s="1"/>
  <c r="L204" i="5"/>
  <c r="M204" i="5"/>
  <c r="O204" i="5"/>
  <c r="G68" i="5"/>
  <c r="H68" i="5"/>
  <c r="M183" i="5"/>
  <c r="L183" i="5"/>
  <c r="O183" i="5"/>
  <c r="O55" i="5"/>
  <c r="M55" i="5"/>
  <c r="L55" i="5"/>
  <c r="H154" i="5"/>
  <c r="G154" i="5"/>
  <c r="O208" i="5"/>
  <c r="L208" i="5"/>
  <c r="M208" i="5"/>
  <c r="O70" i="5"/>
  <c r="L70" i="5"/>
  <c r="M70" i="5"/>
  <c r="AF199" i="5"/>
  <c r="L57" i="5"/>
  <c r="O57" i="5"/>
  <c r="M190" i="5"/>
  <c r="O190" i="5"/>
  <c r="L190" i="5"/>
  <c r="AA64" i="5"/>
  <c r="Z64" i="5"/>
  <c r="G151" i="5"/>
  <c r="H151" i="5"/>
  <c r="L111" i="5"/>
  <c r="O111" i="5"/>
  <c r="AA186" i="5"/>
  <c r="H119" i="5"/>
  <c r="G119" i="5"/>
  <c r="G207" i="5"/>
  <c r="H207" i="5"/>
  <c r="AD26" i="5"/>
  <c r="L144" i="5"/>
  <c r="O144" i="5"/>
  <c r="AB26" i="5"/>
  <c r="G184" i="5"/>
  <c r="H184" i="5"/>
  <c r="AB199" i="5"/>
  <c r="L145" i="5"/>
  <c r="G114" i="5"/>
  <c r="M126" i="5"/>
  <c r="AB186" i="5"/>
  <c r="O20" i="5"/>
  <c r="L164" i="5"/>
  <c r="H19" i="5"/>
  <c r="G19" i="5"/>
  <c r="G37" i="5"/>
  <c r="H37" i="5"/>
  <c r="D37" i="5" s="1"/>
  <c r="G80" i="5"/>
  <c r="H80" i="5"/>
  <c r="M76" i="5"/>
  <c r="M139" i="5"/>
  <c r="M125" i="5"/>
  <c r="L154" i="5"/>
  <c r="M137" i="5"/>
  <c r="H208" i="5"/>
  <c r="G208" i="5"/>
  <c r="L117" i="5"/>
  <c r="O117" i="5"/>
  <c r="H58" i="5"/>
  <c r="G58" i="5"/>
  <c r="H34" i="5"/>
  <c r="G34" i="5"/>
  <c r="H107" i="5"/>
  <c r="G107" i="5"/>
  <c r="G85" i="5"/>
  <c r="H85" i="5"/>
  <c r="G140" i="5"/>
  <c r="H140" i="5"/>
  <c r="F146" i="5"/>
  <c r="C26" i="2" s="1"/>
  <c r="G137" i="5"/>
  <c r="H137" i="5"/>
  <c r="O29" i="5"/>
  <c r="L29" i="5"/>
  <c r="M29" i="5"/>
  <c r="H49" i="5"/>
  <c r="G49" i="5"/>
  <c r="H152" i="5"/>
  <c r="G152" i="5"/>
  <c r="L90" i="5"/>
  <c r="M90" i="5"/>
  <c r="O90" i="5"/>
  <c r="H179" i="5"/>
  <c r="D179" i="5" s="1"/>
  <c r="G179" i="5"/>
  <c r="H108" i="5"/>
  <c r="G108" i="5"/>
  <c r="H136" i="5"/>
  <c r="G136" i="5"/>
  <c r="E146" i="5"/>
  <c r="G89" i="5"/>
  <c r="H89" i="5"/>
  <c r="M108" i="5"/>
  <c r="O108" i="5"/>
  <c r="L108" i="5"/>
  <c r="L54" i="5"/>
  <c r="M54" i="5"/>
  <c r="O54" i="5"/>
  <c r="G51" i="5"/>
  <c r="H51" i="5"/>
  <c r="O106" i="5"/>
  <c r="M106" i="5"/>
  <c r="L106" i="5"/>
  <c r="H17" i="5"/>
  <c r="G17" i="5"/>
  <c r="H163" i="5"/>
  <c r="G163" i="5"/>
  <c r="L86" i="5"/>
  <c r="M86" i="5"/>
  <c r="O86" i="5"/>
  <c r="AA160" i="5"/>
  <c r="G23" i="5"/>
  <c r="H23" i="5"/>
  <c r="L152" i="5"/>
  <c r="O152" i="5"/>
  <c r="G193" i="5"/>
  <c r="H193" i="5"/>
  <c r="AF186" i="5"/>
  <c r="G113" i="5"/>
  <c r="H113" i="5"/>
  <c r="O67" i="5"/>
  <c r="L67" i="5"/>
  <c r="M67" i="5"/>
  <c r="M23" i="5"/>
  <c r="L81" i="5"/>
  <c r="M117" i="5"/>
  <c r="G16" i="5"/>
  <c r="H16" i="5"/>
  <c r="M73" i="5"/>
  <c r="G130" i="5"/>
  <c r="H130" i="5"/>
  <c r="Z26" i="5"/>
  <c r="H77" i="5"/>
  <c r="G77" i="5"/>
  <c r="M209" i="5"/>
  <c r="O209" i="5"/>
  <c r="L209" i="5"/>
  <c r="O168" i="5"/>
  <c r="H20" i="5"/>
  <c r="G20" i="5"/>
  <c r="G158" i="5"/>
  <c r="H158" i="5"/>
  <c r="L142" i="5"/>
  <c r="E172" i="5"/>
  <c r="H171" i="5"/>
  <c r="G171" i="5"/>
  <c r="M164" i="5"/>
  <c r="J133" i="5"/>
  <c r="AB83" i="5"/>
  <c r="J44" i="5"/>
  <c r="L100" i="5"/>
  <c r="O41" i="5"/>
  <c r="L76" i="5"/>
  <c r="M150" i="5"/>
  <c r="M127" i="5"/>
  <c r="M158" i="5"/>
  <c r="M207" i="5"/>
  <c r="O207" i="5"/>
  <c r="L207" i="5"/>
  <c r="AP133" i="5"/>
  <c r="AP146" i="5" s="1"/>
  <c r="AP159" i="5" s="1"/>
  <c r="AP172" i="5" s="1"/>
  <c r="AP185" i="5" s="1"/>
  <c r="AP198" i="5" s="1"/>
  <c r="AP211" i="5" s="1"/>
  <c r="L44" i="5"/>
  <c r="H128" i="5"/>
  <c r="G128" i="5"/>
  <c r="M11" i="5"/>
  <c r="L11" i="5"/>
  <c r="O11" i="5"/>
  <c r="M71" i="5"/>
  <c r="O71" i="5"/>
  <c r="L71" i="5"/>
  <c r="O68" i="5"/>
  <c r="M68" i="5"/>
  <c r="L68" i="5"/>
  <c r="H164" i="5"/>
  <c r="G164" i="5"/>
  <c r="G40" i="5"/>
  <c r="H40" i="5"/>
  <c r="G66" i="5"/>
  <c r="H66" i="5"/>
  <c r="E82" i="5"/>
  <c r="M104" i="5"/>
  <c r="L104" i="5"/>
  <c r="O104" i="5"/>
  <c r="K120" i="5"/>
  <c r="D24" i="2" s="1"/>
  <c r="L14" i="5"/>
  <c r="O14" i="5"/>
  <c r="M14" i="5"/>
  <c r="G129" i="5"/>
  <c r="H129" i="5"/>
  <c r="O176" i="5"/>
  <c r="L176" i="5"/>
  <c r="M176" i="5"/>
  <c r="L33" i="5"/>
  <c r="O33" i="5"/>
  <c r="M33" i="5"/>
  <c r="G194" i="5"/>
  <c r="H194" i="5"/>
  <c r="H92" i="5"/>
  <c r="D92" i="5" s="1"/>
  <c r="G92" i="5"/>
  <c r="M205" i="5"/>
  <c r="O205" i="5"/>
  <c r="L205" i="5"/>
  <c r="L50" i="5"/>
  <c r="O50" i="5"/>
  <c r="M50" i="5"/>
  <c r="L181" i="5"/>
  <c r="O181" i="5"/>
  <c r="M181" i="5"/>
  <c r="H12" i="5"/>
  <c r="G12" i="5"/>
  <c r="H72" i="5"/>
  <c r="G72" i="5"/>
  <c r="L138" i="5"/>
  <c r="O138" i="5"/>
  <c r="L110" i="5"/>
  <c r="M110" i="5"/>
  <c r="O110" i="5"/>
  <c r="E211" i="5"/>
  <c r="G201" i="5"/>
  <c r="H201" i="5"/>
  <c r="H54" i="5"/>
  <c r="G54" i="5"/>
  <c r="H32" i="5"/>
  <c r="G32" i="5"/>
  <c r="H180" i="5"/>
  <c r="D180" i="5" s="1"/>
  <c r="G180" i="5"/>
  <c r="M184" i="5"/>
  <c r="AA26" i="5"/>
  <c r="G190" i="5"/>
  <c r="H190" i="5"/>
  <c r="O12" i="5"/>
  <c r="M12" i="5"/>
  <c r="L12" i="5"/>
  <c r="L99" i="5"/>
  <c r="O99" i="5"/>
  <c r="L61" i="5"/>
  <c r="O61" i="5"/>
  <c r="G24" i="5"/>
  <c r="H24" i="5"/>
  <c r="L87" i="5"/>
  <c r="O87" i="5"/>
  <c r="M87" i="5"/>
  <c r="G131" i="5"/>
  <c r="H131" i="5"/>
  <c r="G55" i="5"/>
  <c r="H55" i="5"/>
  <c r="H196" i="5"/>
  <c r="D196" i="5" s="1"/>
  <c r="G196" i="5"/>
  <c r="J25" i="5"/>
  <c r="H189" i="5"/>
  <c r="G189" i="5"/>
  <c r="L74" i="5"/>
  <c r="O74" i="5"/>
  <c r="L53" i="5"/>
  <c r="O53" i="5"/>
  <c r="M53" i="5"/>
  <c r="M177" i="5"/>
  <c r="L182" i="5"/>
  <c r="M182" i="5"/>
  <c r="O182" i="5"/>
  <c r="AA147" i="5"/>
  <c r="L66" i="5"/>
  <c r="M66" i="5"/>
  <c r="O66" i="5"/>
  <c r="L98" i="5"/>
  <c r="O98" i="5"/>
  <c r="K172" i="5"/>
  <c r="D28" i="2" s="1"/>
  <c r="O162" i="5"/>
  <c r="L23" i="5"/>
  <c r="O93" i="5"/>
  <c r="AA102" i="5"/>
  <c r="L24" i="5"/>
  <c r="G62" i="5"/>
  <c r="O96" i="5"/>
  <c r="O193" i="5"/>
  <c r="M193" i="5"/>
  <c r="L193" i="5"/>
  <c r="O114" i="5"/>
  <c r="G75" i="5"/>
  <c r="H75" i="5"/>
  <c r="L128" i="5"/>
  <c r="L77" i="5"/>
  <c r="M98" i="5"/>
  <c r="L130" i="5"/>
  <c r="L95" i="5"/>
  <c r="O95" i="5"/>
  <c r="M157" i="5"/>
  <c r="J146" i="5"/>
  <c r="J211" i="5"/>
  <c r="AD199" i="5"/>
  <c r="O43" i="5"/>
  <c r="M142" i="5"/>
  <c r="O119" i="5"/>
  <c r="L149" i="5"/>
  <c r="K198" i="5"/>
  <c r="D30" i="2" s="1"/>
  <c r="O197" i="5"/>
  <c r="L197" i="5"/>
  <c r="M197" i="5"/>
  <c r="M163" i="5"/>
  <c r="O143" i="5"/>
  <c r="L196" i="5"/>
  <c r="O196" i="5"/>
  <c r="Z173" i="5"/>
  <c r="O22" i="5"/>
  <c r="M100" i="5"/>
  <c r="H42" i="5"/>
  <c r="G42" i="5"/>
  <c r="G115" i="5"/>
  <c r="H115" i="5"/>
  <c r="D115" i="5" s="1"/>
  <c r="M19" i="5"/>
  <c r="L141" i="5"/>
  <c r="L150" i="5"/>
  <c r="L127" i="5"/>
  <c r="L158" i="5"/>
  <c r="L41" i="5"/>
  <c r="L18" i="5"/>
  <c r="L16" i="5"/>
  <c r="O16" i="5"/>
  <c r="E101" i="5"/>
  <c r="H97" i="5"/>
  <c r="D97" i="5" s="1"/>
  <c r="G97" i="5"/>
  <c r="H181" i="5"/>
  <c r="G181" i="5"/>
  <c r="G195" i="5"/>
  <c r="H195" i="5"/>
  <c r="G91" i="5"/>
  <c r="H91" i="5"/>
  <c r="O15" i="5"/>
  <c r="M15" i="5"/>
  <c r="L15" i="5"/>
  <c r="G191" i="5"/>
  <c r="H191" i="5"/>
  <c r="G87" i="5"/>
  <c r="H87" i="5"/>
  <c r="G116" i="5"/>
  <c r="H116" i="5"/>
  <c r="O192" i="5"/>
  <c r="M192" i="5"/>
  <c r="L192" i="5"/>
  <c r="L91" i="5"/>
  <c r="O91" i="5"/>
  <c r="M91" i="5"/>
  <c r="M166" i="5"/>
  <c r="L166" i="5"/>
  <c r="O166" i="5"/>
  <c r="G138" i="5"/>
  <c r="H138" i="5"/>
  <c r="D138" i="5" s="1"/>
  <c r="G192" i="5"/>
  <c r="H192" i="5"/>
  <c r="G13" i="5"/>
  <c r="H13" i="5"/>
  <c r="O31" i="5"/>
  <c r="L31" i="5"/>
  <c r="M31" i="5"/>
  <c r="E185" i="5"/>
  <c r="G185" i="5" s="1"/>
  <c r="G175" i="5"/>
  <c r="H175" i="5"/>
  <c r="M85" i="5"/>
  <c r="O85" i="5"/>
  <c r="L85" i="5"/>
  <c r="M165" i="5"/>
  <c r="O165" i="5"/>
  <c r="L165" i="5"/>
  <c r="H57" i="5"/>
  <c r="G57" i="5"/>
  <c r="G69" i="5"/>
  <c r="H69" i="5"/>
  <c r="G53" i="5"/>
  <c r="H53" i="5"/>
  <c r="D53" i="5" s="1"/>
  <c r="G166" i="5"/>
  <c r="H166" i="5"/>
  <c r="H126" i="5"/>
  <c r="G126" i="5"/>
  <c r="M111" i="5"/>
  <c r="G118" i="5"/>
  <c r="H118" i="5"/>
  <c r="D118" i="5" s="1"/>
  <c r="G149" i="5"/>
  <c r="E159" i="5"/>
  <c r="H149" i="5"/>
  <c r="L178" i="5"/>
  <c r="M178" i="5"/>
  <c r="O178" i="5"/>
  <c r="H18" i="5"/>
  <c r="D18" i="5" s="1"/>
  <c r="G18" i="5"/>
  <c r="AF83" i="5"/>
  <c r="J63" i="5"/>
  <c r="L177" i="5"/>
  <c r="H209" i="5"/>
  <c r="G209" i="5"/>
  <c r="M107" i="5"/>
  <c r="L107" i="5"/>
  <c r="O107" i="5"/>
  <c r="H14" i="5"/>
  <c r="G14" i="5"/>
  <c r="H202" i="5"/>
  <c r="G202" i="5"/>
  <c r="G153" i="5"/>
  <c r="H153" i="5"/>
  <c r="G35" i="5"/>
  <c r="H35" i="5"/>
  <c r="D35" i="5" s="1"/>
  <c r="L105" i="5"/>
  <c r="O105" i="5"/>
  <c r="M105" i="5"/>
  <c r="L42" i="5"/>
  <c r="M24" i="5"/>
  <c r="O79" i="5"/>
  <c r="H60" i="5"/>
  <c r="G60" i="5"/>
  <c r="AB212" i="5"/>
  <c r="M128" i="5"/>
  <c r="M77" i="5"/>
  <c r="M155" i="5"/>
  <c r="G39" i="5"/>
  <c r="H39" i="5"/>
  <c r="D39" i="5" s="1"/>
  <c r="M130" i="5"/>
  <c r="L21" i="5"/>
  <c r="H81" i="5"/>
  <c r="G81" i="5"/>
  <c r="M57" i="5"/>
  <c r="L118" i="5"/>
  <c r="O118" i="5"/>
  <c r="M149" i="5"/>
  <c r="L163" i="5"/>
  <c r="K82" i="5"/>
  <c r="D22" i="2" s="1"/>
  <c r="O80" i="5"/>
  <c r="L79" i="5"/>
  <c r="AD173" i="5"/>
  <c r="O17" i="5"/>
  <c r="M141" i="5"/>
  <c r="M144" i="5"/>
  <c r="L136" i="5"/>
  <c r="L156" i="5"/>
  <c r="M41" i="5"/>
  <c r="G155" i="5"/>
  <c r="H155" i="5"/>
  <c r="G15" i="5"/>
  <c r="H15" i="5"/>
  <c r="G203" i="5"/>
  <c r="H203" i="5"/>
  <c r="H98" i="5"/>
  <c r="G98" i="5"/>
  <c r="L195" i="5"/>
  <c r="M195" i="5"/>
  <c r="O195" i="5"/>
  <c r="H90" i="5"/>
  <c r="G90" i="5"/>
  <c r="M203" i="5"/>
  <c r="L203" i="5"/>
  <c r="O203" i="5"/>
  <c r="G176" i="5"/>
  <c r="H176" i="5"/>
  <c r="L13" i="5"/>
  <c r="O13" i="5"/>
  <c r="M13" i="5"/>
  <c r="G104" i="5"/>
  <c r="E120" i="5"/>
  <c r="H104" i="5"/>
  <c r="L10" i="5"/>
  <c r="O10" i="5"/>
  <c r="M10" i="5"/>
  <c r="H182" i="5"/>
  <c r="G182" i="5"/>
  <c r="H165" i="5"/>
  <c r="G165" i="5"/>
  <c r="O34" i="5"/>
  <c r="L34" i="5"/>
  <c r="M34" i="5"/>
  <c r="G86" i="5"/>
  <c r="H86" i="5"/>
  <c r="H150" i="5"/>
  <c r="G150" i="5"/>
  <c r="M69" i="5"/>
  <c r="O69" i="5"/>
  <c r="L69" i="5"/>
  <c r="G30" i="5"/>
  <c r="H30" i="5"/>
  <c r="D30" i="5" s="1"/>
  <c r="L175" i="5"/>
  <c r="O175" i="5"/>
  <c r="K185" i="5"/>
  <c r="D29" i="2" s="1"/>
  <c r="O189" i="5"/>
  <c r="L189" i="5"/>
  <c r="M189" i="5"/>
  <c r="O72" i="5"/>
  <c r="M72" i="5"/>
  <c r="L72" i="5"/>
  <c r="O188" i="5"/>
  <c r="L188" i="5"/>
  <c r="M188" i="5"/>
  <c r="H88" i="5"/>
  <c r="G88" i="5"/>
  <c r="M202" i="5"/>
  <c r="L202" i="5"/>
  <c r="O202" i="5"/>
  <c r="G71" i="5"/>
  <c r="H71" i="5"/>
  <c r="M191" i="5"/>
  <c r="O191" i="5"/>
  <c r="L191" i="5"/>
  <c r="H141" i="5"/>
  <c r="G141" i="5"/>
  <c r="H156" i="5"/>
  <c r="G156" i="5"/>
  <c r="G139" i="5"/>
  <c r="H139" i="5"/>
  <c r="D139" i="5" s="1"/>
  <c r="L60" i="5"/>
  <c r="O60" i="5"/>
  <c r="O88" i="5"/>
  <c r="L88" i="5"/>
  <c r="M88" i="5"/>
  <c r="M48" i="5"/>
  <c r="O48" i="5"/>
  <c r="L48" i="5"/>
  <c r="G79" i="5"/>
  <c r="H79" i="5"/>
  <c r="D79" i="5" s="1"/>
  <c r="AD186" i="5"/>
  <c r="H95" i="5"/>
  <c r="D95" i="5" s="1"/>
  <c r="G95" i="5"/>
  <c r="L75" i="5"/>
  <c r="O75" i="5"/>
  <c r="H169" i="5"/>
  <c r="D169" i="5" s="1"/>
  <c r="G169" i="5"/>
  <c r="F82" i="5"/>
  <c r="C22" i="2" s="1"/>
  <c r="M60" i="5"/>
  <c r="M42" i="5"/>
  <c r="O35" i="5"/>
  <c r="AA173" i="5"/>
  <c r="H28" i="5"/>
  <c r="D28" i="5" s="1"/>
  <c r="G28" i="5"/>
  <c r="E44" i="5"/>
  <c r="AF102" i="5"/>
  <c r="J198" i="5"/>
  <c r="M140" i="5"/>
  <c r="L155" i="5"/>
  <c r="H112" i="5"/>
  <c r="D112" i="5" s="1"/>
  <c r="G112" i="5"/>
  <c r="L114" i="5"/>
  <c r="AA212" i="5"/>
  <c r="M175" i="5"/>
  <c r="L97" i="5"/>
  <c r="L159" i="5"/>
  <c r="O19" i="5"/>
  <c r="F101" i="5"/>
  <c r="C23" i="2" s="1"/>
  <c r="H145" i="5"/>
  <c r="D145" i="5" s="1"/>
  <c r="G145" i="5"/>
  <c r="H38" i="5"/>
  <c r="G38" i="5"/>
  <c r="H73" i="5"/>
  <c r="G73" i="5"/>
  <c r="O39" i="5"/>
  <c r="L123" i="5"/>
  <c r="M152" i="5"/>
  <c r="L146" i="5"/>
  <c r="M156" i="5"/>
  <c r="L92" i="5"/>
  <c r="M75" i="5"/>
  <c r="D71" i="5" l="1"/>
  <c r="D201" i="5"/>
  <c r="D80" i="5"/>
  <c r="D87" i="5"/>
  <c r="D19" i="5"/>
  <c r="D190" i="5"/>
  <c r="D119" i="5"/>
  <c r="M81" i="5"/>
  <c r="D81" i="5" s="1"/>
  <c r="G120" i="5"/>
  <c r="D123" i="5"/>
  <c r="D54" i="5"/>
  <c r="D104" i="5"/>
  <c r="D14" i="5"/>
  <c r="L211" i="5"/>
  <c r="D113" i="5"/>
  <c r="D151" i="5"/>
  <c r="F63" i="5"/>
  <c r="C21" i="2" s="1"/>
  <c r="D96" i="5"/>
  <c r="D98" i="5"/>
  <c r="D208" i="5"/>
  <c r="D210" i="5"/>
  <c r="L198" i="5"/>
  <c r="D62" i="5"/>
  <c r="D114" i="5"/>
  <c r="D21" i="5"/>
  <c r="D51" i="5"/>
  <c r="D55" i="5"/>
  <c r="D164" i="5"/>
  <c r="D36" i="5"/>
  <c r="D181" i="5"/>
  <c r="G211" i="5"/>
  <c r="D78" i="5"/>
  <c r="D32" i="5"/>
  <c r="D158" i="5"/>
  <c r="D73" i="5"/>
  <c r="D176" i="5"/>
  <c r="D56" i="5"/>
  <c r="D86" i="5"/>
  <c r="D182" i="5"/>
  <c r="D90" i="5"/>
  <c r="D15" i="5"/>
  <c r="O62" i="5"/>
  <c r="D153" i="5"/>
  <c r="D157" i="5"/>
  <c r="D17" i="5"/>
  <c r="D136" i="5"/>
  <c r="N159" i="5"/>
  <c r="D117" i="5"/>
  <c r="D197" i="5"/>
  <c r="D166" i="5"/>
  <c r="D129" i="5"/>
  <c r="D49" i="5"/>
  <c r="D99" i="5"/>
  <c r="D142" i="5"/>
  <c r="D38" i="5"/>
  <c r="G44" i="5"/>
  <c r="D88" i="5"/>
  <c r="G159" i="5"/>
  <c r="D20" i="5"/>
  <c r="D89" i="5"/>
  <c r="D154" i="5"/>
  <c r="D111" i="5"/>
  <c r="D132" i="5"/>
  <c r="L101" i="5"/>
  <c r="D165" i="5"/>
  <c r="D171" i="5"/>
  <c r="N26" i="5"/>
  <c r="D150" i="5"/>
  <c r="D40" i="5"/>
  <c r="G172" i="5"/>
  <c r="D16" i="5"/>
  <c r="D107" i="5"/>
  <c r="G198" i="5"/>
  <c r="O21" i="5"/>
  <c r="O25" i="5" s="1"/>
  <c r="D209" i="5"/>
  <c r="D126" i="5"/>
  <c r="D57" i="5"/>
  <c r="D175" i="5"/>
  <c r="D192" i="5"/>
  <c r="D195" i="5"/>
  <c r="N83" i="5"/>
  <c r="N120" i="5"/>
  <c r="D152" i="5"/>
  <c r="L82" i="5"/>
  <c r="D144" i="5"/>
  <c r="D106" i="5"/>
  <c r="D48" i="5"/>
  <c r="D127" i="5"/>
  <c r="D29" i="5"/>
  <c r="D52" i="5"/>
  <c r="O171" i="5"/>
  <c r="O172" i="5" s="1"/>
  <c r="L171" i="5"/>
  <c r="N173" i="5" s="1"/>
  <c r="N198" i="5"/>
  <c r="N199" i="5"/>
  <c r="D203" i="5"/>
  <c r="N146" i="5"/>
  <c r="N147" i="5"/>
  <c r="D202" i="5"/>
  <c r="D149" i="5"/>
  <c r="D191" i="5"/>
  <c r="D194" i="5"/>
  <c r="D77" i="5"/>
  <c r="D193" i="5"/>
  <c r="D108" i="5"/>
  <c r="F25" i="5"/>
  <c r="C19" i="2" s="1"/>
  <c r="D34" i="5"/>
  <c r="N25" i="5"/>
  <c r="L185" i="5"/>
  <c r="D131" i="5"/>
  <c r="O133" i="5"/>
  <c r="D41" i="5"/>
  <c r="D183" i="5"/>
  <c r="D47" i="5"/>
  <c r="O58" i="5"/>
  <c r="O63" i="5" s="1"/>
  <c r="M58" i="5"/>
  <c r="D58" i="5" s="1"/>
  <c r="L58" i="5"/>
  <c r="N63" i="5" s="1"/>
  <c r="L25" i="5"/>
  <c r="L120" i="5"/>
  <c r="G21" i="5"/>
  <c r="G82" i="5"/>
  <c r="D140" i="5"/>
  <c r="N82" i="5"/>
  <c r="N211" i="5"/>
  <c r="N212" i="5"/>
  <c r="D50" i="5"/>
  <c r="D93" i="5"/>
  <c r="D100" i="5"/>
  <c r="D204" i="5"/>
  <c r="D206" i="5"/>
  <c r="L172" i="5"/>
  <c r="O198" i="5"/>
  <c r="D42" i="5"/>
  <c r="D72" i="5"/>
  <c r="D66" i="5"/>
  <c r="D128" i="5"/>
  <c r="D130" i="5"/>
  <c r="O159" i="5"/>
  <c r="D9" i="5"/>
  <c r="L133" i="5"/>
  <c r="D205" i="5"/>
  <c r="D167" i="5"/>
  <c r="D11" i="5"/>
  <c r="D24" i="5"/>
  <c r="O120" i="5"/>
  <c r="N160" i="5"/>
  <c r="N44" i="5"/>
  <c r="N45" i="5"/>
  <c r="N134" i="5"/>
  <c r="O185" i="5"/>
  <c r="D60" i="5"/>
  <c r="D189" i="5"/>
  <c r="D163" i="5"/>
  <c r="D85" i="5"/>
  <c r="D184" i="5"/>
  <c r="D207" i="5"/>
  <c r="O146" i="5"/>
  <c r="D178" i="5"/>
  <c r="D76" i="5"/>
  <c r="D10" i="5"/>
  <c r="D31" i="5"/>
  <c r="D188" i="5"/>
  <c r="D177" i="5"/>
  <c r="D125" i="5"/>
  <c r="L94" i="5"/>
  <c r="N102" i="5" s="1"/>
  <c r="O94" i="5"/>
  <c r="O101" i="5" s="1"/>
  <c r="M94" i="5"/>
  <c r="D94" i="5" s="1"/>
  <c r="Z83" i="5"/>
  <c r="L63" i="5"/>
  <c r="D156" i="5"/>
  <c r="D141" i="5"/>
  <c r="D155" i="5"/>
  <c r="D69" i="5"/>
  <c r="D116" i="5"/>
  <c r="D75" i="5"/>
  <c r="D12" i="5"/>
  <c r="D23" i="5"/>
  <c r="G146" i="5"/>
  <c r="O211" i="5"/>
  <c r="N133" i="5"/>
  <c r="D162" i="5"/>
  <c r="D59" i="5"/>
  <c r="D168" i="5"/>
  <c r="D105" i="5"/>
  <c r="D33" i="5"/>
  <c r="D70" i="5"/>
  <c r="N186" i="5"/>
  <c r="N185" i="5"/>
  <c r="D13" i="5"/>
  <c r="D91" i="5"/>
  <c r="G101" i="5"/>
  <c r="O82" i="5"/>
  <c r="D137" i="5"/>
  <c r="N121" i="5"/>
  <c r="D68" i="5"/>
  <c r="D67" i="5"/>
  <c r="O44" i="5"/>
  <c r="D110" i="5"/>
  <c r="G63" i="5" l="1"/>
  <c r="N101" i="5"/>
  <c r="D133" i="5"/>
  <c r="B25" i="2" s="1"/>
  <c r="D211" i="5"/>
  <c r="B31" i="2" s="1"/>
  <c r="D146" i="5"/>
  <c r="B26" i="2" s="1"/>
  <c r="D82" i="5"/>
  <c r="B22" i="2" s="1"/>
  <c r="G25" i="5"/>
  <c r="N172" i="5"/>
  <c r="D120" i="5"/>
  <c r="B24" i="2" s="1"/>
  <c r="D198" i="5"/>
  <c r="B30" i="2" s="1"/>
  <c r="D101" i="5"/>
  <c r="B23" i="2" s="1"/>
  <c r="D44" i="5"/>
  <c r="B20" i="2" s="1"/>
  <c r="D185" i="5"/>
  <c r="B29" i="2" s="1"/>
  <c r="D25" i="5"/>
  <c r="B19" i="2" s="1"/>
  <c r="D159" i="5"/>
  <c r="B27" i="2" s="1"/>
  <c r="N64" i="5"/>
  <c r="D172" i="5"/>
  <c r="B28" i="2" s="1"/>
  <c r="D63" i="5"/>
  <c r="B21" i="2" s="1"/>
</calcChain>
</file>

<file path=xl/sharedStrings.xml><?xml version="1.0" encoding="utf-8"?>
<sst xmlns="http://schemas.openxmlformats.org/spreadsheetml/2006/main" count="6167" uniqueCount="930">
  <si>
    <t>Test</t>
  </si>
  <si>
    <t>Run</t>
  </si>
  <si>
    <t>T01</t>
  </si>
  <si>
    <t>R01</t>
  </si>
  <si>
    <t>Reference Software:</t>
  </si>
  <si>
    <t>Candidate Software:</t>
  </si>
  <si>
    <t>Description</t>
  </si>
  <si>
    <t>Pass</t>
  </si>
  <si>
    <t>T02</t>
  </si>
  <si>
    <t>T03</t>
  </si>
  <si>
    <t>T04</t>
  </si>
  <si>
    <t>T05</t>
  </si>
  <si>
    <t>T06</t>
  </si>
  <si>
    <t>Ken Nittler</t>
  </si>
  <si>
    <t>Total</t>
  </si>
  <si>
    <t>Solar</t>
  </si>
  <si>
    <t>Reference</t>
  </si>
  <si>
    <t>Candidate</t>
  </si>
  <si>
    <t>Difference</t>
  </si>
  <si>
    <t>Percent</t>
  </si>
  <si>
    <t>Tolerance on Total TDV between Reference and Candidate software</t>
  </si>
  <si>
    <t>Fail</t>
  </si>
  <si>
    <t>MPCBECC</t>
  </si>
  <si>
    <t>Comparison Date:</t>
  </si>
  <si>
    <t>Comparison Author:</t>
  </si>
  <si>
    <t>Pass/Fail</t>
  </si>
  <si>
    <t>R02</t>
  </si>
  <si>
    <t>R03</t>
  </si>
  <si>
    <t>R04</t>
  </si>
  <si>
    <t>R05</t>
  </si>
  <si>
    <t>R06</t>
  </si>
  <si>
    <t>R07</t>
  </si>
  <si>
    <t>R08</t>
  </si>
  <si>
    <t>R09</t>
  </si>
  <si>
    <t>R10</t>
  </si>
  <si>
    <t>R11</t>
  </si>
  <si>
    <t>R12</t>
  </si>
  <si>
    <t>R13</t>
  </si>
  <si>
    <t>R14</t>
  </si>
  <si>
    <t>R15</t>
  </si>
  <si>
    <t>R16</t>
  </si>
  <si>
    <t>Prototype</t>
  </si>
  <si>
    <t>Water Heating</t>
  </si>
  <si>
    <t>Standard Design</t>
  </si>
  <si>
    <t>Proposed Design</t>
  </si>
  <si>
    <t>S2100ft2</t>
  </si>
  <si>
    <t>P2100ft2</t>
  </si>
  <si>
    <t>S2700ft2</t>
  </si>
  <si>
    <t>S6960ft2</t>
  </si>
  <si>
    <t>P2700ft2</t>
  </si>
  <si>
    <t>P6960ft2</t>
  </si>
  <si>
    <t>Zone 01</t>
  </si>
  <si>
    <t>Zone 02</t>
  </si>
  <si>
    <t>Zone 03</t>
  </si>
  <si>
    <t>Zone 04</t>
  </si>
  <si>
    <t>Zone 05</t>
  </si>
  <si>
    <t>Zone 06</t>
  </si>
  <si>
    <t>Zone 07</t>
  </si>
  <si>
    <t>Zone 08</t>
  </si>
  <si>
    <t>Zone 09</t>
  </si>
  <si>
    <t>Zone 10</t>
  </si>
  <si>
    <t>Zone 11</t>
  </si>
  <si>
    <t>Zone 12</t>
  </si>
  <si>
    <t>Zone 13</t>
  </si>
  <si>
    <t>Zone 14</t>
  </si>
  <si>
    <t>Zone 15</t>
  </si>
  <si>
    <t>Zone 16</t>
  </si>
  <si>
    <t>Climate</t>
  </si>
  <si>
    <t>All Zones</t>
  </si>
  <si>
    <t>TestArray</t>
  </si>
  <si>
    <t>This tab should not be modified. Contains constants and descriptions that drive rest of spreadsheet</t>
  </si>
  <si>
    <t>Proposed Model Site Electric Use</t>
  </si>
  <si>
    <t>Proposed Model Site Natural Gas Use</t>
  </si>
  <si>
    <t>Proposed Model Site Other Fuel Use</t>
  </si>
  <si>
    <t>Proposed Model TDV</t>
  </si>
  <si>
    <t>Standard Model Site Natural Gas Use</t>
  </si>
  <si>
    <t>Standard Model Site Other Fuel Use</t>
  </si>
  <si>
    <t>Standard Model TDV</t>
  </si>
  <si>
    <t>Software Versions</t>
  </si>
  <si>
    <t>Pass /</t>
  </si>
  <si>
    <t>Compliance</t>
  </si>
  <si>
    <t>Spc Heat</t>
  </si>
  <si>
    <t>Spc Cool</t>
  </si>
  <si>
    <t>IAQ Vent</t>
  </si>
  <si>
    <t>Other HVAC</t>
  </si>
  <si>
    <t>Wtr Heat</t>
  </si>
  <si>
    <t>Ins Light</t>
  </si>
  <si>
    <t>Appl &amp; Cook</t>
  </si>
  <si>
    <t>Plug Lds</t>
  </si>
  <si>
    <t>Exterior</t>
  </si>
  <si>
    <t>TOTAL</t>
  </si>
  <si>
    <t>Comp Total</t>
  </si>
  <si>
    <t>End User</t>
  </si>
  <si>
    <t>Run Date/Time</t>
  </si>
  <si>
    <t>Run Title</t>
  </si>
  <si>
    <t>Analysis Type</t>
  </si>
  <si>
    <t>Margin</t>
  </si>
  <si>
    <t>(kWh)</t>
  </si>
  <si>
    <t>(Therms)</t>
  </si>
  <si>
    <t>(MMBtu)</t>
  </si>
  <si>
    <t>(kTDV/ft2-yr)</t>
  </si>
  <si>
    <t>Ruleset</t>
  </si>
  <si>
    <t>CSE</t>
  </si>
  <si>
    <t>Application</t>
  </si>
  <si>
    <t>Proposed and Standard</t>
  </si>
  <si>
    <t>PASS</t>
  </si>
  <si>
    <t>OtherHVAC</t>
  </si>
  <si>
    <t>SpcHeat</t>
  </si>
  <si>
    <t>SpcCool</t>
  </si>
  <si>
    <t>IAQVent</t>
  </si>
  <si>
    <t>WtrHeat</t>
  </si>
  <si>
    <t>Proposed</t>
  </si>
  <si>
    <t>Standard</t>
  </si>
  <si>
    <t>Row</t>
  </si>
  <si>
    <t>T01R12</t>
  </si>
  <si>
    <t>Fenestration U 0.40/S 0.40</t>
  </si>
  <si>
    <t>Furnace AFUE 92</t>
  </si>
  <si>
    <t>Air Conditioner SEER 16/EER 14</t>
  </si>
  <si>
    <t>Insulation Construction Quality Improved</t>
  </si>
  <si>
    <t>Common Measures</t>
  </si>
  <si>
    <t>Within</t>
  </si>
  <si>
    <t>Tolerance</t>
  </si>
  <si>
    <t>Yes</t>
  </si>
  <si>
    <t>No</t>
  </si>
  <si>
    <t>Standard = Proposed for this test</t>
  </si>
  <si>
    <t>Standard = T01 Standard for this test</t>
  </si>
  <si>
    <t>Standard = T02 Standard for this test</t>
  </si>
  <si>
    <t>Standard = T03 Standard for this test</t>
  </si>
  <si>
    <t>Array that includes all data that needs to be searched in results</t>
  </si>
  <si>
    <t>Filename</t>
  </si>
  <si>
    <t>Column</t>
  </si>
  <si>
    <t>Number</t>
  </si>
  <si>
    <t>Column that includes only the file name (eg T02R01)</t>
  </si>
  <si>
    <t>TotalSum</t>
  </si>
  <si>
    <t>FAIL</t>
  </si>
  <si>
    <t>T04R12</t>
  </si>
  <si>
    <t>PrototypeArray</t>
  </si>
  <si>
    <t>S21</t>
  </si>
  <si>
    <t>P21</t>
  </si>
  <si>
    <t>S27</t>
  </si>
  <si>
    <t>P27</t>
  </si>
  <si>
    <t>S69</t>
  </si>
  <si>
    <t>P69</t>
  </si>
  <si>
    <t>Standard = Varies for this test</t>
  </si>
  <si>
    <t>Package</t>
  </si>
  <si>
    <t>Ducts 2% Leakage</t>
  </si>
  <si>
    <t>Air Leakage ACH50 2.0</t>
  </si>
  <si>
    <t>T06R12</t>
  </si>
  <si>
    <t>2 Water Heaters using Multiplier</t>
  </si>
  <si>
    <t>2 Water Heaters Using 2 entries</t>
  </si>
  <si>
    <t>Parallel Piping</t>
  </si>
  <si>
    <t>Test #</t>
  </si>
  <si>
    <t>Run #</t>
  </si>
  <si>
    <t>Number of Runs</t>
  </si>
  <si>
    <t>Standard Design Tests</t>
  </si>
  <si>
    <t>Following tests all 16 climate zones</t>
  </si>
  <si>
    <t>Following tests standard design = proposed design</t>
  </si>
  <si>
    <t>R01-R16</t>
  </si>
  <si>
    <t>Standard Design Test</t>
  </si>
  <si>
    <t>Proposed Design Tests</t>
  </si>
  <si>
    <t>Following tests should have standard = standard from tests T01, T02 and T03</t>
  </si>
  <si>
    <t>Proposed Design Test</t>
  </si>
  <si>
    <t>Following tests for Climate Zone 12 only</t>
  </si>
  <si>
    <t>Following tests should have the same standard design as T01R12</t>
  </si>
  <si>
    <t>This tab should not be modified. Contains reference lookup data that drive rest of spreadsheet</t>
  </si>
  <si>
    <t>Software does not have this value, so point to 0 column for now</t>
  </si>
  <si>
    <t>These are preset to match the format of the CBECC-Res AnalysisResults.csv file as of 07/02/2013</t>
  </si>
  <si>
    <t xml:space="preserve">S2100 </t>
  </si>
  <si>
    <t xml:space="preserve">S2700 </t>
  </si>
  <si>
    <t xml:space="preserve">S6960 </t>
  </si>
  <si>
    <t xml:space="preserve">P2100 </t>
  </si>
  <si>
    <t xml:space="preserve">P2700 </t>
  </si>
  <si>
    <t xml:space="preserve">P6960 </t>
  </si>
  <si>
    <t>Some standard designs are different than T01R12</t>
  </si>
  <si>
    <t>Tolerance:</t>
  </si>
  <si>
    <t>Large Tankless RE 0.76/Input 300000/0 gal</t>
  </si>
  <si>
    <t>Electric Resistance EF 0.92/Input 4500</t>
  </si>
  <si>
    <t>Heat Pump EF 2.4/Input 4500</t>
  </si>
  <si>
    <t>Small Tankless EF 0.80/Input 195000/0 gal</t>
  </si>
  <si>
    <t>T08R05 was intended to have standby losses. Not implemented at time of testing</t>
  </si>
  <si>
    <t>Notes</t>
  </si>
  <si>
    <t>Need to add no natural gas to site test</t>
  </si>
  <si>
    <t>Need to add reporting tests</t>
  </si>
  <si>
    <t>S2100ft2/P2100ft2</t>
  </si>
  <si>
    <t>Multiple Orientation</t>
  </si>
  <si>
    <t>North Standard</t>
  </si>
  <si>
    <t>East Standard</t>
  </si>
  <si>
    <t>South Standard</t>
  </si>
  <si>
    <t>West Standard</t>
  </si>
  <si>
    <t>North Proposed</t>
  </si>
  <si>
    <t>East Proposed</t>
  </si>
  <si>
    <t>South Proposed</t>
  </si>
  <si>
    <t>West Proposed</t>
  </si>
  <si>
    <t>This tab should not be modified. Contains lookup data that may be copied to ReferenceLookup or CandidateLookup Tab</t>
  </si>
  <si>
    <t>Column N will need to be modified for different software</t>
  </si>
  <si>
    <t>to return just the filename such as T01R01.</t>
  </si>
  <si>
    <t>Blue fields should be updated to match current results</t>
  </si>
  <si>
    <t>Single Standard Front 45</t>
  </si>
  <si>
    <t>Single Proposed front 45</t>
  </si>
  <si>
    <t>From</t>
  </si>
  <si>
    <t>To</t>
  </si>
  <si>
    <t>ReferenceFileArray</t>
  </si>
  <si>
    <t>The filename must be in the same row as in the Reference tab</t>
  </si>
  <si>
    <t>The T09 multiple orientation run case only uses 4 input files.</t>
  </si>
  <si>
    <t>The data in this table is used to map the 4 file names into the T09 names</t>
  </si>
  <si>
    <t>No Cool Vent</t>
  </si>
  <si>
    <t>Large Storage RE 0.77/Input 100000/75gal/Stby 0.01</t>
  </si>
  <si>
    <t>Large Storage RE 0.77/Input 100000/75gal/Stby 0.03</t>
  </si>
  <si>
    <t>Release Log</t>
  </si>
  <si>
    <t>PV Credit</t>
  </si>
  <si>
    <t>These are preset to match the format of the CBECC-Res AnalysisResults.csv file as of 11/18/2013 with PV Credit Column Added</t>
  </si>
  <si>
    <t>Some standard designs are different than T03R12</t>
  </si>
  <si>
    <t>Multi Family Water Heating</t>
  </si>
  <si>
    <t>8 Storage</t>
  </si>
  <si>
    <t>8 Storage 2 Systems</t>
  </si>
  <si>
    <t>Source Energy</t>
  </si>
  <si>
    <t>Need no ducts</t>
  </si>
  <si>
    <t>P1665ft2</t>
  </si>
  <si>
    <t xml:space="preserve">8 LgStor </t>
  </si>
  <si>
    <t>2 LgStor Central Recirc</t>
  </si>
  <si>
    <t>2 LgStor Central Solar</t>
  </si>
  <si>
    <t>2 LgStor Central Solar Recirc</t>
  </si>
  <si>
    <t>2 SmInstantant Central Solar</t>
  </si>
  <si>
    <t>2 SmInstantant Central Solar Recirc</t>
  </si>
  <si>
    <t>1 Indirect Central Solar</t>
  </si>
  <si>
    <t>1 Indirect Central Solar Recirc</t>
  </si>
  <si>
    <t>Package No Natural Gas</t>
  </si>
  <si>
    <t>Heatpump DHW</t>
  </si>
  <si>
    <t>Heatpump DHW no Natural Gas</t>
  </si>
  <si>
    <t>Electric DHW</t>
  </si>
  <si>
    <t>Electric DHW no Natural Gas</t>
  </si>
  <si>
    <t>Heatpump HVAC</t>
  </si>
  <si>
    <t>Heatpump HVAC no Natural Gas</t>
  </si>
  <si>
    <t xml:space="preserve">Heatpump HVAC &amp; DHW </t>
  </si>
  <si>
    <t>Heatpump HVAC &amp; DHW no Natural Gas</t>
  </si>
  <si>
    <t>E 1440ft2 as New Construction</t>
  </si>
  <si>
    <t>E 1440ft2 as Addition/Alteration</t>
  </si>
  <si>
    <t>EA 1665ft2</t>
  </si>
  <si>
    <t>EAA Ceiling R38 Verified Wind U0.39/S0.34 Verified</t>
  </si>
  <si>
    <t>EAA Ceiling R38 Verified Wind U0.39/S0.34</t>
  </si>
  <si>
    <t>EAA Ceiling R38 Verified Wind U0.40/S0.35 Verified</t>
  </si>
  <si>
    <t>EAA Ceiling R38 Verified Wind U0.40/S0.35</t>
  </si>
  <si>
    <t>EAA Ceiling R38 Verified Wind U0.41/S0.36 Verified</t>
  </si>
  <si>
    <t>EAA Ceiling R38 Verified Wind U0.41/S0.36</t>
  </si>
  <si>
    <t>P1665</t>
  </si>
  <si>
    <t>E+A+A Walls &amp; HVAC</t>
  </si>
  <si>
    <t>E+A+A Base &amp; Windows</t>
  </si>
  <si>
    <t>Standard Design Varies with features and verification</t>
  </si>
  <si>
    <t>EAA Ceiling R38 Verified HVAC Worse</t>
  </si>
  <si>
    <t>EAA Ceiling R38 Verified HVAC Worse Verified</t>
  </si>
  <si>
    <t xml:space="preserve">EAA Ceiling R38 Verified HVAC Equal </t>
  </si>
  <si>
    <t>EAA Ceiling R38 Verified HVAC Equal Verified</t>
  </si>
  <si>
    <t>EAA Ceiling R38 Verified HVAC Better</t>
  </si>
  <si>
    <t>EAA Ceiling R38 Verified HVAC Better Verified</t>
  </si>
  <si>
    <t>EAA Ceiling R38 Verified Wall R13</t>
  </si>
  <si>
    <t>EAA Ceiling R38 Verified Wall R13 Verified</t>
  </si>
  <si>
    <t>EAA Ceiling R38 Verified</t>
  </si>
  <si>
    <t>EAA Ceiling R38 Verified Wall R11</t>
  </si>
  <si>
    <t>EAA Ceiling R38 Verified Wall R11 Verified</t>
  </si>
  <si>
    <t>Equals</t>
  </si>
  <si>
    <t>Design</t>
  </si>
  <si>
    <t>Lookup</t>
  </si>
  <si>
    <t>Type of Software:</t>
  </si>
  <si>
    <t>Requires review of standard design tests</t>
  </si>
  <si>
    <t>Does not require review of standard design tests</t>
  </si>
  <si>
    <t>SoftwareTypeArray</t>
  </si>
  <si>
    <t>Path</t>
  </si>
  <si>
    <t>Extension</t>
  </si>
  <si>
    <t>Without</t>
  </si>
  <si>
    <t>Column L removes path name if present</t>
  </si>
  <si>
    <t>Column M removes extension if present</t>
  </si>
  <si>
    <t xml:space="preserve">Column N may need to be modified for different software. </t>
  </si>
  <si>
    <t>Reorded in v18 to make east facing first map to work with CBECC-Res</t>
  </si>
  <si>
    <t>ConstructionTypeArray</t>
  </si>
  <si>
    <t>Both</t>
  </si>
  <si>
    <t>New</t>
  </si>
  <si>
    <t>Both New and EAA</t>
  </si>
  <si>
    <t>New construction only</t>
  </si>
  <si>
    <t>Column N removes /N,/E,/W,/S and replaces with filename if present</t>
  </si>
  <si>
    <t>Standard Model Electric Demand</t>
  </si>
  <si>
    <t>(kW)</t>
  </si>
  <si>
    <t>CandidateFile</t>
  </si>
  <si>
    <t xml:space="preserve">ReferenceFile </t>
  </si>
  <si>
    <t>If the column for the file name is changed, column L of this tab must be updated</t>
  </si>
  <si>
    <t>Savings Results</t>
  </si>
  <si>
    <t>CAHP-SF / CAHP-MF / CMFNH Results</t>
  </si>
  <si>
    <t>Total Demand</t>
  </si>
  <si>
    <t>Compliance Demand</t>
  </si>
  <si>
    <t>Total TDV</t>
  </si>
  <si>
    <t>Zero Energy Ready Kicker</t>
  </si>
  <si>
    <t>Future Code Kicker</t>
  </si>
  <si>
    <t>Low Use Kicker</t>
  </si>
  <si>
    <t>Ultra Low Use Kicker</t>
  </si>
  <si>
    <t>Initial Score</t>
  </si>
  <si>
    <t>Initial Incentive</t>
  </si>
  <si>
    <t>Final Score</t>
  </si>
  <si>
    <t>Final Incentive</t>
  </si>
  <si>
    <t>(%)</t>
  </si>
  <si>
    <t>(0 or 5)</t>
  </si>
  <si>
    <t>(0 or 3)</t>
  </si>
  <si>
    <t>(int)</t>
  </si>
  <si>
    <t>($)</t>
  </si>
  <si>
    <t>To test the alterations, runs have been constructed for 3 proposed design - worse, equal or better than the alteration standard</t>
  </si>
  <si>
    <t>For alterations there are 2 possible standard design values - the exsting feature or the alteration standard from Table 150.2-A</t>
  </si>
  <si>
    <t>Which standard applies depends on the measure and if the existing feature is verified.</t>
  </si>
  <si>
    <t>So in the TDS, there are up to 2 x 3 = 6 runs to test EAA results.</t>
  </si>
  <si>
    <t>Worse</t>
  </si>
  <si>
    <t>Worse with existing verified</t>
  </si>
  <si>
    <t>Equal</t>
  </si>
  <si>
    <t>Equal with existing verified</t>
  </si>
  <si>
    <t>Better</t>
  </si>
  <si>
    <t>Better with existing verfied</t>
  </si>
  <si>
    <t xml:space="preserve">High  </t>
  </si>
  <si>
    <t>Medium</t>
  </si>
  <si>
    <t>Low</t>
  </si>
  <si>
    <t>Budget</t>
  </si>
  <si>
    <t>Magnitude</t>
  </si>
  <si>
    <t>alteration standard</t>
  </si>
  <si>
    <t>existing feature</t>
  </si>
  <si>
    <t>(open to some interpretation based on Table 150.2-A and ACM Reference language)</t>
  </si>
  <si>
    <t>Example pattern of results:</t>
  </si>
  <si>
    <t>alteration standard =</t>
  </si>
  <si>
    <t>existing standard =</t>
  </si>
  <si>
    <t>EAA Budgets</t>
  </si>
  <si>
    <t>Proposed Design Rating Model Site Electric Use</t>
  </si>
  <si>
    <t>Proposed  Design Rating Model Site Other Fuel Use</t>
  </si>
  <si>
    <t>Proposed  Design Rating Model TDV</t>
  </si>
  <si>
    <t>Project</t>
  </si>
  <si>
    <t>High Efficacy Licker</t>
  </si>
  <si>
    <t>Path/File</t>
  </si>
  <si>
    <t>Rating</t>
  </si>
  <si>
    <t>U</t>
  </si>
  <si>
    <t>U01R01</t>
  </si>
  <si>
    <t>U01R02</t>
  </si>
  <si>
    <t>U01R03</t>
  </si>
  <si>
    <t>U01R04</t>
  </si>
  <si>
    <t>U01R05</t>
  </si>
  <si>
    <t>U01R06</t>
  </si>
  <si>
    <t>U01R07</t>
  </si>
  <si>
    <t>U01R08</t>
  </si>
  <si>
    <t>U01R09</t>
  </si>
  <si>
    <t>U01R10</t>
  </si>
  <si>
    <t>U01R11</t>
  </si>
  <si>
    <t>U01R12</t>
  </si>
  <si>
    <t>U01R13</t>
  </si>
  <si>
    <t>U01R14</t>
  </si>
  <si>
    <t>U01R15</t>
  </si>
  <si>
    <t>U01R16</t>
  </si>
  <si>
    <t>U02R01</t>
  </si>
  <si>
    <t>U02R02</t>
  </si>
  <si>
    <t>U02R03</t>
  </si>
  <si>
    <t>U02R04</t>
  </si>
  <si>
    <t>U02R05</t>
  </si>
  <si>
    <t>U02R06</t>
  </si>
  <si>
    <t>U02R07</t>
  </si>
  <si>
    <t>U02R08</t>
  </si>
  <si>
    <t>U02R09</t>
  </si>
  <si>
    <t>U02R10</t>
  </si>
  <si>
    <t>U02R11</t>
  </si>
  <si>
    <t>U02R12</t>
  </si>
  <si>
    <t>U02R13</t>
  </si>
  <si>
    <t>U02R14</t>
  </si>
  <si>
    <t>U02R15</t>
  </si>
  <si>
    <t>U02R16</t>
  </si>
  <si>
    <t>U03R01</t>
  </si>
  <si>
    <t>U03R02</t>
  </si>
  <si>
    <t>U03R03</t>
  </si>
  <si>
    <t>U03R04</t>
  </si>
  <si>
    <t>U03R05</t>
  </si>
  <si>
    <t>U03R06</t>
  </si>
  <si>
    <t>U03R07</t>
  </si>
  <si>
    <t>U03R08</t>
  </si>
  <si>
    <t>U03R09</t>
  </si>
  <si>
    <t>U03R10</t>
  </si>
  <si>
    <t>U03R11</t>
  </si>
  <si>
    <t>U03R12</t>
  </si>
  <si>
    <t>U03R13</t>
  </si>
  <si>
    <t>U03R14</t>
  </si>
  <si>
    <t>U03R15</t>
  </si>
  <si>
    <t>U03R16</t>
  </si>
  <si>
    <t>U04R01</t>
  </si>
  <si>
    <t>U04R02</t>
  </si>
  <si>
    <t>U04R03</t>
  </si>
  <si>
    <t>U04R04</t>
  </si>
  <si>
    <t>U04R05</t>
  </si>
  <si>
    <t>U04R06</t>
  </si>
  <si>
    <t>U04R07</t>
  </si>
  <si>
    <t>U04R08</t>
  </si>
  <si>
    <t>U04R09</t>
  </si>
  <si>
    <t>U04R10</t>
  </si>
  <si>
    <t>U04R11</t>
  </si>
  <si>
    <t>U04R12</t>
  </si>
  <si>
    <t>U04R13</t>
  </si>
  <si>
    <t>U04R14</t>
  </si>
  <si>
    <t>U04R15</t>
  </si>
  <si>
    <t>U04R16</t>
  </si>
  <si>
    <t>U05R01</t>
  </si>
  <si>
    <t>U05R02</t>
  </si>
  <si>
    <t>U05R03</t>
  </si>
  <si>
    <t>U05R04</t>
  </si>
  <si>
    <t>U05R05</t>
  </si>
  <si>
    <t>U05R06</t>
  </si>
  <si>
    <t>U05R07</t>
  </si>
  <si>
    <t>U05R08</t>
  </si>
  <si>
    <t>U05R09</t>
  </si>
  <si>
    <t>U05R10</t>
  </si>
  <si>
    <t>U05R11</t>
  </si>
  <si>
    <t>U05R12</t>
  </si>
  <si>
    <t>U05R13</t>
  </si>
  <si>
    <t>U05R14</t>
  </si>
  <si>
    <t>U05R15</t>
  </si>
  <si>
    <t>U05R16</t>
  </si>
  <si>
    <t>U06R01</t>
  </si>
  <si>
    <t>U06R02</t>
  </si>
  <si>
    <t>U06R03</t>
  </si>
  <si>
    <t>U06R04</t>
  </si>
  <si>
    <t>U06R05</t>
  </si>
  <si>
    <t>U06R06</t>
  </si>
  <si>
    <t>U06R07</t>
  </si>
  <si>
    <t>U06R08</t>
  </si>
  <si>
    <t>U06R09</t>
  </si>
  <si>
    <t>U06R10</t>
  </si>
  <si>
    <t>U06R11</t>
  </si>
  <si>
    <t>U06R12</t>
  </si>
  <si>
    <t>U06R13</t>
  </si>
  <si>
    <t>U06R14</t>
  </si>
  <si>
    <t>U06R15</t>
  </si>
  <si>
    <t>U06R16</t>
  </si>
  <si>
    <t>U11R01</t>
  </si>
  <si>
    <t>U11R02</t>
  </si>
  <si>
    <t>U11R03</t>
  </si>
  <si>
    <t>U11R04</t>
  </si>
  <si>
    <t>U11R05</t>
  </si>
  <si>
    <t>U11R07</t>
  </si>
  <si>
    <t>U11R08</t>
  </si>
  <si>
    <t>U11R09</t>
  </si>
  <si>
    <t>U11R10</t>
  </si>
  <si>
    <t>U12R01</t>
  </si>
  <si>
    <t>U12R02</t>
  </si>
  <si>
    <t>U12R03</t>
  </si>
  <si>
    <t>U12R04</t>
  </si>
  <si>
    <t>U12R05</t>
  </si>
  <si>
    <t>U12R06</t>
  </si>
  <si>
    <t>U12R07</t>
  </si>
  <si>
    <t>U12R08</t>
  </si>
  <si>
    <t>U12R09</t>
  </si>
  <si>
    <t>U12R10</t>
  </si>
  <si>
    <t>U01</t>
  </si>
  <si>
    <t>U02</t>
  </si>
  <si>
    <t>U03</t>
  </si>
  <si>
    <t>U04</t>
  </si>
  <si>
    <t>U05</t>
  </si>
  <si>
    <t>U06</t>
  </si>
  <si>
    <t>U07</t>
  </si>
  <si>
    <t>U08</t>
  </si>
  <si>
    <t>U09</t>
  </si>
  <si>
    <t>U10</t>
  </si>
  <si>
    <t>U11</t>
  </si>
  <si>
    <t>U12</t>
  </si>
  <si>
    <t>U13</t>
  </si>
  <si>
    <t>U10R01</t>
  </si>
  <si>
    <t>U10R04</t>
  </si>
  <si>
    <t>U10R07</t>
  </si>
  <si>
    <t>U10R09</t>
  </si>
  <si>
    <t>U13R01</t>
  </si>
  <si>
    <t>U13R05</t>
  </si>
  <si>
    <t>U07R01</t>
  </si>
  <si>
    <t>U07R02</t>
  </si>
  <si>
    <t>U07R03</t>
  </si>
  <si>
    <t>U07R04</t>
  </si>
  <si>
    <t>U07R05</t>
  </si>
  <si>
    <t>U07R06</t>
  </si>
  <si>
    <t>U07R07</t>
  </si>
  <si>
    <t>U07R08</t>
  </si>
  <si>
    <t>U07R09</t>
  </si>
  <si>
    <t>U07R10</t>
  </si>
  <si>
    <t>U08R01</t>
  </si>
  <si>
    <t>U08R02</t>
  </si>
  <si>
    <t>U08R03</t>
  </si>
  <si>
    <t>U08R04</t>
  </si>
  <si>
    <t>U08R05</t>
  </si>
  <si>
    <t>U08R06</t>
  </si>
  <si>
    <t>U08R07</t>
  </si>
  <si>
    <t>U08R09</t>
  </si>
  <si>
    <t>U08R10</t>
  </si>
  <si>
    <t>U09R01</t>
  </si>
  <si>
    <t>U09R02/N</t>
  </si>
  <si>
    <t>U09R02/E</t>
  </si>
  <si>
    <t>U09R02/S</t>
  </si>
  <si>
    <t>U09R02/W</t>
  </si>
  <si>
    <t>U09R06</t>
  </si>
  <si>
    <t>U09R07/N</t>
  </si>
  <si>
    <t>U09R07/E</t>
  </si>
  <si>
    <t>U09R07/S</t>
  </si>
  <si>
    <t>U09R07/W</t>
  </si>
  <si>
    <t>U08R08</t>
  </si>
  <si>
    <t>U09R05</t>
  </si>
  <si>
    <t>U09R02</t>
  </si>
  <si>
    <t>U09R03</t>
  </si>
  <si>
    <t>U09R04</t>
  </si>
  <si>
    <t>U09R10</t>
  </si>
  <si>
    <t>U09R07</t>
  </si>
  <si>
    <t>U09R08</t>
  </si>
  <si>
    <t>U09R09</t>
  </si>
  <si>
    <t>U10R02</t>
  </si>
  <si>
    <t>U10R03</t>
  </si>
  <si>
    <t>U10R05</t>
  </si>
  <si>
    <t>U10R06</t>
  </si>
  <si>
    <t>U10R08</t>
  </si>
  <si>
    <t>U10R10</t>
  </si>
  <si>
    <t>U13R02</t>
  </si>
  <si>
    <t>U13R03</t>
  </si>
  <si>
    <t>U13R04</t>
  </si>
  <si>
    <t>U13R06</t>
  </si>
  <si>
    <t>U13R07</t>
  </si>
  <si>
    <t>U13R08</t>
  </si>
  <si>
    <t>U13R09</t>
  </si>
  <si>
    <t>U13R10</t>
  </si>
  <si>
    <t>U11R06</t>
  </si>
  <si>
    <t>Wall R13/Roof Deck Above R6</t>
  </si>
  <si>
    <t>Ceiling R49 /Roof Deck Below R0/Radiant Barrier</t>
  </si>
  <si>
    <t>TDSv25</t>
  </si>
  <si>
    <t>Some U07 files modified to look at above/below deck insulation. U12 and U13 existing attic status changed to existing.</t>
  </si>
  <si>
    <t>First release of 2016 TDS based. Files were updated to use 2016 requirements. Tolerance changed to 0.04. Spreadsheet standards equals lookup revised.</t>
  </si>
  <si>
    <t>U10 files modified to match new MF central calcs.</t>
  </si>
  <si>
    <t>Standard Model Site Electric Use</t>
  </si>
  <si>
    <t>Proposed Model Electric Demand</t>
  </si>
  <si>
    <t>Proposed  Design Rating Model Site Natural Gas Use</t>
  </si>
  <si>
    <t>Proposed Design Rating Model Electric Demand</t>
  </si>
  <si>
    <t>Reference Design Rating Model Site Electric Use</t>
  </si>
  <si>
    <t>Reference Design Rating Model Site Natural Gas Use</t>
  </si>
  <si>
    <t>Reference Design Rating Model Site Other Fuel Use</t>
  </si>
  <si>
    <t>Reference Design Rating Model TDV</t>
  </si>
  <si>
    <t>Reference Design Rating Model Electric Demand</t>
  </si>
  <si>
    <t>Energy Design Ratings</t>
  </si>
  <si>
    <t>Compliance TDV</t>
  </si>
  <si>
    <t>PV</t>
  </si>
  <si>
    <t>Note:</t>
  </si>
  <si>
    <t xml:space="preserve">   standard design are not necessary (Tests 1-3 and part of 9)</t>
  </si>
  <si>
    <t>TDSv27</t>
  </si>
  <si>
    <t>existing+addition+alteration runs if only being certified for new construction. See inputs at top of Summary tab.</t>
  </si>
  <si>
    <t xml:space="preserve">Second release of 2016 version. Updated to better handle Candidate programs that don't need to pass certain standard design runs </t>
  </si>
  <si>
    <t>Min</t>
  </si>
  <si>
    <t>Max</t>
  </si>
  <si>
    <t>Ave</t>
  </si>
  <si>
    <t>% Diff</t>
  </si>
  <si>
    <t>Average</t>
  </si>
  <si>
    <t>Pass/</t>
  </si>
  <si>
    <t>ReferenceProposedEDR</t>
  </si>
  <si>
    <t>ReferenceStandardEDR</t>
  </si>
  <si>
    <t>CandidateStandardEDR</t>
  </si>
  <si>
    <t>CandidateProposedEDR</t>
  </si>
  <si>
    <t>EDR</t>
  </si>
  <si>
    <t>TDSv28</t>
  </si>
  <si>
    <t>Update for 2016.2.1. Added summary information. Spreadsheet now different from 2013 version due to EDR information.</t>
  </si>
  <si>
    <t>AO</t>
  </si>
  <si>
    <t>Units for Summary:</t>
  </si>
  <si>
    <t>AP</t>
  </si>
  <si>
    <t>Page 1 of 7</t>
  </si>
  <si>
    <t>Page 7 of 7</t>
  </si>
  <si>
    <t>Page 6 of 7</t>
  </si>
  <si>
    <t>Page 5 of 7</t>
  </si>
  <si>
    <t>Page 4 of 7</t>
  </si>
  <si>
    <t>Page 3 of 7</t>
  </si>
  <si>
    <t>Page 2 of 7</t>
  </si>
  <si>
    <t>Compliance Total TDV Results By Fuel (kTDV/ft2-yr)</t>
  </si>
  <si>
    <t>Proposed Model</t>
  </si>
  <si>
    <t>Standard Model</t>
  </si>
  <si>
    <t>Proposed Design Rating Model</t>
  </si>
  <si>
    <t>Reference Design Rating Model</t>
  </si>
  <si>
    <t>Electric</t>
  </si>
  <si>
    <t>Gas</t>
  </si>
  <si>
    <t>TDSv29</t>
  </si>
  <si>
    <t>v29 01 S21 G20 M01</t>
  </si>
  <si>
    <t>v29 02 S21 G20 M01</t>
  </si>
  <si>
    <t>v29 03 S21 G20 M01</t>
  </si>
  <si>
    <t>v29 04 S21 G20 M01</t>
  </si>
  <si>
    <t>v29 05 S21 G20 M01</t>
  </si>
  <si>
    <t>v29 06 S21 G20 M01</t>
  </si>
  <si>
    <t>v29 07 S21 G20 M01</t>
  </si>
  <si>
    <t>v29 08 S21 G20 M01</t>
  </si>
  <si>
    <t>v29 09 S21 G20 M01</t>
  </si>
  <si>
    <t>v29 10 S21 G20 M01</t>
  </si>
  <si>
    <t>v29 11 S21 G20 M01</t>
  </si>
  <si>
    <t>v29 12 S21 G20 M01</t>
  </si>
  <si>
    <t>v29 13 S21 G20 M01</t>
  </si>
  <si>
    <t>v29 14 S21 G20 M01</t>
  </si>
  <si>
    <t>v29 15 S21 G20 M01</t>
  </si>
  <si>
    <t>v29 16 S21 G20 M01</t>
  </si>
  <si>
    <t>v29 01 S27 G20 M01</t>
  </si>
  <si>
    <t>v29 02 S27 G20 M01</t>
  </si>
  <si>
    <t>v29 03 S27 G20 M01</t>
  </si>
  <si>
    <t>v29 04 S27 G20 M01</t>
  </si>
  <si>
    <t>v29 05 S27 G20 M01</t>
  </si>
  <si>
    <t>v29 06 S27 G20 M01</t>
  </si>
  <si>
    <t>v29 07 S27 G20 M01</t>
  </si>
  <si>
    <t>v29 08 S27 G20 M01</t>
  </si>
  <si>
    <t>v29 09 S27 G20 M01</t>
  </si>
  <si>
    <t>v29 10 S27 G20 M01</t>
  </si>
  <si>
    <t>v29 11 S27 G20 M01</t>
  </si>
  <si>
    <t>v29 12 S27 G20 M01</t>
  </si>
  <si>
    <t>v29 13 S27 G20 M01</t>
  </si>
  <si>
    <t>v29 14 S27 G20 M01</t>
  </si>
  <si>
    <t>v29 15 S27 G20 M01</t>
  </si>
  <si>
    <t>v29 16 S27 G20 M01</t>
  </si>
  <si>
    <t>v29 01 S69 G15 M01</t>
  </si>
  <si>
    <t>v29 02 S69 G15 M01</t>
  </si>
  <si>
    <t>v29 03 S69 G15 M01</t>
  </si>
  <si>
    <t>v29 04 S69 G15 M01</t>
  </si>
  <si>
    <t>v29 05 S69 G15 M01</t>
  </si>
  <si>
    <t>v29 06 S69 G15 M01</t>
  </si>
  <si>
    <t>v29 07 S69 G15 M01</t>
  </si>
  <si>
    <t>v29 08 S69 G15 M01</t>
  </si>
  <si>
    <t>v29 09 S69 G15 M01</t>
  </si>
  <si>
    <t>v29 10 S69 G15 M01</t>
  </si>
  <si>
    <t>v29 11 S69 G15 M01</t>
  </si>
  <si>
    <t>v29 12 S69 G15 M01</t>
  </si>
  <si>
    <t>v29 13 S69 G15 M01</t>
  </si>
  <si>
    <t>v29 14 S69 G15 M01</t>
  </si>
  <si>
    <t>v29 15 S69 G15 M01</t>
  </si>
  <si>
    <t>v29 16 S69 G15 M01</t>
  </si>
  <si>
    <t>v29 01 P21 U20 M01</t>
  </si>
  <si>
    <t>v29 02 P21 U20 M01</t>
  </si>
  <si>
    <t>v29 03 P21 U20 M01</t>
  </si>
  <si>
    <t>v29 04 P21 U20 M01</t>
  </si>
  <si>
    <t>v29 05 P21 U20 M01</t>
  </si>
  <si>
    <t>v29 06 P21 U20 M01</t>
  </si>
  <si>
    <t>v29 07 P21 U20 M01</t>
  </si>
  <si>
    <t>v29 08 P21 U20 M01</t>
  </si>
  <si>
    <t>v29 09 P21 U20 M01</t>
  </si>
  <si>
    <t>v29 10 P21 U20 M01</t>
  </si>
  <si>
    <t>v29 11 P21 U20 M01</t>
  </si>
  <si>
    <t>v29 12 P21 U20 M01</t>
  </si>
  <si>
    <t>v29 13 P21 U20 M01</t>
  </si>
  <si>
    <t>v29 14 P21 U20 M01</t>
  </si>
  <si>
    <t>v29 15 P21 U20 M01</t>
  </si>
  <si>
    <t>v29 16 P21 U20 M01</t>
  </si>
  <si>
    <t>v29 01 P27 U20 M01</t>
  </si>
  <si>
    <t>v29 02 P27 U20 M01</t>
  </si>
  <si>
    <t>v29 03 P27 U20 M01</t>
  </si>
  <si>
    <t>v29 04 P27 U20 M01</t>
  </si>
  <si>
    <t>v29 05 P27 U20 M01</t>
  </si>
  <si>
    <t>v29 06 P27 U20 M01</t>
  </si>
  <si>
    <t>v29 07 P27 U20 M01</t>
  </si>
  <si>
    <t>v29 08 P27 U20 M01</t>
  </si>
  <si>
    <t>v29 09 P27 U20 M01</t>
  </si>
  <si>
    <t>v29 10 P27 U20 M01</t>
  </si>
  <si>
    <t>v29 11 P27 U20 M01</t>
  </si>
  <si>
    <t>v29 12 P27 U20 M01</t>
  </si>
  <si>
    <t>v29 13 P27 U20 M01</t>
  </si>
  <si>
    <t>v29 14 P27 U20 M01</t>
  </si>
  <si>
    <t>v29 15 P27 U20 M01</t>
  </si>
  <si>
    <t>v29 16 P27 U20 M01</t>
  </si>
  <si>
    <t>v29 01 P69 U15 M01</t>
  </si>
  <si>
    <t>v29 02 P69 U15 M01</t>
  </si>
  <si>
    <t>v29 03 P69 U15 M01</t>
  </si>
  <si>
    <t>v29 04 P69 U15 M01</t>
  </si>
  <si>
    <t>v29 05 P69 U15 M01</t>
  </si>
  <si>
    <t>v29 06 P69 U15 M01</t>
  </si>
  <si>
    <t>v29 07 P69 U15 M01</t>
  </si>
  <si>
    <t>v29 08 P69 U15 M01</t>
  </si>
  <si>
    <t>v29 09 P69 U15 M01</t>
  </si>
  <si>
    <t>v29 10 P69 U15 M01</t>
  </si>
  <si>
    <t>v29 11 P69 U15 M01</t>
  </si>
  <si>
    <t>v29 12 P69 U15 M01</t>
  </si>
  <si>
    <t>v29 13 P69 U15 M01</t>
  </si>
  <si>
    <t>v29 14 P69 U15 M01</t>
  </si>
  <si>
    <t>v29 15 P69 U15 M01</t>
  </si>
  <si>
    <t>v29 16 P69 U15 M01</t>
  </si>
  <si>
    <t>v29 12 P21 U20 R01</t>
  </si>
  <si>
    <t>v29 12 P21 U20 R02</t>
  </si>
  <si>
    <t>v29 12 P21 U20 R03</t>
  </si>
  <si>
    <t>v29 12 P21 U20 R04</t>
  </si>
  <si>
    <t>v29 12 P21 U20 R05</t>
  </si>
  <si>
    <t>v29 12 P21 U20 R06</t>
  </si>
  <si>
    <t>v29 12 P21 U20 R07</t>
  </si>
  <si>
    <t>v29 12 P21 U20 R08</t>
  </si>
  <si>
    <t>v29 12 P21 U20 R09</t>
  </si>
  <si>
    <t>v29 12 P21 U20 R10</t>
  </si>
  <si>
    <t>v29 12 S21 G20 R01</t>
  </si>
  <si>
    <t>v29 12 S21 G20 R02</t>
  </si>
  <si>
    <t>v29 E New Construction</t>
  </si>
  <si>
    <t>v29 E Add/Alt</t>
  </si>
  <si>
    <t>v29 EA</t>
  </si>
  <si>
    <t>v29 EAA R38 U1.28</t>
  </si>
  <si>
    <t>v29 EAA R38V U41</t>
  </si>
  <si>
    <t>v29 EAA R38V U41V</t>
  </si>
  <si>
    <t>v29 EAA R38V U40</t>
  </si>
  <si>
    <t>v29 EAA R38V U40V</t>
  </si>
  <si>
    <t>v29 EAA R38V U39</t>
  </si>
  <si>
    <t>v29 EAA R38V U39V</t>
  </si>
  <si>
    <t>v29 EAA R38V R11</t>
  </si>
  <si>
    <t>v29 EAA R38V R11V</t>
  </si>
  <si>
    <t>v29 EAA R38V R13</t>
  </si>
  <si>
    <t>v29 EAA R38V R13V</t>
  </si>
  <si>
    <t>v29 EAA R38V HVAC Worse</t>
  </si>
  <si>
    <t>v29 EAA R38V HVAC WorseV</t>
  </si>
  <si>
    <t>v29 EAA R38V HVAC Equal</t>
  </si>
  <si>
    <t>v29 EAA R38V HVAC EqualV</t>
  </si>
  <si>
    <t>v29 EAA R38V HVAC Better</t>
  </si>
  <si>
    <t>v29 EAA R38V HVAC BetterV</t>
  </si>
  <si>
    <t>Conditioned</t>
  </si>
  <si>
    <t>Dwelling</t>
  </si>
  <si>
    <t>Area</t>
  </si>
  <si>
    <t>Battery</t>
  </si>
  <si>
    <t>Zone</t>
  </si>
  <si>
    <t>Units</t>
  </si>
  <si>
    <t>(ft2)</t>
  </si>
  <si>
    <t>Excl. PV+Batt</t>
  </si>
  <si>
    <t>PV+Batt Only</t>
  </si>
  <si>
    <t>Final EDR</t>
  </si>
  <si>
    <t>Excl. PV</t>
  </si>
  <si>
    <t>Min Reqd PV</t>
  </si>
  <si>
    <t>Excluding</t>
  </si>
  <si>
    <t>Only</t>
  </si>
  <si>
    <t>v27 01 S21 G20 M01</t>
  </si>
  <si>
    <t>CA Residential 2016, Vers. 1.0</t>
  </si>
  <si>
    <t>CSE 0.813 EXE</t>
  </si>
  <si>
    <t>v27 02 S21 G20 M01</t>
  </si>
  <si>
    <t>v27 03 S21 G20 M01</t>
  </si>
  <si>
    <t>v27 04 S21 G20 M01</t>
  </si>
  <si>
    <t>v27 05 S21 G20 M01</t>
  </si>
  <si>
    <t>v27 06 S21 G20 M01</t>
  </si>
  <si>
    <t>v27 07 S21 G20 M01</t>
  </si>
  <si>
    <t>v27 08 S21 G20 M01</t>
  </si>
  <si>
    <t>v27 09 S21 G20 M01</t>
  </si>
  <si>
    <t>v27 10 S21 G20 M01</t>
  </si>
  <si>
    <t>v27 11 S21 G20 M01</t>
  </si>
  <si>
    <t>v27 12 S21 G20 M01</t>
  </si>
  <si>
    <t>v27 13 S21 G20 M01</t>
  </si>
  <si>
    <t>v27 14 S21 G20 M01</t>
  </si>
  <si>
    <t>v27 15 S21 G20 M01</t>
  </si>
  <si>
    <t>v27 16 S21 G20 M01</t>
  </si>
  <si>
    <t>v27 01 S27 G20 M01</t>
  </si>
  <si>
    <t>v27 02 S27 G20 M01</t>
  </si>
  <si>
    <t>v27 03 S27 G20 M01</t>
  </si>
  <si>
    <t>v27 04 S27 G20 M01</t>
  </si>
  <si>
    <t>v27 05 S27 G20 M01</t>
  </si>
  <si>
    <t>v27 06 S27 G20 M01</t>
  </si>
  <si>
    <t>v27 07 S27 G20 M01</t>
  </si>
  <si>
    <t>v27 08 S27 G20 M01</t>
  </si>
  <si>
    <t>v27 09 S27 G20 M01</t>
  </si>
  <si>
    <t>v27 10 S27 G20 M01</t>
  </si>
  <si>
    <t>v27 11 S27 G20 M01</t>
  </si>
  <si>
    <t>v27 12 S27 G20 M01</t>
  </si>
  <si>
    <t>v27 13 S27 G20 M01</t>
  </si>
  <si>
    <t>v27 14 S27 G20 M01</t>
  </si>
  <si>
    <t>v27 15 S27 G20 M01</t>
  </si>
  <si>
    <t>v27 16 S27 G20 M01</t>
  </si>
  <si>
    <t>v27 01 S69 G15 M01</t>
  </si>
  <si>
    <t>v27 02 S69 G15 M01</t>
  </si>
  <si>
    <t>v27 03 S69 G15 M01</t>
  </si>
  <si>
    <t>v27 04 S69 G15 M01</t>
  </si>
  <si>
    <t>v27 05 S69 G15 M01</t>
  </si>
  <si>
    <t>v27 06 S69 G15 M01</t>
  </si>
  <si>
    <t>v27 07 S69 G15 M01</t>
  </si>
  <si>
    <t>v27 08 S69 G15 M01</t>
  </si>
  <si>
    <t>v27 09 S69 G15 M01</t>
  </si>
  <si>
    <t>v27 10 S69 G15 M01</t>
  </si>
  <si>
    <t>v27 11 S69 G15 M01</t>
  </si>
  <si>
    <t>v27 12 S69 G15 M01</t>
  </si>
  <si>
    <t>v27 13 S69 G15 M01</t>
  </si>
  <si>
    <t>v27 14 S69 G15 M01</t>
  </si>
  <si>
    <t>v27 15 S69 G15 M01</t>
  </si>
  <si>
    <t>v27 16 S69 G15 M01</t>
  </si>
  <si>
    <t>v27 01 P21 U20 M01</t>
  </si>
  <si>
    <t>v27 02 P21 U20 M01</t>
  </si>
  <si>
    <t>v27 03 P21 U20 M01</t>
  </si>
  <si>
    <t>v27 04 P21 U20 M01</t>
  </si>
  <si>
    <t>v27 05 P21 U20 M01</t>
  </si>
  <si>
    <t>v27 06 P21 U20 M01</t>
  </si>
  <si>
    <t>v27 07 P21 U20 M01</t>
  </si>
  <si>
    <t>v27 08 P21 U20 M01</t>
  </si>
  <si>
    <t>v27 09 P21 U20 M01</t>
  </si>
  <si>
    <t>v27 10 P21 U20 M01</t>
  </si>
  <si>
    <t>v27 11 P21 U20 M01</t>
  </si>
  <si>
    <t>v27 12 P21 U20 M01</t>
  </si>
  <si>
    <t>v27 13 P21 U20 M01</t>
  </si>
  <si>
    <t>v27 14 P21 U20 M01</t>
  </si>
  <si>
    <t>v27 15 P21 U20 M01</t>
  </si>
  <si>
    <t>v27 16 P21 U20 M01</t>
  </si>
  <si>
    <t>v27 01 P27 U20 M01</t>
  </si>
  <si>
    <t>v27 02 P27 U20 M01</t>
  </si>
  <si>
    <t>v27 03 P27 U20 M01</t>
  </si>
  <si>
    <t>v27 04 P27 U20 M01</t>
  </si>
  <si>
    <t>v27 05 P27 U20 M01</t>
  </si>
  <si>
    <t>v27 06 P27 U20 M01</t>
  </si>
  <si>
    <t>v27 07 P27 U20 M01</t>
  </si>
  <si>
    <t>v27 08 P27 U20 M01</t>
  </si>
  <si>
    <t>v27 09 P27 U20 M01</t>
  </si>
  <si>
    <t>v27 10 P27 U20 M01</t>
  </si>
  <si>
    <t>v27 11 P27 U20 M01</t>
  </si>
  <si>
    <t>v27 12 P27 U20 M01</t>
  </si>
  <si>
    <t>v27 13 P27 U20 M01</t>
  </si>
  <si>
    <t>v27 14 P27 U20 M01</t>
  </si>
  <si>
    <t>v27 15 P27 U20 M01</t>
  </si>
  <si>
    <t>v27 16 P27 U20 M01</t>
  </si>
  <si>
    <t>v27 01 P69 U15 M01</t>
  </si>
  <si>
    <t>v27 02 P69 U15 M01</t>
  </si>
  <si>
    <t>v27 03 P69 U15 M01</t>
  </si>
  <si>
    <t>v27 04 P69 U15 M01</t>
  </si>
  <si>
    <t>v27 05 P69 U15 M01</t>
  </si>
  <si>
    <t>v27 06 P69 U15 M01</t>
  </si>
  <si>
    <t>v27 07 P69 U15 M01</t>
  </si>
  <si>
    <t>v27 08 P69 U15 M01</t>
  </si>
  <si>
    <t>v27 09 P69 U15 M01</t>
  </si>
  <si>
    <t>v27 10 P69 U15 M01</t>
  </si>
  <si>
    <t>v27 11 P69 U15 M01</t>
  </si>
  <si>
    <t>v27 12 P69 U15 M01</t>
  </si>
  <si>
    <t>v27 13 P69 U15 M01</t>
  </si>
  <si>
    <t>v27 14 P69 U15 M01</t>
  </si>
  <si>
    <t>v27 15 P69 U15 M01</t>
  </si>
  <si>
    <t>v27 16 P69 U15 M01</t>
  </si>
  <si>
    <t>v25 12 P21 U20 R01</t>
  </si>
  <si>
    <t>v25 12 P21 U20 R02</t>
  </si>
  <si>
    <t>v25 12 P21 U20 R03</t>
  </si>
  <si>
    <t>v25 12 P21 U20 R04</t>
  </si>
  <si>
    <t>v25 12 P21 U20 R05</t>
  </si>
  <si>
    <t>v25 12 P21 U20 R06</t>
  </si>
  <si>
    <t>v25 12 P21 U20 R07</t>
  </si>
  <si>
    <t>v25 12 P21 U20 R08</t>
  </si>
  <si>
    <t>v25 12 P21 U20 R09</t>
  </si>
  <si>
    <t>v25 12 P21 U20 R10</t>
  </si>
  <si>
    <t>v27 12 P21 U20 R01</t>
  </si>
  <si>
    <t>v27 12 P21 U20 R02</t>
  </si>
  <si>
    <t>v27 12 P21 U20 R03</t>
  </si>
  <si>
    <t>v27 12 P21 U20 R04</t>
  </si>
  <si>
    <t>v27 12 P21 U20 R05</t>
  </si>
  <si>
    <t>v27 12 P21 U20 R06</t>
  </si>
  <si>
    <t>v27 12 P21 U20 R07</t>
  </si>
  <si>
    <t>v27 12 P21 U20 R08</t>
  </si>
  <si>
    <t>v27 12 P21 U20 R09</t>
  </si>
  <si>
    <t>v27 12 P21 U20 R10</t>
  </si>
  <si>
    <t>v27 12 S21 G20 R01</t>
  </si>
  <si>
    <t>v27 12 S21 G20 R02</t>
  </si>
  <si>
    <t>v27 E New Construction</t>
  </si>
  <si>
    <t>v27 E Add/Alt</t>
  </si>
  <si>
    <t>v27 EA</t>
  </si>
  <si>
    <t>v27 EAA R38 U1.28</t>
  </si>
  <si>
    <t>v27 EAA R38V U41</t>
  </si>
  <si>
    <t>v27 EAA R38V U41V</t>
  </si>
  <si>
    <t>v27 EAA R38V U40</t>
  </si>
  <si>
    <t>v27 EAA R38V U40V</t>
  </si>
  <si>
    <t>v27 EAA R38V U39</t>
  </si>
  <si>
    <t>v27 EAA R38V U39V</t>
  </si>
  <si>
    <t>v27 EAA R38V R11</t>
  </si>
  <si>
    <t>v27 EAA R38V R11V</t>
  </si>
  <si>
    <t>v27 EAA R38V R13</t>
  </si>
  <si>
    <t>v27 EAA R38V R13V</t>
  </si>
  <si>
    <t>v27 EAA R38V HVAC Worse</t>
  </si>
  <si>
    <t>v27 EAA R38V HVAC WorseV</t>
  </si>
  <si>
    <t>v27 EAA R38V HVAC Equal</t>
  </si>
  <si>
    <t>v27 EAA R38V HVAC EqualV</t>
  </si>
  <si>
    <t>v27 EAA R38V HVAC Better</t>
  </si>
  <si>
    <t>v27 EAA R38V HVAC BetterV</t>
  </si>
  <si>
    <t>Updated for 2016.3.0 including changes to wall sheathing, R 19 compressed, NEEA HPWH, DHW DSM values, 80% AFUE Furnace. On MF, door area changed to 20ft2 per dwelling.</t>
  </si>
  <si>
    <t>kTDV/ft2</t>
  </si>
  <si>
    <t>CAHP / CMFNH Results</t>
  </si>
  <si>
    <t>EDR Bonus Points</t>
  </si>
  <si>
    <t>CAHP Delta EDR</t>
  </si>
  <si>
    <t>Cash Bonus Total</t>
  </si>
  <si>
    <t>2019 Zone Ready Kicker</t>
  </si>
  <si>
    <t>2019 Zone Kicker</t>
  </si>
  <si>
    <t>High Performance Fenestration Kicker</t>
  </si>
  <si>
    <t>High Performance Attic Kicker</t>
  </si>
  <si>
    <t>High Performance Wall Kicker</t>
  </si>
  <si>
    <t>Whole House Fans Kicker</t>
  </si>
  <si>
    <t>Balanced IAQ Kicker</t>
  </si>
  <si>
    <t>DOE Zero Energy Kicker</t>
  </si>
  <si>
    <t>Drain Water Heat Recovery Kicker</t>
  </si>
  <si>
    <t>Design Charrette Kicker</t>
  </si>
  <si>
    <t>ENERGYStar Laundry Recycling Kicker</t>
  </si>
  <si>
    <t>CAHP Base Incentive</t>
  </si>
  <si>
    <t>CAHP Total Incentive</t>
  </si>
  <si>
    <t>JB</t>
  </si>
  <si>
    <t>CSE 0.836 EXE</t>
  </si>
  <si>
    <t>Single Family:</t>
  </si>
  <si>
    <t>Multi Family:</t>
  </si>
  <si>
    <t>Additions Alterations:</t>
  </si>
  <si>
    <t>SingleFamilyType Array</t>
  </si>
  <si>
    <t>MultiFamilyType Array</t>
  </si>
  <si>
    <t>AdditionsAlterationsType Array</t>
  </si>
  <si>
    <t>Newly Constructed:</t>
  </si>
  <si>
    <t>Should be updated to the candidate software</t>
  </si>
  <si>
    <t>Approvals</t>
  </si>
  <si>
    <t>Candidate programs do not have to do standard design tests</t>
  </si>
  <si>
    <t>Include single family in approval</t>
  </si>
  <si>
    <t>Include multi family in approval</t>
  </si>
  <si>
    <t>Include newly constructed in approval</t>
  </si>
  <si>
    <t>Include additions and/or alterations in approval</t>
  </si>
  <si>
    <t>Main tests are in units of kTDV/ft2</t>
  </si>
  <si>
    <t>TDSv29Revised</t>
  </si>
  <si>
    <t>NewlyConstructedType Array</t>
  </si>
  <si>
    <t>1. If type of software is set to "Candidate", then the tests based</t>
  </si>
  <si>
    <t>2. If Additions Alterations is "No", then the tests</t>
  </si>
  <si>
    <t xml:space="preserve">   for additions and/or alterations are not necessary (Tests 12 and 13)</t>
  </si>
  <si>
    <t>3. If Multi Family is set to "No" then the tests</t>
  </si>
  <si>
    <t xml:space="preserve">   for multi family are not necessary (Tests 3, 6 and 10)</t>
  </si>
  <si>
    <t>Include</t>
  </si>
  <si>
    <t xml:space="preserve">In </t>
  </si>
  <si>
    <t>Approval</t>
  </si>
  <si>
    <t>Added back in support for different levels of approval such as new construction, single family, multi family, etc. Added for Wrightsoft approval.</t>
  </si>
  <si>
    <t>Fixes cells to allow candidate software to not include tests U09R08-R10. Cells changed on Details tab BB156-BB159 and D159</t>
  </si>
  <si>
    <t>TDSv29Updated</t>
  </si>
  <si>
    <t>Proposed PV Scaling</t>
  </si>
  <si>
    <t>Target EDR</t>
  </si>
  <si>
    <t>Minimum Req'd PV</t>
  </si>
  <si>
    <t>Proposed Design Carbon Emissions</t>
  </si>
  <si>
    <t>Standard Design Carbon Emissions</t>
  </si>
  <si>
    <t>Max PV</t>
  </si>
  <si>
    <t>PV Scale</t>
  </si>
  <si>
    <t>Scaled PV</t>
  </si>
  <si>
    <t>Target</t>
  </si>
  <si>
    <t>Prop Mixed Fuel</t>
  </si>
  <si>
    <t>Min Req'd</t>
  </si>
  <si>
    <t>Self Consumed Solar</t>
  </si>
  <si>
    <t>Grid Exported Solar</t>
  </si>
  <si>
    <t>Carbon Generated</t>
  </si>
  <si>
    <t>Ratio</t>
  </si>
  <si>
    <t>Factor</t>
  </si>
  <si>
    <t>Total kW</t>
  </si>
  <si>
    <t>Status</t>
  </si>
  <si>
    <t>Total kWh</t>
  </si>
  <si>
    <t>PV kW</t>
  </si>
  <si>
    <t>(tons)</t>
  </si>
  <si>
    <t>BEMCmpMgr 2016.3.0 (1009)</t>
  </si>
  <si>
    <t>2016_3_0_SP2_RC</t>
  </si>
  <si>
    <t>CBECC-Res 2016_3_0_SP2_RC SVN 1011</t>
  </si>
  <si>
    <t>Updated for 2016.3.0-SP2. Changes results slightly for three tests on water heating (U08R08, U10R09, U10R10) to match software changes. No changes to input files.</t>
  </si>
  <si>
    <t>TDSv29 SP2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</si>
</sst>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b/>
      <sz val="18"/>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62">
    <xf numFmtId="0" fontId="0" fillId="0" borderId="0" xfId="0"/>
    <xf numFmtId="0" fontId="0" fillId="0" borderId="0" xfId="0" applyAlignment="1">
      <alignment horizontal="right"/>
    </xf>
    <xf numFmtId="2" fontId="0" fillId="0" borderId="0" xfId="0" applyNumberFormat="1"/>
    <xf numFmtId="10" fontId="1" fillId="0" borderId="0" xfId="1" applyNumberFormat="1" applyFont="1"/>
    <xf numFmtId="0" fontId="0" fillId="2" borderId="0" xfId="0" applyFill="1"/>
    <xf numFmtId="0" fontId="2" fillId="0" borderId="0" xfId="0" applyFont="1" applyAlignment="1">
      <alignment horizontal="right"/>
    </xf>
    <xf numFmtId="0" fontId="2" fillId="0" borderId="0" xfId="0" applyFont="1"/>
    <xf numFmtId="0" fontId="0" fillId="0" borderId="0" xfId="0" applyFill="1"/>
    <xf numFmtId="1" fontId="1" fillId="0" borderId="0" xfId="1" applyNumberFormat="1" applyFont="1"/>
    <xf numFmtId="22" fontId="0" fillId="0" borderId="0" xfId="0" applyNumberFormat="1"/>
    <xf numFmtId="0" fontId="0" fillId="3" borderId="0" xfId="0" applyFill="1"/>
    <xf numFmtId="0" fontId="0" fillId="0" borderId="0" xfId="0" applyAlignment="1">
      <alignment horizontal="left"/>
    </xf>
    <xf numFmtId="14" fontId="0" fillId="0" borderId="0" xfId="0" applyNumberFormat="1" applyAlignment="1">
      <alignment horizontal="left"/>
    </xf>
    <xf numFmtId="10" fontId="1" fillId="0" borderId="1" xfId="1" applyNumberFormat="1" applyFont="1" applyBorder="1"/>
    <xf numFmtId="0" fontId="0" fillId="0" borderId="0" xfId="0" applyFont="1"/>
    <xf numFmtId="0" fontId="0" fillId="0" borderId="1" xfId="0" applyFont="1" applyBorder="1" applyAlignment="1">
      <alignment vertical="center" wrapText="1"/>
    </xf>
    <xf numFmtId="0" fontId="2" fillId="0" borderId="1" xfId="0" applyFont="1" applyBorder="1" applyAlignment="1">
      <alignment vertical="center" wrapText="1"/>
    </xf>
    <xf numFmtId="10" fontId="2" fillId="0" borderId="1" xfId="1" applyNumberFormat="1" applyFont="1" applyBorder="1"/>
    <xf numFmtId="1" fontId="0" fillId="0" borderId="0" xfId="0" applyNumberFormat="1"/>
    <xf numFmtId="10" fontId="1" fillId="0" borderId="0" xfId="1" applyNumberFormat="1" applyFont="1"/>
    <xf numFmtId="10" fontId="1" fillId="0" borderId="0" xfId="1" applyNumberFormat="1" applyFont="1"/>
    <xf numFmtId="10" fontId="1" fillId="0" borderId="0" xfId="1" applyNumberFormat="1" applyFont="1"/>
    <xf numFmtId="0" fontId="0" fillId="2" borderId="0" xfId="0" applyFill="1" applyBorder="1"/>
    <xf numFmtId="11" fontId="0" fillId="0" borderId="0" xfId="0" applyNumberFormat="1"/>
    <xf numFmtId="10" fontId="1" fillId="0" borderId="0" xfId="1" applyNumberFormat="1" applyFont="1"/>
    <xf numFmtId="10" fontId="1" fillId="0" borderId="0" xfId="1" applyNumberFormat="1" applyFont="1"/>
    <xf numFmtId="10" fontId="1" fillId="0" borderId="0" xfId="1" applyNumberFormat="1" applyFont="1"/>
    <xf numFmtId="10" fontId="1" fillId="0" borderId="0" xfId="1" applyNumberFormat="1" applyFont="1"/>
    <xf numFmtId="14" fontId="0" fillId="0" borderId="0" xfId="0" applyNumberFormat="1"/>
    <xf numFmtId="2" fontId="2" fillId="0" borderId="0" xfId="0" applyNumberFormat="1" applyFont="1"/>
    <xf numFmtId="10" fontId="2" fillId="0" borderId="0" xfId="1" applyNumberFormat="1" applyFont="1"/>
    <xf numFmtId="10" fontId="2" fillId="0" borderId="0" xfId="0" applyNumberFormat="1" applyFont="1"/>
    <xf numFmtId="10" fontId="2" fillId="0" borderId="0" xfId="1" applyNumberFormat="1" applyFont="1" applyAlignment="1">
      <alignment horizontal="right"/>
    </xf>
    <xf numFmtId="0" fontId="2" fillId="0" borderId="0" xfId="0" applyFont="1" applyAlignment="1">
      <alignment horizontal="left"/>
    </xf>
    <xf numFmtId="2" fontId="1" fillId="0" borderId="0" xfId="1" applyNumberFormat="1" applyFont="1"/>
    <xf numFmtId="0" fontId="3" fillId="0" borderId="0" xfId="0" applyFont="1"/>
    <xf numFmtId="2" fontId="2" fillId="0" borderId="0" xfId="0" applyNumberFormat="1" applyFont="1" applyAlignment="1">
      <alignment horizontal="right"/>
    </xf>
    <xf numFmtId="0" fontId="4" fillId="0" borderId="0" xfId="0" applyFont="1"/>
    <xf numFmtId="0" fontId="5" fillId="0" borderId="0" xfId="0" applyFont="1"/>
    <xf numFmtId="0" fontId="5" fillId="0" borderId="0" xfId="0" applyFont="1" applyAlignment="1">
      <alignment horizontal="right"/>
    </xf>
    <xf numFmtId="14" fontId="5" fillId="2" borderId="0" xfId="0" applyNumberFormat="1" applyFont="1" applyFill="1"/>
    <xf numFmtId="0" fontId="5" fillId="2" borderId="0" xfId="0" applyFont="1" applyFill="1"/>
    <xf numFmtId="0" fontId="5" fillId="0" borderId="0" xfId="0" applyFont="1" applyFill="1"/>
    <xf numFmtId="0" fontId="6" fillId="0" borderId="0" xfId="0" applyFont="1"/>
    <xf numFmtId="0" fontId="6" fillId="0" borderId="0" xfId="0" applyFont="1" applyAlignment="1">
      <alignment horizontal="right"/>
    </xf>
    <xf numFmtId="0" fontId="6" fillId="0" borderId="0" xfId="0" applyFont="1" applyFill="1"/>
    <xf numFmtId="2" fontId="5" fillId="0" borderId="0" xfId="0" applyNumberFormat="1" applyFont="1" applyAlignment="1">
      <alignment horizontal="right"/>
    </xf>
    <xf numFmtId="0" fontId="0" fillId="0" borderId="0" xfId="0" applyAlignment="1">
      <alignment horizontal="right"/>
    </xf>
    <xf numFmtId="0" fontId="0" fillId="0" borderId="0" xfId="0"/>
    <xf numFmtId="0" fontId="0" fillId="0" borderId="0" xfId="0"/>
    <xf numFmtId="0" fontId="0" fillId="0" borderId="0" xfId="0" applyFill="1"/>
    <xf numFmtId="1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xf numFmtId="22" fontId="0" fillId="0" borderId="0" xfId="0" applyNumberFormat="1"/>
    <xf numFmtId="11" fontId="0" fillId="0" borderId="0" xfId="0" applyNumberFormat="1"/>
    <xf numFmtId="0" fontId="0" fillId="2" borderId="0" xfId="0" applyFont="1" applyFill="1"/>
    <xf numFmtId="0" fontId="5" fillId="2" borderId="0" xfId="0" applyFont="1" applyFill="1" applyAlignment="1">
      <alignment horizontal="left"/>
    </xf>
  </cellXfs>
  <cellStyles count="2">
    <cellStyle name="Normal" xfId="0" builtinId="0"/>
    <cellStyle name="Percent" xfId="1" builtinId="5"/>
  </cellStyles>
  <dxfs count="42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0</xdr:rowOff>
    </xdr:from>
    <xdr:to>
      <xdr:col>16</xdr:col>
      <xdr:colOff>0</xdr:colOff>
      <xdr:row>27</xdr:row>
      <xdr:rowOff>91440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620" y="0"/>
          <a:ext cx="9745980" cy="502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Test Data Set Spreadsheet for Residential ACM Software</a:t>
          </a:r>
          <a:br>
            <a:rPr lang="en-US" sz="1100" b="1"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Spreadsheet developed by Ken Nittler</a:t>
          </a: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This spreadsheet</a:t>
          </a:r>
          <a:r>
            <a:rPr lang="en-US" sz="1100" b="0" i="0" u="none" strike="noStrike" baseline="0">
              <a:solidFill>
                <a:schemeClr val="dk1"/>
              </a:solidFill>
              <a:effectLst/>
              <a:latin typeface="+mn-lt"/>
              <a:ea typeface="+mn-ea"/>
              <a:cs typeface="+mn-cs"/>
            </a:rPr>
            <a:t> manages the process of checking software to see that it meets approval criteria. In addition, the "Test Data Set Description" tab provides a description of the tests in the current test data set.</a:t>
          </a:r>
          <a:endParaRPr lang="en-US" sz="11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This spreadsheet</a:t>
          </a:r>
          <a:r>
            <a:rPr lang="en-US" sz="1100" b="0" i="0" u="none" strike="noStrike" baseline="0">
              <a:solidFill>
                <a:schemeClr val="dk1"/>
              </a:solidFill>
              <a:effectLst/>
              <a:latin typeface="+mn-lt"/>
              <a:ea typeface="+mn-ea"/>
              <a:cs typeface="+mn-cs"/>
            </a:rPr>
            <a:t> assumes that r</a:t>
          </a:r>
          <a:r>
            <a:rPr lang="en-US" sz="1100" b="0" i="0" u="none" strike="noStrike">
              <a:solidFill>
                <a:schemeClr val="dk1"/>
              </a:solidFill>
              <a:effectLst/>
              <a:latin typeface="+mn-lt"/>
              <a:ea typeface="+mn-ea"/>
              <a:cs typeface="+mn-cs"/>
            </a:rPr>
            <a:t>eference and candidate ACM's can create a .csv or other Excel readable file that has one line per ACM test run with both proposed and standard kTDV/ft2 results and the test file name (e.g. T01R12)</a:t>
          </a:r>
          <a:r>
            <a:rPr lang="en-US"/>
            <a:t> . It is possible to manually enter</a:t>
          </a:r>
          <a:r>
            <a:rPr lang="en-US" baseline="0"/>
            <a:t> the data for candidate software if needed.</a:t>
          </a:r>
          <a:br>
            <a:rPr lang="en-US"/>
          </a:br>
          <a:br>
            <a:rPr lang="en-US"/>
          </a:br>
          <a:r>
            <a:rPr lang="en-US" sz="1100" b="0" i="0" u="none" strike="noStrike">
              <a:solidFill>
                <a:schemeClr val="dk1"/>
              </a:solidFill>
              <a:effectLst/>
              <a:latin typeface="+mn-lt"/>
              <a:ea typeface="+mn-ea"/>
              <a:cs typeface="+mn-cs"/>
            </a:rPr>
            <a:t>Reference software data is maintained by the CEC is provided in the tab named "Reference".  A table of where data is located within the file is in the tab named "ReferenceLookups".</a:t>
          </a:r>
          <a:r>
            <a:rPr lang="en-US"/>
            <a:t> Normally no user</a:t>
          </a:r>
          <a:r>
            <a:rPr lang="en-US" baseline="0"/>
            <a:t> changes will be made to these tabs.</a:t>
          </a:r>
          <a:br>
            <a:rPr lang="en-US"/>
          </a:br>
          <a:br>
            <a:rPr lang="en-US"/>
          </a:br>
          <a:r>
            <a:rPr lang="en-US" sz="1100" b="0" i="0" u="none" strike="noStrike">
              <a:solidFill>
                <a:schemeClr val="dk1"/>
              </a:solidFill>
              <a:effectLst/>
              <a:latin typeface="+mn-lt"/>
              <a:ea typeface="+mn-ea"/>
              <a:cs typeface="+mn-cs"/>
            </a:rPr>
            <a:t>Candidate software data provided by vendor is pasted into the tab named "Candidate".  A table of where data is located within the file is in the tab named "CandidateLookups". The first time candidate software is entered will likely require the vendor to modify the "CandidateLookups" tab to point to the correct columns for each quantity. </a:t>
          </a:r>
          <a:r>
            <a:rPr lang="en-US"/>
            <a:t> </a:t>
          </a:r>
          <a:r>
            <a:rPr lang="en-US" sz="1100" b="0" i="0" u="none" strike="noStrike">
              <a:solidFill>
                <a:schemeClr val="dk1"/>
              </a:solidFill>
              <a:effectLst/>
              <a:latin typeface="+mn-lt"/>
              <a:ea typeface="+mn-ea"/>
              <a:cs typeface="+mn-cs"/>
            </a:rPr>
            <a:t>Important: The lookup will find the first instance of a run from the top - so it is essential that the data pasted in have only one row with the same file name.</a:t>
          </a:r>
          <a:r>
            <a:rPr lang="en-US"/>
            <a:t> </a:t>
          </a:r>
          <a:r>
            <a:rPr lang="en-US" sz="1100" b="0" i="0" u="none" strike="noStrike">
              <a:solidFill>
                <a:schemeClr val="dk1"/>
              </a:solidFill>
              <a:effectLst/>
              <a:latin typeface="+mn-lt"/>
              <a:ea typeface="+mn-ea"/>
              <a:cs typeface="+mn-cs"/>
            </a:rPr>
            <a:t>Lookup is fairly tolerant of extra headings, and doesn't depend on a specific order.</a:t>
          </a:r>
          <a:r>
            <a:rPr lang="en-US"/>
            <a:t> </a:t>
          </a:r>
          <a:r>
            <a:rPr lang="en-US" sz="1100" b="0" i="0" u="none" strike="noStrike">
              <a:solidFill>
                <a:schemeClr val="dk1"/>
              </a:solidFill>
              <a:effectLst/>
              <a:latin typeface="+mn-lt"/>
              <a:ea typeface="+mn-ea"/>
              <a:cs typeface="+mn-cs"/>
            </a:rPr>
            <a:t>Check full details in "Details" tab. If there are problems (#REF, #N/A, etc.) it is likely that either the lookups are wrong or the filename column contains more than just the filename.</a:t>
          </a:r>
          <a:r>
            <a:rPr lang="en-US"/>
            <a:t> Once the lookups are set correctly, it should be easy to update the data in the "Candidate" tab until the approval criteria is met.</a:t>
          </a:r>
          <a:br>
            <a:rPr lang="en-US"/>
          </a:br>
          <a:br>
            <a:rPr lang="en-US"/>
          </a:br>
          <a:r>
            <a:rPr lang="en-US"/>
            <a:t>C</a:t>
          </a:r>
          <a:r>
            <a:rPr lang="en-US" sz="1100" b="0" i="0" u="none" strike="noStrike">
              <a:solidFill>
                <a:schemeClr val="dk1"/>
              </a:solidFill>
              <a:effectLst/>
              <a:latin typeface="+mn-lt"/>
              <a:ea typeface="+mn-ea"/>
              <a:cs typeface="+mn-cs"/>
            </a:rPr>
            <a:t>heck summary in "Summary" tab. All green indicates that the candidate passed the tests</a:t>
          </a:r>
          <a:r>
            <a:rPr lang="en-US"/>
            <a:t> </a:t>
          </a:r>
          <a:r>
            <a:rPr lang="en-US" sz="1100" b="0" i="0" u="none" strike="noStrike">
              <a:solidFill>
                <a:schemeClr val="dk1"/>
              </a:solidFill>
              <a:effectLst/>
              <a:latin typeface="+mn-lt"/>
              <a:ea typeface="+mn-ea"/>
              <a:cs typeface="+mn-cs"/>
            </a:rPr>
            <a:t>User entries are shown in blue background. </a:t>
          </a: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Data</a:t>
          </a:r>
          <a:r>
            <a:rPr lang="en-US" sz="1100" b="0" i="0" u="none" strike="noStrike" baseline="0">
              <a:solidFill>
                <a:schemeClr val="dk1"/>
              </a:solidFill>
              <a:effectLst/>
              <a:latin typeface="+mn-lt"/>
              <a:ea typeface="+mn-ea"/>
              <a:cs typeface="+mn-cs"/>
            </a:rPr>
            <a:t> that may be changed by the user is shown in blue. This spreadsheet uses names as references to reduce clutter. </a:t>
          </a:r>
          <a:r>
            <a:rPr lang="en-US" sz="1100" b="0" i="0" u="none" strike="noStrike">
              <a:solidFill>
                <a:schemeClr val="dk1"/>
              </a:solidFill>
              <a:effectLst/>
              <a:latin typeface="+mn-lt"/>
              <a:ea typeface="+mn-ea"/>
              <a:cs typeface="+mn-cs"/>
            </a:rPr>
            <a:t>Be careful of how things are copied and moved around!</a:t>
          </a:r>
          <a:r>
            <a:rPr lang="en-US"/>
            <a:t> </a:t>
          </a:r>
          <a:endParaRPr lang="en-US" sz="1100"/>
        </a:p>
      </xdr:txBody>
    </xdr:sp>
    <xdr:clientData/>
  </xdr:twoCellAnchor>
  <xdr:oneCellAnchor>
    <xdr:from>
      <xdr:col>2</xdr:col>
      <xdr:colOff>114300</xdr:colOff>
      <xdr:row>17</xdr:row>
      <xdr:rowOff>83820</xdr:rowOff>
    </xdr:from>
    <xdr:ext cx="184731" cy="264560"/>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1333500" y="3192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8</xdr:col>
      <xdr:colOff>7620</xdr:colOff>
      <xdr:row>25</xdr:row>
      <xdr:rowOff>30480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0480" y="0"/>
          <a:ext cx="10050780" cy="4602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Test Data Set (TDS)</a:t>
          </a:r>
          <a:r>
            <a:rPr lang="en-US" sz="1100" b="1" i="0" u="none" strike="noStrike" baseline="0">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Description</a:t>
          </a:r>
          <a:r>
            <a:rPr lang="en-US"/>
            <a:t> </a:t>
          </a:r>
          <a:br>
            <a:rPr lang="en-US"/>
          </a:br>
          <a:endParaRPr lang="en-US"/>
        </a:p>
        <a:p>
          <a:r>
            <a:rPr lang="en-US"/>
            <a:t>The TDS runs are based on the prototypes described generally</a:t>
          </a:r>
          <a:r>
            <a:rPr lang="en-US" baseline="0"/>
            <a:t> in the ACM Reference Manual. The exact details of the TDS runs are provided in the form the reference software input files, currently in the .RIBD format. Candidate software vendors can use CBECC-Res to open and examine these files to ensure that they are creating matching inputs in the candidate software. These files can also be examined in a text editor</a:t>
          </a:r>
          <a:endParaRPr lang="en-US"/>
        </a:p>
        <a:p>
          <a:br>
            <a:rPr lang="en-US"/>
          </a:br>
          <a:r>
            <a:rPr lang="en-US" sz="1100" b="0" i="0" u="none" strike="noStrike">
              <a:solidFill>
                <a:schemeClr val="dk1"/>
              </a:solidFill>
              <a:effectLst/>
              <a:latin typeface="+mn-lt"/>
              <a:ea typeface="+mn-ea"/>
              <a:cs typeface="+mn-cs"/>
            </a:rPr>
            <a:t>Tests T01, T02 and T03 are intended to show that the candidate program works in all climate zones for the prototype buildings and can be used to successfully match the standard design. This means the glass and walls will be equally distributed, with no overhangs modeled, for example. The prototypes for these tests are named S2100, S2700 and S6960. The “S” indicates that the building is in the standard configuration.</a:t>
          </a:r>
          <a:r>
            <a:rPr lang="en-US"/>
            <a:t> </a:t>
          </a:r>
          <a:br>
            <a:rPr lang="en-US"/>
          </a:br>
          <a:br>
            <a:rPr lang="en-US"/>
          </a:br>
          <a:r>
            <a:rPr lang="en-US" sz="1100" b="0" i="0" u="none" strike="noStrike">
              <a:solidFill>
                <a:schemeClr val="dk1"/>
              </a:solidFill>
              <a:effectLst/>
              <a:latin typeface="+mn-lt"/>
              <a:ea typeface="+mn-ea"/>
              <a:cs typeface="+mn-cs"/>
            </a:rPr>
            <a:t>Tests T04, T05 and T06 run the prototype buildings using actual building features such as unequal glass and wall distribution, overhangs and other non-prescriptive requirements. The standard design for these tests will be equal to the standard design in Tests T01-T03. The prototypes for these tests are named P2100, P2700 and P6960. The “P” indicates that the building is in the proposed configuration.</a:t>
          </a:r>
          <a:r>
            <a:rPr lang="en-US"/>
            <a:t> </a:t>
          </a:r>
          <a:br>
            <a:rPr lang="en-US"/>
          </a:br>
          <a:br>
            <a:rPr lang="en-US"/>
          </a:br>
          <a:r>
            <a:rPr lang="en-US"/>
            <a:t>Tests T07, T08, T09 and T11</a:t>
          </a:r>
          <a:r>
            <a:rPr lang="en-US" baseline="0"/>
            <a:t> </a:t>
          </a:r>
          <a:r>
            <a:rPr lang="en-US"/>
            <a:t>are based on a single prototype in a single climate zone - T01R12. </a:t>
          </a:r>
          <a:r>
            <a:rPr lang="en-US" sz="1100" b="0" i="0" u="none" strike="noStrike">
              <a:solidFill>
                <a:schemeClr val="dk1"/>
              </a:solidFill>
              <a:effectLst/>
              <a:latin typeface="+mn-lt"/>
              <a:ea typeface="+mn-ea"/>
              <a:cs typeface="+mn-cs"/>
            </a:rPr>
            <a:t>Test T07 models common compliance measures and </a:t>
          </a:r>
          <a:r>
            <a:rPr lang="en-US" sz="1100" b="0" i="0">
              <a:solidFill>
                <a:schemeClr val="dk1"/>
              </a:solidFill>
              <a:effectLst/>
              <a:latin typeface="+mn-lt"/>
              <a:ea typeface="+mn-ea"/>
              <a:cs typeface="+mn-cs"/>
            </a:rPr>
            <a:t>test T08 runs water heating variations.</a:t>
          </a:r>
          <a:r>
            <a:rPr lang="en-US"/>
            <a:t> T09</a:t>
          </a:r>
          <a:r>
            <a:rPr lang="en-US" baseline="0"/>
            <a:t> test multiple orientations. T11 tests source energy calculations.</a:t>
          </a:r>
        </a:p>
        <a:p>
          <a:endParaRPr lang="en-US" baseline="0"/>
        </a:p>
        <a:p>
          <a:r>
            <a:rPr lang="en-US" baseline="0"/>
            <a:t>Test T10 covers multifamily central water heating starting with on T03R12 inputs.</a:t>
          </a:r>
        </a:p>
        <a:p>
          <a:endParaRPr lang="en-US" baseline="0"/>
        </a:p>
        <a:p>
          <a:r>
            <a:rPr lang="en-US" baseline="0"/>
            <a:t>Tests T12 and T13 cover existing plus addition plus alteration calculations using P1665 prototype for climate zone 12.</a:t>
          </a:r>
          <a:endParaRPr lang="en-US"/>
        </a:p>
        <a:p>
          <a:endParaRPr lang="en-US" sz="1100"/>
        </a:p>
        <a:p>
          <a:r>
            <a:rPr lang="en-US" sz="1100"/>
            <a:t>Additional tests will be added as needed to reasonably test candidate software against the reference as features are added or</a:t>
          </a:r>
          <a:r>
            <a:rPr lang="en-US" sz="1100" baseline="0"/>
            <a:t> changed. </a:t>
          </a:r>
          <a:r>
            <a:rPr lang="en-US" sz="1100" b="0" i="0">
              <a:solidFill>
                <a:schemeClr val="dk1"/>
              </a:solidFill>
              <a:effectLst/>
              <a:latin typeface="+mn-lt"/>
              <a:ea typeface="+mn-ea"/>
              <a:cs typeface="+mn-cs"/>
            </a:rPr>
            <a:t>There will also be non-numeric tests added to verify that the candidate software can complete the compliance process by generating reports.</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Below is a table further describing the tests. Note that 2016 test files start with letter "U" to keep them separate from</a:t>
          </a:r>
          <a:r>
            <a:rPr lang="en-US" sz="1100" b="0" i="0" baseline="0">
              <a:solidFill>
                <a:schemeClr val="dk1"/>
              </a:solidFill>
              <a:effectLst/>
              <a:latin typeface="+mn-lt"/>
              <a:ea typeface="+mn-ea"/>
              <a:cs typeface="+mn-cs"/>
            </a:rPr>
            <a:t> 2013 files that start with "T".</a:t>
          </a:r>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1"/>
  <sheetViews>
    <sheetView zoomScaleNormal="100" workbookViewId="0">
      <selection activeCell="A32" sqref="A32"/>
    </sheetView>
  </sheetViews>
  <sheetFormatPr defaultRowHeight="15" x14ac:dyDescent="0.25"/>
  <cols>
    <col min="1" max="1" width="19.85546875" customWidth="1"/>
    <col min="2" max="2" width="10.7109375" bestFit="1" customWidth="1"/>
  </cols>
  <sheetData>
    <row r="1" spans="1:1" x14ac:dyDescent="0.25">
      <c r="A1" s="6"/>
    </row>
    <row r="23" spans="1:3" x14ac:dyDescent="0.25">
      <c r="A23" s="6"/>
    </row>
    <row r="30" spans="1:3" x14ac:dyDescent="0.25">
      <c r="A30" t="s">
        <v>208</v>
      </c>
    </row>
    <row r="32" spans="1:3" s="56" customFormat="1" x14ac:dyDescent="0.25">
      <c r="A32" s="56" t="s">
        <v>929</v>
      </c>
      <c r="B32" s="51">
        <v>43073</v>
      </c>
      <c r="C32" s="56" t="s">
        <v>928</v>
      </c>
    </row>
    <row r="33" spans="1:3" s="56" customFormat="1" x14ac:dyDescent="0.25">
      <c r="A33" s="56" t="s">
        <v>903</v>
      </c>
      <c r="B33" s="51">
        <v>43038</v>
      </c>
      <c r="C33" s="56" t="s">
        <v>902</v>
      </c>
    </row>
    <row r="34" spans="1:3" s="49" customFormat="1" x14ac:dyDescent="0.25">
      <c r="A34" s="49" t="s">
        <v>891</v>
      </c>
      <c r="B34" s="51">
        <v>43010</v>
      </c>
      <c r="C34" s="49" t="s">
        <v>901</v>
      </c>
    </row>
    <row r="35" spans="1:3" x14ac:dyDescent="0.25">
      <c r="A35" t="s">
        <v>572</v>
      </c>
      <c r="B35" s="28">
        <v>42916</v>
      </c>
      <c r="C35" t="s">
        <v>855</v>
      </c>
    </row>
    <row r="36" spans="1:3" x14ac:dyDescent="0.25">
      <c r="A36" t="s">
        <v>553</v>
      </c>
      <c r="B36" s="28">
        <v>42613</v>
      </c>
      <c r="C36" t="s">
        <v>554</v>
      </c>
    </row>
    <row r="37" spans="1:3" x14ac:dyDescent="0.25">
      <c r="A37" t="s">
        <v>539</v>
      </c>
      <c r="B37" s="28">
        <v>42524</v>
      </c>
      <c r="C37" t="s">
        <v>541</v>
      </c>
    </row>
    <row r="38" spans="1:3" x14ac:dyDescent="0.25">
      <c r="B38" s="28"/>
      <c r="C38" t="s">
        <v>540</v>
      </c>
    </row>
    <row r="39" spans="1:3" x14ac:dyDescent="0.25">
      <c r="A39" t="s">
        <v>521</v>
      </c>
      <c r="B39" s="28">
        <v>42319</v>
      </c>
      <c r="C39" t="s">
        <v>523</v>
      </c>
    </row>
    <row r="40" spans="1:3" x14ac:dyDescent="0.25">
      <c r="C40" t="s">
        <v>522</v>
      </c>
    </row>
    <row r="41" spans="1:3" x14ac:dyDescent="0.25">
      <c r="C41" t="s">
        <v>524</v>
      </c>
    </row>
  </sheetData>
  <pageMargins left="0.7" right="0.7" top="0.75" bottom="0.75" header="0.3" footer="0.3"/>
  <pageSetup orientation="portrait" horizontalDpi="4294967293" vertic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000"/>
  <sheetViews>
    <sheetView topLeftCell="A4" workbookViewId="0">
      <selection activeCell="A26" sqref="A26"/>
    </sheetView>
  </sheetViews>
  <sheetFormatPr defaultRowHeight="15" x14ac:dyDescent="0.25"/>
  <cols>
    <col min="1" max="1" width="26.7109375" customWidth="1"/>
    <col min="13" max="13" width="8.85546875" style="7" customWidth="1"/>
  </cols>
  <sheetData>
    <row r="1" spans="1:15" x14ac:dyDescent="0.25">
      <c r="A1" s="10" t="s">
        <v>193</v>
      </c>
      <c r="B1" s="10"/>
      <c r="C1" s="10"/>
      <c r="D1" s="10"/>
      <c r="E1" s="10"/>
      <c r="F1" s="10"/>
      <c r="G1" s="10"/>
      <c r="H1" s="10"/>
      <c r="I1" s="10"/>
      <c r="J1" s="10"/>
      <c r="N1" s="4" t="s">
        <v>129</v>
      </c>
    </row>
    <row r="2" spans="1:15" x14ac:dyDescent="0.25">
      <c r="A2" s="7" t="s">
        <v>166</v>
      </c>
      <c r="B2" s="7"/>
      <c r="N2" s="4" t="s">
        <v>130</v>
      </c>
    </row>
    <row r="3" spans="1:15" x14ac:dyDescent="0.25">
      <c r="A3" s="7"/>
      <c r="B3" s="7"/>
      <c r="N3" s="4"/>
    </row>
    <row r="4" spans="1:15" x14ac:dyDescent="0.25">
      <c r="N4" s="4" t="str">
        <f>RIGHT(Reference!CO4,6)</f>
        <v>0</v>
      </c>
      <c r="O4" t="s">
        <v>194</v>
      </c>
    </row>
    <row r="5" spans="1:15" x14ac:dyDescent="0.25">
      <c r="A5" s="7" t="s">
        <v>16</v>
      </c>
      <c r="B5" s="4" t="str">
        <f>"'"&amp;A5&amp;"'!"&amp;"$A$1:$CP$1000"</f>
        <v>'Reference'!$A$1:$CP$1000</v>
      </c>
      <c r="C5" s="4"/>
      <c r="D5" s="4"/>
      <c r="E5" t="s">
        <v>128</v>
      </c>
      <c r="N5" s="4" t="str">
        <f>RIGHT(Reference!CO5,6)</f>
        <v>0</v>
      </c>
      <c r="O5" t="s">
        <v>195</v>
      </c>
    </row>
    <row r="6" spans="1:15" x14ac:dyDescent="0.25">
      <c r="A6" s="7" t="str">
        <f>A5&amp;"FileName"</f>
        <v>ReferenceFileName</v>
      </c>
      <c r="B6" s="4" t="str">
        <f>"'"&amp;A5&amp;"Lookups'!"&amp;"$N$1:$N$1000"</f>
        <v>'ReferenceLookups'!$N$1:$N$1000</v>
      </c>
      <c r="C6" s="4"/>
      <c r="D6" s="4"/>
      <c r="E6" t="s">
        <v>132</v>
      </c>
      <c r="N6" s="4" t="str">
        <f>RIGHT(Reference!CO6,6)</f>
        <v>0</v>
      </c>
    </row>
    <row r="7" spans="1:15" x14ac:dyDescent="0.25">
      <c r="A7" s="7"/>
      <c r="B7" s="7"/>
      <c r="N7" s="4" t="str">
        <f>RIGHT(Reference!CO7,6)</f>
        <v>0</v>
      </c>
    </row>
    <row r="8" spans="1:15" x14ac:dyDescent="0.25">
      <c r="A8" s="7"/>
      <c r="B8" s="7" t="s">
        <v>130</v>
      </c>
      <c r="N8" s="4" t="str">
        <f>RIGHT(Reference!CO8,6)</f>
        <v>0</v>
      </c>
    </row>
    <row r="9" spans="1:15" x14ac:dyDescent="0.25">
      <c r="A9" s="7"/>
      <c r="B9" s="7" t="s">
        <v>131</v>
      </c>
      <c r="N9" s="4" t="str">
        <f>RIGHT(Reference!CO9,6)</f>
        <v>0</v>
      </c>
    </row>
    <row r="10" spans="1:15" x14ac:dyDescent="0.25">
      <c r="A10" s="7" t="s">
        <v>111</v>
      </c>
      <c r="B10" s="4"/>
      <c r="N10" s="4" t="str">
        <f>RIGHT(Reference!CO10,6)</f>
        <v>0</v>
      </c>
    </row>
    <row r="11" spans="1:15" x14ac:dyDescent="0.25">
      <c r="A11" s="7" t="str">
        <f>A5&amp;A10&amp;"SpcHeat"</f>
        <v>ReferenceProposedSpcHeat</v>
      </c>
      <c r="B11" s="4">
        <v>36</v>
      </c>
      <c r="N11" s="4" t="str">
        <f>RIGHT(Reference!CO11,6)</f>
        <v>0</v>
      </c>
    </row>
    <row r="12" spans="1:15" x14ac:dyDescent="0.25">
      <c r="A12" s="7" t="str">
        <f>A5&amp;A10&amp;"SpcCool"</f>
        <v>ReferenceProposedSpcCool</v>
      </c>
      <c r="B12" s="4">
        <v>37</v>
      </c>
      <c r="N12" s="4" t="str">
        <f>RIGHT(Reference!CO12,6)</f>
        <v>0</v>
      </c>
    </row>
    <row r="13" spans="1:15" x14ac:dyDescent="0.25">
      <c r="A13" s="7" t="str">
        <f>A5&amp;A10&amp;"IAQVent"</f>
        <v>ReferenceProposedIAQVent</v>
      </c>
      <c r="B13" s="4">
        <v>38</v>
      </c>
      <c r="N13" s="4" t="str">
        <f>RIGHT(Reference!CO13,6)</f>
        <v>0</v>
      </c>
    </row>
    <row r="14" spans="1:15" x14ac:dyDescent="0.25">
      <c r="A14" s="7" t="str">
        <f>A5&amp;A10&amp;"OtherHVAC"</f>
        <v>ReferenceProposedOtherHVAC</v>
      </c>
      <c r="B14" s="4">
        <v>39</v>
      </c>
      <c r="N14" s="4" t="str">
        <f>RIGHT(Reference!CO14,6)</f>
        <v>0</v>
      </c>
    </row>
    <row r="15" spans="1:15" x14ac:dyDescent="0.25">
      <c r="A15" s="7" t="str">
        <f>A5&amp;A10&amp;"WtrHeat"</f>
        <v>ReferenceProposedWtrHeat</v>
      </c>
      <c r="B15" s="4">
        <v>40</v>
      </c>
      <c r="N15" s="4" t="str">
        <f>RIGHT(Reference!CO15,6)</f>
        <v>0</v>
      </c>
    </row>
    <row r="16" spans="1:15" x14ac:dyDescent="0.25">
      <c r="A16" s="7" t="str">
        <f>A5&amp;A10&amp;"Solar"</f>
        <v>ReferenceProposedSolar</v>
      </c>
      <c r="B16" s="4">
        <v>41</v>
      </c>
      <c r="E16" t="s">
        <v>165</v>
      </c>
      <c r="N16" s="4" t="str">
        <f>RIGHT(Reference!CO16,6)</f>
        <v>0</v>
      </c>
    </row>
    <row r="17" spans="1:14" x14ac:dyDescent="0.25">
      <c r="A17" s="7" t="str">
        <f>A5&amp;A10&amp;"Total"</f>
        <v>ReferenceProposedTotal</v>
      </c>
      <c r="B17" s="4">
        <v>47</v>
      </c>
      <c r="N17" s="4" t="str">
        <f>RIGHT(Reference!CO17,6)</f>
        <v>0</v>
      </c>
    </row>
    <row r="18" spans="1:14" x14ac:dyDescent="0.25">
      <c r="A18" s="7" t="s">
        <v>112</v>
      </c>
      <c r="B18" s="4"/>
      <c r="N18" s="4" t="str">
        <f>RIGHT(Reference!CO18,6)</f>
        <v>0</v>
      </c>
    </row>
    <row r="19" spans="1:14" x14ac:dyDescent="0.25">
      <c r="A19" s="7" t="str">
        <f>A5&amp;A18&amp;"SpcHeat"</f>
        <v>ReferenceStandardSpcHeat</v>
      </c>
      <c r="B19" s="4">
        <v>78</v>
      </c>
      <c r="N19" s="4" t="str">
        <f>RIGHT(Reference!CO19,6)</f>
        <v>0</v>
      </c>
    </row>
    <row r="20" spans="1:14" x14ac:dyDescent="0.25">
      <c r="A20" s="7" t="str">
        <f>A5&amp;A18&amp;"SpcCool"</f>
        <v>ReferenceStandardSpcCool</v>
      </c>
      <c r="B20" s="4">
        <v>79</v>
      </c>
      <c r="N20" s="4" t="str">
        <f>RIGHT(Reference!CO20,6)</f>
        <v>0</v>
      </c>
    </row>
    <row r="21" spans="1:14" x14ac:dyDescent="0.25">
      <c r="A21" s="7" t="str">
        <f>A5&amp;A18&amp;"IAQVent"</f>
        <v>ReferenceStandardIAQVent</v>
      </c>
      <c r="B21" s="4">
        <v>80</v>
      </c>
      <c r="N21" s="4" t="str">
        <f>RIGHT(Reference!CO21,6)</f>
        <v>0</v>
      </c>
    </row>
    <row r="22" spans="1:14" x14ac:dyDescent="0.25">
      <c r="A22" s="7" t="str">
        <f>A5&amp;A18&amp;"OtherHVAC"</f>
        <v>ReferenceStandardOtherHVAC</v>
      </c>
      <c r="B22" s="4">
        <v>81</v>
      </c>
      <c r="N22" s="4" t="str">
        <f>RIGHT(Reference!CO22,6)</f>
        <v>0</v>
      </c>
    </row>
    <row r="23" spans="1:14" x14ac:dyDescent="0.25">
      <c r="A23" s="7" t="str">
        <f>A5&amp;A18&amp;"WtrHeat"</f>
        <v>ReferenceStandardWtrHeat</v>
      </c>
      <c r="B23" s="4">
        <v>82</v>
      </c>
      <c r="N23" s="4" t="str">
        <f>RIGHT(Reference!CO23,6)</f>
        <v>0</v>
      </c>
    </row>
    <row r="24" spans="1:14" x14ac:dyDescent="0.25">
      <c r="A24" s="7" t="str">
        <f>A5&amp;A18&amp;"Solar"</f>
        <v>ReferenceStandardSolar</v>
      </c>
      <c r="B24" s="4">
        <v>0</v>
      </c>
      <c r="E24" t="s">
        <v>165</v>
      </c>
      <c r="N24" s="4" t="str">
        <f>RIGHT(Reference!CO24,6)</f>
        <v>0</v>
      </c>
    </row>
    <row r="25" spans="1:14" x14ac:dyDescent="0.25">
      <c r="A25" s="7" t="str">
        <f>A5&amp;A18&amp;"Total"</f>
        <v>ReferenceStandardTotal</v>
      </c>
      <c r="B25" s="4">
        <v>88</v>
      </c>
      <c r="N25" s="4" t="str">
        <f>RIGHT(Reference!CO25,6)</f>
        <v>0</v>
      </c>
    </row>
    <row r="26" spans="1:14" x14ac:dyDescent="0.25">
      <c r="N26" s="4" t="str">
        <f>RIGHT(Reference!CO26,6)</f>
        <v>0</v>
      </c>
    </row>
    <row r="27" spans="1:14" x14ac:dyDescent="0.25">
      <c r="N27" s="4" t="str">
        <f>RIGHT(Reference!CO27,6)</f>
        <v>0</v>
      </c>
    </row>
    <row r="28" spans="1:14" x14ac:dyDescent="0.25">
      <c r="N28" s="4" t="str">
        <f>RIGHT(Reference!CO28,6)</f>
        <v>0</v>
      </c>
    </row>
    <row r="29" spans="1:14" x14ac:dyDescent="0.25">
      <c r="N29" s="4" t="str">
        <f>RIGHT(Reference!CO29,6)</f>
        <v>0</v>
      </c>
    </row>
    <row r="30" spans="1:14" x14ac:dyDescent="0.25">
      <c r="N30" s="4" t="str">
        <f>RIGHT(Reference!CO30,6)</f>
        <v>0</v>
      </c>
    </row>
    <row r="31" spans="1:14" x14ac:dyDescent="0.25">
      <c r="N31" s="4" t="str">
        <f>RIGHT(Reference!CO31,6)</f>
        <v>0</v>
      </c>
    </row>
    <row r="32" spans="1:14" x14ac:dyDescent="0.25">
      <c r="N32" s="4" t="str">
        <f>RIGHT(Reference!CO32,6)</f>
        <v>0</v>
      </c>
    </row>
    <row r="33" spans="14:14" customFormat="1" x14ac:dyDescent="0.25">
      <c r="N33" s="4" t="str">
        <f>RIGHT(Reference!CO33,6)</f>
        <v>0</v>
      </c>
    </row>
    <row r="34" spans="14:14" customFormat="1" x14ac:dyDescent="0.25">
      <c r="N34" s="4" t="str">
        <f>RIGHT(Reference!CO34,6)</f>
        <v>0</v>
      </c>
    </row>
    <row r="35" spans="14:14" customFormat="1" x14ac:dyDescent="0.25">
      <c r="N35" s="4" t="str">
        <f>RIGHT(Reference!CO35,6)</f>
        <v>0</v>
      </c>
    </row>
    <row r="36" spans="14:14" customFormat="1" x14ac:dyDescent="0.25">
      <c r="N36" s="4" t="str">
        <f>RIGHT(Reference!CO36,6)</f>
        <v>0</v>
      </c>
    </row>
    <row r="37" spans="14:14" customFormat="1" x14ac:dyDescent="0.25">
      <c r="N37" s="4" t="str">
        <f>RIGHT(Reference!CO37,6)</f>
        <v>0</v>
      </c>
    </row>
    <row r="38" spans="14:14" customFormat="1" x14ac:dyDescent="0.25">
      <c r="N38" s="4" t="str">
        <f>RIGHT(Reference!CO38,6)</f>
        <v>0</v>
      </c>
    </row>
    <row r="39" spans="14:14" customFormat="1" x14ac:dyDescent="0.25">
      <c r="N39" s="4" t="str">
        <f>RIGHT(Reference!CO39,6)</f>
        <v>0</v>
      </c>
    </row>
    <row r="40" spans="14:14" customFormat="1" x14ac:dyDescent="0.25">
      <c r="N40" s="4" t="str">
        <f>RIGHT(Reference!CO40,6)</f>
        <v>0</v>
      </c>
    </row>
    <row r="41" spans="14:14" customFormat="1" x14ac:dyDescent="0.25">
      <c r="N41" s="4" t="str">
        <f>RIGHT(Reference!CO41,6)</f>
        <v>0</v>
      </c>
    </row>
    <row r="42" spans="14:14" customFormat="1" x14ac:dyDescent="0.25">
      <c r="N42" s="4" t="str">
        <f>RIGHT(Reference!CO42,6)</f>
        <v>0</v>
      </c>
    </row>
    <row r="43" spans="14:14" customFormat="1" x14ac:dyDescent="0.25">
      <c r="N43" s="4" t="str">
        <f>RIGHT(Reference!CO43,6)</f>
        <v>0</v>
      </c>
    </row>
    <row r="44" spans="14:14" customFormat="1" x14ac:dyDescent="0.25">
      <c r="N44" s="4" t="str">
        <f>RIGHT(Reference!CO44,6)</f>
        <v>0</v>
      </c>
    </row>
    <row r="45" spans="14:14" customFormat="1" x14ac:dyDescent="0.25">
      <c r="N45" s="4" t="str">
        <f>RIGHT(Reference!CO45,6)</f>
        <v>0</v>
      </c>
    </row>
    <row r="46" spans="14:14" customFormat="1" x14ac:dyDescent="0.25">
      <c r="N46" s="4" t="str">
        <f>RIGHT(Reference!CO46,6)</f>
        <v>0</v>
      </c>
    </row>
    <row r="47" spans="14:14" customFormat="1" x14ac:dyDescent="0.25">
      <c r="N47" s="4" t="str">
        <f>RIGHT(Reference!CO47,6)</f>
        <v>0</v>
      </c>
    </row>
    <row r="48" spans="14:14" customFormat="1" x14ac:dyDescent="0.25">
      <c r="N48" s="4" t="str">
        <f>RIGHT(Reference!CO48,6)</f>
        <v>0</v>
      </c>
    </row>
    <row r="49" spans="14:14" customFormat="1" x14ac:dyDescent="0.25">
      <c r="N49" s="4" t="str">
        <f>RIGHT(Reference!CO49,6)</f>
        <v>0</v>
      </c>
    </row>
    <row r="50" spans="14:14" customFormat="1" x14ac:dyDescent="0.25">
      <c r="N50" s="4" t="str">
        <f>RIGHT(Reference!CO50,6)</f>
        <v>0</v>
      </c>
    </row>
    <row r="51" spans="14:14" customFormat="1" x14ac:dyDescent="0.25">
      <c r="N51" s="4" t="str">
        <f>RIGHT(Reference!CO51,6)</f>
        <v>0</v>
      </c>
    </row>
    <row r="52" spans="14:14" customFormat="1" x14ac:dyDescent="0.25">
      <c r="N52" s="4" t="str">
        <f>RIGHT(Reference!CO52,6)</f>
        <v>0</v>
      </c>
    </row>
    <row r="53" spans="14:14" customFormat="1" x14ac:dyDescent="0.25">
      <c r="N53" s="4" t="str">
        <f>RIGHT(Reference!CO53,6)</f>
        <v>0</v>
      </c>
    </row>
    <row r="54" spans="14:14" customFormat="1" x14ac:dyDescent="0.25">
      <c r="N54" s="4" t="str">
        <f>RIGHT(Reference!CO54,6)</f>
        <v>0</v>
      </c>
    </row>
    <row r="55" spans="14:14" customFormat="1" x14ac:dyDescent="0.25">
      <c r="N55" s="4" t="str">
        <f>RIGHT(Reference!CO55,6)</f>
        <v>0</v>
      </c>
    </row>
    <row r="56" spans="14:14" customFormat="1" x14ac:dyDescent="0.25">
      <c r="N56" s="4" t="str">
        <f>RIGHT(Reference!CO56,6)</f>
        <v>0</v>
      </c>
    </row>
    <row r="57" spans="14:14" customFormat="1" x14ac:dyDescent="0.25">
      <c r="N57" s="4" t="str">
        <f>RIGHT(Reference!CO57,6)</f>
        <v>0</v>
      </c>
    </row>
    <row r="58" spans="14:14" customFormat="1" x14ac:dyDescent="0.25">
      <c r="N58" s="4" t="str">
        <f>RIGHT(Reference!CO58,6)</f>
        <v>0</v>
      </c>
    </row>
    <row r="59" spans="14:14" customFormat="1" x14ac:dyDescent="0.25">
      <c r="N59" s="4" t="str">
        <f>RIGHT(Reference!CO59,6)</f>
        <v>0</v>
      </c>
    </row>
    <row r="60" spans="14:14" customFormat="1" x14ac:dyDescent="0.25">
      <c r="N60" s="4" t="str">
        <f>RIGHT(Reference!CO60,6)</f>
        <v>0</v>
      </c>
    </row>
    <row r="61" spans="14:14" customFormat="1" x14ac:dyDescent="0.25">
      <c r="N61" s="4" t="str">
        <f>RIGHT(Reference!CO61,6)</f>
        <v>0</v>
      </c>
    </row>
    <row r="62" spans="14:14" customFormat="1" x14ac:dyDescent="0.25">
      <c r="N62" s="4" t="str">
        <f>RIGHT(Reference!CO62,6)</f>
        <v>0</v>
      </c>
    </row>
    <row r="63" spans="14:14" customFormat="1" x14ac:dyDescent="0.25">
      <c r="N63" s="4" t="str">
        <f>RIGHT(Reference!CO63,6)</f>
        <v>0</v>
      </c>
    </row>
    <row r="64" spans="14:14" customFormat="1" x14ac:dyDescent="0.25">
      <c r="N64" s="4" t="str">
        <f>RIGHT(Reference!CO64,6)</f>
        <v>0</v>
      </c>
    </row>
    <row r="65" spans="14:14" customFormat="1" x14ac:dyDescent="0.25">
      <c r="N65" s="4" t="str">
        <f>RIGHT(Reference!CO65,6)</f>
        <v>0</v>
      </c>
    </row>
    <row r="66" spans="14:14" customFormat="1" x14ac:dyDescent="0.25">
      <c r="N66" s="4" t="str">
        <f>RIGHT(Reference!CO66,6)</f>
        <v>0</v>
      </c>
    </row>
    <row r="67" spans="14:14" customFormat="1" x14ac:dyDescent="0.25">
      <c r="N67" s="4" t="str">
        <f>RIGHT(Reference!CO67,6)</f>
        <v>0</v>
      </c>
    </row>
    <row r="68" spans="14:14" customFormat="1" x14ac:dyDescent="0.25">
      <c r="N68" s="4" t="str">
        <f>RIGHT(Reference!CO68,6)</f>
        <v>0</v>
      </c>
    </row>
    <row r="69" spans="14:14" customFormat="1" x14ac:dyDescent="0.25">
      <c r="N69" s="4" t="str">
        <f>RIGHT(Reference!CO69,6)</f>
        <v>0</v>
      </c>
    </row>
    <row r="70" spans="14:14" customFormat="1" x14ac:dyDescent="0.25">
      <c r="N70" s="4" t="str">
        <f>RIGHT(Reference!CO70,6)</f>
        <v>0</v>
      </c>
    </row>
    <row r="71" spans="14:14" customFormat="1" x14ac:dyDescent="0.25">
      <c r="N71" s="4" t="str">
        <f>RIGHT(Reference!CO71,6)</f>
        <v>0</v>
      </c>
    </row>
    <row r="72" spans="14:14" customFormat="1" x14ac:dyDescent="0.25">
      <c r="N72" s="4" t="str">
        <f>RIGHT(Reference!CO72,6)</f>
        <v>0</v>
      </c>
    </row>
    <row r="73" spans="14:14" customFormat="1" x14ac:dyDescent="0.25">
      <c r="N73" s="4" t="str">
        <f>RIGHT(Reference!CO73,6)</f>
        <v>0</v>
      </c>
    </row>
    <row r="74" spans="14:14" customFormat="1" x14ac:dyDescent="0.25">
      <c r="N74" s="4" t="str">
        <f>RIGHT(Reference!CO74,6)</f>
        <v>0</v>
      </c>
    </row>
    <row r="75" spans="14:14" customFormat="1" x14ac:dyDescent="0.25">
      <c r="N75" s="4" t="str">
        <f>RIGHT(Reference!CO75,6)</f>
        <v>0</v>
      </c>
    </row>
    <row r="76" spans="14:14" customFormat="1" x14ac:dyDescent="0.25">
      <c r="N76" s="4" t="str">
        <f>RIGHT(Reference!CO76,6)</f>
        <v>0</v>
      </c>
    </row>
    <row r="77" spans="14:14" customFormat="1" x14ac:dyDescent="0.25">
      <c r="N77" s="4" t="str">
        <f>RIGHT(Reference!CO77,6)</f>
        <v>0</v>
      </c>
    </row>
    <row r="78" spans="14:14" customFormat="1" x14ac:dyDescent="0.25">
      <c r="N78" s="4" t="str">
        <f>RIGHT(Reference!CO78,6)</f>
        <v>0</v>
      </c>
    </row>
    <row r="79" spans="14:14" customFormat="1" x14ac:dyDescent="0.25">
      <c r="N79" s="4" t="str">
        <f>RIGHT(Reference!CO79,6)</f>
        <v>0</v>
      </c>
    </row>
    <row r="80" spans="14:14" customFormat="1" x14ac:dyDescent="0.25">
      <c r="N80" s="4" t="str">
        <f>RIGHT(Reference!CO80,6)</f>
        <v>0</v>
      </c>
    </row>
    <row r="81" spans="14:14" customFormat="1" x14ac:dyDescent="0.25">
      <c r="N81" s="4" t="str">
        <f>RIGHT(Reference!CO81,6)</f>
        <v>0</v>
      </c>
    </row>
    <row r="82" spans="14:14" customFormat="1" x14ac:dyDescent="0.25">
      <c r="N82" s="4" t="str">
        <f>RIGHT(Reference!CO82,6)</f>
        <v>0</v>
      </c>
    </row>
    <row r="83" spans="14:14" customFormat="1" x14ac:dyDescent="0.25">
      <c r="N83" s="4" t="str">
        <f>RIGHT(Reference!CO83,6)</f>
        <v>0</v>
      </c>
    </row>
    <row r="84" spans="14:14" customFormat="1" x14ac:dyDescent="0.25">
      <c r="N84" s="4" t="str">
        <f>RIGHT(Reference!CO84,6)</f>
        <v>0</v>
      </c>
    </row>
    <row r="85" spans="14:14" customFormat="1" x14ac:dyDescent="0.25">
      <c r="N85" s="4" t="str">
        <f>RIGHT(Reference!CO85,6)</f>
        <v>0</v>
      </c>
    </row>
    <row r="86" spans="14:14" customFormat="1" x14ac:dyDescent="0.25">
      <c r="N86" s="4" t="str">
        <f>RIGHT(Reference!CO86,6)</f>
        <v>0</v>
      </c>
    </row>
    <row r="87" spans="14:14" customFormat="1" x14ac:dyDescent="0.25">
      <c r="N87" s="4" t="str">
        <f>RIGHT(Reference!CO87,6)</f>
        <v>0</v>
      </c>
    </row>
    <row r="88" spans="14:14" customFormat="1" x14ac:dyDescent="0.25">
      <c r="N88" s="4" t="str">
        <f>RIGHT(Reference!CO88,6)</f>
        <v>0</v>
      </c>
    </row>
    <row r="89" spans="14:14" customFormat="1" x14ac:dyDescent="0.25">
      <c r="N89" s="4" t="str">
        <f>RIGHT(Reference!CO89,6)</f>
        <v>0</v>
      </c>
    </row>
    <row r="90" spans="14:14" customFormat="1" x14ac:dyDescent="0.25">
      <c r="N90" s="4" t="str">
        <f>RIGHT(Reference!CO90,6)</f>
        <v>0</v>
      </c>
    </row>
    <row r="91" spans="14:14" customFormat="1" x14ac:dyDescent="0.25">
      <c r="N91" s="4" t="str">
        <f>RIGHT(Reference!CO91,6)</f>
        <v>0</v>
      </c>
    </row>
    <row r="92" spans="14:14" customFormat="1" x14ac:dyDescent="0.25">
      <c r="N92" s="4" t="str">
        <f>RIGHT(Reference!CO92,6)</f>
        <v>0</v>
      </c>
    </row>
    <row r="93" spans="14:14" customFormat="1" x14ac:dyDescent="0.25">
      <c r="N93" s="4" t="str">
        <f>RIGHT(Reference!CO93,6)</f>
        <v>0</v>
      </c>
    </row>
    <row r="94" spans="14:14" customFormat="1" x14ac:dyDescent="0.25">
      <c r="N94" s="4" t="str">
        <f>RIGHT(Reference!CO94,6)</f>
        <v>0</v>
      </c>
    </row>
    <row r="95" spans="14:14" customFormat="1" x14ac:dyDescent="0.25">
      <c r="N95" s="4" t="str">
        <f>RIGHT(Reference!CO95,6)</f>
        <v>0</v>
      </c>
    </row>
    <row r="96" spans="14:14" customFormat="1" x14ac:dyDescent="0.25">
      <c r="N96" s="4" t="str">
        <f>RIGHT(Reference!CO96,6)</f>
        <v>0</v>
      </c>
    </row>
    <row r="97" spans="14:14" customFormat="1" x14ac:dyDescent="0.25">
      <c r="N97" s="4" t="str">
        <f>RIGHT(Reference!CO97,6)</f>
        <v>0</v>
      </c>
    </row>
    <row r="98" spans="14:14" customFormat="1" x14ac:dyDescent="0.25">
      <c r="N98" s="4" t="str">
        <f>RIGHT(Reference!CO98,6)</f>
        <v>0</v>
      </c>
    </row>
    <row r="99" spans="14:14" customFormat="1" x14ac:dyDescent="0.25">
      <c r="N99" s="4" t="str">
        <f>RIGHT(Reference!CO99,6)</f>
        <v>0</v>
      </c>
    </row>
    <row r="100" spans="14:14" customFormat="1" x14ac:dyDescent="0.25">
      <c r="N100" s="4" t="str">
        <f>RIGHT(Reference!CO100,6)</f>
        <v>0</v>
      </c>
    </row>
    <row r="101" spans="14:14" customFormat="1" x14ac:dyDescent="0.25">
      <c r="N101" s="4" t="str">
        <f>RIGHT(Reference!CO101,6)</f>
        <v>0</v>
      </c>
    </row>
    <row r="102" spans="14:14" customFormat="1" x14ac:dyDescent="0.25">
      <c r="N102" s="4" t="str">
        <f>RIGHT(Reference!CO102,6)</f>
        <v>0</v>
      </c>
    </row>
    <row r="103" spans="14:14" customFormat="1" x14ac:dyDescent="0.25">
      <c r="N103" s="4" t="str">
        <f>RIGHT(Reference!CO103,6)</f>
        <v>0</v>
      </c>
    </row>
    <row r="104" spans="14:14" customFormat="1" x14ac:dyDescent="0.25">
      <c r="N104" s="4" t="str">
        <f>RIGHT(Reference!CO104,6)</f>
        <v>0</v>
      </c>
    </row>
    <row r="105" spans="14:14" customFormat="1" x14ac:dyDescent="0.25">
      <c r="N105" s="4" t="str">
        <f>RIGHT(Reference!CO105,6)</f>
        <v>0</v>
      </c>
    </row>
    <row r="106" spans="14:14" customFormat="1" x14ac:dyDescent="0.25">
      <c r="N106" s="4" t="str">
        <f>RIGHT(Reference!CO106,6)</f>
        <v>0</v>
      </c>
    </row>
    <row r="107" spans="14:14" customFormat="1" x14ac:dyDescent="0.25">
      <c r="N107" s="4" t="str">
        <f>RIGHT(Reference!CO107,6)</f>
        <v>0</v>
      </c>
    </row>
    <row r="108" spans="14:14" customFormat="1" x14ac:dyDescent="0.25">
      <c r="N108" s="4" t="str">
        <f>RIGHT(Reference!CO108,6)</f>
        <v>0</v>
      </c>
    </row>
    <row r="109" spans="14:14" customFormat="1" x14ac:dyDescent="0.25">
      <c r="N109" s="4" t="str">
        <f>RIGHT(Reference!CO109,6)</f>
        <v>0</v>
      </c>
    </row>
    <row r="110" spans="14:14" customFormat="1" x14ac:dyDescent="0.25">
      <c r="N110" s="4" t="str">
        <f>RIGHT(Reference!CO110,6)</f>
        <v>0</v>
      </c>
    </row>
    <row r="111" spans="14:14" customFormat="1" x14ac:dyDescent="0.25">
      <c r="N111" s="4" t="str">
        <f>RIGHT(Reference!CO111,6)</f>
        <v>0</v>
      </c>
    </row>
    <row r="112" spans="14:14" customFormat="1" x14ac:dyDescent="0.25">
      <c r="N112" s="4" t="str">
        <f>RIGHT(Reference!CO112,6)</f>
        <v>0</v>
      </c>
    </row>
    <row r="113" spans="14:14" customFormat="1" x14ac:dyDescent="0.25">
      <c r="N113" s="4" t="str">
        <f>RIGHT(Reference!CO113,6)</f>
        <v>0</v>
      </c>
    </row>
    <row r="114" spans="14:14" customFormat="1" x14ac:dyDescent="0.25">
      <c r="N114" s="4" t="str">
        <f>RIGHT(Reference!CO114,6)</f>
        <v>0</v>
      </c>
    </row>
    <row r="115" spans="14:14" customFormat="1" x14ac:dyDescent="0.25">
      <c r="N115" s="4" t="str">
        <f>RIGHT(Reference!CO115,6)</f>
        <v>0</v>
      </c>
    </row>
    <row r="116" spans="14:14" customFormat="1" x14ac:dyDescent="0.25">
      <c r="N116" s="4" t="str">
        <f>RIGHT(Reference!CO116,6)</f>
        <v>0</v>
      </c>
    </row>
    <row r="117" spans="14:14" customFormat="1" x14ac:dyDescent="0.25">
      <c r="N117" s="4" t="str">
        <f>RIGHT(Reference!CO117,6)</f>
        <v>0</v>
      </c>
    </row>
    <row r="118" spans="14:14" customFormat="1" x14ac:dyDescent="0.25">
      <c r="N118" s="4" t="str">
        <f>RIGHT(Reference!CO118,6)</f>
        <v>0</v>
      </c>
    </row>
    <row r="119" spans="14:14" customFormat="1" x14ac:dyDescent="0.25">
      <c r="N119" s="4" t="str">
        <f>RIGHT(Reference!CO119,6)</f>
        <v>0</v>
      </c>
    </row>
    <row r="120" spans="14:14" customFormat="1" x14ac:dyDescent="0.25">
      <c r="N120" s="4" t="str">
        <f>RIGHT(Reference!CO120,6)</f>
        <v>0</v>
      </c>
    </row>
    <row r="121" spans="14:14" customFormat="1" x14ac:dyDescent="0.25">
      <c r="N121" s="4" t="str">
        <f>RIGHT(Reference!CO121,6)</f>
        <v>0</v>
      </c>
    </row>
    <row r="122" spans="14:14" customFormat="1" x14ac:dyDescent="0.25">
      <c r="N122" s="4" t="str">
        <f>RIGHT(Reference!CO122,6)</f>
        <v>0</v>
      </c>
    </row>
    <row r="123" spans="14:14" customFormat="1" x14ac:dyDescent="0.25">
      <c r="N123" s="4" t="str">
        <f>RIGHT(Reference!CO123,6)</f>
        <v>0</v>
      </c>
    </row>
    <row r="124" spans="14:14" customFormat="1" x14ac:dyDescent="0.25">
      <c r="N124" s="4" t="str">
        <f>RIGHT(Reference!CO124,6)</f>
        <v>0</v>
      </c>
    </row>
    <row r="125" spans="14:14" customFormat="1" x14ac:dyDescent="0.25">
      <c r="N125" s="4" t="str">
        <f>RIGHT(Reference!CO125,6)</f>
        <v>0</v>
      </c>
    </row>
    <row r="126" spans="14:14" customFormat="1" x14ac:dyDescent="0.25">
      <c r="N126" s="4" t="str">
        <f>RIGHT(Reference!CO126,6)</f>
        <v>0</v>
      </c>
    </row>
    <row r="127" spans="14:14" customFormat="1" x14ac:dyDescent="0.25">
      <c r="N127" s="4" t="str">
        <f>RIGHT(Reference!CO127,6)</f>
        <v>0</v>
      </c>
    </row>
    <row r="128" spans="14:14" customFormat="1" x14ac:dyDescent="0.25">
      <c r="N128" s="4" t="str">
        <f>RIGHT(Reference!CO128,6)</f>
        <v>0</v>
      </c>
    </row>
    <row r="129" spans="14:14" customFormat="1" x14ac:dyDescent="0.25">
      <c r="N129" s="4" t="str">
        <f>RIGHT(Reference!CO129,6)</f>
        <v>0</v>
      </c>
    </row>
    <row r="130" spans="14:14" customFormat="1" x14ac:dyDescent="0.25">
      <c r="N130" s="4" t="str">
        <f>RIGHT(Reference!CO130,6)</f>
        <v>0</v>
      </c>
    </row>
    <row r="131" spans="14:14" customFormat="1" x14ac:dyDescent="0.25">
      <c r="N131" s="4" t="str">
        <f>RIGHT(Reference!CO131,6)</f>
        <v>0</v>
      </c>
    </row>
    <row r="132" spans="14:14" customFormat="1" x14ac:dyDescent="0.25">
      <c r="N132" s="4" t="str">
        <f>RIGHT(Reference!CO132,6)</f>
        <v>0</v>
      </c>
    </row>
    <row r="133" spans="14:14" customFormat="1" x14ac:dyDescent="0.25">
      <c r="N133" s="4" t="str">
        <f>RIGHT(Reference!CO133,6)</f>
        <v>0</v>
      </c>
    </row>
    <row r="134" spans="14:14" customFormat="1" x14ac:dyDescent="0.25">
      <c r="N134" s="4" t="str">
        <f>RIGHT(Reference!CO134,6)</f>
        <v>0</v>
      </c>
    </row>
    <row r="135" spans="14:14" customFormat="1" x14ac:dyDescent="0.25">
      <c r="N135" s="4" t="str">
        <f>RIGHT(Reference!CO135,6)</f>
        <v>0</v>
      </c>
    </row>
    <row r="136" spans="14:14" customFormat="1" x14ac:dyDescent="0.25">
      <c r="N136" s="4" t="str">
        <f>RIGHT(Reference!CO136,6)</f>
        <v>0</v>
      </c>
    </row>
    <row r="137" spans="14:14" customFormat="1" x14ac:dyDescent="0.25">
      <c r="N137" s="4" t="str">
        <f>RIGHT(Reference!CO137,6)</f>
        <v>0</v>
      </c>
    </row>
    <row r="138" spans="14:14" customFormat="1" x14ac:dyDescent="0.25">
      <c r="N138" s="4" t="str">
        <f>RIGHT(Reference!CO138,6)</f>
        <v>0</v>
      </c>
    </row>
    <row r="139" spans="14:14" customFormat="1" x14ac:dyDescent="0.25">
      <c r="N139" s="4" t="str">
        <f>RIGHT(Reference!CO139,6)</f>
        <v>0</v>
      </c>
    </row>
    <row r="140" spans="14:14" customFormat="1" x14ac:dyDescent="0.25">
      <c r="N140" s="4" t="str">
        <f>RIGHT(Reference!CO140,6)</f>
        <v>0</v>
      </c>
    </row>
    <row r="141" spans="14:14" customFormat="1" x14ac:dyDescent="0.25">
      <c r="N141" s="4" t="str">
        <f>RIGHT(Reference!CO141,6)</f>
        <v>0.7027</v>
      </c>
    </row>
    <row r="142" spans="14:14" customFormat="1" x14ac:dyDescent="0.25">
      <c r="N142" s="4" t="str">
        <f>RIGHT(Reference!CO142,6)</f>
        <v>0</v>
      </c>
    </row>
    <row r="143" spans="14:14" customFormat="1" x14ac:dyDescent="0.25">
      <c r="N143" s="4" t="str">
        <f>RIGHT(Reference!CO143,6)</f>
        <v>0.7027</v>
      </c>
    </row>
    <row r="144" spans="14:14" customFormat="1" x14ac:dyDescent="0.25">
      <c r="N144" s="4" t="e">
        <f>RIGHT(Reference!#REF!,6)</f>
        <v>#REF!</v>
      </c>
    </row>
    <row r="145" spans="14:14" customFormat="1" x14ac:dyDescent="0.25">
      <c r="N145" s="4" t="str">
        <f>RIGHT(Reference!CO144,6)</f>
        <v>0</v>
      </c>
    </row>
    <row r="146" spans="14:14" customFormat="1" x14ac:dyDescent="0.25">
      <c r="N146" s="4" t="str">
        <f>RIGHT(Reference!CO145,6)</f>
        <v>0.7027</v>
      </c>
    </row>
    <row r="147" spans="14:14" customFormat="1" x14ac:dyDescent="0.25">
      <c r="N147" s="4" t="str">
        <f>RIGHT(Reference!CO146,6)</f>
        <v>0</v>
      </c>
    </row>
    <row r="148" spans="14:14" customFormat="1" x14ac:dyDescent="0.25">
      <c r="N148" s="4" t="str">
        <f>RIGHT(Reference!CO147,6)</f>
        <v>0.7027</v>
      </c>
    </row>
    <row r="149" spans="14:14" customFormat="1" x14ac:dyDescent="0.25">
      <c r="N149" s="4" t="str">
        <f>RIGHT(Reference!CO148,6)</f>
        <v>0</v>
      </c>
    </row>
    <row r="150" spans="14:14" customFormat="1" x14ac:dyDescent="0.25">
      <c r="N150" s="4" t="str">
        <f>RIGHT(Reference!CO149,6)</f>
        <v>0.7027</v>
      </c>
    </row>
    <row r="151" spans="14:14" customFormat="1" x14ac:dyDescent="0.25">
      <c r="N151" s="4" t="str">
        <f>RIGHT(Reference!CO150,6)</f>
        <v>0</v>
      </c>
    </row>
    <row r="152" spans="14:14" customFormat="1" x14ac:dyDescent="0.25">
      <c r="N152" s="4" t="str">
        <f>RIGHT(Reference!CO151,6)</f>
        <v>0</v>
      </c>
    </row>
    <row r="153" spans="14:14" customFormat="1" x14ac:dyDescent="0.25">
      <c r="N153" s="4" t="str">
        <f>RIGHT(Reference!CO152,6)</f>
        <v>0</v>
      </c>
    </row>
    <row r="154" spans="14:14" customFormat="1" x14ac:dyDescent="0.25">
      <c r="N154" s="4" t="str">
        <f>RIGHT(Reference!CO153,6)</f>
        <v>0</v>
      </c>
    </row>
    <row r="155" spans="14:14" customFormat="1" x14ac:dyDescent="0.25">
      <c r="N155" s="4" t="str">
        <f>RIGHT(Reference!CO154,6)</f>
        <v>0</v>
      </c>
    </row>
    <row r="156" spans="14:14" customFormat="1" x14ac:dyDescent="0.25">
      <c r="N156" s="4" t="str">
        <f>RIGHT(Reference!CO155,6)</f>
        <v>0</v>
      </c>
    </row>
    <row r="157" spans="14:14" customFormat="1" x14ac:dyDescent="0.25">
      <c r="N157" s="4" t="str">
        <f>RIGHT(Reference!CO156,6)</f>
        <v>0</v>
      </c>
    </row>
    <row r="158" spans="14:14" customFormat="1" x14ac:dyDescent="0.25">
      <c r="N158" s="4" t="str">
        <f>RIGHT(Reference!CO157,6)</f>
        <v>0</v>
      </c>
    </row>
    <row r="159" spans="14:14" customFormat="1" x14ac:dyDescent="0.25">
      <c r="N159" s="4" t="str">
        <f>RIGHT(Reference!CO158,6)</f>
        <v>0</v>
      </c>
    </row>
    <row r="160" spans="14:14" customFormat="1" x14ac:dyDescent="0.25">
      <c r="N160" s="4" t="str">
        <f>RIGHT(Reference!CO159,6)</f>
        <v>0</v>
      </c>
    </row>
    <row r="161" spans="14:14" customFormat="1" x14ac:dyDescent="0.25">
      <c r="N161" s="4" t="str">
        <f>RIGHT(Reference!CO160,6)</f>
        <v>0</v>
      </c>
    </row>
    <row r="162" spans="14:14" customFormat="1" x14ac:dyDescent="0.25">
      <c r="N162" s="4" t="str">
        <f>RIGHT(Reference!CO161,6)</f>
        <v>0</v>
      </c>
    </row>
    <row r="163" spans="14:14" customFormat="1" x14ac:dyDescent="0.25">
      <c r="N163" s="4" t="str">
        <f>RIGHT(Reference!CO162,6)</f>
        <v>0</v>
      </c>
    </row>
    <row r="164" spans="14:14" customFormat="1" x14ac:dyDescent="0.25">
      <c r="N164" s="4" t="str">
        <f>RIGHT(Reference!CO163,6)</f>
        <v>0</v>
      </c>
    </row>
    <row r="165" spans="14:14" customFormat="1" x14ac:dyDescent="0.25">
      <c r="N165" s="4" t="str">
        <f>RIGHT(Reference!CO164,6)</f>
        <v>0</v>
      </c>
    </row>
    <row r="166" spans="14:14" customFormat="1" x14ac:dyDescent="0.25">
      <c r="N166" s="4" t="str">
        <f>RIGHT(Reference!CO165,6)</f>
        <v>0</v>
      </c>
    </row>
    <row r="167" spans="14:14" customFormat="1" x14ac:dyDescent="0.25">
      <c r="N167" s="4" t="str">
        <f>RIGHT(Reference!CO166,6)</f>
        <v>0</v>
      </c>
    </row>
    <row r="168" spans="14:14" customFormat="1" x14ac:dyDescent="0.25">
      <c r="N168" s="4" t="str">
        <f>RIGHT(Reference!CO167,6)</f>
        <v>0</v>
      </c>
    </row>
    <row r="169" spans="14:14" customFormat="1" x14ac:dyDescent="0.25">
      <c r="N169" s="4" t="str">
        <f>RIGHT(Reference!CO168,6)</f>
        <v>0</v>
      </c>
    </row>
    <row r="170" spans="14:14" customFormat="1" x14ac:dyDescent="0.25">
      <c r="N170" s="4" t="str">
        <f>RIGHT(Reference!CO169,6)</f>
        <v>0</v>
      </c>
    </row>
    <row r="171" spans="14:14" customFormat="1" x14ac:dyDescent="0.25">
      <c r="N171" s="4" t="str">
        <f>RIGHT(Reference!CO170,6)</f>
        <v/>
      </c>
    </row>
    <row r="172" spans="14:14" customFormat="1" x14ac:dyDescent="0.25">
      <c r="N172" s="4" t="str">
        <f>RIGHT(Reference!CO171,6)</f>
        <v/>
      </c>
    </row>
    <row r="173" spans="14:14" customFormat="1" x14ac:dyDescent="0.25">
      <c r="N173" s="4" t="str">
        <f>RIGHT(Reference!CO172,6)</f>
        <v/>
      </c>
    </row>
    <row r="174" spans="14:14" customFormat="1" x14ac:dyDescent="0.25">
      <c r="N174" s="4" t="str">
        <f>RIGHT(Reference!CO173,6)</f>
        <v/>
      </c>
    </row>
    <row r="175" spans="14:14" customFormat="1" x14ac:dyDescent="0.25">
      <c r="N175" s="4" t="str">
        <f>RIGHT(Reference!CO174,6)</f>
        <v/>
      </c>
    </row>
    <row r="176" spans="14:14" customFormat="1" x14ac:dyDescent="0.25">
      <c r="N176" s="4" t="str">
        <f>RIGHT(Reference!CO175,6)</f>
        <v/>
      </c>
    </row>
    <row r="177" spans="14:14" customFormat="1" x14ac:dyDescent="0.25">
      <c r="N177" s="4" t="str">
        <f>RIGHT(Reference!CO176,6)</f>
        <v/>
      </c>
    </row>
    <row r="178" spans="14:14" customFormat="1" x14ac:dyDescent="0.25">
      <c r="N178" s="4" t="str">
        <f>RIGHT(Reference!CO177,6)</f>
        <v/>
      </c>
    </row>
    <row r="179" spans="14:14" customFormat="1" x14ac:dyDescent="0.25">
      <c r="N179" s="4" t="str">
        <f>RIGHT(Reference!CO178,6)</f>
        <v/>
      </c>
    </row>
    <row r="180" spans="14:14" customFormat="1" x14ac:dyDescent="0.25">
      <c r="N180" s="4" t="str">
        <f>RIGHT(Reference!CO179,6)</f>
        <v/>
      </c>
    </row>
    <row r="181" spans="14:14" customFormat="1" x14ac:dyDescent="0.25">
      <c r="N181" s="4" t="str">
        <f>RIGHT(Reference!CO180,6)</f>
        <v/>
      </c>
    </row>
    <row r="182" spans="14:14" customFormat="1" x14ac:dyDescent="0.25">
      <c r="N182" s="4" t="str">
        <f>RIGHT(Reference!CO181,6)</f>
        <v/>
      </c>
    </row>
    <row r="183" spans="14:14" customFormat="1" x14ac:dyDescent="0.25">
      <c r="N183" s="4" t="str">
        <f>RIGHT(Reference!CO182,6)</f>
        <v/>
      </c>
    </row>
    <row r="184" spans="14:14" customFormat="1" x14ac:dyDescent="0.25">
      <c r="N184" s="4" t="str">
        <f>RIGHT(Reference!CO183,6)</f>
        <v/>
      </c>
    </row>
    <row r="185" spans="14:14" customFormat="1" x14ac:dyDescent="0.25">
      <c r="N185" s="4" t="str">
        <f>RIGHT(Reference!CO184,6)</f>
        <v/>
      </c>
    </row>
    <row r="186" spans="14:14" customFormat="1" x14ac:dyDescent="0.25">
      <c r="N186" s="4" t="str">
        <f>RIGHT(Reference!CO185,6)</f>
        <v/>
      </c>
    </row>
    <row r="187" spans="14:14" customFormat="1" x14ac:dyDescent="0.25">
      <c r="N187" s="4" t="str">
        <f>RIGHT(Reference!CO186,6)</f>
        <v/>
      </c>
    </row>
    <row r="188" spans="14:14" customFormat="1" x14ac:dyDescent="0.25">
      <c r="N188" s="4" t="str">
        <f>RIGHT(Reference!CO187,6)</f>
        <v/>
      </c>
    </row>
    <row r="189" spans="14:14" customFormat="1" x14ac:dyDescent="0.25">
      <c r="N189" s="4" t="str">
        <f>RIGHT(Reference!CO188,6)</f>
        <v/>
      </c>
    </row>
    <row r="190" spans="14:14" customFormat="1" x14ac:dyDescent="0.25">
      <c r="N190" s="4" t="str">
        <f>RIGHT(Reference!CO189,6)</f>
        <v/>
      </c>
    </row>
    <row r="191" spans="14:14" customFormat="1" x14ac:dyDescent="0.25">
      <c r="N191" s="4" t="str">
        <f>RIGHT(Reference!CO190,6)</f>
        <v/>
      </c>
    </row>
    <row r="192" spans="14:14" customFormat="1" x14ac:dyDescent="0.25">
      <c r="N192" s="4" t="str">
        <f>RIGHT(Reference!CO191,6)</f>
        <v/>
      </c>
    </row>
    <row r="193" spans="14:14" customFormat="1" x14ac:dyDescent="0.25">
      <c r="N193" s="4" t="str">
        <f>RIGHT(Reference!CO192,6)</f>
        <v/>
      </c>
    </row>
    <row r="194" spans="14:14" customFormat="1" x14ac:dyDescent="0.25">
      <c r="N194" s="4" t="str">
        <f>RIGHT(Reference!CO193,6)</f>
        <v/>
      </c>
    </row>
    <row r="195" spans="14:14" customFormat="1" x14ac:dyDescent="0.25">
      <c r="N195" s="4" t="str">
        <f>RIGHT(Reference!CO194,6)</f>
        <v/>
      </c>
    </row>
    <row r="196" spans="14:14" customFormat="1" x14ac:dyDescent="0.25">
      <c r="N196" s="4" t="str">
        <f>RIGHT(Reference!CO195,6)</f>
        <v/>
      </c>
    </row>
    <row r="197" spans="14:14" customFormat="1" x14ac:dyDescent="0.25">
      <c r="N197" s="4" t="str">
        <f>RIGHT(Reference!CO196,6)</f>
        <v/>
      </c>
    </row>
    <row r="198" spans="14:14" customFormat="1" x14ac:dyDescent="0.25">
      <c r="N198" s="4" t="str">
        <f>RIGHT(Reference!CO197,6)</f>
        <v/>
      </c>
    </row>
    <row r="199" spans="14:14" customFormat="1" x14ac:dyDescent="0.25">
      <c r="N199" s="4" t="str">
        <f>RIGHT(Reference!CO198,6)</f>
        <v/>
      </c>
    </row>
    <row r="200" spans="14:14" customFormat="1" x14ac:dyDescent="0.25">
      <c r="N200" s="4" t="str">
        <f>RIGHT(Reference!CO199,6)</f>
        <v/>
      </c>
    </row>
    <row r="201" spans="14:14" customFormat="1" x14ac:dyDescent="0.25">
      <c r="N201" s="4" t="str">
        <f>RIGHT(Reference!CO200,6)</f>
        <v/>
      </c>
    </row>
    <row r="202" spans="14:14" customFormat="1" x14ac:dyDescent="0.25">
      <c r="N202" s="4" t="str">
        <f>RIGHT(Reference!CO201,6)</f>
        <v/>
      </c>
    </row>
    <row r="203" spans="14:14" customFormat="1" x14ac:dyDescent="0.25">
      <c r="N203" s="4" t="str">
        <f>RIGHT(Reference!CO202,6)</f>
        <v/>
      </c>
    </row>
    <row r="204" spans="14:14" customFormat="1" x14ac:dyDescent="0.25">
      <c r="N204" s="4" t="str">
        <f>RIGHT(Reference!CO203,6)</f>
        <v/>
      </c>
    </row>
    <row r="205" spans="14:14" customFormat="1" x14ac:dyDescent="0.25">
      <c r="N205" s="4" t="str">
        <f>RIGHT(Reference!CO204,6)</f>
        <v/>
      </c>
    </row>
    <row r="206" spans="14:14" customFormat="1" x14ac:dyDescent="0.25">
      <c r="N206" s="4" t="str">
        <f>RIGHT(Reference!CO205,6)</f>
        <v/>
      </c>
    </row>
    <row r="207" spans="14:14" customFormat="1" x14ac:dyDescent="0.25">
      <c r="N207" s="4" t="str">
        <f>RIGHT(Reference!CO206,6)</f>
        <v/>
      </c>
    </row>
    <row r="208" spans="14:14" customFormat="1" x14ac:dyDescent="0.25">
      <c r="N208" s="4" t="str">
        <f>RIGHT(Reference!CO207,6)</f>
        <v/>
      </c>
    </row>
    <row r="209" spans="14:14" customFormat="1" x14ac:dyDescent="0.25">
      <c r="N209" s="4" t="str">
        <f>RIGHT(Reference!CO208,6)</f>
        <v/>
      </c>
    </row>
    <row r="210" spans="14:14" customFormat="1" x14ac:dyDescent="0.25">
      <c r="N210" s="4" t="str">
        <f>RIGHT(Reference!CO209,6)</f>
        <v/>
      </c>
    </row>
    <row r="211" spans="14:14" customFormat="1" x14ac:dyDescent="0.25">
      <c r="N211" s="4" t="str">
        <f>RIGHT(Reference!CO210,6)</f>
        <v/>
      </c>
    </row>
    <row r="212" spans="14:14" customFormat="1" x14ac:dyDescent="0.25">
      <c r="N212" s="4" t="str">
        <f>RIGHT(Reference!CO211,6)</f>
        <v/>
      </c>
    </row>
    <row r="213" spans="14:14" customFormat="1" x14ac:dyDescent="0.25">
      <c r="N213" s="4" t="str">
        <f>RIGHT(Reference!CO212,6)</f>
        <v/>
      </c>
    </row>
    <row r="214" spans="14:14" customFormat="1" x14ac:dyDescent="0.25">
      <c r="N214" s="4" t="str">
        <f>RIGHT(Reference!CO213,6)</f>
        <v/>
      </c>
    </row>
    <row r="215" spans="14:14" customFormat="1" x14ac:dyDescent="0.25">
      <c r="N215" s="4" t="str">
        <f>RIGHT(Reference!CO214,6)</f>
        <v/>
      </c>
    </row>
    <row r="216" spans="14:14" customFormat="1" x14ac:dyDescent="0.25">
      <c r="N216" s="4" t="str">
        <f>RIGHT(Reference!CO215,6)</f>
        <v/>
      </c>
    </row>
    <row r="217" spans="14:14" customFormat="1" x14ac:dyDescent="0.25">
      <c r="N217" s="4" t="str">
        <f>RIGHT(Reference!CO216,6)</f>
        <v/>
      </c>
    </row>
    <row r="218" spans="14:14" customFormat="1" x14ac:dyDescent="0.25">
      <c r="N218" s="4" t="str">
        <f>RIGHT(Reference!CO217,6)</f>
        <v/>
      </c>
    </row>
    <row r="219" spans="14:14" customFormat="1" x14ac:dyDescent="0.25">
      <c r="N219" s="4" t="str">
        <f>RIGHT(Reference!CO218,6)</f>
        <v/>
      </c>
    </row>
    <row r="220" spans="14:14" customFormat="1" x14ac:dyDescent="0.25">
      <c r="N220" s="4" t="str">
        <f>RIGHT(Reference!CO219,6)</f>
        <v/>
      </c>
    </row>
    <row r="221" spans="14:14" customFormat="1" x14ac:dyDescent="0.25">
      <c r="N221" s="4" t="str">
        <f>RIGHT(Reference!CO220,6)</f>
        <v/>
      </c>
    </row>
    <row r="222" spans="14:14" customFormat="1" x14ac:dyDescent="0.25">
      <c r="N222" s="4" t="str">
        <f>RIGHT(Reference!CO221,6)</f>
        <v/>
      </c>
    </row>
    <row r="223" spans="14:14" customFormat="1" x14ac:dyDescent="0.25">
      <c r="N223" s="4" t="str">
        <f>RIGHT(Reference!CO222,6)</f>
        <v/>
      </c>
    </row>
    <row r="224" spans="14:14" customFormat="1" x14ac:dyDescent="0.25">
      <c r="N224" s="4" t="str">
        <f>RIGHT(Reference!CO223,6)</f>
        <v/>
      </c>
    </row>
    <row r="225" spans="14:14" customFormat="1" x14ac:dyDescent="0.25">
      <c r="N225" s="4" t="str">
        <f>RIGHT(Reference!CO224,6)</f>
        <v/>
      </c>
    </row>
    <row r="226" spans="14:14" customFormat="1" x14ac:dyDescent="0.25">
      <c r="N226" s="4" t="str">
        <f>RIGHT(Reference!CO225,6)</f>
        <v/>
      </c>
    </row>
    <row r="227" spans="14:14" customFormat="1" x14ac:dyDescent="0.25">
      <c r="N227" s="4" t="str">
        <f>RIGHT(Reference!CO226,6)</f>
        <v/>
      </c>
    </row>
    <row r="228" spans="14:14" customFormat="1" x14ac:dyDescent="0.25">
      <c r="N228" s="4" t="str">
        <f>RIGHT(Reference!CO227,6)</f>
        <v/>
      </c>
    </row>
    <row r="229" spans="14:14" customFormat="1" x14ac:dyDescent="0.25">
      <c r="N229" s="4" t="str">
        <f>RIGHT(Reference!CO228,6)</f>
        <v/>
      </c>
    </row>
    <row r="230" spans="14:14" customFormat="1" x14ac:dyDescent="0.25">
      <c r="N230" s="4" t="str">
        <f>RIGHT(Reference!CO229,6)</f>
        <v/>
      </c>
    </row>
    <row r="231" spans="14:14" customFormat="1" x14ac:dyDescent="0.25">
      <c r="N231" s="4" t="str">
        <f>RIGHT(Reference!CO230,6)</f>
        <v/>
      </c>
    </row>
    <row r="232" spans="14:14" customFormat="1" x14ac:dyDescent="0.25">
      <c r="N232" s="4" t="str">
        <f>RIGHT(Reference!CO231,6)</f>
        <v/>
      </c>
    </row>
    <row r="233" spans="14:14" customFormat="1" x14ac:dyDescent="0.25">
      <c r="N233" s="4" t="str">
        <f>RIGHT(Reference!CO232,6)</f>
        <v/>
      </c>
    </row>
    <row r="234" spans="14:14" customFormat="1" x14ac:dyDescent="0.25">
      <c r="N234" s="4" t="str">
        <f>RIGHT(Reference!CO233,6)</f>
        <v/>
      </c>
    </row>
    <row r="235" spans="14:14" customFormat="1" x14ac:dyDescent="0.25">
      <c r="N235" s="4" t="str">
        <f>RIGHT(Reference!CO234,6)</f>
        <v/>
      </c>
    </row>
    <row r="236" spans="14:14" customFormat="1" x14ac:dyDescent="0.25">
      <c r="N236" s="4" t="str">
        <f>RIGHT(Reference!CO235,6)</f>
        <v/>
      </c>
    </row>
    <row r="237" spans="14:14" customFormat="1" x14ac:dyDescent="0.25">
      <c r="N237" s="4" t="str">
        <f>RIGHT(Reference!CO236,6)</f>
        <v/>
      </c>
    </row>
    <row r="238" spans="14:14" customFormat="1" x14ac:dyDescent="0.25">
      <c r="N238" s="4" t="str">
        <f>RIGHT(Reference!CO237,6)</f>
        <v/>
      </c>
    </row>
    <row r="239" spans="14:14" customFormat="1" x14ac:dyDescent="0.25">
      <c r="N239" s="4" t="str">
        <f>RIGHT(Reference!CO238,6)</f>
        <v/>
      </c>
    </row>
    <row r="240" spans="14:14" customFormat="1" x14ac:dyDescent="0.25">
      <c r="N240" s="4" t="str">
        <f>RIGHT(Reference!CO239,6)</f>
        <v/>
      </c>
    </row>
    <row r="241" spans="14:14" customFormat="1" x14ac:dyDescent="0.25">
      <c r="N241" s="4" t="str">
        <f>RIGHT(Reference!CO240,6)</f>
        <v/>
      </c>
    </row>
    <row r="242" spans="14:14" customFormat="1" x14ac:dyDescent="0.25">
      <c r="N242" s="4" t="str">
        <f>RIGHT(Reference!CO241,6)</f>
        <v/>
      </c>
    </row>
    <row r="243" spans="14:14" customFormat="1" x14ac:dyDescent="0.25">
      <c r="N243" s="4" t="str">
        <f>RIGHT(Reference!CO242,6)</f>
        <v/>
      </c>
    </row>
    <row r="244" spans="14:14" customFormat="1" x14ac:dyDescent="0.25">
      <c r="N244" s="4" t="str">
        <f>RIGHT(Reference!CO243,6)</f>
        <v/>
      </c>
    </row>
    <row r="245" spans="14:14" customFormat="1" x14ac:dyDescent="0.25">
      <c r="N245" s="4" t="str">
        <f>RIGHT(Reference!CO244,6)</f>
        <v/>
      </c>
    </row>
    <row r="246" spans="14:14" customFormat="1" x14ac:dyDescent="0.25">
      <c r="N246" s="4" t="str">
        <f>RIGHT(Reference!CO245,6)</f>
        <v/>
      </c>
    </row>
    <row r="247" spans="14:14" customFormat="1" x14ac:dyDescent="0.25">
      <c r="N247" s="4" t="str">
        <f>RIGHT(Reference!CO246,6)</f>
        <v/>
      </c>
    </row>
    <row r="248" spans="14:14" customFormat="1" x14ac:dyDescent="0.25">
      <c r="N248" s="4" t="str">
        <f>RIGHT(Reference!CO247,6)</f>
        <v/>
      </c>
    </row>
    <row r="249" spans="14:14" customFormat="1" x14ac:dyDescent="0.25">
      <c r="N249" s="4" t="str">
        <f>RIGHT(Reference!CO248,6)</f>
        <v/>
      </c>
    </row>
    <row r="250" spans="14:14" customFormat="1" x14ac:dyDescent="0.25">
      <c r="N250" s="4" t="str">
        <f>RIGHT(Reference!CO249,6)</f>
        <v/>
      </c>
    </row>
    <row r="251" spans="14:14" customFormat="1" x14ac:dyDescent="0.25">
      <c r="N251" s="4" t="str">
        <f>RIGHT(Reference!CO250,6)</f>
        <v/>
      </c>
    </row>
    <row r="252" spans="14:14" customFormat="1" x14ac:dyDescent="0.25">
      <c r="N252" s="4" t="str">
        <f>RIGHT(Reference!CO251,6)</f>
        <v/>
      </c>
    </row>
    <row r="253" spans="14:14" customFormat="1" x14ac:dyDescent="0.25">
      <c r="N253" s="4" t="str">
        <f>RIGHT(Reference!CO252,6)</f>
        <v/>
      </c>
    </row>
    <row r="254" spans="14:14" customFormat="1" x14ac:dyDescent="0.25">
      <c r="N254" s="4" t="str">
        <f>RIGHT(Reference!CO253,6)</f>
        <v/>
      </c>
    </row>
    <row r="255" spans="14:14" customFormat="1" x14ac:dyDescent="0.25">
      <c r="N255" s="4" t="str">
        <f>RIGHT(Reference!CO254,6)</f>
        <v/>
      </c>
    </row>
    <row r="256" spans="14:14" customFormat="1" x14ac:dyDescent="0.25">
      <c r="N256" s="4" t="str">
        <f>RIGHT(Reference!CO255,6)</f>
        <v/>
      </c>
    </row>
    <row r="257" spans="14:14" customFormat="1" x14ac:dyDescent="0.25">
      <c r="N257" s="4" t="str">
        <f>RIGHT(Reference!CO256,6)</f>
        <v/>
      </c>
    </row>
    <row r="258" spans="14:14" customFormat="1" x14ac:dyDescent="0.25">
      <c r="N258" s="4" t="str">
        <f>RIGHT(Reference!CO257,6)</f>
        <v/>
      </c>
    </row>
    <row r="259" spans="14:14" customFormat="1" x14ac:dyDescent="0.25">
      <c r="N259" s="4" t="str">
        <f>RIGHT(Reference!CO258,6)</f>
        <v/>
      </c>
    </row>
    <row r="260" spans="14:14" customFormat="1" x14ac:dyDescent="0.25">
      <c r="N260" s="4" t="str">
        <f>RIGHT(Reference!CO259,6)</f>
        <v/>
      </c>
    </row>
    <row r="261" spans="14:14" customFormat="1" x14ac:dyDescent="0.25">
      <c r="N261" s="4" t="str">
        <f>RIGHT(Reference!CO260,6)</f>
        <v/>
      </c>
    </row>
    <row r="262" spans="14:14" customFormat="1" x14ac:dyDescent="0.25">
      <c r="N262" s="4" t="str">
        <f>RIGHT(Reference!CO261,6)</f>
        <v/>
      </c>
    </row>
    <row r="263" spans="14:14" customFormat="1" x14ac:dyDescent="0.25">
      <c r="N263" s="4" t="str">
        <f>RIGHT(Reference!CO262,6)</f>
        <v/>
      </c>
    </row>
    <row r="264" spans="14:14" customFormat="1" x14ac:dyDescent="0.25">
      <c r="N264" s="4" t="str">
        <f>RIGHT(Reference!CO263,6)</f>
        <v/>
      </c>
    </row>
    <row r="265" spans="14:14" customFormat="1" x14ac:dyDescent="0.25">
      <c r="N265" s="4" t="str">
        <f>RIGHT(Reference!CO264,6)</f>
        <v/>
      </c>
    </row>
    <row r="266" spans="14:14" customFormat="1" x14ac:dyDescent="0.25">
      <c r="N266" s="4" t="str">
        <f>RIGHT(Reference!CO265,6)</f>
        <v/>
      </c>
    </row>
    <row r="267" spans="14:14" customFormat="1" x14ac:dyDescent="0.25">
      <c r="N267" s="4" t="str">
        <f>RIGHT(Reference!CO266,6)</f>
        <v/>
      </c>
    </row>
    <row r="268" spans="14:14" customFormat="1" x14ac:dyDescent="0.25">
      <c r="N268" s="4" t="str">
        <f>RIGHT(Reference!CO267,6)</f>
        <v/>
      </c>
    </row>
    <row r="269" spans="14:14" customFormat="1" x14ac:dyDescent="0.25">
      <c r="N269" s="4" t="str">
        <f>RIGHT(Reference!CO268,6)</f>
        <v/>
      </c>
    </row>
    <row r="270" spans="14:14" customFormat="1" x14ac:dyDescent="0.25">
      <c r="N270" s="4" t="str">
        <f>RIGHT(Reference!CO269,6)</f>
        <v/>
      </c>
    </row>
    <row r="271" spans="14:14" customFormat="1" x14ac:dyDescent="0.25">
      <c r="N271" s="4" t="str">
        <f>RIGHT(Reference!CO270,6)</f>
        <v/>
      </c>
    </row>
    <row r="272" spans="14:14" customFormat="1" x14ac:dyDescent="0.25">
      <c r="N272" s="4" t="str">
        <f>RIGHT(Reference!CO271,6)</f>
        <v/>
      </c>
    </row>
    <row r="273" spans="14:14" customFormat="1" x14ac:dyDescent="0.25">
      <c r="N273" s="4" t="str">
        <f>RIGHT(Reference!CO272,6)</f>
        <v/>
      </c>
    </row>
    <row r="274" spans="14:14" customFormat="1" x14ac:dyDescent="0.25">
      <c r="N274" s="4" t="str">
        <f>RIGHT(Reference!CO273,6)</f>
        <v/>
      </c>
    </row>
    <row r="275" spans="14:14" customFormat="1" x14ac:dyDescent="0.25">
      <c r="N275" s="4" t="str">
        <f>RIGHT(Reference!CO274,6)</f>
        <v/>
      </c>
    </row>
    <row r="276" spans="14:14" customFormat="1" x14ac:dyDescent="0.25">
      <c r="N276" s="4" t="str">
        <f>RIGHT(Reference!CO275,6)</f>
        <v/>
      </c>
    </row>
    <row r="277" spans="14:14" customFormat="1" x14ac:dyDescent="0.25">
      <c r="N277" s="4" t="str">
        <f>RIGHT(Reference!CO276,6)</f>
        <v/>
      </c>
    </row>
    <row r="278" spans="14:14" customFormat="1" x14ac:dyDescent="0.25">
      <c r="N278" s="4" t="str">
        <f>RIGHT(Reference!CO277,6)</f>
        <v/>
      </c>
    </row>
    <row r="279" spans="14:14" customFormat="1" x14ac:dyDescent="0.25">
      <c r="N279" s="4" t="str">
        <f>RIGHT(Reference!CO278,6)</f>
        <v/>
      </c>
    </row>
    <row r="280" spans="14:14" customFormat="1" x14ac:dyDescent="0.25">
      <c r="N280" s="4" t="str">
        <f>RIGHT(Reference!CO279,6)</f>
        <v/>
      </c>
    </row>
    <row r="281" spans="14:14" customFormat="1" x14ac:dyDescent="0.25">
      <c r="N281" s="4" t="str">
        <f>RIGHT(Reference!CO280,6)</f>
        <v/>
      </c>
    </row>
    <row r="282" spans="14:14" customFormat="1" x14ac:dyDescent="0.25">
      <c r="N282" s="4" t="str">
        <f>RIGHT(Reference!CO281,6)</f>
        <v/>
      </c>
    </row>
    <row r="283" spans="14:14" customFormat="1" x14ac:dyDescent="0.25">
      <c r="N283" s="4" t="str">
        <f>RIGHT(Reference!CO282,6)</f>
        <v/>
      </c>
    </row>
    <row r="284" spans="14:14" customFormat="1" x14ac:dyDescent="0.25">
      <c r="N284" s="4" t="str">
        <f>RIGHT(Reference!CO283,6)</f>
        <v/>
      </c>
    </row>
    <row r="285" spans="14:14" customFormat="1" x14ac:dyDescent="0.25">
      <c r="N285" s="4" t="str">
        <f>RIGHT(Reference!CO284,6)</f>
        <v/>
      </c>
    </row>
    <row r="286" spans="14:14" customFormat="1" x14ac:dyDescent="0.25">
      <c r="N286" s="4" t="str">
        <f>RIGHT(Reference!CO285,6)</f>
        <v/>
      </c>
    </row>
    <row r="287" spans="14:14" customFormat="1" x14ac:dyDescent="0.25">
      <c r="N287" s="4" t="str">
        <f>RIGHT(Reference!CO286,6)</f>
        <v/>
      </c>
    </row>
    <row r="288" spans="14:14" customFormat="1" x14ac:dyDescent="0.25">
      <c r="N288" s="4" t="str">
        <f>RIGHT(Reference!CO287,6)</f>
        <v/>
      </c>
    </row>
    <row r="289" spans="14:14" customFormat="1" x14ac:dyDescent="0.25">
      <c r="N289" s="4" t="str">
        <f>RIGHT(Reference!CO288,6)</f>
        <v/>
      </c>
    </row>
    <row r="290" spans="14:14" customFormat="1" x14ac:dyDescent="0.25">
      <c r="N290" s="4" t="str">
        <f>RIGHT(Reference!CO289,6)</f>
        <v/>
      </c>
    </row>
    <row r="291" spans="14:14" customFormat="1" x14ac:dyDescent="0.25">
      <c r="N291" s="4" t="str">
        <f>RIGHT(Reference!CO290,6)</f>
        <v/>
      </c>
    </row>
    <row r="292" spans="14:14" customFormat="1" x14ac:dyDescent="0.25">
      <c r="N292" s="4" t="str">
        <f>RIGHT(Reference!CO291,6)</f>
        <v/>
      </c>
    </row>
    <row r="293" spans="14:14" customFormat="1" x14ac:dyDescent="0.25">
      <c r="N293" s="4" t="str">
        <f>RIGHT(Reference!CO292,6)</f>
        <v/>
      </c>
    </row>
    <row r="294" spans="14:14" customFormat="1" x14ac:dyDescent="0.25">
      <c r="N294" s="4" t="str">
        <f>RIGHT(Reference!CO293,6)</f>
        <v/>
      </c>
    </row>
    <row r="295" spans="14:14" customFormat="1" x14ac:dyDescent="0.25">
      <c r="N295" s="4" t="str">
        <f>RIGHT(Reference!CO294,6)</f>
        <v/>
      </c>
    </row>
    <row r="296" spans="14:14" customFormat="1" x14ac:dyDescent="0.25">
      <c r="N296" s="4" t="str">
        <f>RIGHT(Reference!CO295,6)</f>
        <v/>
      </c>
    </row>
    <row r="297" spans="14:14" customFormat="1" x14ac:dyDescent="0.25">
      <c r="N297" s="4" t="str">
        <f>RIGHT(Reference!CO296,6)</f>
        <v/>
      </c>
    </row>
    <row r="298" spans="14:14" customFormat="1" x14ac:dyDescent="0.25">
      <c r="N298" s="4" t="str">
        <f>RIGHT(Reference!CO297,6)</f>
        <v/>
      </c>
    </row>
    <row r="299" spans="14:14" customFormat="1" x14ac:dyDescent="0.25">
      <c r="N299" s="4" t="str">
        <f>RIGHT(Reference!CO298,6)</f>
        <v/>
      </c>
    </row>
    <row r="300" spans="14:14" customFormat="1" x14ac:dyDescent="0.25">
      <c r="N300" s="4" t="str">
        <f>RIGHT(Reference!CO299,6)</f>
        <v/>
      </c>
    </row>
    <row r="301" spans="14:14" customFormat="1" x14ac:dyDescent="0.25">
      <c r="N301" s="4" t="str">
        <f>RIGHT(Reference!CO300,6)</f>
        <v/>
      </c>
    </row>
    <row r="302" spans="14:14" customFormat="1" x14ac:dyDescent="0.25">
      <c r="N302" s="4" t="str">
        <f>RIGHT(Reference!CO301,6)</f>
        <v/>
      </c>
    </row>
    <row r="303" spans="14:14" customFormat="1" x14ac:dyDescent="0.25">
      <c r="N303" s="4" t="str">
        <f>RIGHT(Reference!CO302,6)</f>
        <v/>
      </c>
    </row>
    <row r="304" spans="14:14" customFormat="1" x14ac:dyDescent="0.25">
      <c r="N304" s="4" t="str">
        <f>RIGHT(Reference!CO303,6)</f>
        <v/>
      </c>
    </row>
    <row r="305" spans="14:14" customFormat="1" x14ac:dyDescent="0.25">
      <c r="N305" s="4" t="str">
        <f>RIGHT(Reference!CO304,6)</f>
        <v/>
      </c>
    </row>
    <row r="306" spans="14:14" customFormat="1" x14ac:dyDescent="0.25">
      <c r="N306" s="4" t="str">
        <f>RIGHT(Reference!CO305,6)</f>
        <v/>
      </c>
    </row>
    <row r="307" spans="14:14" customFormat="1" x14ac:dyDescent="0.25">
      <c r="N307" s="4" t="str">
        <f>RIGHT(Reference!CO306,6)</f>
        <v/>
      </c>
    </row>
    <row r="308" spans="14:14" customFormat="1" x14ac:dyDescent="0.25">
      <c r="N308" s="4" t="str">
        <f>RIGHT(Reference!CO307,6)</f>
        <v/>
      </c>
    </row>
    <row r="309" spans="14:14" customFormat="1" x14ac:dyDescent="0.25">
      <c r="N309" s="4" t="str">
        <f>RIGHT(Reference!CO308,6)</f>
        <v/>
      </c>
    </row>
    <row r="310" spans="14:14" customFormat="1" x14ac:dyDescent="0.25">
      <c r="N310" s="4" t="str">
        <f>RIGHT(Reference!CO309,6)</f>
        <v/>
      </c>
    </row>
    <row r="311" spans="14:14" customFormat="1" x14ac:dyDescent="0.25">
      <c r="N311" s="4" t="str">
        <f>RIGHT(Reference!CO310,6)</f>
        <v/>
      </c>
    </row>
    <row r="312" spans="14:14" customFormat="1" x14ac:dyDescent="0.25">
      <c r="N312" s="4" t="str">
        <f>RIGHT(Reference!CO311,6)</f>
        <v/>
      </c>
    </row>
    <row r="313" spans="14:14" customFormat="1" x14ac:dyDescent="0.25">
      <c r="N313" s="4" t="str">
        <f>RIGHT(Reference!CO312,6)</f>
        <v/>
      </c>
    </row>
    <row r="314" spans="14:14" customFormat="1" x14ac:dyDescent="0.25">
      <c r="N314" s="4" t="str">
        <f>RIGHT(Reference!CO313,6)</f>
        <v/>
      </c>
    </row>
    <row r="315" spans="14:14" customFormat="1" x14ac:dyDescent="0.25">
      <c r="N315" s="4" t="str">
        <f>RIGHT(Reference!CO314,6)</f>
        <v/>
      </c>
    </row>
    <row r="316" spans="14:14" customFormat="1" x14ac:dyDescent="0.25">
      <c r="N316" s="4" t="str">
        <f>RIGHT(Reference!CO315,6)</f>
        <v/>
      </c>
    </row>
    <row r="317" spans="14:14" customFormat="1" x14ac:dyDescent="0.25">
      <c r="N317" s="4" t="str">
        <f>RIGHT(Reference!CO316,6)</f>
        <v/>
      </c>
    </row>
    <row r="318" spans="14:14" customFormat="1" x14ac:dyDescent="0.25">
      <c r="N318" s="4" t="str">
        <f>RIGHT(Reference!CO317,6)</f>
        <v/>
      </c>
    </row>
    <row r="319" spans="14:14" customFormat="1" x14ac:dyDescent="0.25">
      <c r="N319" s="4" t="str">
        <f>RIGHT(Reference!CO318,6)</f>
        <v/>
      </c>
    </row>
    <row r="320" spans="14:14" customFormat="1" x14ac:dyDescent="0.25">
      <c r="N320" s="4" t="str">
        <f>RIGHT(Reference!CO319,6)</f>
        <v/>
      </c>
    </row>
    <row r="321" spans="14:14" customFormat="1" x14ac:dyDescent="0.25">
      <c r="N321" s="4" t="str">
        <f>RIGHT(Reference!CO320,6)</f>
        <v/>
      </c>
    </row>
    <row r="322" spans="14:14" customFormat="1" x14ac:dyDescent="0.25">
      <c r="N322" s="4" t="str">
        <f>RIGHT(Reference!CO321,6)</f>
        <v/>
      </c>
    </row>
    <row r="323" spans="14:14" customFormat="1" x14ac:dyDescent="0.25">
      <c r="N323" s="4" t="str">
        <f>RIGHT(Reference!CO322,6)</f>
        <v/>
      </c>
    </row>
    <row r="324" spans="14:14" customFormat="1" x14ac:dyDescent="0.25">
      <c r="N324" s="4" t="str">
        <f>RIGHT(Reference!CO323,6)</f>
        <v/>
      </c>
    </row>
    <row r="325" spans="14:14" customFormat="1" x14ac:dyDescent="0.25">
      <c r="N325" s="4" t="str">
        <f>RIGHT(Reference!CO324,6)</f>
        <v/>
      </c>
    </row>
    <row r="326" spans="14:14" customFormat="1" x14ac:dyDescent="0.25">
      <c r="N326" s="4" t="str">
        <f>RIGHT(Reference!CO325,6)</f>
        <v/>
      </c>
    </row>
    <row r="327" spans="14:14" customFormat="1" x14ac:dyDescent="0.25">
      <c r="N327" s="4" t="str">
        <f>RIGHT(Reference!CO326,6)</f>
        <v/>
      </c>
    </row>
    <row r="328" spans="14:14" customFormat="1" x14ac:dyDescent="0.25">
      <c r="N328" s="4" t="str">
        <f>RIGHT(Reference!CO327,6)</f>
        <v/>
      </c>
    </row>
    <row r="329" spans="14:14" customFormat="1" x14ac:dyDescent="0.25">
      <c r="N329" s="4" t="str">
        <f>RIGHT(Reference!CO328,6)</f>
        <v/>
      </c>
    </row>
    <row r="330" spans="14:14" customFormat="1" x14ac:dyDescent="0.25">
      <c r="N330" s="4" t="str">
        <f>RIGHT(Reference!CO329,6)</f>
        <v/>
      </c>
    </row>
    <row r="331" spans="14:14" customFormat="1" x14ac:dyDescent="0.25">
      <c r="N331" s="4" t="str">
        <f>RIGHT(Reference!CO330,6)</f>
        <v/>
      </c>
    </row>
    <row r="332" spans="14:14" customFormat="1" x14ac:dyDescent="0.25">
      <c r="N332" s="4" t="str">
        <f>RIGHT(Reference!CO331,6)</f>
        <v/>
      </c>
    </row>
    <row r="333" spans="14:14" customFormat="1" x14ac:dyDescent="0.25">
      <c r="N333" s="4" t="str">
        <f>RIGHT(Reference!CO332,6)</f>
        <v/>
      </c>
    </row>
    <row r="334" spans="14:14" customFormat="1" x14ac:dyDescent="0.25">
      <c r="N334" s="4" t="str">
        <f>RIGHT(Reference!CO333,6)</f>
        <v/>
      </c>
    </row>
    <row r="335" spans="14:14" customFormat="1" x14ac:dyDescent="0.25">
      <c r="N335" s="4" t="str">
        <f>RIGHT(Reference!CO334,6)</f>
        <v/>
      </c>
    </row>
    <row r="336" spans="14:14" customFormat="1" x14ac:dyDescent="0.25">
      <c r="N336" s="4" t="str">
        <f>RIGHT(Reference!CO335,6)</f>
        <v/>
      </c>
    </row>
    <row r="337" spans="14:14" customFormat="1" x14ac:dyDescent="0.25">
      <c r="N337" s="4" t="str">
        <f>RIGHT(Reference!CO336,6)</f>
        <v/>
      </c>
    </row>
    <row r="338" spans="14:14" customFormat="1" x14ac:dyDescent="0.25">
      <c r="N338" s="4" t="str">
        <f>RIGHT(Reference!CO337,6)</f>
        <v/>
      </c>
    </row>
    <row r="339" spans="14:14" customFormat="1" x14ac:dyDescent="0.25">
      <c r="N339" s="4" t="str">
        <f>RIGHT(Reference!CO338,6)</f>
        <v/>
      </c>
    </row>
    <row r="340" spans="14:14" customFormat="1" x14ac:dyDescent="0.25">
      <c r="N340" s="4" t="str">
        <f>RIGHT(Reference!CO339,6)</f>
        <v/>
      </c>
    </row>
    <row r="341" spans="14:14" customFormat="1" x14ac:dyDescent="0.25">
      <c r="N341" s="4" t="str">
        <f>RIGHT(Reference!CO340,6)</f>
        <v/>
      </c>
    </row>
    <row r="342" spans="14:14" customFormat="1" x14ac:dyDescent="0.25">
      <c r="N342" s="4" t="str">
        <f>RIGHT(Reference!CO341,6)</f>
        <v/>
      </c>
    </row>
    <row r="343" spans="14:14" customFormat="1" x14ac:dyDescent="0.25">
      <c r="N343" s="4" t="str">
        <f>RIGHT(Reference!CO342,6)</f>
        <v/>
      </c>
    </row>
    <row r="344" spans="14:14" customFormat="1" x14ac:dyDescent="0.25">
      <c r="N344" s="4" t="str">
        <f>RIGHT(Reference!CO343,6)</f>
        <v/>
      </c>
    </row>
    <row r="345" spans="14:14" customFormat="1" x14ac:dyDescent="0.25">
      <c r="N345" s="4" t="str">
        <f>RIGHT(Reference!CO344,6)</f>
        <v/>
      </c>
    </row>
    <row r="346" spans="14:14" customFormat="1" x14ac:dyDescent="0.25">
      <c r="N346" s="4" t="str">
        <f>RIGHT(Reference!CO345,6)</f>
        <v/>
      </c>
    </row>
    <row r="347" spans="14:14" customFormat="1" x14ac:dyDescent="0.25">
      <c r="N347" s="4" t="str">
        <f>RIGHT(Reference!CO346,6)</f>
        <v/>
      </c>
    </row>
    <row r="348" spans="14:14" customFormat="1" x14ac:dyDescent="0.25">
      <c r="N348" s="4" t="str">
        <f>RIGHT(Reference!CO347,6)</f>
        <v/>
      </c>
    </row>
    <row r="349" spans="14:14" customFormat="1" x14ac:dyDescent="0.25">
      <c r="N349" s="4" t="str">
        <f>RIGHT(Reference!CO348,6)</f>
        <v/>
      </c>
    </row>
    <row r="350" spans="14:14" customFormat="1" x14ac:dyDescent="0.25">
      <c r="N350" s="4" t="str">
        <f>RIGHT(Reference!CO349,6)</f>
        <v/>
      </c>
    </row>
    <row r="351" spans="14:14" customFormat="1" x14ac:dyDescent="0.25">
      <c r="N351" s="4" t="str">
        <f>RIGHT(Reference!CO350,6)</f>
        <v/>
      </c>
    </row>
    <row r="352" spans="14:14" customFormat="1" x14ac:dyDescent="0.25">
      <c r="N352" s="4" t="str">
        <f>RIGHT(Reference!CO351,6)</f>
        <v/>
      </c>
    </row>
    <row r="353" spans="14:14" customFormat="1" x14ac:dyDescent="0.25">
      <c r="N353" s="4" t="str">
        <f>RIGHT(Reference!CO352,6)</f>
        <v/>
      </c>
    </row>
    <row r="354" spans="14:14" customFormat="1" x14ac:dyDescent="0.25">
      <c r="N354" s="4" t="str">
        <f>RIGHT(Reference!CO353,6)</f>
        <v/>
      </c>
    </row>
    <row r="355" spans="14:14" customFormat="1" x14ac:dyDescent="0.25">
      <c r="N355" s="4" t="str">
        <f>RIGHT(Reference!CO354,6)</f>
        <v/>
      </c>
    </row>
    <row r="356" spans="14:14" customFormat="1" x14ac:dyDescent="0.25">
      <c r="N356" s="4" t="str">
        <f>RIGHT(Reference!CO355,6)</f>
        <v/>
      </c>
    </row>
    <row r="357" spans="14:14" customFormat="1" x14ac:dyDescent="0.25">
      <c r="N357" s="4" t="str">
        <f>RIGHT(Reference!CO356,6)</f>
        <v/>
      </c>
    </row>
    <row r="358" spans="14:14" customFormat="1" x14ac:dyDescent="0.25">
      <c r="N358" s="4" t="str">
        <f>RIGHT(Reference!CO357,6)</f>
        <v/>
      </c>
    </row>
    <row r="359" spans="14:14" customFormat="1" x14ac:dyDescent="0.25">
      <c r="N359" s="4" t="str">
        <f>RIGHT(Reference!CO358,6)</f>
        <v/>
      </c>
    </row>
    <row r="360" spans="14:14" customFormat="1" x14ac:dyDescent="0.25">
      <c r="N360" s="4" t="str">
        <f>RIGHT(Reference!CO359,6)</f>
        <v/>
      </c>
    </row>
    <row r="361" spans="14:14" customFormat="1" x14ac:dyDescent="0.25">
      <c r="N361" s="4" t="str">
        <f>RIGHT(Reference!CO360,6)</f>
        <v/>
      </c>
    </row>
    <row r="362" spans="14:14" customFormat="1" x14ac:dyDescent="0.25">
      <c r="N362" s="4" t="str">
        <f>RIGHT(Reference!CO361,6)</f>
        <v/>
      </c>
    </row>
    <row r="363" spans="14:14" customFormat="1" x14ac:dyDescent="0.25">
      <c r="N363" s="4" t="str">
        <f>RIGHT(Reference!CO362,6)</f>
        <v/>
      </c>
    </row>
    <row r="364" spans="14:14" customFormat="1" x14ac:dyDescent="0.25">
      <c r="N364" s="4" t="str">
        <f>RIGHT(Reference!CO363,6)</f>
        <v/>
      </c>
    </row>
    <row r="365" spans="14:14" customFormat="1" x14ac:dyDescent="0.25">
      <c r="N365" s="4" t="str">
        <f>RIGHT(Reference!CO364,6)</f>
        <v/>
      </c>
    </row>
    <row r="366" spans="14:14" customFormat="1" x14ac:dyDescent="0.25">
      <c r="N366" s="4" t="str">
        <f>RIGHT(Reference!CO365,6)</f>
        <v/>
      </c>
    </row>
    <row r="367" spans="14:14" customFormat="1" x14ac:dyDescent="0.25">
      <c r="N367" s="4" t="str">
        <f>RIGHT(Reference!CO366,6)</f>
        <v/>
      </c>
    </row>
    <row r="368" spans="14:14" customFormat="1" x14ac:dyDescent="0.25">
      <c r="N368" s="4" t="str">
        <f>RIGHT(Reference!CO367,6)</f>
        <v/>
      </c>
    </row>
    <row r="369" spans="14:14" customFormat="1" x14ac:dyDescent="0.25">
      <c r="N369" s="4" t="str">
        <f>RIGHT(Reference!CO368,6)</f>
        <v/>
      </c>
    </row>
    <row r="370" spans="14:14" customFormat="1" x14ac:dyDescent="0.25">
      <c r="N370" s="4" t="str">
        <f>RIGHT(Reference!CO369,6)</f>
        <v/>
      </c>
    </row>
    <row r="371" spans="14:14" customFormat="1" x14ac:dyDescent="0.25">
      <c r="N371" s="4" t="str">
        <f>RIGHT(Reference!CO370,6)</f>
        <v/>
      </c>
    </row>
    <row r="372" spans="14:14" customFormat="1" x14ac:dyDescent="0.25">
      <c r="N372" s="4" t="str">
        <f>RIGHT(Reference!CO371,6)</f>
        <v/>
      </c>
    </row>
    <row r="373" spans="14:14" customFormat="1" x14ac:dyDescent="0.25">
      <c r="N373" s="4" t="str">
        <f>RIGHT(Reference!CO372,6)</f>
        <v/>
      </c>
    </row>
    <row r="374" spans="14:14" customFormat="1" x14ac:dyDescent="0.25">
      <c r="N374" s="4" t="str">
        <f>RIGHT(Reference!CO373,6)</f>
        <v/>
      </c>
    </row>
    <row r="375" spans="14:14" customFormat="1" x14ac:dyDescent="0.25">
      <c r="N375" s="4" t="str">
        <f>RIGHT(Reference!CO374,6)</f>
        <v/>
      </c>
    </row>
    <row r="376" spans="14:14" customFormat="1" x14ac:dyDescent="0.25">
      <c r="N376" s="4" t="str">
        <f>RIGHT(Reference!CO375,6)</f>
        <v/>
      </c>
    </row>
    <row r="377" spans="14:14" customFormat="1" x14ac:dyDescent="0.25">
      <c r="N377" s="4" t="str">
        <f>RIGHT(Reference!CO376,6)</f>
        <v/>
      </c>
    </row>
    <row r="378" spans="14:14" customFormat="1" x14ac:dyDescent="0.25">
      <c r="N378" s="4" t="str">
        <f>RIGHT(Reference!CO377,6)</f>
        <v/>
      </c>
    </row>
    <row r="379" spans="14:14" customFormat="1" x14ac:dyDescent="0.25">
      <c r="N379" s="4" t="str">
        <f>RIGHT(Reference!CO378,6)</f>
        <v/>
      </c>
    </row>
    <row r="380" spans="14:14" customFormat="1" x14ac:dyDescent="0.25">
      <c r="N380" s="4" t="str">
        <f>RIGHT(Reference!CO379,6)</f>
        <v/>
      </c>
    </row>
    <row r="381" spans="14:14" customFormat="1" x14ac:dyDescent="0.25">
      <c r="N381" s="4" t="str">
        <f>RIGHT(Reference!CO380,6)</f>
        <v/>
      </c>
    </row>
    <row r="382" spans="14:14" customFormat="1" x14ac:dyDescent="0.25">
      <c r="N382" s="4" t="str">
        <f>RIGHT(Reference!CO381,6)</f>
        <v/>
      </c>
    </row>
    <row r="383" spans="14:14" customFormat="1" x14ac:dyDescent="0.25">
      <c r="N383" s="4" t="str">
        <f>RIGHT(Reference!CO382,6)</f>
        <v/>
      </c>
    </row>
    <row r="384" spans="14:14" customFormat="1" x14ac:dyDescent="0.25">
      <c r="N384" s="4" t="str">
        <f>RIGHT(Reference!CO383,6)</f>
        <v/>
      </c>
    </row>
    <row r="385" spans="14:14" customFormat="1" x14ac:dyDescent="0.25">
      <c r="N385" s="4" t="str">
        <f>RIGHT(Reference!CO384,6)</f>
        <v/>
      </c>
    </row>
    <row r="386" spans="14:14" customFormat="1" x14ac:dyDescent="0.25">
      <c r="N386" s="4" t="str">
        <f>RIGHT(Reference!CO385,6)</f>
        <v/>
      </c>
    </row>
    <row r="387" spans="14:14" customFormat="1" x14ac:dyDescent="0.25">
      <c r="N387" s="4" t="str">
        <f>RIGHT(Reference!CO386,6)</f>
        <v/>
      </c>
    </row>
    <row r="388" spans="14:14" customFormat="1" x14ac:dyDescent="0.25">
      <c r="N388" s="4" t="str">
        <f>RIGHT(Reference!CO387,6)</f>
        <v/>
      </c>
    </row>
    <row r="389" spans="14:14" customFormat="1" x14ac:dyDescent="0.25">
      <c r="N389" s="4" t="str">
        <f>RIGHT(Reference!CO388,6)</f>
        <v/>
      </c>
    </row>
    <row r="390" spans="14:14" customFormat="1" x14ac:dyDescent="0.25">
      <c r="N390" s="4" t="str">
        <f>RIGHT(Reference!CO389,6)</f>
        <v/>
      </c>
    </row>
    <row r="391" spans="14:14" customFormat="1" x14ac:dyDescent="0.25">
      <c r="N391" s="4" t="str">
        <f>RIGHT(Reference!CO390,6)</f>
        <v/>
      </c>
    </row>
    <row r="392" spans="14:14" customFormat="1" x14ac:dyDescent="0.25">
      <c r="N392" s="4" t="str">
        <f>RIGHT(Reference!CO391,6)</f>
        <v/>
      </c>
    </row>
    <row r="393" spans="14:14" customFormat="1" x14ac:dyDescent="0.25">
      <c r="N393" s="4" t="str">
        <f>RIGHT(Reference!CO392,6)</f>
        <v/>
      </c>
    </row>
    <row r="394" spans="14:14" customFormat="1" x14ac:dyDescent="0.25">
      <c r="N394" s="4" t="str">
        <f>RIGHT(Reference!CO393,6)</f>
        <v/>
      </c>
    </row>
    <row r="395" spans="14:14" customFormat="1" x14ac:dyDescent="0.25">
      <c r="N395" s="4" t="str">
        <f>RIGHT(Reference!CO394,6)</f>
        <v/>
      </c>
    </row>
    <row r="396" spans="14:14" customFormat="1" x14ac:dyDescent="0.25">
      <c r="N396" s="4" t="str">
        <f>RIGHT(Reference!CO395,6)</f>
        <v/>
      </c>
    </row>
    <row r="397" spans="14:14" customFormat="1" x14ac:dyDescent="0.25">
      <c r="N397" s="4" t="str">
        <f>RIGHT(Reference!CO396,6)</f>
        <v/>
      </c>
    </row>
    <row r="398" spans="14:14" customFormat="1" x14ac:dyDescent="0.25">
      <c r="N398" s="4" t="str">
        <f>RIGHT(Reference!CO397,6)</f>
        <v/>
      </c>
    </row>
    <row r="399" spans="14:14" customFormat="1" x14ac:dyDescent="0.25">
      <c r="N399" s="4" t="str">
        <f>RIGHT(Reference!CO398,6)</f>
        <v/>
      </c>
    </row>
    <row r="400" spans="14:14" customFormat="1" x14ac:dyDescent="0.25">
      <c r="N400" s="4" t="str">
        <f>RIGHT(Reference!CO399,6)</f>
        <v/>
      </c>
    </row>
    <row r="401" spans="14:14" customFormat="1" x14ac:dyDescent="0.25">
      <c r="N401" s="4" t="str">
        <f>RIGHT(Reference!CO400,6)</f>
        <v/>
      </c>
    </row>
    <row r="402" spans="14:14" customFormat="1" x14ac:dyDescent="0.25">
      <c r="N402" s="4" t="str">
        <f>RIGHT(Reference!CO401,6)</f>
        <v/>
      </c>
    </row>
    <row r="403" spans="14:14" customFormat="1" x14ac:dyDescent="0.25">
      <c r="N403" s="4" t="str">
        <f>RIGHT(Reference!CO402,6)</f>
        <v/>
      </c>
    </row>
    <row r="404" spans="14:14" customFormat="1" x14ac:dyDescent="0.25">
      <c r="N404" s="4" t="str">
        <f>RIGHT(Reference!CO403,6)</f>
        <v/>
      </c>
    </row>
    <row r="405" spans="14:14" customFormat="1" x14ac:dyDescent="0.25">
      <c r="N405" s="4" t="str">
        <f>RIGHT(Reference!CO404,6)</f>
        <v/>
      </c>
    </row>
    <row r="406" spans="14:14" customFormat="1" x14ac:dyDescent="0.25">
      <c r="N406" s="4" t="str">
        <f>RIGHT(Reference!CO405,6)</f>
        <v/>
      </c>
    </row>
    <row r="407" spans="14:14" customFormat="1" x14ac:dyDescent="0.25">
      <c r="N407" s="4" t="str">
        <f>RIGHT(Reference!CO406,6)</f>
        <v/>
      </c>
    </row>
    <row r="408" spans="14:14" customFormat="1" x14ac:dyDescent="0.25">
      <c r="N408" s="4" t="str">
        <f>RIGHT(Reference!CO407,6)</f>
        <v/>
      </c>
    </row>
    <row r="409" spans="14:14" customFormat="1" x14ac:dyDescent="0.25">
      <c r="N409" s="4" t="str">
        <f>RIGHT(Reference!CO408,6)</f>
        <v/>
      </c>
    </row>
    <row r="410" spans="14:14" customFormat="1" x14ac:dyDescent="0.25">
      <c r="N410" s="4" t="str">
        <f>RIGHT(Reference!CO409,6)</f>
        <v/>
      </c>
    </row>
    <row r="411" spans="14:14" customFormat="1" x14ac:dyDescent="0.25">
      <c r="N411" s="4" t="str">
        <f>RIGHT(Reference!CO410,6)</f>
        <v/>
      </c>
    </row>
    <row r="412" spans="14:14" customFormat="1" x14ac:dyDescent="0.25">
      <c r="N412" s="4" t="str">
        <f>RIGHT(Reference!CO411,6)</f>
        <v/>
      </c>
    </row>
    <row r="413" spans="14:14" customFormat="1" x14ac:dyDescent="0.25">
      <c r="N413" s="4" t="str">
        <f>RIGHT(Reference!CO412,6)</f>
        <v/>
      </c>
    </row>
    <row r="414" spans="14:14" customFormat="1" x14ac:dyDescent="0.25">
      <c r="N414" s="4" t="str">
        <f>RIGHT(Reference!CO413,6)</f>
        <v/>
      </c>
    </row>
    <row r="415" spans="14:14" customFormat="1" x14ac:dyDescent="0.25">
      <c r="N415" s="4" t="str">
        <f>RIGHT(Reference!CO414,6)</f>
        <v/>
      </c>
    </row>
    <row r="416" spans="14:14" customFormat="1" x14ac:dyDescent="0.25">
      <c r="N416" s="4" t="str">
        <f>RIGHT(Reference!CO415,6)</f>
        <v/>
      </c>
    </row>
    <row r="417" spans="14:14" customFormat="1" x14ac:dyDescent="0.25">
      <c r="N417" s="4" t="str">
        <f>RIGHT(Reference!CO416,6)</f>
        <v/>
      </c>
    </row>
    <row r="418" spans="14:14" customFormat="1" x14ac:dyDescent="0.25">
      <c r="N418" s="4" t="str">
        <f>RIGHT(Reference!CO417,6)</f>
        <v/>
      </c>
    </row>
    <row r="419" spans="14:14" customFormat="1" x14ac:dyDescent="0.25">
      <c r="N419" s="4" t="str">
        <f>RIGHT(Reference!CO418,6)</f>
        <v/>
      </c>
    </row>
    <row r="420" spans="14:14" customFormat="1" x14ac:dyDescent="0.25">
      <c r="N420" s="4" t="str">
        <f>RIGHT(Reference!CO419,6)</f>
        <v/>
      </c>
    </row>
    <row r="421" spans="14:14" customFormat="1" x14ac:dyDescent="0.25">
      <c r="N421" s="4" t="str">
        <f>RIGHT(Reference!CO420,6)</f>
        <v/>
      </c>
    </row>
    <row r="422" spans="14:14" customFormat="1" x14ac:dyDescent="0.25">
      <c r="N422" s="4" t="str">
        <f>RIGHT(Reference!CO421,6)</f>
        <v/>
      </c>
    </row>
    <row r="423" spans="14:14" customFormat="1" x14ac:dyDescent="0.25">
      <c r="N423" s="4" t="str">
        <f>RIGHT(Reference!CO422,6)</f>
        <v/>
      </c>
    </row>
    <row r="424" spans="14:14" customFormat="1" x14ac:dyDescent="0.25">
      <c r="N424" s="4" t="str">
        <f>RIGHT(Reference!CO423,6)</f>
        <v/>
      </c>
    </row>
    <row r="425" spans="14:14" customFormat="1" x14ac:dyDescent="0.25">
      <c r="N425" s="4" t="str">
        <f>RIGHT(Reference!CO424,6)</f>
        <v/>
      </c>
    </row>
    <row r="426" spans="14:14" customFormat="1" x14ac:dyDescent="0.25">
      <c r="N426" s="4" t="str">
        <f>RIGHT(Reference!CO425,6)</f>
        <v/>
      </c>
    </row>
    <row r="427" spans="14:14" customFormat="1" x14ac:dyDescent="0.25">
      <c r="N427" s="4" t="str">
        <f>RIGHT(Reference!CO426,6)</f>
        <v/>
      </c>
    </row>
    <row r="428" spans="14:14" customFormat="1" x14ac:dyDescent="0.25">
      <c r="N428" s="4" t="str">
        <f>RIGHT(Reference!CO427,6)</f>
        <v/>
      </c>
    </row>
    <row r="429" spans="14:14" customFormat="1" x14ac:dyDescent="0.25">
      <c r="N429" s="4" t="str">
        <f>RIGHT(Reference!CO428,6)</f>
        <v/>
      </c>
    </row>
    <row r="430" spans="14:14" customFormat="1" x14ac:dyDescent="0.25">
      <c r="N430" s="4" t="str">
        <f>RIGHT(Reference!CO429,6)</f>
        <v/>
      </c>
    </row>
    <row r="431" spans="14:14" customFormat="1" x14ac:dyDescent="0.25">
      <c r="N431" s="4" t="str">
        <f>RIGHT(Reference!CO430,6)</f>
        <v/>
      </c>
    </row>
    <row r="432" spans="14:14" customFormat="1" x14ac:dyDescent="0.25">
      <c r="N432" s="4" t="str">
        <f>RIGHT(Reference!CO431,6)</f>
        <v/>
      </c>
    </row>
    <row r="433" spans="14:14" customFormat="1" x14ac:dyDescent="0.25">
      <c r="N433" s="4" t="str">
        <f>RIGHT(Reference!CO432,6)</f>
        <v/>
      </c>
    </row>
    <row r="434" spans="14:14" customFormat="1" x14ac:dyDescent="0.25">
      <c r="N434" s="4" t="str">
        <f>RIGHT(Reference!CO433,6)</f>
        <v/>
      </c>
    </row>
    <row r="435" spans="14:14" customFormat="1" x14ac:dyDescent="0.25">
      <c r="N435" s="4" t="str">
        <f>RIGHT(Reference!CO434,6)</f>
        <v/>
      </c>
    </row>
    <row r="436" spans="14:14" customFormat="1" x14ac:dyDescent="0.25">
      <c r="N436" s="4" t="str">
        <f>RIGHT(Reference!CO435,6)</f>
        <v/>
      </c>
    </row>
    <row r="437" spans="14:14" customFormat="1" x14ac:dyDescent="0.25">
      <c r="N437" s="4" t="str">
        <f>RIGHT(Reference!CO436,6)</f>
        <v/>
      </c>
    </row>
    <row r="438" spans="14:14" customFormat="1" x14ac:dyDescent="0.25">
      <c r="N438" s="4" t="str">
        <f>RIGHT(Reference!CO437,6)</f>
        <v/>
      </c>
    </row>
    <row r="439" spans="14:14" customFormat="1" x14ac:dyDescent="0.25">
      <c r="N439" s="4" t="str">
        <f>RIGHT(Reference!CO438,6)</f>
        <v/>
      </c>
    </row>
    <row r="440" spans="14:14" customFormat="1" x14ac:dyDescent="0.25">
      <c r="N440" s="4" t="str">
        <f>RIGHT(Reference!CO439,6)</f>
        <v/>
      </c>
    </row>
    <row r="441" spans="14:14" customFormat="1" x14ac:dyDescent="0.25">
      <c r="N441" s="4" t="str">
        <f>RIGHT(Reference!CO440,6)</f>
        <v/>
      </c>
    </row>
    <row r="442" spans="14:14" customFormat="1" x14ac:dyDescent="0.25">
      <c r="N442" s="4" t="str">
        <f>RIGHT(Reference!CO441,6)</f>
        <v/>
      </c>
    </row>
    <row r="443" spans="14:14" customFormat="1" x14ac:dyDescent="0.25">
      <c r="N443" s="4" t="str">
        <f>RIGHT(Reference!CO442,6)</f>
        <v/>
      </c>
    </row>
    <row r="444" spans="14:14" customFormat="1" x14ac:dyDescent="0.25">
      <c r="N444" s="4" t="str">
        <f>RIGHT(Reference!CO443,6)</f>
        <v/>
      </c>
    </row>
    <row r="445" spans="14:14" customFormat="1" x14ac:dyDescent="0.25">
      <c r="N445" s="4" t="str">
        <f>RIGHT(Reference!CO444,6)</f>
        <v/>
      </c>
    </row>
    <row r="446" spans="14:14" customFormat="1" x14ac:dyDescent="0.25">
      <c r="N446" s="4" t="str">
        <f>RIGHT(Reference!CO445,6)</f>
        <v/>
      </c>
    </row>
    <row r="447" spans="14:14" customFormat="1" x14ac:dyDescent="0.25">
      <c r="N447" s="4" t="str">
        <f>RIGHT(Reference!CO446,6)</f>
        <v/>
      </c>
    </row>
    <row r="448" spans="14:14" customFormat="1" x14ac:dyDescent="0.25">
      <c r="N448" s="4" t="str">
        <f>RIGHT(Reference!CO447,6)</f>
        <v/>
      </c>
    </row>
    <row r="449" spans="14:14" customFormat="1" x14ac:dyDescent="0.25">
      <c r="N449" s="4" t="str">
        <f>RIGHT(Reference!CO448,6)</f>
        <v/>
      </c>
    </row>
    <row r="450" spans="14:14" customFormat="1" x14ac:dyDescent="0.25">
      <c r="N450" s="4" t="str">
        <f>RIGHT(Reference!CO449,6)</f>
        <v/>
      </c>
    </row>
    <row r="451" spans="14:14" customFormat="1" x14ac:dyDescent="0.25">
      <c r="N451" s="4" t="str">
        <f>RIGHT(Reference!CO450,6)</f>
        <v/>
      </c>
    </row>
    <row r="452" spans="14:14" customFormat="1" x14ac:dyDescent="0.25">
      <c r="N452" s="4" t="str">
        <f>RIGHT(Reference!CO451,6)</f>
        <v/>
      </c>
    </row>
    <row r="453" spans="14:14" customFormat="1" x14ac:dyDescent="0.25">
      <c r="N453" s="4" t="str">
        <f>RIGHT(Reference!CO452,6)</f>
        <v/>
      </c>
    </row>
    <row r="454" spans="14:14" customFormat="1" x14ac:dyDescent="0.25">
      <c r="N454" s="4" t="str">
        <f>RIGHT(Reference!CO453,6)</f>
        <v/>
      </c>
    </row>
    <row r="455" spans="14:14" customFormat="1" x14ac:dyDescent="0.25">
      <c r="N455" s="4" t="str">
        <f>RIGHT(Reference!CO454,6)</f>
        <v/>
      </c>
    </row>
    <row r="456" spans="14:14" customFormat="1" x14ac:dyDescent="0.25">
      <c r="N456" s="4" t="str">
        <f>RIGHT(Reference!CO455,6)</f>
        <v/>
      </c>
    </row>
    <row r="457" spans="14:14" customFormat="1" x14ac:dyDescent="0.25">
      <c r="N457" s="4" t="str">
        <f>RIGHT(Reference!CO456,6)</f>
        <v/>
      </c>
    </row>
    <row r="458" spans="14:14" customFormat="1" x14ac:dyDescent="0.25">
      <c r="N458" s="4" t="str">
        <f>RIGHT(Reference!CO457,6)</f>
        <v/>
      </c>
    </row>
    <row r="459" spans="14:14" customFormat="1" x14ac:dyDescent="0.25">
      <c r="N459" s="4" t="str">
        <f>RIGHT(Reference!CO458,6)</f>
        <v/>
      </c>
    </row>
    <row r="460" spans="14:14" customFormat="1" x14ac:dyDescent="0.25">
      <c r="N460" s="4" t="str">
        <f>RIGHT(Reference!CO459,6)</f>
        <v/>
      </c>
    </row>
    <row r="461" spans="14:14" customFormat="1" x14ac:dyDescent="0.25">
      <c r="N461" s="4" t="str">
        <f>RIGHT(Reference!CO460,6)</f>
        <v/>
      </c>
    </row>
    <row r="462" spans="14:14" customFormat="1" x14ac:dyDescent="0.25">
      <c r="N462" s="4" t="str">
        <f>RIGHT(Reference!CO461,6)</f>
        <v/>
      </c>
    </row>
    <row r="463" spans="14:14" customFormat="1" x14ac:dyDescent="0.25">
      <c r="N463" s="4" t="str">
        <f>RIGHT(Reference!CO462,6)</f>
        <v/>
      </c>
    </row>
    <row r="464" spans="14:14" customFormat="1" x14ac:dyDescent="0.25">
      <c r="N464" s="4" t="str">
        <f>RIGHT(Reference!CO463,6)</f>
        <v/>
      </c>
    </row>
    <row r="465" spans="14:14" customFormat="1" x14ac:dyDescent="0.25">
      <c r="N465" s="4" t="str">
        <f>RIGHT(Reference!CO464,6)</f>
        <v/>
      </c>
    </row>
    <row r="466" spans="14:14" customFormat="1" x14ac:dyDescent="0.25">
      <c r="N466" s="4" t="str">
        <f>RIGHT(Reference!CO465,6)</f>
        <v/>
      </c>
    </row>
    <row r="467" spans="14:14" customFormat="1" x14ac:dyDescent="0.25">
      <c r="N467" s="4" t="str">
        <f>RIGHT(Reference!CO466,6)</f>
        <v/>
      </c>
    </row>
    <row r="468" spans="14:14" customFormat="1" x14ac:dyDescent="0.25">
      <c r="N468" s="4" t="str">
        <f>RIGHT(Reference!CO467,6)</f>
        <v/>
      </c>
    </row>
    <row r="469" spans="14:14" customFormat="1" x14ac:dyDescent="0.25">
      <c r="N469" s="4" t="str">
        <f>RIGHT(Reference!CO468,6)</f>
        <v/>
      </c>
    </row>
    <row r="470" spans="14:14" customFormat="1" x14ac:dyDescent="0.25">
      <c r="N470" s="4" t="str">
        <f>RIGHT(Reference!CO469,6)</f>
        <v/>
      </c>
    </row>
    <row r="471" spans="14:14" customFormat="1" x14ac:dyDescent="0.25">
      <c r="N471" s="4" t="str">
        <f>RIGHT(Reference!CO470,6)</f>
        <v/>
      </c>
    </row>
    <row r="472" spans="14:14" customFormat="1" x14ac:dyDescent="0.25">
      <c r="N472" s="4" t="str">
        <f>RIGHT(Reference!CO471,6)</f>
        <v/>
      </c>
    </row>
    <row r="473" spans="14:14" customFormat="1" x14ac:dyDescent="0.25">
      <c r="N473" s="4" t="str">
        <f>RIGHT(Reference!CO472,6)</f>
        <v/>
      </c>
    </row>
    <row r="474" spans="14:14" customFormat="1" x14ac:dyDescent="0.25">
      <c r="N474" s="4" t="str">
        <f>RIGHT(Reference!CO473,6)</f>
        <v/>
      </c>
    </row>
    <row r="475" spans="14:14" customFormat="1" x14ac:dyDescent="0.25">
      <c r="N475" s="4" t="str">
        <f>RIGHT(Reference!CO474,6)</f>
        <v/>
      </c>
    </row>
    <row r="476" spans="14:14" customFormat="1" x14ac:dyDescent="0.25">
      <c r="N476" s="4" t="str">
        <f>RIGHT(Reference!CO475,6)</f>
        <v/>
      </c>
    </row>
    <row r="477" spans="14:14" customFormat="1" x14ac:dyDescent="0.25">
      <c r="N477" s="4" t="str">
        <f>RIGHT(Reference!CO476,6)</f>
        <v/>
      </c>
    </row>
    <row r="478" spans="14:14" customFormat="1" x14ac:dyDescent="0.25">
      <c r="N478" s="4" t="str">
        <f>RIGHT(Reference!CO477,6)</f>
        <v/>
      </c>
    </row>
    <row r="479" spans="14:14" customFormat="1" x14ac:dyDescent="0.25">
      <c r="N479" s="4" t="str">
        <f>RIGHT(Reference!CO478,6)</f>
        <v/>
      </c>
    </row>
    <row r="480" spans="14:14" customFormat="1" x14ac:dyDescent="0.25">
      <c r="N480" s="4" t="str">
        <f>RIGHT(Reference!CO479,6)</f>
        <v/>
      </c>
    </row>
    <row r="481" spans="14:14" customFormat="1" x14ac:dyDescent="0.25">
      <c r="N481" s="4" t="str">
        <f>RIGHT(Reference!CO480,6)</f>
        <v/>
      </c>
    </row>
    <row r="482" spans="14:14" customFormat="1" x14ac:dyDescent="0.25">
      <c r="N482" s="4" t="str">
        <f>RIGHT(Reference!CO481,6)</f>
        <v/>
      </c>
    </row>
    <row r="483" spans="14:14" customFormat="1" x14ac:dyDescent="0.25">
      <c r="N483" s="4" t="str">
        <f>RIGHT(Reference!CO482,6)</f>
        <v/>
      </c>
    </row>
    <row r="484" spans="14:14" customFormat="1" x14ac:dyDescent="0.25">
      <c r="N484" s="4" t="str">
        <f>RIGHT(Reference!CO483,6)</f>
        <v/>
      </c>
    </row>
    <row r="485" spans="14:14" customFormat="1" x14ac:dyDescent="0.25">
      <c r="N485" s="4" t="str">
        <f>RIGHT(Reference!CO484,6)</f>
        <v/>
      </c>
    </row>
    <row r="486" spans="14:14" customFormat="1" x14ac:dyDescent="0.25">
      <c r="N486" s="4" t="str">
        <f>RIGHT(Reference!CO485,6)</f>
        <v/>
      </c>
    </row>
    <row r="487" spans="14:14" customFormat="1" x14ac:dyDescent="0.25">
      <c r="N487" s="4" t="str">
        <f>RIGHT(Reference!CO486,6)</f>
        <v/>
      </c>
    </row>
    <row r="488" spans="14:14" customFormat="1" x14ac:dyDescent="0.25">
      <c r="N488" s="4" t="str">
        <f>RIGHT(Reference!CO487,6)</f>
        <v/>
      </c>
    </row>
    <row r="489" spans="14:14" customFormat="1" x14ac:dyDescent="0.25">
      <c r="N489" s="4" t="str">
        <f>RIGHT(Reference!CO488,6)</f>
        <v/>
      </c>
    </row>
    <row r="490" spans="14:14" customFormat="1" x14ac:dyDescent="0.25">
      <c r="N490" s="4" t="str">
        <f>RIGHT(Reference!CO489,6)</f>
        <v/>
      </c>
    </row>
    <row r="491" spans="14:14" customFormat="1" x14ac:dyDescent="0.25">
      <c r="N491" s="4" t="str">
        <f>RIGHT(Reference!CO490,6)</f>
        <v/>
      </c>
    </row>
    <row r="492" spans="14:14" customFormat="1" x14ac:dyDescent="0.25">
      <c r="N492" s="4" t="str">
        <f>RIGHT(Reference!CO491,6)</f>
        <v/>
      </c>
    </row>
    <row r="493" spans="14:14" customFormat="1" x14ac:dyDescent="0.25">
      <c r="N493" s="4" t="str">
        <f>RIGHT(Reference!CO492,6)</f>
        <v/>
      </c>
    </row>
    <row r="494" spans="14:14" customFormat="1" x14ac:dyDescent="0.25">
      <c r="N494" s="4" t="str">
        <f>RIGHT(Reference!CO493,6)</f>
        <v/>
      </c>
    </row>
    <row r="495" spans="14:14" customFormat="1" x14ac:dyDescent="0.25">
      <c r="N495" s="4" t="str">
        <f>RIGHT(Reference!CO494,6)</f>
        <v/>
      </c>
    </row>
    <row r="496" spans="14:14" customFormat="1" x14ac:dyDescent="0.25">
      <c r="N496" s="4" t="str">
        <f>RIGHT(Reference!CO495,6)</f>
        <v/>
      </c>
    </row>
    <row r="497" spans="14:14" customFormat="1" x14ac:dyDescent="0.25">
      <c r="N497" s="4" t="str">
        <f>RIGHT(Reference!CO496,6)</f>
        <v/>
      </c>
    </row>
    <row r="498" spans="14:14" customFormat="1" x14ac:dyDescent="0.25">
      <c r="N498" s="4" t="str">
        <f>RIGHT(Reference!CO497,6)</f>
        <v/>
      </c>
    </row>
    <row r="499" spans="14:14" customFormat="1" x14ac:dyDescent="0.25">
      <c r="N499" s="4" t="str">
        <f>RIGHT(Reference!CO498,6)</f>
        <v/>
      </c>
    </row>
    <row r="500" spans="14:14" customFormat="1" x14ac:dyDescent="0.25">
      <c r="N500" s="4" t="str">
        <f>RIGHT(Reference!CO499,6)</f>
        <v/>
      </c>
    </row>
    <row r="501" spans="14:14" customFormat="1" x14ac:dyDescent="0.25">
      <c r="N501" s="4" t="str">
        <f>RIGHT(Reference!CO500,6)</f>
        <v/>
      </c>
    </row>
    <row r="502" spans="14:14" customFormat="1" x14ac:dyDescent="0.25">
      <c r="N502" s="4" t="str">
        <f>RIGHT(Reference!CO501,6)</f>
        <v/>
      </c>
    </row>
    <row r="503" spans="14:14" customFormat="1" x14ac:dyDescent="0.25">
      <c r="N503" s="4" t="str">
        <f>RIGHT(Reference!CO502,6)</f>
        <v/>
      </c>
    </row>
    <row r="504" spans="14:14" customFormat="1" x14ac:dyDescent="0.25">
      <c r="N504" s="4" t="str">
        <f>RIGHT(Reference!CO503,6)</f>
        <v/>
      </c>
    </row>
    <row r="505" spans="14:14" customFormat="1" x14ac:dyDescent="0.25">
      <c r="N505" s="4" t="str">
        <f>RIGHT(Reference!CO504,6)</f>
        <v/>
      </c>
    </row>
    <row r="506" spans="14:14" customFormat="1" x14ac:dyDescent="0.25">
      <c r="N506" s="4" t="str">
        <f>RIGHT(Reference!CO505,6)</f>
        <v/>
      </c>
    </row>
    <row r="507" spans="14:14" customFormat="1" x14ac:dyDescent="0.25">
      <c r="N507" s="4" t="str">
        <f>RIGHT(Reference!CO506,6)</f>
        <v/>
      </c>
    </row>
    <row r="508" spans="14:14" customFormat="1" x14ac:dyDescent="0.25">
      <c r="N508" s="4" t="str">
        <f>RIGHT(Reference!CO507,6)</f>
        <v/>
      </c>
    </row>
    <row r="509" spans="14:14" customFormat="1" x14ac:dyDescent="0.25">
      <c r="N509" s="4" t="str">
        <f>RIGHT(Reference!CO508,6)</f>
        <v/>
      </c>
    </row>
    <row r="510" spans="14:14" customFormat="1" x14ac:dyDescent="0.25">
      <c r="N510" s="4" t="str">
        <f>RIGHT(Reference!CO509,6)</f>
        <v/>
      </c>
    </row>
    <row r="511" spans="14:14" customFormat="1" x14ac:dyDescent="0.25">
      <c r="N511" s="4" t="str">
        <f>RIGHT(Reference!CO510,6)</f>
        <v/>
      </c>
    </row>
    <row r="512" spans="14:14" customFormat="1" x14ac:dyDescent="0.25">
      <c r="N512" s="4" t="str">
        <f>RIGHT(Reference!CO511,6)</f>
        <v/>
      </c>
    </row>
    <row r="513" spans="14:14" customFormat="1" x14ac:dyDescent="0.25">
      <c r="N513" s="4" t="str">
        <f>RIGHT(Reference!CO512,6)</f>
        <v/>
      </c>
    </row>
    <row r="514" spans="14:14" customFormat="1" x14ac:dyDescent="0.25">
      <c r="N514" s="4" t="str">
        <f>RIGHT(Reference!CO513,6)</f>
        <v/>
      </c>
    </row>
    <row r="515" spans="14:14" customFormat="1" x14ac:dyDescent="0.25">
      <c r="N515" s="4" t="str">
        <f>RIGHT(Reference!CO514,6)</f>
        <v/>
      </c>
    </row>
    <row r="516" spans="14:14" customFormat="1" x14ac:dyDescent="0.25">
      <c r="N516" s="4" t="str">
        <f>RIGHT(Reference!CO515,6)</f>
        <v/>
      </c>
    </row>
    <row r="517" spans="14:14" customFormat="1" x14ac:dyDescent="0.25">
      <c r="N517" s="4" t="str">
        <f>RIGHT(Reference!CO516,6)</f>
        <v/>
      </c>
    </row>
    <row r="518" spans="14:14" customFormat="1" x14ac:dyDescent="0.25">
      <c r="N518" s="4" t="str">
        <f>RIGHT(Reference!CO517,6)</f>
        <v/>
      </c>
    </row>
    <row r="519" spans="14:14" customFormat="1" x14ac:dyDescent="0.25">
      <c r="N519" s="4" t="str">
        <f>RIGHT(Reference!CO518,6)</f>
        <v/>
      </c>
    </row>
    <row r="520" spans="14:14" customFormat="1" x14ac:dyDescent="0.25">
      <c r="N520" s="4" t="str">
        <f>RIGHT(Reference!CO519,6)</f>
        <v/>
      </c>
    </row>
    <row r="521" spans="14:14" customFormat="1" x14ac:dyDescent="0.25">
      <c r="N521" s="4" t="str">
        <f>RIGHT(Reference!CO520,6)</f>
        <v/>
      </c>
    </row>
    <row r="522" spans="14:14" customFormat="1" x14ac:dyDescent="0.25">
      <c r="N522" s="4" t="str">
        <f>RIGHT(Reference!CO521,6)</f>
        <v/>
      </c>
    </row>
    <row r="523" spans="14:14" customFormat="1" x14ac:dyDescent="0.25">
      <c r="N523" s="4" t="str">
        <f>RIGHT(Reference!CO522,6)</f>
        <v/>
      </c>
    </row>
    <row r="524" spans="14:14" customFormat="1" x14ac:dyDescent="0.25">
      <c r="N524" s="4" t="str">
        <f>RIGHT(Reference!CO523,6)</f>
        <v/>
      </c>
    </row>
    <row r="525" spans="14:14" customFormat="1" x14ac:dyDescent="0.25">
      <c r="N525" s="4" t="str">
        <f>RIGHT(Reference!CO524,6)</f>
        <v/>
      </c>
    </row>
    <row r="526" spans="14:14" customFormat="1" x14ac:dyDescent="0.25">
      <c r="N526" s="4" t="str">
        <f>RIGHT(Reference!CO525,6)</f>
        <v/>
      </c>
    </row>
    <row r="527" spans="14:14" customFormat="1" x14ac:dyDescent="0.25">
      <c r="N527" s="4" t="str">
        <f>RIGHT(Reference!CO526,6)</f>
        <v/>
      </c>
    </row>
    <row r="528" spans="14:14" customFormat="1" x14ac:dyDescent="0.25">
      <c r="N528" s="4" t="str">
        <f>RIGHT(Reference!CO527,6)</f>
        <v/>
      </c>
    </row>
    <row r="529" spans="14:14" customFormat="1" x14ac:dyDescent="0.25">
      <c r="N529" s="4" t="str">
        <f>RIGHT(Reference!CO528,6)</f>
        <v/>
      </c>
    </row>
    <row r="530" spans="14:14" customFormat="1" x14ac:dyDescent="0.25">
      <c r="N530" s="4" t="str">
        <f>RIGHT(Reference!CO529,6)</f>
        <v/>
      </c>
    </row>
    <row r="531" spans="14:14" customFormat="1" x14ac:dyDescent="0.25">
      <c r="N531" s="4" t="str">
        <f>RIGHT(Reference!CO530,6)</f>
        <v/>
      </c>
    </row>
    <row r="532" spans="14:14" customFormat="1" x14ac:dyDescent="0.25">
      <c r="N532" s="4" t="str">
        <f>RIGHT(Reference!CO531,6)</f>
        <v/>
      </c>
    </row>
    <row r="533" spans="14:14" customFormat="1" x14ac:dyDescent="0.25">
      <c r="N533" s="4" t="str">
        <f>RIGHT(Reference!CO532,6)</f>
        <v/>
      </c>
    </row>
    <row r="534" spans="14:14" customFormat="1" x14ac:dyDescent="0.25">
      <c r="N534" s="4" t="str">
        <f>RIGHT(Reference!CO533,6)</f>
        <v/>
      </c>
    </row>
    <row r="535" spans="14:14" customFormat="1" x14ac:dyDescent="0.25">
      <c r="N535" s="4" t="str">
        <f>RIGHT(Reference!CO534,6)</f>
        <v/>
      </c>
    </row>
    <row r="536" spans="14:14" customFormat="1" x14ac:dyDescent="0.25">
      <c r="N536" s="4" t="str">
        <f>RIGHT(Reference!CO535,6)</f>
        <v/>
      </c>
    </row>
    <row r="537" spans="14:14" customFormat="1" x14ac:dyDescent="0.25">
      <c r="N537" s="4" t="str">
        <f>RIGHT(Reference!CO536,6)</f>
        <v/>
      </c>
    </row>
    <row r="538" spans="14:14" customFormat="1" x14ac:dyDescent="0.25">
      <c r="N538" s="4" t="str">
        <f>RIGHT(Reference!CO537,6)</f>
        <v/>
      </c>
    </row>
    <row r="539" spans="14:14" customFormat="1" x14ac:dyDescent="0.25">
      <c r="N539" s="4" t="str">
        <f>RIGHT(Reference!CO538,6)</f>
        <v/>
      </c>
    </row>
    <row r="540" spans="14:14" customFormat="1" x14ac:dyDescent="0.25">
      <c r="N540" s="4" t="str">
        <f>RIGHT(Reference!CO539,6)</f>
        <v/>
      </c>
    </row>
    <row r="541" spans="14:14" customFormat="1" x14ac:dyDescent="0.25">
      <c r="N541" s="4" t="str">
        <f>RIGHT(Reference!CO540,6)</f>
        <v/>
      </c>
    </row>
    <row r="542" spans="14:14" customFormat="1" x14ac:dyDescent="0.25">
      <c r="N542" s="4" t="str">
        <f>RIGHT(Reference!CO541,6)</f>
        <v/>
      </c>
    </row>
    <row r="543" spans="14:14" customFormat="1" x14ac:dyDescent="0.25">
      <c r="N543" s="4" t="str">
        <f>RIGHT(Reference!CO542,6)</f>
        <v/>
      </c>
    </row>
    <row r="544" spans="14:14" customFormat="1" x14ac:dyDescent="0.25">
      <c r="N544" s="4" t="str">
        <f>RIGHT(Reference!CO543,6)</f>
        <v/>
      </c>
    </row>
    <row r="545" spans="14:14" customFormat="1" x14ac:dyDescent="0.25">
      <c r="N545" s="4" t="str">
        <f>RIGHT(Reference!CO544,6)</f>
        <v/>
      </c>
    </row>
    <row r="546" spans="14:14" customFormat="1" x14ac:dyDescent="0.25">
      <c r="N546" s="4" t="str">
        <f>RIGHT(Reference!CO545,6)</f>
        <v/>
      </c>
    </row>
    <row r="547" spans="14:14" customFormat="1" x14ac:dyDescent="0.25">
      <c r="N547" s="4" t="str">
        <f>RIGHT(Reference!CO546,6)</f>
        <v/>
      </c>
    </row>
    <row r="548" spans="14:14" customFormat="1" x14ac:dyDescent="0.25">
      <c r="N548" s="4" t="str">
        <f>RIGHT(Reference!CO547,6)</f>
        <v/>
      </c>
    </row>
    <row r="549" spans="14:14" customFormat="1" x14ac:dyDescent="0.25">
      <c r="N549" s="4" t="str">
        <f>RIGHT(Reference!CO548,6)</f>
        <v/>
      </c>
    </row>
    <row r="550" spans="14:14" customFormat="1" x14ac:dyDescent="0.25">
      <c r="N550" s="4" t="str">
        <f>RIGHT(Reference!CO549,6)</f>
        <v/>
      </c>
    </row>
    <row r="551" spans="14:14" customFormat="1" x14ac:dyDescent="0.25">
      <c r="N551" s="4" t="str">
        <f>RIGHT(Reference!CO550,6)</f>
        <v/>
      </c>
    </row>
    <row r="552" spans="14:14" customFormat="1" x14ac:dyDescent="0.25">
      <c r="N552" s="4" t="str">
        <f>RIGHT(Reference!CO551,6)</f>
        <v/>
      </c>
    </row>
    <row r="553" spans="14:14" customFormat="1" x14ac:dyDescent="0.25">
      <c r="N553" s="4" t="str">
        <f>RIGHT(Reference!CO552,6)</f>
        <v/>
      </c>
    </row>
    <row r="554" spans="14:14" customFormat="1" x14ac:dyDescent="0.25">
      <c r="N554" s="4" t="str">
        <f>RIGHT(Reference!CO553,6)</f>
        <v/>
      </c>
    </row>
    <row r="555" spans="14:14" customFormat="1" x14ac:dyDescent="0.25">
      <c r="N555" s="4" t="str">
        <f>RIGHT(Reference!CO554,6)</f>
        <v/>
      </c>
    </row>
    <row r="556" spans="14:14" customFormat="1" x14ac:dyDescent="0.25">
      <c r="N556" s="4" t="str">
        <f>RIGHT(Reference!CO555,6)</f>
        <v/>
      </c>
    </row>
    <row r="557" spans="14:14" customFormat="1" x14ac:dyDescent="0.25">
      <c r="N557" s="4" t="str">
        <f>RIGHT(Reference!CO556,6)</f>
        <v/>
      </c>
    </row>
    <row r="558" spans="14:14" customFormat="1" x14ac:dyDescent="0.25">
      <c r="N558" s="4" t="str">
        <f>RIGHT(Reference!CO557,6)</f>
        <v/>
      </c>
    </row>
    <row r="559" spans="14:14" customFormat="1" x14ac:dyDescent="0.25">
      <c r="N559" s="4" t="str">
        <f>RIGHT(Reference!CO558,6)</f>
        <v/>
      </c>
    </row>
    <row r="560" spans="14:14" customFormat="1" x14ac:dyDescent="0.25">
      <c r="N560" s="4" t="str">
        <f>RIGHT(Reference!CO559,6)</f>
        <v/>
      </c>
    </row>
    <row r="561" spans="14:14" customFormat="1" x14ac:dyDescent="0.25">
      <c r="N561" s="4" t="str">
        <f>RIGHT(Reference!CO560,6)</f>
        <v/>
      </c>
    </row>
    <row r="562" spans="14:14" customFormat="1" x14ac:dyDescent="0.25">
      <c r="N562" s="4" t="str">
        <f>RIGHT(Reference!CO561,6)</f>
        <v/>
      </c>
    </row>
    <row r="563" spans="14:14" customFormat="1" x14ac:dyDescent="0.25">
      <c r="N563" s="4" t="str">
        <f>RIGHT(Reference!CO562,6)</f>
        <v/>
      </c>
    </row>
    <row r="564" spans="14:14" customFormat="1" x14ac:dyDescent="0.25">
      <c r="N564" s="4" t="str">
        <f>RIGHT(Reference!CO563,6)</f>
        <v/>
      </c>
    </row>
    <row r="565" spans="14:14" customFormat="1" x14ac:dyDescent="0.25">
      <c r="N565" s="4" t="str">
        <f>RIGHT(Reference!CO564,6)</f>
        <v/>
      </c>
    </row>
    <row r="566" spans="14:14" customFormat="1" x14ac:dyDescent="0.25">
      <c r="N566" s="4" t="str">
        <f>RIGHT(Reference!CO565,6)</f>
        <v/>
      </c>
    </row>
    <row r="567" spans="14:14" customFormat="1" x14ac:dyDescent="0.25">
      <c r="N567" s="4" t="str">
        <f>RIGHT(Reference!CO566,6)</f>
        <v/>
      </c>
    </row>
    <row r="568" spans="14:14" customFormat="1" x14ac:dyDescent="0.25">
      <c r="N568" s="4" t="str">
        <f>RIGHT(Reference!CO567,6)</f>
        <v/>
      </c>
    </row>
    <row r="569" spans="14:14" customFormat="1" x14ac:dyDescent="0.25">
      <c r="N569" s="4" t="str">
        <f>RIGHT(Reference!CO568,6)</f>
        <v/>
      </c>
    </row>
    <row r="570" spans="14:14" customFormat="1" x14ac:dyDescent="0.25">
      <c r="N570" s="4" t="str">
        <f>RIGHT(Reference!CO569,6)</f>
        <v/>
      </c>
    </row>
    <row r="571" spans="14:14" customFormat="1" x14ac:dyDescent="0.25">
      <c r="N571" s="4" t="str">
        <f>RIGHT(Reference!CO570,6)</f>
        <v/>
      </c>
    </row>
    <row r="572" spans="14:14" customFormat="1" x14ac:dyDescent="0.25">
      <c r="N572" s="4" t="str">
        <f>RIGHT(Reference!CO571,6)</f>
        <v/>
      </c>
    </row>
    <row r="573" spans="14:14" customFormat="1" x14ac:dyDescent="0.25">
      <c r="N573" s="4" t="str">
        <f>RIGHT(Reference!CO572,6)</f>
        <v/>
      </c>
    </row>
    <row r="574" spans="14:14" customFormat="1" x14ac:dyDescent="0.25">
      <c r="N574" s="4" t="str">
        <f>RIGHT(Reference!CO573,6)</f>
        <v/>
      </c>
    </row>
    <row r="575" spans="14:14" customFormat="1" x14ac:dyDescent="0.25">
      <c r="N575" s="4" t="str">
        <f>RIGHT(Reference!CO574,6)</f>
        <v/>
      </c>
    </row>
    <row r="576" spans="14:14" customFormat="1" x14ac:dyDescent="0.25">
      <c r="N576" s="4" t="str">
        <f>RIGHT(Reference!CO575,6)</f>
        <v/>
      </c>
    </row>
    <row r="577" spans="14:14" customFormat="1" x14ac:dyDescent="0.25">
      <c r="N577" s="4" t="str">
        <f>RIGHT(Reference!CO576,6)</f>
        <v/>
      </c>
    </row>
    <row r="578" spans="14:14" customFormat="1" x14ac:dyDescent="0.25">
      <c r="N578" s="4" t="str">
        <f>RIGHT(Reference!CO577,6)</f>
        <v/>
      </c>
    </row>
    <row r="579" spans="14:14" customFormat="1" x14ac:dyDescent="0.25">
      <c r="N579" s="4" t="str">
        <f>RIGHT(Reference!CO578,6)</f>
        <v/>
      </c>
    </row>
    <row r="580" spans="14:14" customFormat="1" x14ac:dyDescent="0.25">
      <c r="N580" s="4" t="str">
        <f>RIGHT(Reference!CO579,6)</f>
        <v/>
      </c>
    </row>
    <row r="581" spans="14:14" customFormat="1" x14ac:dyDescent="0.25">
      <c r="N581" s="4" t="str">
        <f>RIGHT(Reference!CO580,6)</f>
        <v/>
      </c>
    </row>
    <row r="582" spans="14:14" customFormat="1" x14ac:dyDescent="0.25">
      <c r="N582" s="4" t="str">
        <f>RIGHT(Reference!CO581,6)</f>
        <v/>
      </c>
    </row>
    <row r="583" spans="14:14" customFormat="1" x14ac:dyDescent="0.25">
      <c r="N583" s="4" t="str">
        <f>RIGHT(Reference!CO582,6)</f>
        <v/>
      </c>
    </row>
    <row r="584" spans="14:14" customFormat="1" x14ac:dyDescent="0.25">
      <c r="N584" s="4" t="str">
        <f>RIGHT(Reference!CO583,6)</f>
        <v/>
      </c>
    </row>
    <row r="585" spans="14:14" customFormat="1" x14ac:dyDescent="0.25">
      <c r="N585" s="4" t="str">
        <f>RIGHT(Reference!CO584,6)</f>
        <v/>
      </c>
    </row>
    <row r="586" spans="14:14" customFormat="1" x14ac:dyDescent="0.25">
      <c r="N586" s="4" t="str">
        <f>RIGHT(Reference!CO585,6)</f>
        <v/>
      </c>
    </row>
    <row r="587" spans="14:14" customFormat="1" x14ac:dyDescent="0.25">
      <c r="N587" s="4" t="str">
        <f>RIGHT(Reference!CO586,6)</f>
        <v/>
      </c>
    </row>
    <row r="588" spans="14:14" customFormat="1" x14ac:dyDescent="0.25">
      <c r="N588" s="4" t="str">
        <f>RIGHT(Reference!CO587,6)</f>
        <v/>
      </c>
    </row>
    <row r="589" spans="14:14" customFormat="1" x14ac:dyDescent="0.25">
      <c r="N589" s="4" t="str">
        <f>RIGHT(Reference!CO588,6)</f>
        <v/>
      </c>
    </row>
    <row r="590" spans="14:14" customFormat="1" x14ac:dyDescent="0.25">
      <c r="N590" s="4" t="str">
        <f>RIGHT(Reference!CO589,6)</f>
        <v/>
      </c>
    </row>
    <row r="591" spans="14:14" customFormat="1" x14ac:dyDescent="0.25">
      <c r="N591" s="4" t="str">
        <f>RIGHT(Reference!CO590,6)</f>
        <v/>
      </c>
    </row>
    <row r="592" spans="14:14" customFormat="1" x14ac:dyDescent="0.25">
      <c r="N592" s="4" t="str">
        <f>RIGHT(Reference!CO591,6)</f>
        <v/>
      </c>
    </row>
    <row r="593" spans="14:14" customFormat="1" x14ac:dyDescent="0.25">
      <c r="N593" s="4" t="str">
        <f>RIGHT(Reference!CO592,6)</f>
        <v/>
      </c>
    </row>
    <row r="594" spans="14:14" customFormat="1" x14ac:dyDescent="0.25">
      <c r="N594" s="4" t="str">
        <f>RIGHT(Reference!CO593,6)</f>
        <v/>
      </c>
    </row>
    <row r="595" spans="14:14" customFormat="1" x14ac:dyDescent="0.25">
      <c r="N595" s="4" t="str">
        <f>RIGHT(Reference!CO594,6)</f>
        <v/>
      </c>
    </row>
    <row r="596" spans="14:14" customFormat="1" x14ac:dyDescent="0.25">
      <c r="N596" s="4" t="str">
        <f>RIGHT(Reference!CO595,6)</f>
        <v/>
      </c>
    </row>
    <row r="597" spans="14:14" customFormat="1" x14ac:dyDescent="0.25">
      <c r="N597" s="4" t="str">
        <f>RIGHT(Reference!CO596,6)</f>
        <v/>
      </c>
    </row>
    <row r="598" spans="14:14" customFormat="1" x14ac:dyDescent="0.25">
      <c r="N598" s="4" t="str">
        <f>RIGHT(Reference!CO597,6)</f>
        <v/>
      </c>
    </row>
    <row r="599" spans="14:14" customFormat="1" x14ac:dyDescent="0.25">
      <c r="N599" s="4" t="str">
        <f>RIGHT(Reference!CO598,6)</f>
        <v/>
      </c>
    </row>
    <row r="600" spans="14:14" customFormat="1" x14ac:dyDescent="0.25">
      <c r="N600" s="4" t="str">
        <f>RIGHT(Reference!CO599,6)</f>
        <v/>
      </c>
    </row>
    <row r="601" spans="14:14" customFormat="1" x14ac:dyDescent="0.25">
      <c r="N601" s="4" t="str">
        <f>RIGHT(Reference!CO600,6)</f>
        <v/>
      </c>
    </row>
    <row r="602" spans="14:14" customFormat="1" x14ac:dyDescent="0.25">
      <c r="N602" s="4" t="str">
        <f>RIGHT(Reference!CO601,6)</f>
        <v/>
      </c>
    </row>
    <row r="603" spans="14:14" customFormat="1" x14ac:dyDescent="0.25">
      <c r="N603" s="4" t="str">
        <f>RIGHT(Reference!CO602,6)</f>
        <v/>
      </c>
    </row>
    <row r="604" spans="14:14" customFormat="1" x14ac:dyDescent="0.25">
      <c r="N604" s="4" t="str">
        <f>RIGHT(Reference!CO603,6)</f>
        <v/>
      </c>
    </row>
    <row r="605" spans="14:14" customFormat="1" x14ac:dyDescent="0.25">
      <c r="N605" s="4" t="str">
        <f>RIGHT(Reference!CO604,6)</f>
        <v/>
      </c>
    </row>
    <row r="606" spans="14:14" customFormat="1" x14ac:dyDescent="0.25">
      <c r="N606" s="4" t="str">
        <f>RIGHT(Reference!CO605,6)</f>
        <v/>
      </c>
    </row>
    <row r="607" spans="14:14" customFormat="1" x14ac:dyDescent="0.25">
      <c r="N607" s="4" t="str">
        <f>RIGHT(Reference!CO606,6)</f>
        <v/>
      </c>
    </row>
    <row r="608" spans="14:14" customFormat="1" x14ac:dyDescent="0.25">
      <c r="N608" s="4" t="str">
        <f>RIGHT(Reference!CO607,6)</f>
        <v/>
      </c>
    </row>
    <row r="609" spans="14:14" customFormat="1" x14ac:dyDescent="0.25">
      <c r="N609" s="4" t="str">
        <f>RIGHT(Reference!CO608,6)</f>
        <v/>
      </c>
    </row>
    <row r="610" spans="14:14" customFormat="1" x14ac:dyDescent="0.25">
      <c r="N610" s="4" t="str">
        <f>RIGHT(Reference!CO609,6)</f>
        <v/>
      </c>
    </row>
    <row r="611" spans="14:14" customFormat="1" x14ac:dyDescent="0.25">
      <c r="N611" s="4" t="str">
        <f>RIGHT(Reference!CO610,6)</f>
        <v/>
      </c>
    </row>
    <row r="612" spans="14:14" customFormat="1" x14ac:dyDescent="0.25">
      <c r="N612" s="4" t="str">
        <f>RIGHT(Reference!CO611,6)</f>
        <v/>
      </c>
    </row>
    <row r="613" spans="14:14" customFormat="1" x14ac:dyDescent="0.25">
      <c r="N613" s="4" t="str">
        <f>RIGHT(Reference!CO612,6)</f>
        <v/>
      </c>
    </row>
    <row r="614" spans="14:14" customFormat="1" x14ac:dyDescent="0.25">
      <c r="N614" s="4" t="str">
        <f>RIGHT(Reference!CO613,6)</f>
        <v/>
      </c>
    </row>
    <row r="615" spans="14:14" customFormat="1" x14ac:dyDescent="0.25">
      <c r="N615" s="4" t="str">
        <f>RIGHT(Reference!CO614,6)</f>
        <v/>
      </c>
    </row>
    <row r="616" spans="14:14" customFormat="1" x14ac:dyDescent="0.25">
      <c r="N616" s="4" t="str">
        <f>RIGHT(Reference!CO615,6)</f>
        <v/>
      </c>
    </row>
    <row r="617" spans="14:14" customFormat="1" x14ac:dyDescent="0.25">
      <c r="N617" s="4" t="str">
        <f>RIGHT(Reference!CO616,6)</f>
        <v/>
      </c>
    </row>
    <row r="618" spans="14:14" customFormat="1" x14ac:dyDescent="0.25">
      <c r="N618" s="4" t="str">
        <f>RIGHT(Reference!CO617,6)</f>
        <v/>
      </c>
    </row>
    <row r="619" spans="14:14" customFormat="1" x14ac:dyDescent="0.25">
      <c r="N619" s="4" t="str">
        <f>RIGHT(Reference!CO618,6)</f>
        <v/>
      </c>
    </row>
    <row r="620" spans="14:14" customFormat="1" x14ac:dyDescent="0.25">
      <c r="N620" s="4" t="str">
        <f>RIGHT(Reference!CO619,6)</f>
        <v/>
      </c>
    </row>
    <row r="621" spans="14:14" customFormat="1" x14ac:dyDescent="0.25">
      <c r="N621" s="4" t="str">
        <f>RIGHT(Reference!CO620,6)</f>
        <v/>
      </c>
    </row>
    <row r="622" spans="14:14" customFormat="1" x14ac:dyDescent="0.25">
      <c r="N622" s="4" t="str">
        <f>RIGHT(Reference!CO621,6)</f>
        <v/>
      </c>
    </row>
    <row r="623" spans="14:14" customFormat="1" x14ac:dyDescent="0.25">
      <c r="N623" s="4" t="str">
        <f>RIGHT(Reference!CO622,6)</f>
        <v/>
      </c>
    </row>
    <row r="624" spans="14:14" customFormat="1" x14ac:dyDescent="0.25">
      <c r="N624" s="4" t="str">
        <f>RIGHT(Reference!CO623,6)</f>
        <v/>
      </c>
    </row>
    <row r="625" spans="14:14" customFormat="1" x14ac:dyDescent="0.25">
      <c r="N625" s="4" t="str">
        <f>RIGHT(Reference!CO624,6)</f>
        <v/>
      </c>
    </row>
    <row r="626" spans="14:14" customFormat="1" x14ac:dyDescent="0.25">
      <c r="N626" s="4" t="str">
        <f>RIGHT(Reference!CO625,6)</f>
        <v/>
      </c>
    </row>
    <row r="627" spans="14:14" customFormat="1" x14ac:dyDescent="0.25">
      <c r="N627" s="4" t="str">
        <f>RIGHT(Reference!CO626,6)</f>
        <v/>
      </c>
    </row>
    <row r="628" spans="14:14" customFormat="1" x14ac:dyDescent="0.25">
      <c r="N628" s="4" t="str">
        <f>RIGHT(Reference!CO627,6)</f>
        <v/>
      </c>
    </row>
    <row r="629" spans="14:14" customFormat="1" x14ac:dyDescent="0.25">
      <c r="N629" s="4" t="str">
        <f>RIGHT(Reference!CO628,6)</f>
        <v/>
      </c>
    </row>
    <row r="630" spans="14:14" customFormat="1" x14ac:dyDescent="0.25">
      <c r="N630" s="4" t="str">
        <f>RIGHT(Reference!CO629,6)</f>
        <v/>
      </c>
    </row>
    <row r="631" spans="14:14" customFormat="1" x14ac:dyDescent="0.25">
      <c r="N631" s="4" t="str">
        <f>RIGHT(Reference!CO630,6)</f>
        <v/>
      </c>
    </row>
    <row r="632" spans="14:14" customFormat="1" x14ac:dyDescent="0.25">
      <c r="N632" s="4" t="str">
        <f>RIGHT(Reference!CO631,6)</f>
        <v/>
      </c>
    </row>
    <row r="633" spans="14:14" customFormat="1" x14ac:dyDescent="0.25">
      <c r="N633" s="4" t="str">
        <f>RIGHT(Reference!CO632,6)</f>
        <v/>
      </c>
    </row>
    <row r="634" spans="14:14" customFormat="1" x14ac:dyDescent="0.25">
      <c r="N634" s="4" t="str">
        <f>RIGHT(Reference!CO633,6)</f>
        <v/>
      </c>
    </row>
    <row r="635" spans="14:14" customFormat="1" x14ac:dyDescent="0.25">
      <c r="N635" s="4" t="str">
        <f>RIGHT(Reference!CO634,6)</f>
        <v/>
      </c>
    </row>
    <row r="636" spans="14:14" customFormat="1" x14ac:dyDescent="0.25">
      <c r="N636" s="4" t="str">
        <f>RIGHT(Reference!CO635,6)</f>
        <v/>
      </c>
    </row>
    <row r="637" spans="14:14" customFormat="1" x14ac:dyDescent="0.25">
      <c r="N637" s="4" t="str">
        <f>RIGHT(Reference!CO636,6)</f>
        <v/>
      </c>
    </row>
    <row r="638" spans="14:14" customFormat="1" x14ac:dyDescent="0.25">
      <c r="N638" s="4" t="str">
        <f>RIGHT(Reference!CO637,6)</f>
        <v/>
      </c>
    </row>
    <row r="639" spans="14:14" customFormat="1" x14ac:dyDescent="0.25">
      <c r="N639" s="4" t="str">
        <f>RIGHT(Reference!CO638,6)</f>
        <v/>
      </c>
    </row>
    <row r="640" spans="14:14" customFormat="1" x14ac:dyDescent="0.25">
      <c r="N640" s="4" t="str">
        <f>RIGHT(Reference!CO639,6)</f>
        <v/>
      </c>
    </row>
    <row r="641" spans="14:14" customFormat="1" x14ac:dyDescent="0.25">
      <c r="N641" s="4" t="str">
        <f>RIGHT(Reference!CO640,6)</f>
        <v/>
      </c>
    </row>
    <row r="642" spans="14:14" customFormat="1" x14ac:dyDescent="0.25">
      <c r="N642" s="4" t="str">
        <f>RIGHT(Reference!CO641,6)</f>
        <v/>
      </c>
    </row>
    <row r="643" spans="14:14" customFormat="1" x14ac:dyDescent="0.25">
      <c r="N643" s="4" t="str">
        <f>RIGHT(Reference!CO642,6)</f>
        <v/>
      </c>
    </row>
    <row r="644" spans="14:14" customFormat="1" x14ac:dyDescent="0.25">
      <c r="N644" s="4" t="str">
        <f>RIGHT(Reference!CO643,6)</f>
        <v/>
      </c>
    </row>
    <row r="645" spans="14:14" customFormat="1" x14ac:dyDescent="0.25">
      <c r="N645" s="4" t="str">
        <f>RIGHT(Reference!CO644,6)</f>
        <v/>
      </c>
    </row>
    <row r="646" spans="14:14" customFormat="1" x14ac:dyDescent="0.25">
      <c r="N646" s="4" t="str">
        <f>RIGHT(Reference!CO645,6)</f>
        <v/>
      </c>
    </row>
    <row r="647" spans="14:14" customFormat="1" x14ac:dyDescent="0.25">
      <c r="N647" s="4" t="str">
        <f>RIGHT(Reference!CO646,6)</f>
        <v/>
      </c>
    </row>
    <row r="648" spans="14:14" customFormat="1" x14ac:dyDescent="0.25">
      <c r="N648" s="4" t="str">
        <f>RIGHT(Reference!CO647,6)</f>
        <v/>
      </c>
    </row>
    <row r="649" spans="14:14" customFormat="1" x14ac:dyDescent="0.25">
      <c r="N649" s="4" t="str">
        <f>RIGHT(Reference!CO648,6)</f>
        <v/>
      </c>
    </row>
    <row r="650" spans="14:14" customFormat="1" x14ac:dyDescent="0.25">
      <c r="N650" s="4" t="str">
        <f>RIGHT(Reference!CO649,6)</f>
        <v/>
      </c>
    </row>
    <row r="651" spans="14:14" customFormat="1" x14ac:dyDescent="0.25">
      <c r="N651" s="4" t="str">
        <f>RIGHT(Reference!CO650,6)</f>
        <v/>
      </c>
    </row>
    <row r="652" spans="14:14" customFormat="1" x14ac:dyDescent="0.25">
      <c r="N652" s="4" t="str">
        <f>RIGHT(Reference!CO651,6)</f>
        <v/>
      </c>
    </row>
    <row r="653" spans="14:14" customFormat="1" x14ac:dyDescent="0.25">
      <c r="N653" s="4" t="str">
        <f>RIGHT(Reference!CO652,6)</f>
        <v/>
      </c>
    </row>
    <row r="654" spans="14:14" customFormat="1" x14ac:dyDescent="0.25">
      <c r="N654" s="4" t="str">
        <f>RIGHT(Reference!CO653,6)</f>
        <v/>
      </c>
    </row>
    <row r="655" spans="14:14" customFormat="1" x14ac:dyDescent="0.25">
      <c r="N655" s="4" t="str">
        <f>RIGHT(Reference!CO654,6)</f>
        <v/>
      </c>
    </row>
    <row r="656" spans="14:14" customFormat="1" x14ac:dyDescent="0.25">
      <c r="N656" s="4" t="str">
        <f>RIGHT(Reference!CO655,6)</f>
        <v/>
      </c>
    </row>
    <row r="657" spans="14:14" customFormat="1" x14ac:dyDescent="0.25">
      <c r="N657" s="4" t="str">
        <f>RIGHT(Reference!CO656,6)</f>
        <v/>
      </c>
    </row>
    <row r="658" spans="14:14" customFormat="1" x14ac:dyDescent="0.25">
      <c r="N658" s="4" t="str">
        <f>RIGHT(Reference!CO657,6)</f>
        <v/>
      </c>
    </row>
    <row r="659" spans="14:14" customFormat="1" x14ac:dyDescent="0.25">
      <c r="N659" s="4" t="str">
        <f>RIGHT(Reference!CO658,6)</f>
        <v/>
      </c>
    </row>
    <row r="660" spans="14:14" customFormat="1" x14ac:dyDescent="0.25">
      <c r="N660" s="4" t="str">
        <f>RIGHT(Reference!CO659,6)</f>
        <v/>
      </c>
    </row>
    <row r="661" spans="14:14" customFormat="1" x14ac:dyDescent="0.25">
      <c r="N661" s="4" t="str">
        <f>RIGHT(Reference!CO660,6)</f>
        <v/>
      </c>
    </row>
    <row r="662" spans="14:14" customFormat="1" x14ac:dyDescent="0.25">
      <c r="N662" s="4" t="str">
        <f>RIGHT(Reference!CO661,6)</f>
        <v/>
      </c>
    </row>
    <row r="663" spans="14:14" customFormat="1" x14ac:dyDescent="0.25">
      <c r="N663" s="4" t="str">
        <f>RIGHT(Reference!CO662,6)</f>
        <v/>
      </c>
    </row>
    <row r="664" spans="14:14" customFormat="1" x14ac:dyDescent="0.25">
      <c r="N664" s="4" t="str">
        <f>RIGHT(Reference!CO663,6)</f>
        <v/>
      </c>
    </row>
    <row r="665" spans="14:14" customFormat="1" x14ac:dyDescent="0.25">
      <c r="N665" s="4" t="str">
        <f>RIGHT(Reference!CO664,6)</f>
        <v/>
      </c>
    </row>
    <row r="666" spans="14:14" customFormat="1" x14ac:dyDescent="0.25">
      <c r="N666" s="4" t="str">
        <f>RIGHT(Reference!CO665,6)</f>
        <v/>
      </c>
    </row>
    <row r="667" spans="14:14" customFormat="1" x14ac:dyDescent="0.25">
      <c r="N667" s="4" t="str">
        <f>RIGHT(Reference!CO666,6)</f>
        <v/>
      </c>
    </row>
    <row r="668" spans="14:14" customFormat="1" x14ac:dyDescent="0.25">
      <c r="N668" s="4" t="str">
        <f>RIGHT(Reference!CO667,6)</f>
        <v/>
      </c>
    </row>
    <row r="669" spans="14:14" customFormat="1" x14ac:dyDescent="0.25">
      <c r="N669" s="4" t="str">
        <f>RIGHT(Reference!CO668,6)</f>
        <v/>
      </c>
    </row>
    <row r="670" spans="14:14" customFormat="1" x14ac:dyDescent="0.25">
      <c r="N670" s="4" t="str">
        <f>RIGHT(Reference!CO669,6)</f>
        <v/>
      </c>
    </row>
    <row r="671" spans="14:14" customFormat="1" x14ac:dyDescent="0.25">
      <c r="N671" s="4" t="str">
        <f>RIGHT(Reference!CO670,6)</f>
        <v/>
      </c>
    </row>
    <row r="672" spans="14:14" customFormat="1" x14ac:dyDescent="0.25">
      <c r="N672" s="4" t="str">
        <f>RIGHT(Reference!CO671,6)</f>
        <v/>
      </c>
    </row>
    <row r="673" spans="14:14" customFormat="1" x14ac:dyDescent="0.25">
      <c r="N673" s="4" t="str">
        <f>RIGHT(Reference!CO672,6)</f>
        <v/>
      </c>
    </row>
    <row r="674" spans="14:14" customFormat="1" x14ac:dyDescent="0.25">
      <c r="N674" s="4" t="str">
        <f>RIGHT(Reference!CO673,6)</f>
        <v/>
      </c>
    </row>
    <row r="675" spans="14:14" customFormat="1" x14ac:dyDescent="0.25">
      <c r="N675" s="4" t="str">
        <f>RIGHT(Reference!CO674,6)</f>
        <v/>
      </c>
    </row>
    <row r="676" spans="14:14" customFormat="1" x14ac:dyDescent="0.25">
      <c r="N676" s="4" t="str">
        <f>RIGHT(Reference!CO675,6)</f>
        <v/>
      </c>
    </row>
    <row r="677" spans="14:14" customFormat="1" x14ac:dyDescent="0.25">
      <c r="N677" s="4" t="str">
        <f>RIGHT(Reference!CO676,6)</f>
        <v/>
      </c>
    </row>
    <row r="678" spans="14:14" customFormat="1" x14ac:dyDescent="0.25">
      <c r="N678" s="4" t="str">
        <f>RIGHT(Reference!CO677,6)</f>
        <v/>
      </c>
    </row>
    <row r="679" spans="14:14" customFormat="1" x14ac:dyDescent="0.25">
      <c r="N679" s="4" t="str">
        <f>RIGHT(Reference!CO678,6)</f>
        <v/>
      </c>
    </row>
    <row r="680" spans="14:14" customFormat="1" x14ac:dyDescent="0.25">
      <c r="N680" s="4" t="str">
        <f>RIGHT(Reference!CO679,6)</f>
        <v/>
      </c>
    </row>
    <row r="681" spans="14:14" customFormat="1" x14ac:dyDescent="0.25">
      <c r="N681" s="4" t="str">
        <f>RIGHT(Reference!CO680,6)</f>
        <v/>
      </c>
    </row>
    <row r="682" spans="14:14" customFormat="1" x14ac:dyDescent="0.25">
      <c r="N682" s="4" t="str">
        <f>RIGHT(Reference!CO681,6)</f>
        <v/>
      </c>
    </row>
    <row r="683" spans="14:14" customFormat="1" x14ac:dyDescent="0.25">
      <c r="N683" s="4" t="str">
        <f>RIGHT(Reference!CO682,6)</f>
        <v/>
      </c>
    </row>
    <row r="684" spans="14:14" customFormat="1" x14ac:dyDescent="0.25">
      <c r="N684" s="4" t="str">
        <f>RIGHT(Reference!CO683,6)</f>
        <v/>
      </c>
    </row>
    <row r="685" spans="14:14" customFormat="1" x14ac:dyDescent="0.25">
      <c r="N685" s="4" t="str">
        <f>RIGHT(Reference!CO684,6)</f>
        <v/>
      </c>
    </row>
    <row r="686" spans="14:14" customFormat="1" x14ac:dyDescent="0.25">
      <c r="N686" s="4" t="str">
        <f>RIGHT(Reference!CO685,6)</f>
        <v/>
      </c>
    </row>
    <row r="687" spans="14:14" customFormat="1" x14ac:dyDescent="0.25">
      <c r="N687" s="4" t="str">
        <f>RIGHT(Reference!CO686,6)</f>
        <v/>
      </c>
    </row>
    <row r="688" spans="14:14" customFormat="1" x14ac:dyDescent="0.25">
      <c r="N688" s="4" t="str">
        <f>RIGHT(Reference!CO687,6)</f>
        <v/>
      </c>
    </row>
    <row r="689" spans="14:14" customFormat="1" x14ac:dyDescent="0.25">
      <c r="N689" s="4" t="str">
        <f>RIGHT(Reference!CO688,6)</f>
        <v/>
      </c>
    </row>
    <row r="690" spans="14:14" customFormat="1" x14ac:dyDescent="0.25">
      <c r="N690" s="4" t="str">
        <f>RIGHT(Reference!CO689,6)</f>
        <v/>
      </c>
    </row>
    <row r="691" spans="14:14" customFormat="1" x14ac:dyDescent="0.25">
      <c r="N691" s="4" t="str">
        <f>RIGHT(Reference!CO690,6)</f>
        <v/>
      </c>
    </row>
    <row r="692" spans="14:14" customFormat="1" x14ac:dyDescent="0.25">
      <c r="N692" s="4" t="str">
        <f>RIGHT(Reference!CO691,6)</f>
        <v/>
      </c>
    </row>
    <row r="693" spans="14:14" customFormat="1" x14ac:dyDescent="0.25">
      <c r="N693" s="4" t="str">
        <f>RIGHT(Reference!CO692,6)</f>
        <v/>
      </c>
    </row>
    <row r="694" spans="14:14" customFormat="1" x14ac:dyDescent="0.25">
      <c r="N694" s="4" t="str">
        <f>RIGHT(Reference!CO693,6)</f>
        <v/>
      </c>
    </row>
    <row r="695" spans="14:14" customFormat="1" x14ac:dyDescent="0.25">
      <c r="N695" s="4" t="str">
        <f>RIGHT(Reference!CO694,6)</f>
        <v/>
      </c>
    </row>
    <row r="696" spans="14:14" customFormat="1" x14ac:dyDescent="0.25">
      <c r="N696" s="4" t="str">
        <f>RIGHT(Reference!CO695,6)</f>
        <v/>
      </c>
    </row>
    <row r="697" spans="14:14" customFormat="1" x14ac:dyDescent="0.25">
      <c r="N697" s="4" t="str">
        <f>RIGHT(Reference!CO696,6)</f>
        <v/>
      </c>
    </row>
    <row r="698" spans="14:14" customFormat="1" x14ac:dyDescent="0.25">
      <c r="N698" s="4" t="str">
        <f>RIGHT(Reference!CO697,6)</f>
        <v/>
      </c>
    </row>
    <row r="699" spans="14:14" customFormat="1" x14ac:dyDescent="0.25">
      <c r="N699" s="4" t="str">
        <f>RIGHT(Reference!CO698,6)</f>
        <v/>
      </c>
    </row>
    <row r="700" spans="14:14" customFormat="1" x14ac:dyDescent="0.25">
      <c r="N700" s="4" t="str">
        <f>RIGHT(Reference!CO699,6)</f>
        <v/>
      </c>
    </row>
    <row r="701" spans="14:14" customFormat="1" x14ac:dyDescent="0.25">
      <c r="N701" s="4" t="str">
        <f>RIGHT(Reference!CO700,6)</f>
        <v/>
      </c>
    </row>
    <row r="702" spans="14:14" customFormat="1" x14ac:dyDescent="0.25">
      <c r="N702" s="4" t="str">
        <f>RIGHT(Reference!CO701,6)</f>
        <v/>
      </c>
    </row>
    <row r="703" spans="14:14" customFormat="1" x14ac:dyDescent="0.25">
      <c r="N703" s="4" t="str">
        <f>RIGHT(Reference!CO702,6)</f>
        <v/>
      </c>
    </row>
    <row r="704" spans="14:14" customFormat="1" x14ac:dyDescent="0.25">
      <c r="N704" s="4" t="str">
        <f>RIGHT(Reference!CO703,6)</f>
        <v/>
      </c>
    </row>
    <row r="705" spans="14:14" customFormat="1" x14ac:dyDescent="0.25">
      <c r="N705" s="4" t="str">
        <f>RIGHT(Reference!CO704,6)</f>
        <v/>
      </c>
    </row>
    <row r="706" spans="14:14" customFormat="1" x14ac:dyDescent="0.25">
      <c r="N706" s="4" t="str">
        <f>RIGHT(Reference!CO705,6)</f>
        <v/>
      </c>
    </row>
    <row r="707" spans="14:14" customFormat="1" x14ac:dyDescent="0.25">
      <c r="N707" s="4" t="str">
        <f>RIGHT(Reference!CO706,6)</f>
        <v/>
      </c>
    </row>
    <row r="708" spans="14:14" customFormat="1" x14ac:dyDescent="0.25">
      <c r="N708" s="4" t="str">
        <f>RIGHT(Reference!CO707,6)</f>
        <v/>
      </c>
    </row>
    <row r="709" spans="14:14" customFormat="1" x14ac:dyDescent="0.25">
      <c r="N709" s="4" t="str">
        <f>RIGHT(Reference!CO708,6)</f>
        <v/>
      </c>
    </row>
    <row r="710" spans="14:14" customFormat="1" x14ac:dyDescent="0.25">
      <c r="N710" s="4" t="str">
        <f>RIGHT(Reference!CO709,6)</f>
        <v/>
      </c>
    </row>
    <row r="711" spans="14:14" customFormat="1" x14ac:dyDescent="0.25">
      <c r="N711" s="4" t="str">
        <f>RIGHT(Reference!CO710,6)</f>
        <v/>
      </c>
    </row>
    <row r="712" spans="14:14" customFormat="1" x14ac:dyDescent="0.25">
      <c r="N712" s="4" t="str">
        <f>RIGHT(Reference!CO711,6)</f>
        <v/>
      </c>
    </row>
    <row r="713" spans="14:14" customFormat="1" x14ac:dyDescent="0.25">
      <c r="N713" s="4" t="str">
        <f>RIGHT(Reference!CO712,6)</f>
        <v/>
      </c>
    </row>
    <row r="714" spans="14:14" customFormat="1" x14ac:dyDescent="0.25">
      <c r="N714" s="4" t="str">
        <f>RIGHT(Reference!CO713,6)</f>
        <v/>
      </c>
    </row>
    <row r="715" spans="14:14" customFormat="1" x14ac:dyDescent="0.25">
      <c r="N715" s="4" t="str">
        <f>RIGHT(Reference!CO714,6)</f>
        <v/>
      </c>
    </row>
    <row r="716" spans="14:14" customFormat="1" x14ac:dyDescent="0.25">
      <c r="N716" s="4" t="str">
        <f>RIGHT(Reference!CO715,6)</f>
        <v/>
      </c>
    </row>
    <row r="717" spans="14:14" customFormat="1" x14ac:dyDescent="0.25">
      <c r="N717" s="4" t="str">
        <f>RIGHT(Reference!CO716,6)</f>
        <v/>
      </c>
    </row>
    <row r="718" spans="14:14" customFormat="1" x14ac:dyDescent="0.25">
      <c r="N718" s="4" t="str">
        <f>RIGHT(Reference!CO717,6)</f>
        <v/>
      </c>
    </row>
    <row r="719" spans="14:14" customFormat="1" x14ac:dyDescent="0.25">
      <c r="N719" s="4" t="str">
        <f>RIGHT(Reference!CO718,6)</f>
        <v/>
      </c>
    </row>
    <row r="720" spans="14:14" customFormat="1" x14ac:dyDescent="0.25">
      <c r="N720" s="4" t="str">
        <f>RIGHT(Reference!CO719,6)</f>
        <v/>
      </c>
    </row>
    <row r="721" spans="14:14" customFormat="1" x14ac:dyDescent="0.25">
      <c r="N721" s="4" t="str">
        <f>RIGHT(Reference!CO720,6)</f>
        <v/>
      </c>
    </row>
    <row r="722" spans="14:14" customFormat="1" x14ac:dyDescent="0.25">
      <c r="N722" s="4" t="str">
        <f>RIGHT(Reference!CO721,6)</f>
        <v/>
      </c>
    </row>
    <row r="723" spans="14:14" customFormat="1" x14ac:dyDescent="0.25">
      <c r="N723" s="4" t="str">
        <f>RIGHT(Reference!CO722,6)</f>
        <v/>
      </c>
    </row>
    <row r="724" spans="14:14" customFormat="1" x14ac:dyDescent="0.25">
      <c r="N724" s="4" t="str">
        <f>RIGHT(Reference!CO723,6)</f>
        <v/>
      </c>
    </row>
    <row r="725" spans="14:14" customFormat="1" x14ac:dyDescent="0.25">
      <c r="N725" s="4" t="str">
        <f>RIGHT(Reference!CO724,6)</f>
        <v/>
      </c>
    </row>
    <row r="726" spans="14:14" customFormat="1" x14ac:dyDescent="0.25">
      <c r="N726" s="4" t="str">
        <f>RIGHT(Reference!CO725,6)</f>
        <v/>
      </c>
    </row>
    <row r="727" spans="14:14" customFormat="1" x14ac:dyDescent="0.25">
      <c r="N727" s="4" t="str">
        <f>RIGHT(Reference!CO726,6)</f>
        <v/>
      </c>
    </row>
    <row r="728" spans="14:14" customFormat="1" x14ac:dyDescent="0.25">
      <c r="N728" s="4" t="str">
        <f>RIGHT(Reference!CO727,6)</f>
        <v/>
      </c>
    </row>
    <row r="729" spans="14:14" customFormat="1" x14ac:dyDescent="0.25">
      <c r="N729" s="4" t="str">
        <f>RIGHT(Reference!CO728,6)</f>
        <v/>
      </c>
    </row>
    <row r="730" spans="14:14" customFormat="1" x14ac:dyDescent="0.25">
      <c r="N730" s="4" t="str">
        <f>RIGHT(Reference!CO729,6)</f>
        <v/>
      </c>
    </row>
    <row r="731" spans="14:14" customFormat="1" x14ac:dyDescent="0.25">
      <c r="N731" s="4" t="str">
        <f>RIGHT(Reference!CO730,6)</f>
        <v/>
      </c>
    </row>
    <row r="732" spans="14:14" customFormat="1" x14ac:dyDescent="0.25">
      <c r="N732" s="4" t="str">
        <f>RIGHT(Reference!CO731,6)</f>
        <v/>
      </c>
    </row>
    <row r="733" spans="14:14" customFormat="1" x14ac:dyDescent="0.25">
      <c r="N733" s="4" t="str">
        <f>RIGHT(Reference!CO732,6)</f>
        <v/>
      </c>
    </row>
    <row r="734" spans="14:14" customFormat="1" x14ac:dyDescent="0.25">
      <c r="N734" s="4" t="str">
        <f>RIGHT(Reference!CO733,6)</f>
        <v/>
      </c>
    </row>
    <row r="735" spans="14:14" customFormat="1" x14ac:dyDescent="0.25">
      <c r="N735" s="4" t="str">
        <f>RIGHT(Reference!CO734,6)</f>
        <v/>
      </c>
    </row>
    <row r="736" spans="14:14" customFormat="1" x14ac:dyDescent="0.25">
      <c r="N736" s="4" t="str">
        <f>RIGHT(Reference!CO735,6)</f>
        <v/>
      </c>
    </row>
    <row r="737" spans="14:14" customFormat="1" x14ac:dyDescent="0.25">
      <c r="N737" s="4" t="str">
        <f>RIGHT(Reference!CO736,6)</f>
        <v/>
      </c>
    </row>
    <row r="738" spans="14:14" customFormat="1" x14ac:dyDescent="0.25">
      <c r="N738" s="4" t="str">
        <f>RIGHT(Reference!CO737,6)</f>
        <v/>
      </c>
    </row>
    <row r="739" spans="14:14" customFormat="1" x14ac:dyDescent="0.25">
      <c r="N739" s="4" t="str">
        <f>RIGHT(Reference!CO738,6)</f>
        <v/>
      </c>
    </row>
    <row r="740" spans="14:14" customFormat="1" x14ac:dyDescent="0.25">
      <c r="N740" s="4" t="str">
        <f>RIGHT(Reference!CO739,6)</f>
        <v/>
      </c>
    </row>
    <row r="741" spans="14:14" customFormat="1" x14ac:dyDescent="0.25">
      <c r="N741" s="4" t="str">
        <f>RIGHT(Reference!CO740,6)</f>
        <v/>
      </c>
    </row>
    <row r="742" spans="14:14" customFormat="1" x14ac:dyDescent="0.25">
      <c r="N742" s="4" t="str">
        <f>RIGHT(Reference!CO741,6)</f>
        <v/>
      </c>
    </row>
    <row r="743" spans="14:14" customFormat="1" x14ac:dyDescent="0.25">
      <c r="N743" s="4" t="str">
        <f>RIGHT(Reference!CO742,6)</f>
        <v/>
      </c>
    </row>
    <row r="744" spans="14:14" customFormat="1" x14ac:dyDescent="0.25">
      <c r="N744" s="4" t="str">
        <f>RIGHT(Reference!CO743,6)</f>
        <v/>
      </c>
    </row>
    <row r="745" spans="14:14" customFormat="1" x14ac:dyDescent="0.25">
      <c r="N745" s="4" t="str">
        <f>RIGHT(Reference!CO744,6)</f>
        <v/>
      </c>
    </row>
    <row r="746" spans="14:14" customFormat="1" x14ac:dyDescent="0.25">
      <c r="N746" s="4" t="str">
        <f>RIGHT(Reference!CO745,6)</f>
        <v/>
      </c>
    </row>
    <row r="747" spans="14:14" customFormat="1" x14ac:dyDescent="0.25">
      <c r="N747" s="4" t="str">
        <f>RIGHT(Reference!CO746,6)</f>
        <v/>
      </c>
    </row>
    <row r="748" spans="14:14" customFormat="1" x14ac:dyDescent="0.25">
      <c r="N748" s="4" t="str">
        <f>RIGHT(Reference!CO747,6)</f>
        <v/>
      </c>
    </row>
    <row r="749" spans="14:14" customFormat="1" x14ac:dyDescent="0.25">
      <c r="N749" s="4" t="str">
        <f>RIGHT(Reference!CO748,6)</f>
        <v/>
      </c>
    </row>
    <row r="750" spans="14:14" customFormat="1" x14ac:dyDescent="0.25">
      <c r="N750" s="4" t="str">
        <f>RIGHT(Reference!CO749,6)</f>
        <v/>
      </c>
    </row>
    <row r="751" spans="14:14" customFormat="1" x14ac:dyDescent="0.25">
      <c r="N751" s="4" t="str">
        <f>RIGHT(Reference!CO750,6)</f>
        <v/>
      </c>
    </row>
    <row r="752" spans="14:14" customFormat="1" x14ac:dyDescent="0.25">
      <c r="N752" s="4" t="str">
        <f>RIGHT(Reference!CO751,6)</f>
        <v/>
      </c>
    </row>
    <row r="753" spans="14:14" customFormat="1" x14ac:dyDescent="0.25">
      <c r="N753" s="4" t="str">
        <f>RIGHT(Reference!CO752,6)</f>
        <v/>
      </c>
    </row>
    <row r="754" spans="14:14" customFormat="1" x14ac:dyDescent="0.25">
      <c r="N754" s="4" t="str">
        <f>RIGHT(Reference!CO753,6)</f>
        <v/>
      </c>
    </row>
    <row r="755" spans="14:14" customFormat="1" x14ac:dyDescent="0.25">
      <c r="N755" s="4" t="str">
        <f>RIGHT(Reference!CO754,6)</f>
        <v/>
      </c>
    </row>
    <row r="756" spans="14:14" customFormat="1" x14ac:dyDescent="0.25">
      <c r="N756" s="4" t="str">
        <f>RIGHT(Reference!CO755,6)</f>
        <v/>
      </c>
    </row>
    <row r="757" spans="14:14" customFormat="1" x14ac:dyDescent="0.25">
      <c r="N757" s="4" t="str">
        <f>RIGHT(Reference!CO756,6)</f>
        <v/>
      </c>
    </row>
    <row r="758" spans="14:14" customFormat="1" x14ac:dyDescent="0.25">
      <c r="N758" s="4" t="str">
        <f>RIGHT(Reference!CO757,6)</f>
        <v/>
      </c>
    </row>
    <row r="759" spans="14:14" customFormat="1" x14ac:dyDescent="0.25">
      <c r="N759" s="4" t="str">
        <f>RIGHT(Reference!CO758,6)</f>
        <v/>
      </c>
    </row>
    <row r="760" spans="14:14" customFormat="1" x14ac:dyDescent="0.25">
      <c r="N760" s="4" t="str">
        <f>RIGHT(Reference!CO759,6)</f>
        <v/>
      </c>
    </row>
    <row r="761" spans="14:14" customFormat="1" x14ac:dyDescent="0.25">
      <c r="N761" s="4" t="str">
        <f>RIGHT(Reference!CO760,6)</f>
        <v/>
      </c>
    </row>
    <row r="762" spans="14:14" customFormat="1" x14ac:dyDescent="0.25">
      <c r="N762" s="4" t="str">
        <f>RIGHT(Reference!CO761,6)</f>
        <v/>
      </c>
    </row>
    <row r="763" spans="14:14" customFormat="1" x14ac:dyDescent="0.25">
      <c r="N763" s="4" t="str">
        <f>RIGHT(Reference!CO762,6)</f>
        <v/>
      </c>
    </row>
    <row r="764" spans="14:14" customFormat="1" x14ac:dyDescent="0.25">
      <c r="N764" s="4" t="str">
        <f>RIGHT(Reference!CO763,6)</f>
        <v/>
      </c>
    </row>
    <row r="765" spans="14:14" customFormat="1" x14ac:dyDescent="0.25">
      <c r="N765" s="4" t="str">
        <f>RIGHT(Reference!CO764,6)</f>
        <v/>
      </c>
    </row>
    <row r="766" spans="14:14" customFormat="1" x14ac:dyDescent="0.25">
      <c r="N766" s="4" t="str">
        <f>RIGHT(Reference!CO765,6)</f>
        <v/>
      </c>
    </row>
    <row r="767" spans="14:14" customFormat="1" x14ac:dyDescent="0.25">
      <c r="N767" s="4" t="str">
        <f>RIGHT(Reference!CO766,6)</f>
        <v/>
      </c>
    </row>
    <row r="768" spans="14:14" customFormat="1" x14ac:dyDescent="0.25">
      <c r="N768" s="4" t="str">
        <f>RIGHT(Reference!CO767,6)</f>
        <v/>
      </c>
    </row>
    <row r="769" spans="14:14" customFormat="1" x14ac:dyDescent="0.25">
      <c r="N769" s="4" t="str">
        <f>RIGHT(Reference!CO768,6)</f>
        <v/>
      </c>
    </row>
    <row r="770" spans="14:14" customFormat="1" x14ac:dyDescent="0.25">
      <c r="N770" s="4" t="str">
        <f>RIGHT(Reference!CO769,6)</f>
        <v/>
      </c>
    </row>
    <row r="771" spans="14:14" customFormat="1" x14ac:dyDescent="0.25">
      <c r="N771" s="4" t="str">
        <f>RIGHT(Reference!CO770,6)</f>
        <v/>
      </c>
    </row>
    <row r="772" spans="14:14" customFormat="1" x14ac:dyDescent="0.25">
      <c r="N772" s="4" t="str">
        <f>RIGHT(Reference!CO771,6)</f>
        <v/>
      </c>
    </row>
    <row r="773" spans="14:14" customFormat="1" x14ac:dyDescent="0.25">
      <c r="N773" s="4" t="str">
        <f>RIGHT(Reference!CO772,6)</f>
        <v/>
      </c>
    </row>
    <row r="774" spans="14:14" customFormat="1" x14ac:dyDescent="0.25">
      <c r="N774" s="4" t="str">
        <f>RIGHT(Reference!CO773,6)</f>
        <v/>
      </c>
    </row>
    <row r="775" spans="14:14" customFormat="1" x14ac:dyDescent="0.25">
      <c r="N775" s="4" t="str">
        <f>RIGHT(Reference!CO774,6)</f>
        <v/>
      </c>
    </row>
    <row r="776" spans="14:14" customFormat="1" x14ac:dyDescent="0.25">
      <c r="N776" s="4" t="str">
        <f>RIGHT(Reference!CO775,6)</f>
        <v/>
      </c>
    </row>
    <row r="777" spans="14:14" customFormat="1" x14ac:dyDescent="0.25">
      <c r="N777" s="4" t="str">
        <f>RIGHT(Reference!CO776,6)</f>
        <v/>
      </c>
    </row>
    <row r="778" spans="14:14" customFormat="1" x14ac:dyDescent="0.25">
      <c r="N778" s="4" t="str">
        <f>RIGHT(Reference!CO777,6)</f>
        <v/>
      </c>
    </row>
    <row r="779" spans="14:14" customFormat="1" x14ac:dyDescent="0.25">
      <c r="N779" s="4" t="str">
        <f>RIGHT(Reference!CO778,6)</f>
        <v/>
      </c>
    </row>
    <row r="780" spans="14:14" customFormat="1" x14ac:dyDescent="0.25">
      <c r="N780" s="4" t="str">
        <f>RIGHT(Reference!CO779,6)</f>
        <v/>
      </c>
    </row>
    <row r="781" spans="14:14" customFormat="1" x14ac:dyDescent="0.25">
      <c r="N781" s="4" t="str">
        <f>RIGHT(Reference!CO780,6)</f>
        <v/>
      </c>
    </row>
    <row r="782" spans="14:14" customFormat="1" x14ac:dyDescent="0.25">
      <c r="N782" s="4" t="str">
        <f>RIGHT(Reference!CO781,6)</f>
        <v/>
      </c>
    </row>
    <row r="783" spans="14:14" customFormat="1" x14ac:dyDescent="0.25">
      <c r="N783" s="4" t="str">
        <f>RIGHT(Reference!CO782,6)</f>
        <v/>
      </c>
    </row>
    <row r="784" spans="14:14" customFormat="1" x14ac:dyDescent="0.25">
      <c r="N784" s="4" t="str">
        <f>RIGHT(Reference!CO783,6)</f>
        <v/>
      </c>
    </row>
    <row r="785" spans="14:14" customFormat="1" x14ac:dyDescent="0.25">
      <c r="N785" s="4" t="str">
        <f>RIGHT(Reference!CO784,6)</f>
        <v/>
      </c>
    </row>
    <row r="786" spans="14:14" customFormat="1" x14ac:dyDescent="0.25">
      <c r="N786" s="4" t="str">
        <f>RIGHT(Reference!CO785,6)</f>
        <v/>
      </c>
    </row>
    <row r="787" spans="14:14" customFormat="1" x14ac:dyDescent="0.25">
      <c r="N787" s="4" t="str">
        <f>RIGHT(Reference!CO786,6)</f>
        <v/>
      </c>
    </row>
    <row r="788" spans="14:14" customFormat="1" x14ac:dyDescent="0.25">
      <c r="N788" s="4" t="str">
        <f>RIGHT(Reference!CO787,6)</f>
        <v/>
      </c>
    </row>
    <row r="789" spans="14:14" customFormat="1" x14ac:dyDescent="0.25">
      <c r="N789" s="4" t="str">
        <f>RIGHT(Reference!CO788,6)</f>
        <v/>
      </c>
    </row>
    <row r="790" spans="14:14" customFormat="1" x14ac:dyDescent="0.25">
      <c r="N790" s="4" t="str">
        <f>RIGHT(Reference!CO789,6)</f>
        <v/>
      </c>
    </row>
    <row r="791" spans="14:14" customFormat="1" x14ac:dyDescent="0.25">
      <c r="N791" s="4" t="str">
        <f>RIGHT(Reference!CO790,6)</f>
        <v/>
      </c>
    </row>
    <row r="792" spans="14:14" customFormat="1" x14ac:dyDescent="0.25">
      <c r="N792" s="4" t="str">
        <f>RIGHT(Reference!CO791,6)</f>
        <v/>
      </c>
    </row>
    <row r="793" spans="14:14" customFormat="1" x14ac:dyDescent="0.25">
      <c r="N793" s="4" t="str">
        <f>RIGHT(Reference!CO792,6)</f>
        <v/>
      </c>
    </row>
    <row r="794" spans="14:14" customFormat="1" x14ac:dyDescent="0.25">
      <c r="N794" s="4" t="str">
        <f>RIGHT(Reference!CO793,6)</f>
        <v/>
      </c>
    </row>
    <row r="795" spans="14:14" customFormat="1" x14ac:dyDescent="0.25">
      <c r="N795" s="4" t="str">
        <f>RIGHT(Reference!CO794,6)</f>
        <v/>
      </c>
    </row>
    <row r="796" spans="14:14" customFormat="1" x14ac:dyDescent="0.25">
      <c r="N796" s="4" t="str">
        <f>RIGHT(Reference!CO795,6)</f>
        <v/>
      </c>
    </row>
    <row r="797" spans="14:14" customFormat="1" x14ac:dyDescent="0.25">
      <c r="N797" s="4" t="str">
        <f>RIGHT(Reference!CO796,6)</f>
        <v/>
      </c>
    </row>
    <row r="798" spans="14:14" customFormat="1" x14ac:dyDescent="0.25">
      <c r="N798" s="4" t="str">
        <f>RIGHT(Reference!CO797,6)</f>
        <v/>
      </c>
    </row>
    <row r="799" spans="14:14" customFormat="1" x14ac:dyDescent="0.25">
      <c r="N799" s="4" t="str">
        <f>RIGHT(Reference!CO798,6)</f>
        <v/>
      </c>
    </row>
    <row r="800" spans="14:14" customFormat="1" x14ac:dyDescent="0.25">
      <c r="N800" s="4" t="str">
        <f>RIGHT(Reference!CO799,6)</f>
        <v/>
      </c>
    </row>
    <row r="801" spans="14:14" customFormat="1" x14ac:dyDescent="0.25">
      <c r="N801" s="4" t="str">
        <f>RIGHT(Reference!CO800,6)</f>
        <v/>
      </c>
    </row>
    <row r="802" spans="14:14" customFormat="1" x14ac:dyDescent="0.25">
      <c r="N802" s="4" t="str">
        <f>RIGHT(Reference!CO801,6)</f>
        <v/>
      </c>
    </row>
    <row r="803" spans="14:14" customFormat="1" x14ac:dyDescent="0.25">
      <c r="N803" s="4" t="str">
        <f>RIGHT(Reference!CO802,6)</f>
        <v/>
      </c>
    </row>
    <row r="804" spans="14:14" customFormat="1" x14ac:dyDescent="0.25">
      <c r="N804" s="4" t="str">
        <f>RIGHT(Reference!CO803,6)</f>
        <v/>
      </c>
    </row>
    <row r="805" spans="14:14" customFormat="1" x14ac:dyDescent="0.25">
      <c r="N805" s="4" t="str">
        <f>RIGHT(Reference!CO804,6)</f>
        <v/>
      </c>
    </row>
    <row r="806" spans="14:14" customFormat="1" x14ac:dyDescent="0.25">
      <c r="N806" s="4" t="str">
        <f>RIGHT(Reference!CO805,6)</f>
        <v/>
      </c>
    </row>
    <row r="807" spans="14:14" customFormat="1" x14ac:dyDescent="0.25">
      <c r="N807" s="4" t="str">
        <f>RIGHT(Reference!CO806,6)</f>
        <v/>
      </c>
    </row>
    <row r="808" spans="14:14" customFormat="1" x14ac:dyDescent="0.25">
      <c r="N808" s="4" t="str">
        <f>RIGHT(Reference!CO807,6)</f>
        <v/>
      </c>
    </row>
    <row r="809" spans="14:14" customFormat="1" x14ac:dyDescent="0.25">
      <c r="N809" s="4" t="str">
        <f>RIGHT(Reference!CO808,6)</f>
        <v/>
      </c>
    </row>
    <row r="810" spans="14:14" customFormat="1" x14ac:dyDescent="0.25">
      <c r="N810" s="4" t="str">
        <f>RIGHT(Reference!CO809,6)</f>
        <v/>
      </c>
    </row>
    <row r="811" spans="14:14" customFormat="1" x14ac:dyDescent="0.25">
      <c r="N811" s="4" t="str">
        <f>RIGHT(Reference!CO810,6)</f>
        <v/>
      </c>
    </row>
    <row r="812" spans="14:14" customFormat="1" x14ac:dyDescent="0.25">
      <c r="N812" s="4" t="str">
        <f>RIGHT(Reference!CO811,6)</f>
        <v/>
      </c>
    </row>
    <row r="813" spans="14:14" customFormat="1" x14ac:dyDescent="0.25">
      <c r="N813" s="4" t="str">
        <f>RIGHT(Reference!CO812,6)</f>
        <v/>
      </c>
    </row>
    <row r="814" spans="14:14" customFormat="1" x14ac:dyDescent="0.25">
      <c r="N814" s="4" t="str">
        <f>RIGHT(Reference!CO813,6)</f>
        <v/>
      </c>
    </row>
    <row r="815" spans="14:14" customFormat="1" x14ac:dyDescent="0.25">
      <c r="N815" s="4" t="str">
        <f>RIGHT(Reference!CO814,6)</f>
        <v/>
      </c>
    </row>
    <row r="816" spans="14:14" customFormat="1" x14ac:dyDescent="0.25">
      <c r="N816" s="4" t="str">
        <f>RIGHT(Reference!CO815,6)</f>
        <v/>
      </c>
    </row>
    <row r="817" spans="14:14" customFormat="1" x14ac:dyDescent="0.25">
      <c r="N817" s="4" t="str">
        <f>RIGHT(Reference!CO816,6)</f>
        <v/>
      </c>
    </row>
    <row r="818" spans="14:14" customFormat="1" x14ac:dyDescent="0.25">
      <c r="N818" s="4" t="str">
        <f>RIGHT(Reference!CO817,6)</f>
        <v/>
      </c>
    </row>
    <row r="819" spans="14:14" customFormat="1" x14ac:dyDescent="0.25">
      <c r="N819" s="4" t="str">
        <f>RIGHT(Reference!CO818,6)</f>
        <v/>
      </c>
    </row>
    <row r="820" spans="14:14" customFormat="1" x14ac:dyDescent="0.25">
      <c r="N820" s="4" t="str">
        <f>RIGHT(Reference!CO819,6)</f>
        <v/>
      </c>
    </row>
    <row r="821" spans="14:14" customFormat="1" x14ac:dyDescent="0.25">
      <c r="N821" s="4" t="str">
        <f>RIGHT(Reference!CO820,6)</f>
        <v/>
      </c>
    </row>
    <row r="822" spans="14:14" customFormat="1" x14ac:dyDescent="0.25">
      <c r="N822" s="4" t="str">
        <f>RIGHT(Reference!CO821,6)</f>
        <v/>
      </c>
    </row>
    <row r="823" spans="14:14" customFormat="1" x14ac:dyDescent="0.25">
      <c r="N823" s="4" t="str">
        <f>RIGHT(Reference!CO822,6)</f>
        <v/>
      </c>
    </row>
    <row r="824" spans="14:14" customFormat="1" x14ac:dyDescent="0.25">
      <c r="N824" s="4" t="str">
        <f>RIGHT(Reference!CO823,6)</f>
        <v/>
      </c>
    </row>
    <row r="825" spans="14:14" customFormat="1" x14ac:dyDescent="0.25">
      <c r="N825" s="4" t="str">
        <f>RIGHT(Reference!CO824,6)</f>
        <v/>
      </c>
    </row>
    <row r="826" spans="14:14" customFormat="1" x14ac:dyDescent="0.25">
      <c r="N826" s="4" t="str">
        <f>RIGHT(Reference!CO825,6)</f>
        <v/>
      </c>
    </row>
    <row r="827" spans="14:14" customFormat="1" x14ac:dyDescent="0.25">
      <c r="N827" s="4" t="str">
        <f>RIGHT(Reference!CO826,6)</f>
        <v/>
      </c>
    </row>
    <row r="828" spans="14:14" customFormat="1" x14ac:dyDescent="0.25">
      <c r="N828" s="4" t="str">
        <f>RIGHT(Reference!CO827,6)</f>
        <v/>
      </c>
    </row>
    <row r="829" spans="14:14" customFormat="1" x14ac:dyDescent="0.25">
      <c r="N829" s="4" t="str">
        <f>RIGHT(Reference!CO828,6)</f>
        <v/>
      </c>
    </row>
    <row r="830" spans="14:14" customFormat="1" x14ac:dyDescent="0.25">
      <c r="N830" s="4" t="str">
        <f>RIGHT(Reference!CO829,6)</f>
        <v/>
      </c>
    </row>
    <row r="831" spans="14:14" customFormat="1" x14ac:dyDescent="0.25">
      <c r="N831" s="4" t="str">
        <f>RIGHT(Reference!CO830,6)</f>
        <v/>
      </c>
    </row>
    <row r="832" spans="14:14" customFormat="1" x14ac:dyDescent="0.25">
      <c r="N832" s="4" t="str">
        <f>RIGHT(Reference!CO831,6)</f>
        <v/>
      </c>
    </row>
    <row r="833" spans="14:14" customFormat="1" x14ac:dyDescent="0.25">
      <c r="N833" s="4" t="str">
        <f>RIGHT(Reference!CO832,6)</f>
        <v/>
      </c>
    </row>
    <row r="834" spans="14:14" customFormat="1" x14ac:dyDescent="0.25">
      <c r="N834" s="4" t="str">
        <f>RIGHT(Reference!CO833,6)</f>
        <v/>
      </c>
    </row>
    <row r="835" spans="14:14" customFormat="1" x14ac:dyDescent="0.25">
      <c r="N835" s="4" t="str">
        <f>RIGHT(Reference!CO834,6)</f>
        <v/>
      </c>
    </row>
    <row r="836" spans="14:14" customFormat="1" x14ac:dyDescent="0.25">
      <c r="N836" s="4" t="str">
        <f>RIGHT(Reference!CO835,6)</f>
        <v/>
      </c>
    </row>
    <row r="837" spans="14:14" customFormat="1" x14ac:dyDescent="0.25">
      <c r="N837" s="4" t="str">
        <f>RIGHT(Reference!CO836,6)</f>
        <v/>
      </c>
    </row>
    <row r="838" spans="14:14" customFormat="1" x14ac:dyDescent="0.25">
      <c r="N838" s="4" t="str">
        <f>RIGHT(Reference!CO837,6)</f>
        <v/>
      </c>
    </row>
    <row r="839" spans="14:14" customFormat="1" x14ac:dyDescent="0.25">
      <c r="N839" s="4" t="str">
        <f>RIGHT(Reference!CO838,6)</f>
        <v/>
      </c>
    </row>
    <row r="840" spans="14:14" customFormat="1" x14ac:dyDescent="0.25">
      <c r="N840" s="4" t="str">
        <f>RIGHT(Reference!CO839,6)</f>
        <v/>
      </c>
    </row>
    <row r="841" spans="14:14" customFormat="1" x14ac:dyDescent="0.25">
      <c r="N841" s="4" t="str">
        <f>RIGHT(Reference!CO840,6)</f>
        <v/>
      </c>
    </row>
    <row r="842" spans="14:14" customFormat="1" x14ac:dyDescent="0.25">
      <c r="N842" s="4" t="str">
        <f>RIGHT(Reference!CO841,6)</f>
        <v/>
      </c>
    </row>
    <row r="843" spans="14:14" customFormat="1" x14ac:dyDescent="0.25">
      <c r="N843" s="4" t="str">
        <f>RIGHT(Reference!CO842,6)</f>
        <v/>
      </c>
    </row>
    <row r="844" spans="14:14" customFormat="1" x14ac:dyDescent="0.25">
      <c r="N844" s="4" t="str">
        <f>RIGHT(Reference!CO843,6)</f>
        <v/>
      </c>
    </row>
    <row r="845" spans="14:14" customFormat="1" x14ac:dyDescent="0.25">
      <c r="N845" s="4" t="str">
        <f>RIGHT(Reference!CO844,6)</f>
        <v/>
      </c>
    </row>
    <row r="846" spans="14:14" customFormat="1" x14ac:dyDescent="0.25">
      <c r="N846" s="4" t="str">
        <f>RIGHT(Reference!CO845,6)</f>
        <v/>
      </c>
    </row>
    <row r="847" spans="14:14" customFormat="1" x14ac:dyDescent="0.25">
      <c r="N847" s="4" t="str">
        <f>RIGHT(Reference!CO846,6)</f>
        <v/>
      </c>
    </row>
    <row r="848" spans="14:14" customFormat="1" x14ac:dyDescent="0.25">
      <c r="N848" s="4" t="str">
        <f>RIGHT(Reference!CO847,6)</f>
        <v/>
      </c>
    </row>
    <row r="849" spans="14:14" customFormat="1" x14ac:dyDescent="0.25">
      <c r="N849" s="4" t="str">
        <f>RIGHT(Reference!CO848,6)</f>
        <v/>
      </c>
    </row>
    <row r="850" spans="14:14" customFormat="1" x14ac:dyDescent="0.25">
      <c r="N850" s="4" t="str">
        <f>RIGHT(Reference!CO849,6)</f>
        <v/>
      </c>
    </row>
    <row r="851" spans="14:14" customFormat="1" x14ac:dyDescent="0.25">
      <c r="N851" s="4" t="str">
        <f>RIGHT(Reference!CO850,6)</f>
        <v/>
      </c>
    </row>
    <row r="852" spans="14:14" customFormat="1" x14ac:dyDescent="0.25">
      <c r="N852" s="4" t="str">
        <f>RIGHT(Reference!CO851,6)</f>
        <v/>
      </c>
    </row>
    <row r="853" spans="14:14" customFormat="1" x14ac:dyDescent="0.25">
      <c r="N853" s="4" t="str">
        <f>RIGHT(Reference!CO852,6)</f>
        <v/>
      </c>
    </row>
    <row r="854" spans="14:14" customFormat="1" x14ac:dyDescent="0.25">
      <c r="N854" s="4" t="str">
        <f>RIGHT(Reference!CO853,6)</f>
        <v/>
      </c>
    </row>
    <row r="855" spans="14:14" customFormat="1" x14ac:dyDescent="0.25">
      <c r="N855" s="4" t="str">
        <f>RIGHT(Reference!CO854,6)</f>
        <v/>
      </c>
    </row>
    <row r="856" spans="14:14" customFormat="1" x14ac:dyDescent="0.25">
      <c r="N856" s="4" t="str">
        <f>RIGHT(Reference!CO855,6)</f>
        <v/>
      </c>
    </row>
    <row r="857" spans="14:14" customFormat="1" x14ac:dyDescent="0.25">
      <c r="N857" s="4" t="str">
        <f>RIGHT(Reference!CO856,6)</f>
        <v/>
      </c>
    </row>
    <row r="858" spans="14:14" customFormat="1" x14ac:dyDescent="0.25">
      <c r="N858" s="4" t="str">
        <f>RIGHT(Reference!CO857,6)</f>
        <v/>
      </c>
    </row>
    <row r="859" spans="14:14" customFormat="1" x14ac:dyDescent="0.25">
      <c r="N859" s="4" t="str">
        <f>RIGHT(Reference!CO858,6)</f>
        <v/>
      </c>
    </row>
    <row r="860" spans="14:14" customFormat="1" x14ac:dyDescent="0.25">
      <c r="N860" s="4" t="str">
        <f>RIGHT(Reference!CO859,6)</f>
        <v/>
      </c>
    </row>
    <row r="861" spans="14:14" customFormat="1" x14ac:dyDescent="0.25">
      <c r="N861" s="4" t="str">
        <f>RIGHT(Reference!CO860,6)</f>
        <v/>
      </c>
    </row>
    <row r="862" spans="14:14" customFormat="1" x14ac:dyDescent="0.25">
      <c r="N862" s="4" t="str">
        <f>RIGHT(Reference!CO861,6)</f>
        <v/>
      </c>
    </row>
    <row r="863" spans="14:14" customFormat="1" x14ac:dyDescent="0.25">
      <c r="N863" s="4" t="str">
        <f>RIGHT(Reference!CO862,6)</f>
        <v/>
      </c>
    </row>
    <row r="864" spans="14:14" customFormat="1" x14ac:dyDescent="0.25">
      <c r="N864" s="4" t="str">
        <f>RIGHT(Reference!CO863,6)</f>
        <v/>
      </c>
    </row>
    <row r="865" spans="14:14" customFormat="1" x14ac:dyDescent="0.25">
      <c r="N865" s="4" t="str">
        <f>RIGHT(Reference!CO864,6)</f>
        <v/>
      </c>
    </row>
    <row r="866" spans="14:14" customFormat="1" x14ac:dyDescent="0.25">
      <c r="N866" s="4" t="str">
        <f>RIGHT(Reference!CO865,6)</f>
        <v/>
      </c>
    </row>
    <row r="867" spans="14:14" customFormat="1" x14ac:dyDescent="0.25">
      <c r="N867" s="4" t="str">
        <f>RIGHT(Reference!CO866,6)</f>
        <v/>
      </c>
    </row>
    <row r="868" spans="14:14" customFormat="1" x14ac:dyDescent="0.25">
      <c r="N868" s="4" t="str">
        <f>RIGHT(Reference!CO867,6)</f>
        <v/>
      </c>
    </row>
    <row r="869" spans="14:14" customFormat="1" x14ac:dyDescent="0.25">
      <c r="N869" s="4" t="str">
        <f>RIGHT(Reference!CO868,6)</f>
        <v/>
      </c>
    </row>
    <row r="870" spans="14:14" customFormat="1" x14ac:dyDescent="0.25">
      <c r="N870" s="4" t="str">
        <f>RIGHT(Reference!CO869,6)</f>
        <v/>
      </c>
    </row>
    <row r="871" spans="14:14" customFormat="1" x14ac:dyDescent="0.25">
      <c r="N871" s="4" t="str">
        <f>RIGHT(Reference!CO870,6)</f>
        <v/>
      </c>
    </row>
    <row r="872" spans="14:14" customFormat="1" x14ac:dyDescent="0.25">
      <c r="N872" s="4" t="str">
        <f>RIGHT(Reference!CO871,6)</f>
        <v/>
      </c>
    </row>
    <row r="873" spans="14:14" customFormat="1" x14ac:dyDescent="0.25">
      <c r="N873" s="4" t="str">
        <f>RIGHT(Reference!CO872,6)</f>
        <v/>
      </c>
    </row>
    <row r="874" spans="14:14" customFormat="1" x14ac:dyDescent="0.25">
      <c r="N874" s="4" t="str">
        <f>RIGHT(Reference!CO873,6)</f>
        <v/>
      </c>
    </row>
    <row r="875" spans="14:14" customFormat="1" x14ac:dyDescent="0.25">
      <c r="N875" s="4" t="str">
        <f>RIGHT(Reference!CO874,6)</f>
        <v/>
      </c>
    </row>
    <row r="876" spans="14:14" customFormat="1" x14ac:dyDescent="0.25">
      <c r="N876" s="4" t="str">
        <f>RIGHT(Reference!CO875,6)</f>
        <v/>
      </c>
    </row>
    <row r="877" spans="14:14" customFormat="1" x14ac:dyDescent="0.25">
      <c r="N877" s="4" t="str">
        <f>RIGHT(Reference!CO876,6)</f>
        <v/>
      </c>
    </row>
    <row r="878" spans="14:14" customFormat="1" x14ac:dyDescent="0.25">
      <c r="N878" s="4" t="str">
        <f>RIGHT(Reference!CO877,6)</f>
        <v/>
      </c>
    </row>
    <row r="879" spans="14:14" customFormat="1" x14ac:dyDescent="0.25">
      <c r="N879" s="4" t="str">
        <f>RIGHT(Reference!CO878,6)</f>
        <v/>
      </c>
    </row>
    <row r="880" spans="14:14" customFormat="1" x14ac:dyDescent="0.25">
      <c r="N880" s="4" t="str">
        <f>RIGHT(Reference!CO879,6)</f>
        <v/>
      </c>
    </row>
    <row r="881" spans="14:14" customFormat="1" x14ac:dyDescent="0.25">
      <c r="N881" s="4" t="str">
        <f>RIGHT(Reference!CO880,6)</f>
        <v/>
      </c>
    </row>
    <row r="882" spans="14:14" customFormat="1" x14ac:dyDescent="0.25">
      <c r="N882" s="4" t="str">
        <f>RIGHT(Reference!CO881,6)</f>
        <v/>
      </c>
    </row>
    <row r="883" spans="14:14" customFormat="1" x14ac:dyDescent="0.25">
      <c r="N883" s="4" t="str">
        <f>RIGHT(Reference!CO882,6)</f>
        <v/>
      </c>
    </row>
    <row r="884" spans="14:14" customFormat="1" x14ac:dyDescent="0.25">
      <c r="N884" s="4" t="str">
        <f>RIGHT(Reference!CO883,6)</f>
        <v/>
      </c>
    </row>
    <row r="885" spans="14:14" customFormat="1" x14ac:dyDescent="0.25">
      <c r="N885" s="4" t="str">
        <f>RIGHT(Reference!CO884,6)</f>
        <v/>
      </c>
    </row>
    <row r="886" spans="14:14" customFormat="1" x14ac:dyDescent="0.25">
      <c r="N886" s="4" t="str">
        <f>RIGHT(Reference!CO885,6)</f>
        <v/>
      </c>
    </row>
    <row r="887" spans="14:14" customFormat="1" x14ac:dyDescent="0.25">
      <c r="N887" s="4" t="str">
        <f>RIGHT(Reference!CO886,6)</f>
        <v/>
      </c>
    </row>
    <row r="888" spans="14:14" customFormat="1" x14ac:dyDescent="0.25">
      <c r="N888" s="4" t="str">
        <f>RIGHT(Reference!CO887,6)</f>
        <v/>
      </c>
    </row>
    <row r="889" spans="14:14" customFormat="1" x14ac:dyDescent="0.25">
      <c r="N889" s="4" t="str">
        <f>RIGHT(Reference!CO888,6)</f>
        <v/>
      </c>
    </row>
    <row r="890" spans="14:14" customFormat="1" x14ac:dyDescent="0.25">
      <c r="N890" s="4" t="str">
        <f>RIGHT(Reference!CO889,6)</f>
        <v/>
      </c>
    </row>
    <row r="891" spans="14:14" customFormat="1" x14ac:dyDescent="0.25">
      <c r="N891" s="4" t="str">
        <f>RIGHT(Reference!CO890,6)</f>
        <v/>
      </c>
    </row>
    <row r="892" spans="14:14" customFormat="1" x14ac:dyDescent="0.25">
      <c r="N892" s="4" t="str">
        <f>RIGHT(Reference!CO891,6)</f>
        <v/>
      </c>
    </row>
    <row r="893" spans="14:14" customFormat="1" x14ac:dyDescent="0.25">
      <c r="N893" s="4" t="str">
        <f>RIGHT(Reference!CO892,6)</f>
        <v/>
      </c>
    </row>
    <row r="894" spans="14:14" customFormat="1" x14ac:dyDescent="0.25">
      <c r="N894" s="4" t="str">
        <f>RIGHT(Reference!CO893,6)</f>
        <v/>
      </c>
    </row>
    <row r="895" spans="14:14" customFormat="1" x14ac:dyDescent="0.25">
      <c r="N895" s="4" t="str">
        <f>RIGHT(Reference!CO894,6)</f>
        <v/>
      </c>
    </row>
    <row r="896" spans="14:14" customFormat="1" x14ac:dyDescent="0.25">
      <c r="N896" s="4" t="str">
        <f>RIGHT(Reference!CO895,6)</f>
        <v/>
      </c>
    </row>
    <row r="897" spans="14:14" customFormat="1" x14ac:dyDescent="0.25">
      <c r="N897" s="4" t="str">
        <f>RIGHT(Reference!CO896,6)</f>
        <v/>
      </c>
    </row>
    <row r="898" spans="14:14" customFormat="1" x14ac:dyDescent="0.25">
      <c r="N898" s="4" t="str">
        <f>RIGHT(Reference!CO897,6)</f>
        <v/>
      </c>
    </row>
    <row r="899" spans="14:14" customFormat="1" x14ac:dyDescent="0.25">
      <c r="N899" s="4" t="str">
        <f>RIGHT(Reference!CO898,6)</f>
        <v/>
      </c>
    </row>
    <row r="900" spans="14:14" customFormat="1" x14ac:dyDescent="0.25">
      <c r="N900" s="4" t="str">
        <f>RIGHT(Reference!CO899,6)</f>
        <v/>
      </c>
    </row>
    <row r="901" spans="14:14" customFormat="1" x14ac:dyDescent="0.25">
      <c r="N901" s="4" t="str">
        <f>RIGHT(Reference!CO900,6)</f>
        <v/>
      </c>
    </row>
    <row r="902" spans="14:14" customFormat="1" x14ac:dyDescent="0.25">
      <c r="N902" s="4" t="str">
        <f>RIGHT(Reference!CO901,6)</f>
        <v/>
      </c>
    </row>
    <row r="903" spans="14:14" customFormat="1" x14ac:dyDescent="0.25">
      <c r="N903" s="4" t="str">
        <f>RIGHT(Reference!CO902,6)</f>
        <v/>
      </c>
    </row>
    <row r="904" spans="14:14" customFormat="1" x14ac:dyDescent="0.25">
      <c r="N904" s="4" t="str">
        <f>RIGHT(Reference!CO903,6)</f>
        <v/>
      </c>
    </row>
    <row r="905" spans="14:14" customFormat="1" x14ac:dyDescent="0.25">
      <c r="N905" s="4" t="str">
        <f>RIGHT(Reference!CO904,6)</f>
        <v/>
      </c>
    </row>
    <row r="906" spans="14:14" customFormat="1" x14ac:dyDescent="0.25">
      <c r="N906" s="4" t="str">
        <f>RIGHT(Reference!CO905,6)</f>
        <v/>
      </c>
    </row>
    <row r="907" spans="14:14" customFormat="1" x14ac:dyDescent="0.25">
      <c r="N907" s="4" t="str">
        <f>RIGHT(Reference!CO906,6)</f>
        <v/>
      </c>
    </row>
    <row r="908" spans="14:14" customFormat="1" x14ac:dyDescent="0.25">
      <c r="N908" s="4" t="str">
        <f>RIGHT(Reference!CO907,6)</f>
        <v/>
      </c>
    </row>
    <row r="909" spans="14:14" customFormat="1" x14ac:dyDescent="0.25">
      <c r="N909" s="4" t="str">
        <f>RIGHT(Reference!CO908,6)</f>
        <v/>
      </c>
    </row>
    <row r="910" spans="14:14" customFormat="1" x14ac:dyDescent="0.25">
      <c r="N910" s="4" t="str">
        <f>RIGHT(Reference!CO909,6)</f>
        <v/>
      </c>
    </row>
    <row r="911" spans="14:14" customFormat="1" x14ac:dyDescent="0.25">
      <c r="N911" s="4" t="str">
        <f>RIGHT(Reference!CO910,6)</f>
        <v/>
      </c>
    </row>
    <row r="912" spans="14:14" customFormat="1" x14ac:dyDescent="0.25">
      <c r="N912" s="4" t="str">
        <f>RIGHT(Reference!CO911,6)</f>
        <v/>
      </c>
    </row>
    <row r="913" spans="14:14" customFormat="1" x14ac:dyDescent="0.25">
      <c r="N913" s="4" t="str">
        <f>RIGHT(Reference!CO912,6)</f>
        <v/>
      </c>
    </row>
    <row r="914" spans="14:14" customFormat="1" x14ac:dyDescent="0.25">
      <c r="N914" s="4" t="str">
        <f>RIGHT(Reference!CO913,6)</f>
        <v/>
      </c>
    </row>
    <row r="915" spans="14:14" customFormat="1" x14ac:dyDescent="0.25">
      <c r="N915" s="4" t="str">
        <f>RIGHT(Reference!CO914,6)</f>
        <v/>
      </c>
    </row>
    <row r="916" spans="14:14" customFormat="1" x14ac:dyDescent="0.25">
      <c r="N916" s="4" t="str">
        <f>RIGHT(Reference!CO915,6)</f>
        <v/>
      </c>
    </row>
    <row r="917" spans="14:14" customFormat="1" x14ac:dyDescent="0.25">
      <c r="N917" s="4" t="str">
        <f>RIGHT(Reference!CO916,6)</f>
        <v/>
      </c>
    </row>
    <row r="918" spans="14:14" customFormat="1" x14ac:dyDescent="0.25">
      <c r="N918" s="4" t="str">
        <f>RIGHT(Reference!CO917,6)</f>
        <v/>
      </c>
    </row>
    <row r="919" spans="14:14" customFormat="1" x14ac:dyDescent="0.25">
      <c r="N919" s="4" t="str">
        <f>RIGHT(Reference!CO918,6)</f>
        <v/>
      </c>
    </row>
    <row r="920" spans="14:14" customFormat="1" x14ac:dyDescent="0.25">
      <c r="N920" s="4" t="str">
        <f>RIGHT(Reference!CO919,6)</f>
        <v/>
      </c>
    </row>
    <row r="921" spans="14:14" customFormat="1" x14ac:dyDescent="0.25">
      <c r="N921" s="4" t="str">
        <f>RIGHT(Reference!CO920,6)</f>
        <v/>
      </c>
    </row>
    <row r="922" spans="14:14" customFormat="1" x14ac:dyDescent="0.25">
      <c r="N922" s="4" t="str">
        <f>RIGHT(Reference!CO921,6)</f>
        <v/>
      </c>
    </row>
    <row r="923" spans="14:14" customFormat="1" x14ac:dyDescent="0.25">
      <c r="N923" s="4" t="str">
        <f>RIGHT(Reference!CO922,6)</f>
        <v/>
      </c>
    </row>
    <row r="924" spans="14:14" customFormat="1" x14ac:dyDescent="0.25">
      <c r="N924" s="4" t="str">
        <f>RIGHT(Reference!CO923,6)</f>
        <v/>
      </c>
    </row>
    <row r="925" spans="14:14" customFormat="1" x14ac:dyDescent="0.25">
      <c r="N925" s="4" t="str">
        <f>RIGHT(Reference!CO924,6)</f>
        <v/>
      </c>
    </row>
    <row r="926" spans="14:14" customFormat="1" x14ac:dyDescent="0.25">
      <c r="N926" s="4" t="str">
        <f>RIGHT(Reference!CO925,6)</f>
        <v/>
      </c>
    </row>
    <row r="927" spans="14:14" customFormat="1" x14ac:dyDescent="0.25">
      <c r="N927" s="4" t="str">
        <f>RIGHT(Reference!CO926,6)</f>
        <v/>
      </c>
    </row>
    <row r="928" spans="14:14" customFormat="1" x14ac:dyDescent="0.25">
      <c r="N928" s="4" t="str">
        <f>RIGHT(Reference!CO927,6)</f>
        <v/>
      </c>
    </row>
    <row r="929" spans="14:14" customFormat="1" x14ac:dyDescent="0.25">
      <c r="N929" s="4" t="str">
        <f>RIGHT(Reference!CO928,6)</f>
        <v/>
      </c>
    </row>
    <row r="930" spans="14:14" customFormat="1" x14ac:dyDescent="0.25">
      <c r="N930" s="4" t="str">
        <f>RIGHT(Reference!CO929,6)</f>
        <v/>
      </c>
    </row>
    <row r="931" spans="14:14" customFormat="1" x14ac:dyDescent="0.25">
      <c r="N931" s="4" t="str">
        <f>RIGHT(Reference!CO930,6)</f>
        <v/>
      </c>
    </row>
    <row r="932" spans="14:14" customFormat="1" x14ac:dyDescent="0.25">
      <c r="N932" s="4" t="str">
        <f>RIGHT(Reference!CO931,6)</f>
        <v/>
      </c>
    </row>
    <row r="933" spans="14:14" customFormat="1" x14ac:dyDescent="0.25">
      <c r="N933" s="4" t="str">
        <f>RIGHT(Reference!CO932,6)</f>
        <v/>
      </c>
    </row>
    <row r="934" spans="14:14" customFormat="1" x14ac:dyDescent="0.25">
      <c r="N934" s="4" t="str">
        <f>RIGHT(Reference!CO933,6)</f>
        <v/>
      </c>
    </row>
    <row r="935" spans="14:14" customFormat="1" x14ac:dyDescent="0.25">
      <c r="N935" s="4" t="str">
        <f>RIGHT(Reference!CO934,6)</f>
        <v/>
      </c>
    </row>
    <row r="936" spans="14:14" customFormat="1" x14ac:dyDescent="0.25">
      <c r="N936" s="4" t="str">
        <f>RIGHT(Reference!CO935,6)</f>
        <v/>
      </c>
    </row>
    <row r="937" spans="14:14" customFormat="1" x14ac:dyDescent="0.25">
      <c r="N937" s="4" t="str">
        <f>RIGHT(Reference!CO936,6)</f>
        <v/>
      </c>
    </row>
    <row r="938" spans="14:14" customFormat="1" x14ac:dyDescent="0.25">
      <c r="N938" s="4" t="str">
        <f>RIGHT(Reference!CO937,6)</f>
        <v/>
      </c>
    </row>
    <row r="939" spans="14:14" customFormat="1" x14ac:dyDescent="0.25">
      <c r="N939" s="4" t="str">
        <f>RIGHT(Reference!CO938,6)</f>
        <v/>
      </c>
    </row>
    <row r="940" spans="14:14" customFormat="1" x14ac:dyDescent="0.25">
      <c r="N940" s="4" t="str">
        <f>RIGHT(Reference!CO939,6)</f>
        <v/>
      </c>
    </row>
    <row r="941" spans="14:14" customFormat="1" x14ac:dyDescent="0.25">
      <c r="N941" s="4" t="str">
        <f>RIGHT(Reference!CO940,6)</f>
        <v/>
      </c>
    </row>
    <row r="942" spans="14:14" customFormat="1" x14ac:dyDescent="0.25">
      <c r="N942" s="4" t="str">
        <f>RIGHT(Reference!CO941,6)</f>
        <v/>
      </c>
    </row>
    <row r="943" spans="14:14" customFormat="1" x14ac:dyDescent="0.25">
      <c r="N943" s="4" t="str">
        <f>RIGHT(Reference!CO942,6)</f>
        <v/>
      </c>
    </row>
    <row r="944" spans="14:14" customFormat="1" x14ac:dyDescent="0.25">
      <c r="N944" s="4" t="str">
        <f>RIGHT(Reference!CO943,6)</f>
        <v/>
      </c>
    </row>
    <row r="945" spans="14:14" customFormat="1" x14ac:dyDescent="0.25">
      <c r="N945" s="4" t="str">
        <f>RIGHT(Reference!CO944,6)</f>
        <v/>
      </c>
    </row>
    <row r="946" spans="14:14" customFormat="1" x14ac:dyDescent="0.25">
      <c r="N946" s="4" t="str">
        <f>RIGHT(Reference!CO945,6)</f>
        <v/>
      </c>
    </row>
    <row r="947" spans="14:14" customFormat="1" x14ac:dyDescent="0.25">
      <c r="N947" s="4" t="str">
        <f>RIGHT(Reference!CO946,6)</f>
        <v/>
      </c>
    </row>
    <row r="948" spans="14:14" customFormat="1" x14ac:dyDescent="0.25">
      <c r="N948" s="4" t="str">
        <f>RIGHT(Reference!CO947,6)</f>
        <v/>
      </c>
    </row>
    <row r="949" spans="14:14" customFormat="1" x14ac:dyDescent="0.25">
      <c r="N949" s="4" t="str">
        <f>RIGHT(Reference!CO948,6)</f>
        <v/>
      </c>
    </row>
    <row r="950" spans="14:14" customFormat="1" x14ac:dyDescent="0.25">
      <c r="N950" s="4" t="str">
        <f>RIGHT(Reference!CO949,6)</f>
        <v/>
      </c>
    </row>
    <row r="951" spans="14:14" customFormat="1" x14ac:dyDescent="0.25">
      <c r="N951" s="4" t="str">
        <f>RIGHT(Reference!CO950,6)</f>
        <v/>
      </c>
    </row>
    <row r="952" spans="14:14" customFormat="1" x14ac:dyDescent="0.25">
      <c r="N952" s="4" t="str">
        <f>RIGHT(Reference!CO951,6)</f>
        <v/>
      </c>
    </row>
    <row r="953" spans="14:14" customFormat="1" x14ac:dyDescent="0.25">
      <c r="N953" s="4" t="str">
        <f>RIGHT(Reference!CO952,6)</f>
        <v/>
      </c>
    </row>
    <row r="954" spans="14:14" customFormat="1" x14ac:dyDescent="0.25">
      <c r="N954" s="4" t="str">
        <f>RIGHT(Reference!CO953,6)</f>
        <v/>
      </c>
    </row>
    <row r="955" spans="14:14" customFormat="1" x14ac:dyDescent="0.25">
      <c r="N955" s="4" t="str">
        <f>RIGHT(Reference!CO954,6)</f>
        <v/>
      </c>
    </row>
    <row r="956" spans="14:14" customFormat="1" x14ac:dyDescent="0.25">
      <c r="N956" s="4" t="str">
        <f>RIGHT(Reference!CO955,6)</f>
        <v/>
      </c>
    </row>
    <row r="957" spans="14:14" customFormat="1" x14ac:dyDescent="0.25">
      <c r="N957" s="4" t="str">
        <f>RIGHT(Reference!CO956,6)</f>
        <v/>
      </c>
    </row>
    <row r="958" spans="14:14" customFormat="1" x14ac:dyDescent="0.25">
      <c r="N958" s="4" t="str">
        <f>RIGHT(Reference!CO957,6)</f>
        <v/>
      </c>
    </row>
    <row r="959" spans="14:14" customFormat="1" x14ac:dyDescent="0.25">
      <c r="N959" s="4" t="str">
        <f>RIGHT(Reference!CO958,6)</f>
        <v/>
      </c>
    </row>
    <row r="960" spans="14:14" customFormat="1" x14ac:dyDescent="0.25">
      <c r="N960" s="4" t="str">
        <f>RIGHT(Reference!CO959,6)</f>
        <v/>
      </c>
    </row>
    <row r="961" spans="14:14" customFormat="1" x14ac:dyDescent="0.25">
      <c r="N961" s="4" t="str">
        <f>RIGHT(Reference!CO960,6)</f>
        <v/>
      </c>
    </row>
    <row r="962" spans="14:14" customFormat="1" x14ac:dyDescent="0.25">
      <c r="N962" s="4" t="str">
        <f>RIGHT(Reference!CO961,6)</f>
        <v/>
      </c>
    </row>
    <row r="963" spans="14:14" customFormat="1" x14ac:dyDescent="0.25">
      <c r="N963" s="4" t="str">
        <f>RIGHT(Reference!CO962,6)</f>
        <v/>
      </c>
    </row>
    <row r="964" spans="14:14" customFormat="1" x14ac:dyDescent="0.25">
      <c r="N964" s="4" t="str">
        <f>RIGHT(Reference!CO963,6)</f>
        <v/>
      </c>
    </row>
    <row r="965" spans="14:14" customFormat="1" x14ac:dyDescent="0.25">
      <c r="N965" s="4" t="str">
        <f>RIGHT(Reference!CO964,6)</f>
        <v/>
      </c>
    </row>
    <row r="966" spans="14:14" customFormat="1" x14ac:dyDescent="0.25">
      <c r="N966" s="4" t="str">
        <f>RIGHT(Reference!CO965,6)</f>
        <v/>
      </c>
    </row>
    <row r="967" spans="14:14" customFormat="1" x14ac:dyDescent="0.25">
      <c r="N967" s="4" t="str">
        <f>RIGHT(Reference!CO966,6)</f>
        <v/>
      </c>
    </row>
    <row r="968" spans="14:14" customFormat="1" x14ac:dyDescent="0.25">
      <c r="N968" s="4" t="str">
        <f>RIGHT(Reference!CO967,6)</f>
        <v/>
      </c>
    </row>
    <row r="969" spans="14:14" customFormat="1" x14ac:dyDescent="0.25">
      <c r="N969" s="4" t="str">
        <f>RIGHT(Reference!CO968,6)</f>
        <v/>
      </c>
    </row>
    <row r="970" spans="14:14" customFormat="1" x14ac:dyDescent="0.25">
      <c r="N970" s="4" t="str">
        <f>RIGHT(Reference!CO969,6)</f>
        <v/>
      </c>
    </row>
    <row r="971" spans="14:14" customFormat="1" x14ac:dyDescent="0.25">
      <c r="N971" s="4" t="str">
        <f>RIGHT(Reference!CO970,6)</f>
        <v/>
      </c>
    </row>
    <row r="972" spans="14:14" customFormat="1" x14ac:dyDescent="0.25">
      <c r="N972" s="4" t="str">
        <f>RIGHT(Reference!CO971,6)</f>
        <v/>
      </c>
    </row>
    <row r="973" spans="14:14" customFormat="1" x14ac:dyDescent="0.25">
      <c r="N973" s="4" t="str">
        <f>RIGHT(Reference!CO972,6)</f>
        <v/>
      </c>
    </row>
    <row r="974" spans="14:14" customFormat="1" x14ac:dyDescent="0.25">
      <c r="N974" s="4" t="str">
        <f>RIGHT(Reference!CO973,6)</f>
        <v/>
      </c>
    </row>
    <row r="975" spans="14:14" customFormat="1" x14ac:dyDescent="0.25">
      <c r="N975" s="4" t="str">
        <f>RIGHT(Reference!CO974,6)</f>
        <v/>
      </c>
    </row>
    <row r="976" spans="14:14" customFormat="1" x14ac:dyDescent="0.25">
      <c r="N976" s="4" t="str">
        <f>RIGHT(Reference!CO975,6)</f>
        <v/>
      </c>
    </row>
    <row r="977" spans="14:14" customFormat="1" x14ac:dyDescent="0.25">
      <c r="N977" s="4" t="str">
        <f>RIGHT(Reference!CO976,6)</f>
        <v/>
      </c>
    </row>
    <row r="978" spans="14:14" customFormat="1" x14ac:dyDescent="0.25">
      <c r="N978" s="4" t="str">
        <f>RIGHT(Reference!CO977,6)</f>
        <v/>
      </c>
    </row>
    <row r="979" spans="14:14" customFormat="1" x14ac:dyDescent="0.25">
      <c r="N979" s="4" t="str">
        <f>RIGHT(Reference!CO978,6)</f>
        <v/>
      </c>
    </row>
    <row r="980" spans="14:14" customFormat="1" x14ac:dyDescent="0.25">
      <c r="N980" s="4" t="str">
        <f>RIGHT(Reference!CO979,6)</f>
        <v/>
      </c>
    </row>
    <row r="981" spans="14:14" customFormat="1" x14ac:dyDescent="0.25">
      <c r="N981" s="4" t="str">
        <f>RIGHT(Reference!CO980,6)</f>
        <v/>
      </c>
    </row>
    <row r="982" spans="14:14" customFormat="1" x14ac:dyDescent="0.25">
      <c r="N982" s="4" t="str">
        <f>RIGHT(Reference!CO981,6)</f>
        <v/>
      </c>
    </row>
    <row r="983" spans="14:14" customFormat="1" x14ac:dyDescent="0.25">
      <c r="N983" s="4" t="str">
        <f>RIGHT(Reference!CO982,6)</f>
        <v/>
      </c>
    </row>
    <row r="984" spans="14:14" customFormat="1" x14ac:dyDescent="0.25">
      <c r="N984" s="4" t="str">
        <f>RIGHT(Reference!CO983,6)</f>
        <v/>
      </c>
    </row>
    <row r="985" spans="14:14" customFormat="1" x14ac:dyDescent="0.25">
      <c r="N985" s="4" t="str">
        <f>RIGHT(Reference!CO984,6)</f>
        <v/>
      </c>
    </row>
    <row r="986" spans="14:14" customFormat="1" x14ac:dyDescent="0.25">
      <c r="N986" s="4" t="str">
        <f>RIGHT(Reference!CO985,6)</f>
        <v/>
      </c>
    </row>
    <row r="987" spans="14:14" customFormat="1" x14ac:dyDescent="0.25">
      <c r="N987" s="4" t="str">
        <f>RIGHT(Reference!CO986,6)</f>
        <v/>
      </c>
    </row>
    <row r="988" spans="14:14" customFormat="1" x14ac:dyDescent="0.25">
      <c r="N988" s="4" t="str">
        <f>RIGHT(Reference!CO987,6)</f>
        <v/>
      </c>
    </row>
    <row r="989" spans="14:14" customFormat="1" x14ac:dyDescent="0.25">
      <c r="N989" s="4" t="str">
        <f>RIGHT(Reference!CO988,6)</f>
        <v/>
      </c>
    </row>
    <row r="990" spans="14:14" customFormat="1" x14ac:dyDescent="0.25">
      <c r="N990" s="4" t="str">
        <f>RIGHT(Reference!CO989,6)</f>
        <v/>
      </c>
    </row>
    <row r="991" spans="14:14" customFormat="1" x14ac:dyDescent="0.25">
      <c r="N991" s="4" t="str">
        <f>RIGHT(Reference!CO990,6)</f>
        <v/>
      </c>
    </row>
    <row r="992" spans="14:14" customFormat="1" x14ac:dyDescent="0.25">
      <c r="N992" s="4" t="str">
        <f>RIGHT(Reference!CO991,6)</f>
        <v/>
      </c>
    </row>
    <row r="993" spans="14:14" customFormat="1" x14ac:dyDescent="0.25">
      <c r="N993" s="4" t="str">
        <f>RIGHT(Reference!CO992,6)</f>
        <v/>
      </c>
    </row>
    <row r="994" spans="14:14" customFormat="1" x14ac:dyDescent="0.25">
      <c r="N994" s="4" t="str">
        <f>RIGHT(Reference!CO993,6)</f>
        <v/>
      </c>
    </row>
    <row r="995" spans="14:14" customFormat="1" x14ac:dyDescent="0.25">
      <c r="N995" s="4" t="str">
        <f>RIGHT(Reference!CO994,6)</f>
        <v/>
      </c>
    </row>
    <row r="996" spans="14:14" customFormat="1" x14ac:dyDescent="0.25">
      <c r="N996" s="4" t="str">
        <f>RIGHT(Reference!CO995,6)</f>
        <v/>
      </c>
    </row>
    <row r="997" spans="14:14" customFormat="1" x14ac:dyDescent="0.25">
      <c r="N997" s="4" t="str">
        <f>RIGHT(Reference!CO996,6)</f>
        <v/>
      </c>
    </row>
    <row r="998" spans="14:14" customFormat="1" x14ac:dyDescent="0.25">
      <c r="N998" s="4" t="str">
        <f>RIGHT(Reference!CO997,6)</f>
        <v/>
      </c>
    </row>
    <row r="999" spans="14:14" customFormat="1" x14ac:dyDescent="0.25">
      <c r="N999" s="4" t="str">
        <f>RIGHT(Reference!CO998,6)</f>
        <v/>
      </c>
    </row>
    <row r="1000" spans="14:14" customFormat="1" x14ac:dyDescent="0.25">
      <c r="N1000" s="4" t="str">
        <f>RIGHT(Reference!CO999,6)</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57"/>
  <sheetViews>
    <sheetView topLeftCell="A25" workbookViewId="0">
      <selection activeCell="A56" sqref="A56:B57"/>
    </sheetView>
  </sheetViews>
  <sheetFormatPr defaultColWidth="8.85546875" defaultRowHeight="15" x14ac:dyDescent="0.25"/>
  <cols>
    <col min="1" max="16384" width="8.85546875" style="7"/>
  </cols>
  <sheetData>
    <row r="1" spans="1:21" x14ac:dyDescent="0.25">
      <c r="A1" s="10" t="s">
        <v>70</v>
      </c>
      <c r="B1" s="10"/>
      <c r="C1" s="10"/>
      <c r="D1" s="10"/>
      <c r="E1" s="10"/>
      <c r="F1" s="10"/>
      <c r="G1" s="10"/>
      <c r="H1" s="10"/>
      <c r="I1" s="10"/>
      <c r="J1" s="10"/>
    </row>
    <row r="3" spans="1:21" x14ac:dyDescent="0.25">
      <c r="A3" s="7">
        <v>0.04</v>
      </c>
      <c r="B3" s="7" t="s">
        <v>20</v>
      </c>
    </row>
    <row r="4" spans="1:21" x14ac:dyDescent="0.25">
      <c r="A4" s="7" t="s">
        <v>123</v>
      </c>
      <c r="B4" s="7" t="s">
        <v>133</v>
      </c>
    </row>
    <row r="6" spans="1:21" x14ac:dyDescent="0.25">
      <c r="A6" s="7" t="s">
        <v>7</v>
      </c>
      <c r="B6" s="7" t="s">
        <v>7</v>
      </c>
    </row>
    <row r="7" spans="1:21" x14ac:dyDescent="0.25">
      <c r="A7" s="7" t="s">
        <v>21</v>
      </c>
      <c r="B7" s="7" t="s">
        <v>21</v>
      </c>
    </row>
    <row r="8" spans="1:21" x14ac:dyDescent="0.25">
      <c r="A8" s="7" t="s">
        <v>122</v>
      </c>
      <c r="B8" s="7" t="s">
        <v>122</v>
      </c>
    </row>
    <row r="9" spans="1:21" x14ac:dyDescent="0.25">
      <c r="A9" s="7" t="s">
        <v>123</v>
      </c>
      <c r="B9" s="7" t="s">
        <v>123</v>
      </c>
    </row>
    <row r="11" spans="1:21" x14ac:dyDescent="0.25">
      <c r="A11" s="7" t="s">
        <v>69</v>
      </c>
    </row>
    <row r="12" spans="1:21" x14ac:dyDescent="0.25">
      <c r="A12" s="7" t="s">
        <v>0</v>
      </c>
      <c r="B12" s="7" t="s">
        <v>6</v>
      </c>
      <c r="C12" s="7" t="s">
        <v>67</v>
      </c>
      <c r="D12" s="7" t="s">
        <v>41</v>
      </c>
      <c r="E12" s="7" t="s">
        <v>3</v>
      </c>
      <c r="F12" s="7" t="s">
        <v>26</v>
      </c>
      <c r="G12" s="7" t="s">
        <v>27</v>
      </c>
      <c r="H12" s="7" t="s">
        <v>28</v>
      </c>
      <c r="I12" s="7" t="s">
        <v>29</v>
      </c>
      <c r="J12" s="7" t="s">
        <v>30</v>
      </c>
      <c r="K12" s="7" t="s">
        <v>31</v>
      </c>
      <c r="L12" s="7" t="s">
        <v>32</v>
      </c>
      <c r="M12" s="7" t="s">
        <v>33</v>
      </c>
      <c r="N12" s="7" t="s">
        <v>34</v>
      </c>
      <c r="O12" s="7" t="s">
        <v>35</v>
      </c>
      <c r="P12" s="7" t="s">
        <v>36</v>
      </c>
      <c r="Q12" s="7" t="s">
        <v>37</v>
      </c>
      <c r="R12" s="7" t="s">
        <v>38</v>
      </c>
      <c r="S12" s="7" t="s">
        <v>39</v>
      </c>
      <c r="T12" s="7" t="s">
        <v>40</v>
      </c>
    </row>
    <row r="13" spans="1:21" x14ac:dyDescent="0.25">
      <c r="A13" s="7" t="s">
        <v>447</v>
      </c>
      <c r="B13" s="7" t="s">
        <v>43</v>
      </c>
      <c r="C13" s="7" t="s">
        <v>68</v>
      </c>
      <c r="D13" s="7" t="s">
        <v>45</v>
      </c>
      <c r="E13" s="7" t="s">
        <v>51</v>
      </c>
      <c r="F13" s="7" t="s">
        <v>52</v>
      </c>
      <c r="G13" s="7" t="s">
        <v>53</v>
      </c>
      <c r="H13" s="7" t="s">
        <v>54</v>
      </c>
      <c r="I13" s="7" t="s">
        <v>55</v>
      </c>
      <c r="J13" s="7" t="s">
        <v>56</v>
      </c>
      <c r="K13" s="7" t="s">
        <v>57</v>
      </c>
      <c r="L13" s="7" t="s">
        <v>58</v>
      </c>
      <c r="M13" s="7" t="s">
        <v>59</v>
      </c>
      <c r="N13" s="7" t="s">
        <v>60</v>
      </c>
      <c r="O13" s="7" t="s">
        <v>61</v>
      </c>
      <c r="P13" s="7" t="s">
        <v>62</v>
      </c>
      <c r="Q13" s="7" t="s">
        <v>63</v>
      </c>
      <c r="R13" s="7" t="s">
        <v>64</v>
      </c>
      <c r="S13" s="7" t="s">
        <v>65</v>
      </c>
      <c r="T13" s="7" t="s">
        <v>66</v>
      </c>
      <c r="U13" s="7" t="s">
        <v>124</v>
      </c>
    </row>
    <row r="14" spans="1:21" x14ac:dyDescent="0.25">
      <c r="A14" s="7" t="s">
        <v>448</v>
      </c>
      <c r="B14" s="7" t="s">
        <v>43</v>
      </c>
      <c r="C14" s="7" t="s">
        <v>68</v>
      </c>
      <c r="D14" s="7" t="s">
        <v>47</v>
      </c>
      <c r="E14" s="7" t="str">
        <f>E13</f>
        <v>Zone 01</v>
      </c>
      <c r="F14" s="7" t="str">
        <f t="shared" ref="F14:U14" si="0">F13</f>
        <v>Zone 02</v>
      </c>
      <c r="G14" s="7" t="str">
        <f t="shared" si="0"/>
        <v>Zone 03</v>
      </c>
      <c r="H14" s="7" t="str">
        <f t="shared" si="0"/>
        <v>Zone 04</v>
      </c>
      <c r="I14" s="7" t="str">
        <f t="shared" si="0"/>
        <v>Zone 05</v>
      </c>
      <c r="J14" s="7" t="str">
        <f t="shared" si="0"/>
        <v>Zone 06</v>
      </c>
      <c r="K14" s="7" t="str">
        <f t="shared" si="0"/>
        <v>Zone 07</v>
      </c>
      <c r="L14" s="7" t="str">
        <f t="shared" si="0"/>
        <v>Zone 08</v>
      </c>
      <c r="M14" s="7" t="str">
        <f t="shared" si="0"/>
        <v>Zone 09</v>
      </c>
      <c r="N14" s="7" t="str">
        <f t="shared" si="0"/>
        <v>Zone 10</v>
      </c>
      <c r="O14" s="7" t="str">
        <f t="shared" si="0"/>
        <v>Zone 11</v>
      </c>
      <c r="P14" s="7" t="str">
        <f t="shared" si="0"/>
        <v>Zone 12</v>
      </c>
      <c r="Q14" s="7" t="str">
        <f t="shared" si="0"/>
        <v>Zone 13</v>
      </c>
      <c r="R14" s="7" t="str">
        <f t="shared" si="0"/>
        <v>Zone 14</v>
      </c>
      <c r="S14" s="7" t="str">
        <f t="shared" si="0"/>
        <v>Zone 15</v>
      </c>
      <c r="T14" s="7" t="str">
        <f t="shared" si="0"/>
        <v>Zone 16</v>
      </c>
      <c r="U14" s="7" t="str">
        <f t="shared" si="0"/>
        <v>Standard = Proposed for this test</v>
      </c>
    </row>
    <row r="15" spans="1:21" x14ac:dyDescent="0.25">
      <c r="A15" s="7" t="s">
        <v>449</v>
      </c>
      <c r="B15" s="7" t="s">
        <v>43</v>
      </c>
      <c r="C15" s="7" t="s">
        <v>68</v>
      </c>
      <c r="D15" s="7" t="s">
        <v>48</v>
      </c>
      <c r="E15" s="7" t="str">
        <f>E14</f>
        <v>Zone 01</v>
      </c>
      <c r="F15" s="7" t="str">
        <f t="shared" ref="F15:U15" si="1">F14</f>
        <v>Zone 02</v>
      </c>
      <c r="G15" s="7" t="str">
        <f t="shared" si="1"/>
        <v>Zone 03</v>
      </c>
      <c r="H15" s="7" t="str">
        <f t="shared" si="1"/>
        <v>Zone 04</v>
      </c>
      <c r="I15" s="7" t="str">
        <f t="shared" si="1"/>
        <v>Zone 05</v>
      </c>
      <c r="J15" s="7" t="str">
        <f t="shared" si="1"/>
        <v>Zone 06</v>
      </c>
      <c r="K15" s="7" t="str">
        <f t="shared" si="1"/>
        <v>Zone 07</v>
      </c>
      <c r="L15" s="7" t="str">
        <f t="shared" si="1"/>
        <v>Zone 08</v>
      </c>
      <c r="M15" s="7" t="str">
        <f t="shared" si="1"/>
        <v>Zone 09</v>
      </c>
      <c r="N15" s="7" t="str">
        <f t="shared" si="1"/>
        <v>Zone 10</v>
      </c>
      <c r="O15" s="7" t="str">
        <f t="shared" si="1"/>
        <v>Zone 11</v>
      </c>
      <c r="P15" s="7" t="str">
        <f t="shared" si="1"/>
        <v>Zone 12</v>
      </c>
      <c r="Q15" s="7" t="str">
        <f t="shared" si="1"/>
        <v>Zone 13</v>
      </c>
      <c r="R15" s="7" t="str">
        <f t="shared" si="1"/>
        <v>Zone 14</v>
      </c>
      <c r="S15" s="7" t="str">
        <f t="shared" si="1"/>
        <v>Zone 15</v>
      </c>
      <c r="T15" s="7" t="str">
        <f t="shared" si="1"/>
        <v>Zone 16</v>
      </c>
      <c r="U15" s="7" t="str">
        <f t="shared" si="1"/>
        <v>Standard = Proposed for this test</v>
      </c>
    </row>
    <row r="16" spans="1:21" x14ac:dyDescent="0.25">
      <c r="A16" s="7" t="s">
        <v>450</v>
      </c>
      <c r="B16" s="7" t="s">
        <v>44</v>
      </c>
      <c r="C16" s="7" t="s">
        <v>68</v>
      </c>
      <c r="D16" s="7" t="s">
        <v>46</v>
      </c>
      <c r="E16" s="7" t="str">
        <f>E15</f>
        <v>Zone 01</v>
      </c>
      <c r="F16" s="7" t="str">
        <f t="shared" ref="F16:T18" si="2">F15</f>
        <v>Zone 02</v>
      </c>
      <c r="G16" s="7" t="str">
        <f t="shared" si="2"/>
        <v>Zone 03</v>
      </c>
      <c r="H16" s="7" t="str">
        <f t="shared" si="2"/>
        <v>Zone 04</v>
      </c>
      <c r="I16" s="7" t="str">
        <f t="shared" si="2"/>
        <v>Zone 05</v>
      </c>
      <c r="J16" s="7" t="str">
        <f t="shared" si="2"/>
        <v>Zone 06</v>
      </c>
      <c r="K16" s="7" t="str">
        <f t="shared" si="2"/>
        <v>Zone 07</v>
      </c>
      <c r="L16" s="7" t="str">
        <f t="shared" si="2"/>
        <v>Zone 08</v>
      </c>
      <c r="M16" s="7" t="str">
        <f t="shared" si="2"/>
        <v>Zone 09</v>
      </c>
      <c r="N16" s="7" t="str">
        <f t="shared" si="2"/>
        <v>Zone 10</v>
      </c>
      <c r="O16" s="7" t="str">
        <f t="shared" si="2"/>
        <v>Zone 11</v>
      </c>
      <c r="P16" s="7" t="str">
        <f t="shared" si="2"/>
        <v>Zone 12</v>
      </c>
      <c r="Q16" s="7" t="str">
        <f t="shared" si="2"/>
        <v>Zone 13</v>
      </c>
      <c r="R16" s="7" t="str">
        <f t="shared" si="2"/>
        <v>Zone 14</v>
      </c>
      <c r="S16" s="7" t="str">
        <f t="shared" si="2"/>
        <v>Zone 15</v>
      </c>
      <c r="T16" s="7" t="str">
        <f t="shared" si="2"/>
        <v>Zone 16</v>
      </c>
      <c r="U16" s="7" t="s">
        <v>125</v>
      </c>
    </row>
    <row r="17" spans="1:21" x14ac:dyDescent="0.25">
      <c r="A17" s="7" t="s">
        <v>451</v>
      </c>
      <c r="B17" s="7" t="s">
        <v>44</v>
      </c>
      <c r="C17" s="7" t="s">
        <v>68</v>
      </c>
      <c r="D17" s="7" t="s">
        <v>49</v>
      </c>
      <c r="E17" s="7" t="str">
        <f>E16</f>
        <v>Zone 01</v>
      </c>
      <c r="F17" s="7" t="str">
        <f t="shared" si="2"/>
        <v>Zone 02</v>
      </c>
      <c r="G17" s="7" t="str">
        <f t="shared" si="2"/>
        <v>Zone 03</v>
      </c>
      <c r="H17" s="7" t="str">
        <f t="shared" si="2"/>
        <v>Zone 04</v>
      </c>
      <c r="I17" s="7" t="str">
        <f t="shared" si="2"/>
        <v>Zone 05</v>
      </c>
      <c r="J17" s="7" t="str">
        <f t="shared" si="2"/>
        <v>Zone 06</v>
      </c>
      <c r="K17" s="7" t="str">
        <f t="shared" si="2"/>
        <v>Zone 07</v>
      </c>
      <c r="L17" s="7" t="str">
        <f t="shared" si="2"/>
        <v>Zone 08</v>
      </c>
      <c r="M17" s="7" t="str">
        <f t="shared" si="2"/>
        <v>Zone 09</v>
      </c>
      <c r="N17" s="7" t="str">
        <f t="shared" si="2"/>
        <v>Zone 10</v>
      </c>
      <c r="O17" s="7" t="str">
        <f t="shared" si="2"/>
        <v>Zone 11</v>
      </c>
      <c r="P17" s="7" t="str">
        <f t="shared" si="2"/>
        <v>Zone 12</v>
      </c>
      <c r="Q17" s="7" t="str">
        <f t="shared" si="2"/>
        <v>Zone 13</v>
      </c>
      <c r="R17" s="7" t="str">
        <f t="shared" si="2"/>
        <v>Zone 14</v>
      </c>
      <c r="S17" s="7" t="str">
        <f t="shared" si="2"/>
        <v>Zone 15</v>
      </c>
      <c r="T17" s="7" t="str">
        <f t="shared" si="2"/>
        <v>Zone 16</v>
      </c>
      <c r="U17" s="7" t="s">
        <v>126</v>
      </c>
    </row>
    <row r="18" spans="1:21" x14ac:dyDescent="0.25">
      <c r="A18" s="7" t="s">
        <v>452</v>
      </c>
      <c r="B18" s="7" t="s">
        <v>44</v>
      </c>
      <c r="C18" s="7" t="s">
        <v>68</v>
      </c>
      <c r="D18" s="7" t="s">
        <v>50</v>
      </c>
      <c r="E18" s="7" t="str">
        <f>E17</f>
        <v>Zone 01</v>
      </c>
      <c r="F18" s="7" t="str">
        <f t="shared" si="2"/>
        <v>Zone 02</v>
      </c>
      <c r="G18" s="7" t="str">
        <f t="shared" si="2"/>
        <v>Zone 03</v>
      </c>
      <c r="H18" s="7" t="str">
        <f t="shared" si="2"/>
        <v>Zone 04</v>
      </c>
      <c r="I18" s="7" t="str">
        <f t="shared" si="2"/>
        <v>Zone 05</v>
      </c>
      <c r="J18" s="7" t="str">
        <f t="shared" si="2"/>
        <v>Zone 06</v>
      </c>
      <c r="K18" s="7" t="str">
        <f t="shared" si="2"/>
        <v>Zone 07</v>
      </c>
      <c r="L18" s="7" t="str">
        <f t="shared" si="2"/>
        <v>Zone 08</v>
      </c>
      <c r="M18" s="7" t="str">
        <f t="shared" si="2"/>
        <v>Zone 09</v>
      </c>
      <c r="N18" s="7" t="str">
        <f t="shared" si="2"/>
        <v>Zone 10</v>
      </c>
      <c r="O18" s="7" t="str">
        <f t="shared" si="2"/>
        <v>Zone 11</v>
      </c>
      <c r="P18" s="7" t="str">
        <f t="shared" si="2"/>
        <v>Zone 12</v>
      </c>
      <c r="Q18" s="7" t="str">
        <f t="shared" si="2"/>
        <v>Zone 13</v>
      </c>
      <c r="R18" s="7" t="str">
        <f t="shared" si="2"/>
        <v>Zone 14</v>
      </c>
      <c r="S18" s="7" t="str">
        <f t="shared" si="2"/>
        <v>Zone 15</v>
      </c>
      <c r="T18" s="7" t="str">
        <f t="shared" si="2"/>
        <v>Zone 16</v>
      </c>
      <c r="U18" s="7" t="s">
        <v>127</v>
      </c>
    </row>
    <row r="19" spans="1:21" x14ac:dyDescent="0.25">
      <c r="A19" s="7" t="s">
        <v>453</v>
      </c>
      <c r="B19" s="7" t="s">
        <v>119</v>
      </c>
      <c r="C19" s="7" t="s">
        <v>62</v>
      </c>
      <c r="D19" s="7" t="s">
        <v>46</v>
      </c>
      <c r="E19" s="7" t="s">
        <v>144</v>
      </c>
      <c r="F19" s="7" t="s">
        <v>115</v>
      </c>
      <c r="G19" s="7" t="s">
        <v>519</v>
      </c>
      <c r="H19" s="7" t="s">
        <v>520</v>
      </c>
      <c r="I19" s="7" t="s">
        <v>116</v>
      </c>
      <c r="J19" s="7" t="s">
        <v>117</v>
      </c>
      <c r="K19" s="7" t="s">
        <v>205</v>
      </c>
      <c r="L19" s="7" t="s">
        <v>145</v>
      </c>
      <c r="M19" s="7" t="s">
        <v>118</v>
      </c>
      <c r="N19" s="7" t="s">
        <v>146</v>
      </c>
      <c r="U19" s="7" t="s">
        <v>125</v>
      </c>
    </row>
    <row r="20" spans="1:21" x14ac:dyDescent="0.25">
      <c r="A20" s="7" t="s">
        <v>454</v>
      </c>
      <c r="B20" s="7" t="s">
        <v>42</v>
      </c>
      <c r="C20" s="7" t="s">
        <v>62</v>
      </c>
      <c r="D20" s="7" t="s">
        <v>46</v>
      </c>
      <c r="E20" s="7" t="s">
        <v>144</v>
      </c>
      <c r="F20" s="7" t="s">
        <v>150</v>
      </c>
      <c r="G20" s="7" t="s">
        <v>178</v>
      </c>
      <c r="H20" s="7" t="s">
        <v>175</v>
      </c>
      <c r="I20" s="7" t="s">
        <v>206</v>
      </c>
      <c r="J20" s="7" t="s">
        <v>207</v>
      </c>
      <c r="K20" s="7" t="s">
        <v>176</v>
      </c>
      <c r="L20" s="7" t="s">
        <v>177</v>
      </c>
      <c r="M20" s="7" t="s">
        <v>148</v>
      </c>
      <c r="N20" s="7" t="s">
        <v>149</v>
      </c>
      <c r="U20" s="7" t="s">
        <v>125</v>
      </c>
    </row>
    <row r="21" spans="1:21" x14ac:dyDescent="0.25">
      <c r="A21" s="7" t="s">
        <v>455</v>
      </c>
      <c r="B21" s="7" t="s">
        <v>184</v>
      </c>
      <c r="C21" s="7" t="s">
        <v>62</v>
      </c>
      <c r="D21" s="7" t="s">
        <v>183</v>
      </c>
      <c r="E21" s="7" t="s">
        <v>197</v>
      </c>
      <c r="F21" s="7" t="s">
        <v>186</v>
      </c>
      <c r="G21" s="7" t="s">
        <v>187</v>
      </c>
      <c r="H21" s="7" t="s">
        <v>188</v>
      </c>
      <c r="I21" s="7" t="s">
        <v>185</v>
      </c>
      <c r="J21" s="7" t="s">
        <v>198</v>
      </c>
      <c r="K21" s="7" t="s">
        <v>190</v>
      </c>
      <c r="L21" s="7" t="s">
        <v>191</v>
      </c>
      <c r="M21" s="7" t="s">
        <v>192</v>
      </c>
      <c r="N21" s="7" t="s">
        <v>189</v>
      </c>
      <c r="U21" s="7" t="s">
        <v>125</v>
      </c>
    </row>
    <row r="22" spans="1:21" x14ac:dyDescent="0.25">
      <c r="A22" s="7" t="s">
        <v>456</v>
      </c>
      <c r="B22" s="7" t="s">
        <v>212</v>
      </c>
      <c r="C22" s="7" t="s">
        <v>62</v>
      </c>
      <c r="D22" s="7" t="s">
        <v>50</v>
      </c>
      <c r="E22" s="7" t="s">
        <v>213</v>
      </c>
      <c r="F22" s="7" t="s">
        <v>214</v>
      </c>
      <c r="G22" s="7" t="s">
        <v>218</v>
      </c>
      <c r="H22" s="7" t="s">
        <v>220</v>
      </c>
      <c r="I22" s="7" t="s">
        <v>221</v>
      </c>
      <c r="J22" s="7" t="s">
        <v>219</v>
      </c>
      <c r="K22" s="7" t="s">
        <v>222</v>
      </c>
      <c r="L22" s="7" t="s">
        <v>223</v>
      </c>
      <c r="M22" s="7" t="s">
        <v>224</v>
      </c>
      <c r="N22" s="7" t="s">
        <v>225</v>
      </c>
      <c r="U22" s="7" t="s">
        <v>143</v>
      </c>
    </row>
    <row r="23" spans="1:21" x14ac:dyDescent="0.25">
      <c r="A23" s="7" t="s">
        <v>457</v>
      </c>
      <c r="B23" s="7" t="s">
        <v>215</v>
      </c>
      <c r="C23" s="7" t="s">
        <v>62</v>
      </c>
      <c r="D23" s="7" t="s">
        <v>46</v>
      </c>
      <c r="E23" s="7" t="s">
        <v>144</v>
      </c>
      <c r="F23" s="7" t="s">
        <v>226</v>
      </c>
      <c r="G23" s="7" t="s">
        <v>229</v>
      </c>
      <c r="H23" s="7" t="s">
        <v>230</v>
      </c>
      <c r="I23" s="7" t="s">
        <v>227</v>
      </c>
      <c r="J23" s="7" t="s">
        <v>228</v>
      </c>
      <c r="K23" s="7" t="s">
        <v>231</v>
      </c>
      <c r="L23" s="7" t="s">
        <v>232</v>
      </c>
      <c r="M23" s="7" t="s">
        <v>233</v>
      </c>
      <c r="N23" s="7" t="s">
        <v>234</v>
      </c>
      <c r="U23" s="7" t="s">
        <v>143</v>
      </c>
    </row>
    <row r="24" spans="1:21" x14ac:dyDescent="0.25">
      <c r="A24" s="7" t="s">
        <v>458</v>
      </c>
      <c r="B24" s="7" t="s">
        <v>246</v>
      </c>
      <c r="C24" s="7" t="s">
        <v>62</v>
      </c>
      <c r="D24" s="7" t="s">
        <v>217</v>
      </c>
      <c r="E24" s="7" t="s">
        <v>235</v>
      </c>
      <c r="F24" s="7" t="s">
        <v>236</v>
      </c>
      <c r="G24" s="7" t="s">
        <v>237</v>
      </c>
      <c r="H24" s="7" t="s">
        <v>256</v>
      </c>
      <c r="I24" s="7" t="s">
        <v>243</v>
      </c>
      <c r="J24" s="7" t="s">
        <v>242</v>
      </c>
      <c r="K24" s="7" t="s">
        <v>241</v>
      </c>
      <c r="L24" s="7" t="s">
        <v>240</v>
      </c>
      <c r="M24" s="7" t="s">
        <v>239</v>
      </c>
      <c r="N24" s="7" t="s">
        <v>238</v>
      </c>
      <c r="U24" s="7" t="s">
        <v>143</v>
      </c>
    </row>
    <row r="25" spans="1:21" x14ac:dyDescent="0.25">
      <c r="A25" s="7" t="s">
        <v>459</v>
      </c>
      <c r="B25" s="7" t="s">
        <v>245</v>
      </c>
      <c r="C25" s="7" t="s">
        <v>62</v>
      </c>
      <c r="D25" s="7" t="s">
        <v>217</v>
      </c>
      <c r="E25" s="7" t="s">
        <v>257</v>
      </c>
      <c r="F25" s="7" t="s">
        <v>258</v>
      </c>
      <c r="G25" s="7" t="s">
        <v>254</v>
      </c>
      <c r="H25" s="7" t="s">
        <v>255</v>
      </c>
      <c r="I25" s="7" t="s">
        <v>248</v>
      </c>
      <c r="J25" s="7" t="s">
        <v>249</v>
      </c>
      <c r="K25" s="7" t="s">
        <v>250</v>
      </c>
      <c r="L25" s="7" t="s">
        <v>251</v>
      </c>
      <c r="M25" s="7" t="s">
        <v>252</v>
      </c>
      <c r="N25" s="7" t="s">
        <v>253</v>
      </c>
      <c r="U25" s="7" t="s">
        <v>143</v>
      </c>
    </row>
    <row r="27" spans="1:21" x14ac:dyDescent="0.25">
      <c r="A27" s="7" t="s">
        <v>136</v>
      </c>
      <c r="I27" s="7" t="s">
        <v>180</v>
      </c>
    </row>
    <row r="28" spans="1:21" x14ac:dyDescent="0.25">
      <c r="A28" s="7" t="s">
        <v>137</v>
      </c>
      <c r="B28" s="7" t="s">
        <v>2</v>
      </c>
      <c r="I28" s="7" t="s">
        <v>179</v>
      </c>
    </row>
    <row r="29" spans="1:21" x14ac:dyDescent="0.25">
      <c r="A29" s="7" t="s">
        <v>138</v>
      </c>
      <c r="B29" s="7" t="s">
        <v>10</v>
      </c>
      <c r="I29" s="7" t="s">
        <v>216</v>
      </c>
    </row>
    <row r="30" spans="1:21" x14ac:dyDescent="0.25">
      <c r="A30" s="7" t="s">
        <v>139</v>
      </c>
      <c r="B30" s="7" t="s">
        <v>8</v>
      </c>
      <c r="I30" s="7" t="s">
        <v>181</v>
      </c>
    </row>
    <row r="31" spans="1:21" x14ac:dyDescent="0.25">
      <c r="A31" s="7" t="s">
        <v>140</v>
      </c>
      <c r="B31" s="7" t="s">
        <v>11</v>
      </c>
      <c r="I31" s="7" t="s">
        <v>182</v>
      </c>
    </row>
    <row r="32" spans="1:21" x14ac:dyDescent="0.25">
      <c r="A32" s="7" t="s">
        <v>141</v>
      </c>
      <c r="B32" s="7" t="s">
        <v>9</v>
      </c>
    </row>
    <row r="33" spans="1:2" x14ac:dyDescent="0.25">
      <c r="A33" s="7" t="s">
        <v>142</v>
      </c>
      <c r="B33" s="7" t="s">
        <v>12</v>
      </c>
    </row>
    <row r="35" spans="1:2" x14ac:dyDescent="0.25">
      <c r="A35" s="7" t="s">
        <v>265</v>
      </c>
    </row>
    <row r="36" spans="1:2" x14ac:dyDescent="0.25">
      <c r="A36" s="7" t="s">
        <v>16</v>
      </c>
      <c r="B36" s="7" t="s">
        <v>263</v>
      </c>
    </row>
    <row r="37" spans="1:2" x14ac:dyDescent="0.25">
      <c r="A37" s="7" t="s">
        <v>17</v>
      </c>
      <c r="B37" s="7" t="s">
        <v>264</v>
      </c>
    </row>
    <row r="39" spans="1:2" x14ac:dyDescent="0.25">
      <c r="A39" s="7" t="s">
        <v>273</v>
      </c>
    </row>
    <row r="40" spans="1:2" x14ac:dyDescent="0.25">
      <c r="A40" s="7" t="s">
        <v>274</v>
      </c>
      <c r="B40" s="7" t="s">
        <v>276</v>
      </c>
    </row>
    <row r="41" spans="1:2" x14ac:dyDescent="0.25">
      <c r="A41" s="7" t="s">
        <v>275</v>
      </c>
      <c r="B41" s="7" t="s">
        <v>277</v>
      </c>
    </row>
    <row r="43" spans="1:2" x14ac:dyDescent="0.25">
      <c r="A43" s="7" t="s">
        <v>879</v>
      </c>
    </row>
    <row r="44" spans="1:2" x14ac:dyDescent="0.25">
      <c r="A44" s="7" t="s">
        <v>122</v>
      </c>
      <c r="B44" s="7" t="s">
        <v>122</v>
      </c>
    </row>
    <row r="45" spans="1:2" x14ac:dyDescent="0.25">
      <c r="A45" s="7" t="s">
        <v>123</v>
      </c>
      <c r="B45" s="7" t="s">
        <v>123</v>
      </c>
    </row>
    <row r="47" spans="1:2" x14ac:dyDescent="0.25">
      <c r="A47" s="7" t="s">
        <v>880</v>
      </c>
    </row>
    <row r="48" spans="1:2" x14ac:dyDescent="0.25">
      <c r="A48" s="7" t="s">
        <v>122</v>
      </c>
      <c r="B48" s="7" t="s">
        <v>122</v>
      </c>
    </row>
    <row r="49" spans="1:2" x14ac:dyDescent="0.25">
      <c r="A49" s="7" t="s">
        <v>123</v>
      </c>
      <c r="B49" s="7" t="s">
        <v>123</v>
      </c>
    </row>
    <row r="51" spans="1:2" x14ac:dyDescent="0.25">
      <c r="A51" s="7" t="s">
        <v>881</v>
      </c>
    </row>
    <row r="52" spans="1:2" x14ac:dyDescent="0.25">
      <c r="A52" s="7" t="s">
        <v>122</v>
      </c>
      <c r="B52" s="7" t="s">
        <v>122</v>
      </c>
    </row>
    <row r="53" spans="1:2" x14ac:dyDescent="0.25">
      <c r="A53" s="7" t="s">
        <v>123</v>
      </c>
      <c r="B53" s="7" t="s">
        <v>123</v>
      </c>
    </row>
    <row r="55" spans="1:2" x14ac:dyDescent="0.25">
      <c r="A55" s="50" t="s">
        <v>892</v>
      </c>
    </row>
    <row r="56" spans="1:2" x14ac:dyDescent="0.25">
      <c r="A56" s="50" t="s">
        <v>122</v>
      </c>
      <c r="B56" s="50" t="s">
        <v>122</v>
      </c>
    </row>
    <row r="57" spans="1:2" x14ac:dyDescent="0.25">
      <c r="A57" s="50" t="s">
        <v>123</v>
      </c>
      <c r="B57" s="50" t="s">
        <v>123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2"/>
  <sheetViews>
    <sheetView zoomScale="120" zoomScaleNormal="120" workbookViewId="0"/>
  </sheetViews>
  <sheetFormatPr defaultRowHeight="15" x14ac:dyDescent="0.25"/>
  <sheetData>
    <row r="1" spans="1:8" x14ac:dyDescent="0.25">
      <c r="A1" s="6" t="s">
        <v>323</v>
      </c>
    </row>
    <row r="3" spans="1:8" x14ac:dyDescent="0.25">
      <c r="A3" t="s">
        <v>303</v>
      </c>
    </row>
    <row r="4" spans="1:8" x14ac:dyDescent="0.25">
      <c r="A4" t="s">
        <v>304</v>
      </c>
    </row>
    <row r="6" spans="1:8" x14ac:dyDescent="0.25">
      <c r="A6" t="s">
        <v>302</v>
      </c>
    </row>
    <row r="8" spans="1:8" x14ac:dyDescent="0.25">
      <c r="A8" t="s">
        <v>305</v>
      </c>
    </row>
    <row r="11" spans="1:8" x14ac:dyDescent="0.25">
      <c r="D11" t="s">
        <v>111</v>
      </c>
      <c r="F11" t="s">
        <v>112</v>
      </c>
    </row>
    <row r="12" spans="1:8" x14ac:dyDescent="0.25">
      <c r="D12" t="s">
        <v>315</v>
      </c>
      <c r="F12" t="s">
        <v>315</v>
      </c>
    </row>
    <row r="13" spans="1:8" x14ac:dyDescent="0.25">
      <c r="D13" t="s">
        <v>316</v>
      </c>
    </row>
    <row r="15" spans="1:8" x14ac:dyDescent="0.25">
      <c r="A15" t="s">
        <v>306</v>
      </c>
      <c r="D15" t="s">
        <v>312</v>
      </c>
      <c r="F15" t="s">
        <v>317</v>
      </c>
    </row>
    <row r="16" spans="1:8" x14ac:dyDescent="0.25">
      <c r="A16" t="s">
        <v>307</v>
      </c>
      <c r="D16" t="s">
        <v>312</v>
      </c>
      <c r="F16" t="s">
        <v>317</v>
      </c>
      <c r="H16" t="s">
        <v>319</v>
      </c>
    </row>
    <row r="17" spans="1:6" x14ac:dyDescent="0.25">
      <c r="A17" t="s">
        <v>308</v>
      </c>
      <c r="D17" t="s">
        <v>313</v>
      </c>
      <c r="F17" t="s">
        <v>317</v>
      </c>
    </row>
    <row r="18" spans="1:6" x14ac:dyDescent="0.25">
      <c r="A18" t="s">
        <v>309</v>
      </c>
      <c r="D18" t="s">
        <v>313</v>
      </c>
      <c r="F18" t="s">
        <v>318</v>
      </c>
    </row>
    <row r="19" spans="1:6" x14ac:dyDescent="0.25">
      <c r="A19" t="s">
        <v>310</v>
      </c>
      <c r="D19" t="s">
        <v>314</v>
      </c>
      <c r="F19" t="s">
        <v>317</v>
      </c>
    </row>
    <row r="20" spans="1:6" x14ac:dyDescent="0.25">
      <c r="A20" t="s">
        <v>311</v>
      </c>
      <c r="D20" t="s">
        <v>314</v>
      </c>
      <c r="F20" t="s">
        <v>318</v>
      </c>
    </row>
    <row r="23" spans="1:6" x14ac:dyDescent="0.25">
      <c r="A23" t="s">
        <v>320</v>
      </c>
    </row>
    <row r="24" spans="1:6" x14ac:dyDescent="0.25">
      <c r="A24" t="s">
        <v>321</v>
      </c>
      <c r="C24">
        <v>100</v>
      </c>
    </row>
    <row r="25" spans="1:6" x14ac:dyDescent="0.25">
      <c r="A25" t="s">
        <v>322</v>
      </c>
      <c r="C25">
        <v>150</v>
      </c>
    </row>
    <row r="27" spans="1:6" x14ac:dyDescent="0.25">
      <c r="A27" t="s">
        <v>306</v>
      </c>
      <c r="D27">
        <v>200</v>
      </c>
      <c r="F27">
        <f>C$24</f>
        <v>100</v>
      </c>
    </row>
    <row r="28" spans="1:6" x14ac:dyDescent="0.25">
      <c r="A28" t="s">
        <v>307</v>
      </c>
      <c r="D28">
        <v>200</v>
      </c>
      <c r="F28">
        <f>C$24</f>
        <v>100</v>
      </c>
    </row>
    <row r="29" spans="1:6" x14ac:dyDescent="0.25">
      <c r="A29" t="s">
        <v>308</v>
      </c>
      <c r="D29">
        <v>175</v>
      </c>
      <c r="F29">
        <f>C$24</f>
        <v>100</v>
      </c>
    </row>
    <row r="30" spans="1:6" x14ac:dyDescent="0.25">
      <c r="A30" t="s">
        <v>309</v>
      </c>
      <c r="D30">
        <v>175</v>
      </c>
      <c r="F30">
        <f>C25</f>
        <v>150</v>
      </c>
    </row>
    <row r="31" spans="1:6" x14ac:dyDescent="0.25">
      <c r="A31" t="s">
        <v>310</v>
      </c>
      <c r="D31">
        <v>150</v>
      </c>
      <c r="F31">
        <f>C$24</f>
        <v>100</v>
      </c>
    </row>
    <row r="32" spans="1:6" x14ac:dyDescent="0.25">
      <c r="A32" t="s">
        <v>311</v>
      </c>
      <c r="D32">
        <v>150</v>
      </c>
      <c r="F32">
        <f>C25</f>
        <v>150</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9:E139"/>
  <sheetViews>
    <sheetView workbookViewId="0"/>
  </sheetViews>
  <sheetFormatPr defaultRowHeight="15" x14ac:dyDescent="0.25"/>
  <cols>
    <col min="1" max="3" width="8.7109375" customWidth="1"/>
    <col min="4" max="4" width="81.140625" customWidth="1"/>
    <col min="5" max="5" width="12.7109375" customWidth="1"/>
  </cols>
  <sheetData>
    <row r="29" spans="1:5" s="14" customFormat="1" ht="31.9" customHeight="1" x14ac:dyDescent="0.25">
      <c r="A29" s="16" t="s">
        <v>151</v>
      </c>
      <c r="B29" s="16" t="s">
        <v>152</v>
      </c>
      <c r="C29" s="16" t="s">
        <v>153</v>
      </c>
      <c r="D29" s="16" t="s">
        <v>6</v>
      </c>
      <c r="E29" s="16" t="s">
        <v>41</v>
      </c>
    </row>
    <row r="30" spans="1:5" s="14" customFormat="1" ht="16.149999999999999" customHeight="1" x14ac:dyDescent="0.25">
      <c r="A30" s="15"/>
      <c r="B30" s="15"/>
      <c r="C30" s="15"/>
      <c r="D30" s="16" t="s">
        <v>154</v>
      </c>
      <c r="E30" s="15"/>
    </row>
    <row r="31" spans="1:5" s="14" customFormat="1" ht="16.149999999999999" customHeight="1" x14ac:dyDescent="0.25">
      <c r="A31" s="15"/>
      <c r="B31" s="15"/>
      <c r="C31" s="15"/>
      <c r="D31" s="15" t="s">
        <v>155</v>
      </c>
      <c r="E31" s="15"/>
    </row>
    <row r="32" spans="1:5" s="14" customFormat="1" ht="16.149999999999999" customHeight="1" x14ac:dyDescent="0.25">
      <c r="A32" s="15"/>
      <c r="B32" s="15"/>
      <c r="C32" s="15"/>
      <c r="D32" s="15" t="s">
        <v>156</v>
      </c>
      <c r="E32" s="15"/>
    </row>
    <row r="33" spans="1:5" s="14" customFormat="1" ht="16.149999999999999" customHeight="1" x14ac:dyDescent="0.25">
      <c r="A33" s="15" t="s">
        <v>447</v>
      </c>
      <c r="B33" s="15" t="s">
        <v>157</v>
      </c>
      <c r="C33" s="15">
        <v>16</v>
      </c>
      <c r="D33" s="15" t="s">
        <v>158</v>
      </c>
      <c r="E33" s="15" t="s">
        <v>167</v>
      </c>
    </row>
    <row r="34" spans="1:5" s="14" customFormat="1" ht="16.149999999999999" customHeight="1" x14ac:dyDescent="0.25">
      <c r="A34" s="15" t="s">
        <v>448</v>
      </c>
      <c r="B34" s="15" t="s">
        <v>157</v>
      </c>
      <c r="C34" s="15">
        <v>16</v>
      </c>
      <c r="D34" s="15" t="s">
        <v>158</v>
      </c>
      <c r="E34" s="15" t="s">
        <v>168</v>
      </c>
    </row>
    <row r="35" spans="1:5" s="14" customFormat="1" ht="16.149999999999999" customHeight="1" x14ac:dyDescent="0.25">
      <c r="A35" s="15" t="s">
        <v>449</v>
      </c>
      <c r="B35" s="15" t="s">
        <v>157</v>
      </c>
      <c r="C35" s="15">
        <v>16</v>
      </c>
      <c r="D35" s="15" t="s">
        <v>158</v>
      </c>
      <c r="E35" s="15" t="s">
        <v>169</v>
      </c>
    </row>
    <row r="36" spans="1:5" s="14" customFormat="1" ht="16.149999999999999" customHeight="1" x14ac:dyDescent="0.25">
      <c r="A36" s="15"/>
      <c r="B36" s="15"/>
      <c r="C36" s="15"/>
      <c r="D36" s="15"/>
      <c r="E36" s="15"/>
    </row>
    <row r="37" spans="1:5" s="14" customFormat="1" ht="16.149999999999999" customHeight="1" x14ac:dyDescent="0.25">
      <c r="A37" s="15"/>
      <c r="B37" s="15"/>
      <c r="C37" s="15"/>
      <c r="D37" s="16" t="s">
        <v>159</v>
      </c>
      <c r="E37" s="15"/>
    </row>
    <row r="38" spans="1:5" s="14" customFormat="1" ht="16.149999999999999" customHeight="1" x14ac:dyDescent="0.25">
      <c r="A38" s="15"/>
      <c r="B38" s="15"/>
      <c r="C38" s="15"/>
      <c r="D38" s="15" t="s">
        <v>160</v>
      </c>
      <c r="E38" s="15"/>
    </row>
    <row r="39" spans="1:5" s="14" customFormat="1" ht="16.149999999999999" customHeight="1" x14ac:dyDescent="0.25">
      <c r="A39" s="15" t="s">
        <v>450</v>
      </c>
      <c r="B39" s="15" t="s">
        <v>157</v>
      </c>
      <c r="C39" s="15">
        <v>16</v>
      </c>
      <c r="D39" s="15" t="s">
        <v>161</v>
      </c>
      <c r="E39" s="15" t="s">
        <v>170</v>
      </c>
    </row>
    <row r="40" spans="1:5" s="14" customFormat="1" ht="16.149999999999999" customHeight="1" x14ac:dyDescent="0.25">
      <c r="A40" s="15" t="s">
        <v>451</v>
      </c>
      <c r="B40" s="15" t="s">
        <v>157</v>
      </c>
      <c r="C40" s="15">
        <v>16</v>
      </c>
      <c r="D40" s="15" t="s">
        <v>161</v>
      </c>
      <c r="E40" s="15" t="s">
        <v>171</v>
      </c>
    </row>
    <row r="41" spans="1:5" s="14" customFormat="1" ht="16.149999999999999" customHeight="1" x14ac:dyDescent="0.25">
      <c r="A41" s="15" t="s">
        <v>452</v>
      </c>
      <c r="B41" s="15" t="s">
        <v>157</v>
      </c>
      <c r="C41" s="15">
        <v>16</v>
      </c>
      <c r="D41" s="15" t="s">
        <v>161</v>
      </c>
      <c r="E41" s="15" t="s">
        <v>172</v>
      </c>
    </row>
    <row r="42" spans="1:5" s="14" customFormat="1" ht="16.149999999999999" customHeight="1" x14ac:dyDescent="0.25">
      <c r="A42" s="15"/>
      <c r="B42" s="15"/>
      <c r="C42" s="15"/>
      <c r="D42" s="15"/>
      <c r="E42" s="15"/>
    </row>
    <row r="43" spans="1:5" s="14" customFormat="1" ht="16.149999999999999" customHeight="1" x14ac:dyDescent="0.25">
      <c r="A43" s="15" t="s">
        <v>453</v>
      </c>
      <c r="B43" s="15"/>
      <c r="C43" s="15"/>
      <c r="D43" s="17" t="str">
        <f>VLOOKUP(A43,TestArray,2)</f>
        <v>Common Measures</v>
      </c>
      <c r="E43" s="15"/>
    </row>
    <row r="44" spans="1:5" s="14" customFormat="1" ht="16.149999999999999" customHeight="1" x14ac:dyDescent="0.25">
      <c r="A44" s="15"/>
      <c r="B44" s="15"/>
      <c r="C44" s="15"/>
      <c r="D44" s="15" t="s">
        <v>162</v>
      </c>
      <c r="E44" s="15"/>
    </row>
    <row r="45" spans="1:5" s="14" customFormat="1" ht="16.149999999999999" customHeight="1" x14ac:dyDescent="0.25">
      <c r="A45" s="15"/>
      <c r="B45" s="15"/>
      <c r="C45" s="15"/>
      <c r="D45" s="15" t="s">
        <v>163</v>
      </c>
      <c r="E45" s="15"/>
    </row>
    <row r="46" spans="1:5" s="14" customFormat="1" ht="16.149999999999999" customHeight="1" x14ac:dyDescent="0.25">
      <c r="A46" s="15" t="s">
        <v>453</v>
      </c>
      <c r="B46" s="15" t="s">
        <v>3</v>
      </c>
      <c r="C46" s="15">
        <v>1</v>
      </c>
      <c r="D46" s="13" t="str">
        <f t="shared" ref="D46:D55" si="0">VLOOKUP(A46,TestArray,4+RIGHT(B46,2))</f>
        <v>Package</v>
      </c>
      <c r="E46" s="15"/>
    </row>
    <row r="47" spans="1:5" s="14" customFormat="1" ht="16.149999999999999" customHeight="1" x14ac:dyDescent="0.25">
      <c r="A47" s="15" t="s">
        <v>453</v>
      </c>
      <c r="B47" s="15" t="s">
        <v>26</v>
      </c>
      <c r="C47" s="15">
        <v>1</v>
      </c>
      <c r="D47" s="13" t="str">
        <f t="shared" si="0"/>
        <v>Fenestration U 0.40/S 0.40</v>
      </c>
      <c r="E47" s="15" t="s">
        <v>135</v>
      </c>
    </row>
    <row r="48" spans="1:5" s="14" customFormat="1" ht="16.149999999999999" customHeight="1" x14ac:dyDescent="0.25">
      <c r="A48" s="15" t="s">
        <v>453</v>
      </c>
      <c r="B48" s="15" t="s">
        <v>27</v>
      </c>
      <c r="C48" s="15">
        <v>1</v>
      </c>
      <c r="D48" s="13" t="str">
        <f t="shared" si="0"/>
        <v>Wall R13/Roof Deck Above R6</v>
      </c>
      <c r="E48" s="15" t="s">
        <v>135</v>
      </c>
    </row>
    <row r="49" spans="1:5" s="14" customFormat="1" ht="16.149999999999999" customHeight="1" x14ac:dyDescent="0.25">
      <c r="A49" s="15" t="s">
        <v>453</v>
      </c>
      <c r="B49" s="15" t="s">
        <v>28</v>
      </c>
      <c r="C49" s="15">
        <v>1</v>
      </c>
      <c r="D49" s="13" t="str">
        <f t="shared" si="0"/>
        <v>Ceiling R49 /Roof Deck Below R0/Radiant Barrier</v>
      </c>
      <c r="E49" s="15" t="s">
        <v>135</v>
      </c>
    </row>
    <row r="50" spans="1:5" s="14" customFormat="1" ht="16.149999999999999" customHeight="1" x14ac:dyDescent="0.25">
      <c r="A50" s="15" t="s">
        <v>453</v>
      </c>
      <c r="B50" s="15" t="s">
        <v>29</v>
      </c>
      <c r="C50" s="15">
        <v>1</v>
      </c>
      <c r="D50" s="13" t="str">
        <f t="shared" si="0"/>
        <v>Furnace AFUE 92</v>
      </c>
      <c r="E50" s="15" t="s">
        <v>135</v>
      </c>
    </row>
    <row r="51" spans="1:5" s="14" customFormat="1" ht="16.149999999999999" customHeight="1" x14ac:dyDescent="0.25">
      <c r="A51" s="15" t="s">
        <v>453</v>
      </c>
      <c r="B51" s="15" t="s">
        <v>30</v>
      </c>
      <c r="C51" s="15">
        <v>1</v>
      </c>
      <c r="D51" s="13" t="str">
        <f t="shared" si="0"/>
        <v>Air Conditioner SEER 16/EER 14</v>
      </c>
      <c r="E51" s="15" t="s">
        <v>135</v>
      </c>
    </row>
    <row r="52" spans="1:5" s="14" customFormat="1" ht="16.149999999999999" customHeight="1" x14ac:dyDescent="0.25">
      <c r="A52" s="15" t="s">
        <v>453</v>
      </c>
      <c r="B52" s="15" t="s">
        <v>31</v>
      </c>
      <c r="C52" s="15">
        <v>1</v>
      </c>
      <c r="D52" s="13" t="str">
        <f t="shared" si="0"/>
        <v>No Cool Vent</v>
      </c>
      <c r="E52" s="15" t="s">
        <v>135</v>
      </c>
    </row>
    <row r="53" spans="1:5" s="14" customFormat="1" ht="16.149999999999999" customHeight="1" x14ac:dyDescent="0.25">
      <c r="A53" s="15" t="s">
        <v>453</v>
      </c>
      <c r="B53" s="15" t="s">
        <v>32</v>
      </c>
      <c r="C53" s="15">
        <v>1</v>
      </c>
      <c r="D53" s="13" t="str">
        <f t="shared" si="0"/>
        <v>Ducts 2% Leakage</v>
      </c>
      <c r="E53" s="15" t="s">
        <v>135</v>
      </c>
    </row>
    <row r="54" spans="1:5" s="14" customFormat="1" ht="16.149999999999999" customHeight="1" x14ac:dyDescent="0.25">
      <c r="A54" s="15" t="s">
        <v>453</v>
      </c>
      <c r="B54" s="15" t="s">
        <v>33</v>
      </c>
      <c r="C54" s="15">
        <v>1</v>
      </c>
      <c r="D54" s="13" t="str">
        <f t="shared" si="0"/>
        <v>Insulation Construction Quality Improved</v>
      </c>
      <c r="E54" s="15" t="s">
        <v>135</v>
      </c>
    </row>
    <row r="55" spans="1:5" s="14" customFormat="1" ht="16.149999999999999" customHeight="1" x14ac:dyDescent="0.25">
      <c r="A55" s="15" t="s">
        <v>453</v>
      </c>
      <c r="B55" s="15" t="s">
        <v>34</v>
      </c>
      <c r="C55" s="15">
        <v>1</v>
      </c>
      <c r="D55" s="13" t="str">
        <f t="shared" si="0"/>
        <v>Air Leakage ACH50 2.0</v>
      </c>
      <c r="E55" s="15" t="s">
        <v>135</v>
      </c>
    </row>
    <row r="56" spans="1:5" s="14" customFormat="1" ht="16.149999999999999" customHeight="1" x14ac:dyDescent="0.25">
      <c r="A56" s="15"/>
      <c r="B56" s="15"/>
      <c r="C56" s="15"/>
      <c r="D56" s="15"/>
      <c r="E56" s="15"/>
    </row>
    <row r="57" spans="1:5" s="14" customFormat="1" ht="16.149999999999999" customHeight="1" x14ac:dyDescent="0.25">
      <c r="A57" s="15" t="s">
        <v>454</v>
      </c>
      <c r="B57" s="15"/>
      <c r="C57" s="15"/>
      <c r="D57" s="17" t="str">
        <f>VLOOKUP(A57,TestArray,2)</f>
        <v>Water Heating</v>
      </c>
      <c r="E57" s="15"/>
    </row>
    <row r="58" spans="1:5" s="14" customFormat="1" ht="16.149999999999999" customHeight="1" x14ac:dyDescent="0.25">
      <c r="A58" s="15"/>
      <c r="B58" s="15"/>
      <c r="C58" s="15"/>
      <c r="D58" s="15" t="s">
        <v>162</v>
      </c>
      <c r="E58" s="15"/>
    </row>
    <row r="59" spans="1:5" s="14" customFormat="1" ht="16.149999999999999" customHeight="1" x14ac:dyDescent="0.25">
      <c r="A59" s="15"/>
      <c r="B59" s="15"/>
      <c r="C59" s="15"/>
      <c r="D59" s="15" t="s">
        <v>173</v>
      </c>
      <c r="E59" s="15"/>
    </row>
    <row r="60" spans="1:5" s="14" customFormat="1" ht="16.149999999999999" customHeight="1" x14ac:dyDescent="0.25">
      <c r="A60" s="15" t="s">
        <v>454</v>
      </c>
      <c r="B60" s="15" t="s">
        <v>3</v>
      </c>
      <c r="C60" s="15">
        <v>1</v>
      </c>
      <c r="D60" s="13" t="str">
        <f t="shared" ref="D60:D69" si="1">VLOOKUP(A60,TestArray,4+RIGHT(B60,2))</f>
        <v>Package</v>
      </c>
      <c r="E60" s="15" t="s">
        <v>135</v>
      </c>
    </row>
    <row r="61" spans="1:5" s="14" customFormat="1" ht="16.149999999999999" customHeight="1" x14ac:dyDescent="0.25">
      <c r="A61" s="15" t="s">
        <v>454</v>
      </c>
      <c r="B61" s="15" t="s">
        <v>26</v>
      </c>
      <c r="C61" s="15">
        <v>1</v>
      </c>
      <c r="D61" s="13" t="str">
        <f t="shared" si="1"/>
        <v>Parallel Piping</v>
      </c>
      <c r="E61" s="15" t="s">
        <v>135</v>
      </c>
    </row>
    <row r="62" spans="1:5" s="14" customFormat="1" ht="16.149999999999999" customHeight="1" x14ac:dyDescent="0.25">
      <c r="A62" s="15" t="s">
        <v>454</v>
      </c>
      <c r="B62" s="15" t="s">
        <v>27</v>
      </c>
      <c r="C62" s="15">
        <v>1</v>
      </c>
      <c r="D62" s="13" t="str">
        <f t="shared" si="1"/>
        <v>Small Tankless EF 0.80/Input 195000/0 gal</v>
      </c>
      <c r="E62" s="15" t="s">
        <v>135</v>
      </c>
    </row>
    <row r="63" spans="1:5" s="14" customFormat="1" ht="16.149999999999999" customHeight="1" x14ac:dyDescent="0.25">
      <c r="A63" s="15" t="s">
        <v>454</v>
      </c>
      <c r="B63" s="15" t="s">
        <v>28</v>
      </c>
      <c r="C63" s="15">
        <v>1</v>
      </c>
      <c r="D63" s="13" t="str">
        <f t="shared" si="1"/>
        <v>Large Tankless RE 0.76/Input 300000/0 gal</v>
      </c>
      <c r="E63" s="15" t="s">
        <v>135</v>
      </c>
    </row>
    <row r="64" spans="1:5" s="14" customFormat="1" ht="16.149999999999999" customHeight="1" x14ac:dyDescent="0.25">
      <c r="A64" s="15" t="s">
        <v>454</v>
      </c>
      <c r="B64" s="15" t="s">
        <v>29</v>
      </c>
      <c r="C64" s="15">
        <v>1</v>
      </c>
      <c r="D64" s="13" t="str">
        <f t="shared" si="1"/>
        <v>Large Storage RE 0.77/Input 100000/75gal/Stby 0.01</v>
      </c>
      <c r="E64" s="15" t="s">
        <v>135</v>
      </c>
    </row>
    <row r="65" spans="1:5" s="14" customFormat="1" ht="16.149999999999999" customHeight="1" x14ac:dyDescent="0.25">
      <c r="A65" s="15" t="s">
        <v>454</v>
      </c>
      <c r="B65" s="15" t="s">
        <v>30</v>
      </c>
      <c r="C65" s="15">
        <v>1</v>
      </c>
      <c r="D65" s="13" t="str">
        <f t="shared" si="1"/>
        <v>Large Storage RE 0.77/Input 100000/75gal/Stby 0.03</v>
      </c>
      <c r="E65" s="15" t="s">
        <v>135</v>
      </c>
    </row>
    <row r="66" spans="1:5" s="14" customFormat="1" ht="16.149999999999999" customHeight="1" x14ac:dyDescent="0.25">
      <c r="A66" s="15" t="s">
        <v>454</v>
      </c>
      <c r="B66" s="15" t="s">
        <v>31</v>
      </c>
      <c r="C66" s="15">
        <v>1</v>
      </c>
      <c r="D66" s="13" t="str">
        <f t="shared" si="1"/>
        <v>Electric Resistance EF 0.92/Input 4500</v>
      </c>
      <c r="E66" s="15" t="s">
        <v>135</v>
      </c>
    </row>
    <row r="67" spans="1:5" s="14" customFormat="1" ht="16.149999999999999" customHeight="1" x14ac:dyDescent="0.25">
      <c r="A67" s="15" t="s">
        <v>454</v>
      </c>
      <c r="B67" s="15" t="s">
        <v>32</v>
      </c>
      <c r="C67" s="15">
        <v>1</v>
      </c>
      <c r="D67" s="13" t="str">
        <f t="shared" si="1"/>
        <v>Heat Pump EF 2.4/Input 4500</v>
      </c>
      <c r="E67" s="15" t="s">
        <v>135</v>
      </c>
    </row>
    <row r="68" spans="1:5" s="14" customFormat="1" ht="16.149999999999999" customHeight="1" x14ac:dyDescent="0.25">
      <c r="A68" s="15" t="s">
        <v>454</v>
      </c>
      <c r="B68" s="15" t="s">
        <v>33</v>
      </c>
      <c r="C68" s="15">
        <v>1</v>
      </c>
      <c r="D68" s="13" t="str">
        <f t="shared" si="1"/>
        <v>2 Water Heaters using Multiplier</v>
      </c>
      <c r="E68" s="15" t="s">
        <v>135</v>
      </c>
    </row>
    <row r="69" spans="1:5" s="14" customFormat="1" ht="16.149999999999999" customHeight="1" x14ac:dyDescent="0.25">
      <c r="A69" s="15" t="s">
        <v>454</v>
      </c>
      <c r="B69" s="15" t="s">
        <v>34</v>
      </c>
      <c r="C69" s="15">
        <v>1</v>
      </c>
      <c r="D69" s="13" t="str">
        <f t="shared" si="1"/>
        <v>2 Water Heaters Using 2 entries</v>
      </c>
      <c r="E69" s="15" t="s">
        <v>135</v>
      </c>
    </row>
    <row r="70" spans="1:5" s="14" customFormat="1" ht="16.149999999999999" customHeight="1" x14ac:dyDescent="0.25">
      <c r="A70" s="15"/>
      <c r="B70" s="15"/>
      <c r="C70" s="15"/>
      <c r="D70" s="13"/>
      <c r="E70" s="15"/>
    </row>
    <row r="71" spans="1:5" s="14" customFormat="1" ht="16.149999999999999" customHeight="1" x14ac:dyDescent="0.25">
      <c r="A71" s="15" t="s">
        <v>455</v>
      </c>
      <c r="B71" s="15"/>
      <c r="C71" s="15"/>
      <c r="D71" s="17" t="str">
        <f>VLOOKUP(A71,TestArray,2)</f>
        <v>Multiple Orientation</v>
      </c>
      <c r="E71" s="15"/>
    </row>
    <row r="72" spans="1:5" s="14" customFormat="1" ht="16.149999999999999" customHeight="1" x14ac:dyDescent="0.25">
      <c r="A72" s="15"/>
      <c r="B72" s="15"/>
      <c r="C72" s="15"/>
      <c r="D72" s="15" t="s">
        <v>162</v>
      </c>
      <c r="E72" s="15"/>
    </row>
    <row r="73" spans="1:5" s="14" customFormat="1" ht="16.149999999999999" customHeight="1" x14ac:dyDescent="0.25">
      <c r="A73" s="15"/>
      <c r="B73" s="15"/>
      <c r="C73" s="15"/>
      <c r="D73" s="15"/>
      <c r="E73" s="15"/>
    </row>
    <row r="74" spans="1:5" s="14" customFormat="1" ht="16.149999999999999" customHeight="1" x14ac:dyDescent="0.25">
      <c r="A74" s="15" t="s">
        <v>455</v>
      </c>
      <c r="B74" s="15" t="s">
        <v>3</v>
      </c>
      <c r="C74" s="15">
        <v>1</v>
      </c>
      <c r="D74" s="13" t="str">
        <f t="shared" ref="D74:D83" si="2">VLOOKUP(A74,TestArray,4+RIGHT(B74,2))</f>
        <v>Single Standard Front 45</v>
      </c>
      <c r="E74" s="15" t="s">
        <v>114</v>
      </c>
    </row>
    <row r="75" spans="1:5" s="14" customFormat="1" ht="16.149999999999999" customHeight="1" x14ac:dyDescent="0.25">
      <c r="A75" s="15" t="s">
        <v>455</v>
      </c>
      <c r="B75" s="15" t="s">
        <v>26</v>
      </c>
      <c r="C75" s="15">
        <v>1</v>
      </c>
      <c r="D75" s="13" t="str">
        <f t="shared" si="2"/>
        <v>East Standard</v>
      </c>
      <c r="E75" s="15" t="s">
        <v>114</v>
      </c>
    </row>
    <row r="76" spans="1:5" s="14" customFormat="1" ht="16.149999999999999" customHeight="1" x14ac:dyDescent="0.25">
      <c r="A76" s="15" t="s">
        <v>455</v>
      </c>
      <c r="B76" s="15" t="s">
        <v>27</v>
      </c>
      <c r="C76" s="15">
        <v>1</v>
      </c>
      <c r="D76" s="13" t="str">
        <f t="shared" si="2"/>
        <v>South Standard</v>
      </c>
      <c r="E76" s="15" t="s">
        <v>114</v>
      </c>
    </row>
    <row r="77" spans="1:5" s="14" customFormat="1" ht="16.149999999999999" customHeight="1" x14ac:dyDescent="0.25">
      <c r="A77" s="15" t="s">
        <v>455</v>
      </c>
      <c r="B77" s="15" t="s">
        <v>28</v>
      </c>
      <c r="C77" s="15">
        <v>1</v>
      </c>
      <c r="D77" s="13" t="str">
        <f t="shared" si="2"/>
        <v>West Standard</v>
      </c>
      <c r="E77" s="15" t="s">
        <v>114</v>
      </c>
    </row>
    <row r="78" spans="1:5" s="14" customFormat="1" ht="16.149999999999999" customHeight="1" x14ac:dyDescent="0.25">
      <c r="A78" s="15" t="s">
        <v>455</v>
      </c>
      <c r="B78" s="15" t="s">
        <v>29</v>
      </c>
      <c r="C78" s="15">
        <v>1</v>
      </c>
      <c r="D78" s="13" t="str">
        <f t="shared" si="2"/>
        <v>North Standard</v>
      </c>
      <c r="E78" s="15" t="s">
        <v>114</v>
      </c>
    </row>
    <row r="79" spans="1:5" s="14" customFormat="1" ht="16.149999999999999" customHeight="1" x14ac:dyDescent="0.25">
      <c r="A79" s="15" t="s">
        <v>455</v>
      </c>
      <c r="B79" s="15" t="s">
        <v>30</v>
      </c>
      <c r="C79" s="15">
        <v>1</v>
      </c>
      <c r="D79" s="13" t="str">
        <f t="shared" si="2"/>
        <v>Single Proposed front 45</v>
      </c>
      <c r="E79" s="15" t="s">
        <v>135</v>
      </c>
    </row>
    <row r="80" spans="1:5" s="14" customFormat="1" ht="16.149999999999999" customHeight="1" x14ac:dyDescent="0.25">
      <c r="A80" s="15" t="s">
        <v>455</v>
      </c>
      <c r="B80" s="15" t="s">
        <v>31</v>
      </c>
      <c r="C80" s="15">
        <v>1</v>
      </c>
      <c r="D80" s="13" t="str">
        <f t="shared" si="2"/>
        <v>East Proposed</v>
      </c>
      <c r="E80" s="15" t="s">
        <v>135</v>
      </c>
    </row>
    <row r="81" spans="1:5" s="14" customFormat="1" ht="16.149999999999999" customHeight="1" x14ac:dyDescent="0.25">
      <c r="A81" s="15" t="s">
        <v>455</v>
      </c>
      <c r="B81" s="15" t="s">
        <v>32</v>
      </c>
      <c r="C81" s="15">
        <v>1</v>
      </c>
      <c r="D81" s="13" t="str">
        <f t="shared" si="2"/>
        <v>South Proposed</v>
      </c>
      <c r="E81" s="15" t="s">
        <v>135</v>
      </c>
    </row>
    <row r="82" spans="1:5" s="14" customFormat="1" ht="16.149999999999999" customHeight="1" x14ac:dyDescent="0.25">
      <c r="A82" s="15" t="s">
        <v>455</v>
      </c>
      <c r="B82" s="15" t="s">
        <v>33</v>
      </c>
      <c r="C82" s="15">
        <v>1</v>
      </c>
      <c r="D82" s="13" t="str">
        <f t="shared" si="2"/>
        <v>West Proposed</v>
      </c>
      <c r="E82" s="15" t="s">
        <v>135</v>
      </c>
    </row>
    <row r="83" spans="1:5" s="14" customFormat="1" ht="16.149999999999999" customHeight="1" x14ac:dyDescent="0.25">
      <c r="A83" s="15" t="s">
        <v>455</v>
      </c>
      <c r="B83" s="15" t="s">
        <v>34</v>
      </c>
      <c r="C83" s="15">
        <v>1</v>
      </c>
      <c r="D83" s="13" t="str">
        <f t="shared" si="2"/>
        <v>North Proposed</v>
      </c>
      <c r="E83" s="15" t="s">
        <v>135</v>
      </c>
    </row>
    <row r="84" spans="1:5" x14ac:dyDescent="0.25">
      <c r="A84" s="15"/>
      <c r="B84" s="15"/>
      <c r="C84" s="15"/>
      <c r="D84" s="13"/>
      <c r="E84" s="15"/>
    </row>
    <row r="85" spans="1:5" x14ac:dyDescent="0.25">
      <c r="A85" s="15" t="s">
        <v>456</v>
      </c>
      <c r="B85" s="15"/>
      <c r="C85" s="15"/>
      <c r="D85" s="17" t="str">
        <f>VLOOKUP(A85,TestArray,2)</f>
        <v>Multi Family Water Heating</v>
      </c>
      <c r="E85" s="15"/>
    </row>
    <row r="86" spans="1:5" x14ac:dyDescent="0.25">
      <c r="A86" s="15"/>
      <c r="B86" s="15"/>
      <c r="C86" s="15"/>
      <c r="D86" s="15" t="s">
        <v>162</v>
      </c>
      <c r="E86" s="15"/>
    </row>
    <row r="87" spans="1:5" x14ac:dyDescent="0.25">
      <c r="A87" s="15"/>
      <c r="B87" s="15"/>
      <c r="C87" s="15"/>
      <c r="D87" s="15" t="s">
        <v>211</v>
      </c>
      <c r="E87" s="15"/>
    </row>
    <row r="88" spans="1:5" x14ac:dyDescent="0.25">
      <c r="A88" s="15" t="s">
        <v>456</v>
      </c>
      <c r="B88" s="15" t="s">
        <v>3</v>
      </c>
      <c r="C88" s="15">
        <v>1</v>
      </c>
      <c r="D88" s="13" t="str">
        <f t="shared" ref="D88:D97" si="3">VLOOKUP(A88,TestArray,4+RIGHT(B88,2))</f>
        <v>8 Storage</v>
      </c>
      <c r="E88" s="15" t="s">
        <v>147</v>
      </c>
    </row>
    <row r="89" spans="1:5" x14ac:dyDescent="0.25">
      <c r="A89" s="15" t="s">
        <v>456</v>
      </c>
      <c r="B89" s="15" t="s">
        <v>26</v>
      </c>
      <c r="C89" s="15">
        <v>1</v>
      </c>
      <c r="D89" s="13" t="str">
        <f t="shared" si="3"/>
        <v>8 Storage 2 Systems</v>
      </c>
      <c r="E89" s="15" t="s">
        <v>147</v>
      </c>
    </row>
    <row r="90" spans="1:5" x14ac:dyDescent="0.25">
      <c r="A90" s="15" t="s">
        <v>456</v>
      </c>
      <c r="B90" s="15" t="s">
        <v>27</v>
      </c>
      <c r="C90" s="15">
        <v>1</v>
      </c>
      <c r="D90" s="13" t="str">
        <f t="shared" si="3"/>
        <v xml:space="preserve">8 LgStor </v>
      </c>
      <c r="E90" s="15" t="s">
        <v>147</v>
      </c>
    </row>
    <row r="91" spans="1:5" x14ac:dyDescent="0.25">
      <c r="A91" s="15" t="s">
        <v>456</v>
      </c>
      <c r="B91" s="15" t="s">
        <v>28</v>
      </c>
      <c r="C91" s="15">
        <v>1</v>
      </c>
      <c r="D91" s="13" t="str">
        <f t="shared" si="3"/>
        <v>2 LgStor Central Solar</v>
      </c>
      <c r="E91" s="15" t="s">
        <v>147</v>
      </c>
    </row>
    <row r="92" spans="1:5" x14ac:dyDescent="0.25">
      <c r="A92" s="15" t="s">
        <v>456</v>
      </c>
      <c r="B92" s="15" t="s">
        <v>29</v>
      </c>
      <c r="C92" s="15">
        <v>1</v>
      </c>
      <c r="D92" s="13" t="str">
        <f t="shared" si="3"/>
        <v>2 LgStor Central Solar Recirc</v>
      </c>
      <c r="E92" s="15" t="s">
        <v>147</v>
      </c>
    </row>
    <row r="93" spans="1:5" x14ac:dyDescent="0.25">
      <c r="A93" s="15" t="s">
        <v>456</v>
      </c>
      <c r="B93" s="15" t="s">
        <v>30</v>
      </c>
      <c r="C93" s="15">
        <v>1</v>
      </c>
      <c r="D93" s="13" t="str">
        <f t="shared" si="3"/>
        <v>2 LgStor Central Recirc</v>
      </c>
      <c r="E93" s="15" t="s">
        <v>147</v>
      </c>
    </row>
    <row r="94" spans="1:5" x14ac:dyDescent="0.25">
      <c r="A94" s="15" t="s">
        <v>456</v>
      </c>
      <c r="B94" s="15" t="s">
        <v>31</v>
      </c>
      <c r="C94" s="15">
        <v>1</v>
      </c>
      <c r="D94" s="13" t="str">
        <f t="shared" si="3"/>
        <v>2 SmInstantant Central Solar</v>
      </c>
      <c r="E94" s="15" t="s">
        <v>147</v>
      </c>
    </row>
    <row r="95" spans="1:5" x14ac:dyDescent="0.25">
      <c r="A95" s="15" t="s">
        <v>456</v>
      </c>
      <c r="B95" s="15" t="s">
        <v>32</v>
      </c>
      <c r="C95" s="15">
        <v>1</v>
      </c>
      <c r="D95" s="13" t="str">
        <f t="shared" si="3"/>
        <v>2 SmInstantant Central Solar Recirc</v>
      </c>
      <c r="E95" s="15" t="s">
        <v>147</v>
      </c>
    </row>
    <row r="96" spans="1:5" x14ac:dyDescent="0.25">
      <c r="A96" s="15" t="s">
        <v>456</v>
      </c>
      <c r="B96" s="15" t="s">
        <v>33</v>
      </c>
      <c r="C96" s="15">
        <v>1</v>
      </c>
      <c r="D96" s="13" t="str">
        <f t="shared" si="3"/>
        <v>1 Indirect Central Solar</v>
      </c>
      <c r="E96" s="15" t="s">
        <v>147</v>
      </c>
    </row>
    <row r="97" spans="1:5" x14ac:dyDescent="0.25">
      <c r="A97" s="15" t="s">
        <v>456</v>
      </c>
      <c r="B97" s="15" t="s">
        <v>34</v>
      </c>
      <c r="C97" s="15">
        <v>1</v>
      </c>
      <c r="D97" s="13" t="str">
        <f t="shared" si="3"/>
        <v>1 Indirect Central Solar Recirc</v>
      </c>
      <c r="E97" s="15" t="s">
        <v>147</v>
      </c>
    </row>
    <row r="98" spans="1:5" x14ac:dyDescent="0.25">
      <c r="A98" s="15"/>
      <c r="B98" s="15"/>
      <c r="C98" s="15"/>
      <c r="D98" s="13"/>
      <c r="E98" s="15"/>
    </row>
    <row r="99" spans="1:5" x14ac:dyDescent="0.25">
      <c r="A99" s="15" t="s">
        <v>457</v>
      </c>
      <c r="B99" s="15"/>
      <c r="C99" s="15"/>
      <c r="D99" s="17" t="str">
        <f>VLOOKUP(A99,TestArray,2)</f>
        <v>Source Energy</v>
      </c>
      <c r="E99" s="15"/>
    </row>
    <row r="100" spans="1:5" x14ac:dyDescent="0.25">
      <c r="A100" s="15"/>
      <c r="B100" s="15"/>
      <c r="C100" s="15"/>
      <c r="D100" s="15" t="s">
        <v>162</v>
      </c>
      <c r="E100" s="15"/>
    </row>
    <row r="101" spans="1:5" x14ac:dyDescent="0.25">
      <c r="A101" s="15"/>
      <c r="B101" s="15"/>
      <c r="C101" s="15"/>
      <c r="D101" s="15" t="s">
        <v>173</v>
      </c>
      <c r="E101" s="15"/>
    </row>
    <row r="102" spans="1:5" x14ac:dyDescent="0.25">
      <c r="A102" s="15" t="s">
        <v>457</v>
      </c>
      <c r="B102" s="15" t="s">
        <v>3</v>
      </c>
      <c r="C102" s="15">
        <v>1</v>
      </c>
      <c r="D102" s="13" t="str">
        <f t="shared" ref="D102:D111" si="4">VLOOKUP(A102,TestArray,4+RIGHT(B102,2))</f>
        <v>Package</v>
      </c>
      <c r="E102" s="15" t="s">
        <v>135</v>
      </c>
    </row>
    <row r="103" spans="1:5" x14ac:dyDescent="0.25">
      <c r="A103" s="15" t="s">
        <v>457</v>
      </c>
      <c r="B103" s="15" t="s">
        <v>26</v>
      </c>
      <c r="C103" s="15">
        <v>1</v>
      </c>
      <c r="D103" s="13" t="str">
        <f t="shared" si="4"/>
        <v>Package No Natural Gas</v>
      </c>
      <c r="E103" s="15" t="s">
        <v>135</v>
      </c>
    </row>
    <row r="104" spans="1:5" x14ac:dyDescent="0.25">
      <c r="A104" s="15" t="s">
        <v>457</v>
      </c>
      <c r="B104" s="15" t="s">
        <v>27</v>
      </c>
      <c r="C104" s="15">
        <v>1</v>
      </c>
      <c r="D104" s="13" t="str">
        <f t="shared" si="4"/>
        <v>Electric DHW</v>
      </c>
      <c r="E104" s="15" t="s">
        <v>135</v>
      </c>
    </row>
    <row r="105" spans="1:5" x14ac:dyDescent="0.25">
      <c r="A105" s="15" t="s">
        <v>457</v>
      </c>
      <c r="B105" s="15" t="s">
        <v>28</v>
      </c>
      <c r="C105" s="15">
        <v>1</v>
      </c>
      <c r="D105" s="13" t="str">
        <f t="shared" si="4"/>
        <v>Electric DHW no Natural Gas</v>
      </c>
      <c r="E105" s="15" t="s">
        <v>135</v>
      </c>
    </row>
    <row r="106" spans="1:5" x14ac:dyDescent="0.25">
      <c r="A106" s="15" t="s">
        <v>457</v>
      </c>
      <c r="B106" s="15" t="s">
        <v>29</v>
      </c>
      <c r="C106" s="15">
        <v>1</v>
      </c>
      <c r="D106" s="13" t="str">
        <f t="shared" si="4"/>
        <v>Heatpump DHW</v>
      </c>
      <c r="E106" s="15" t="s">
        <v>135</v>
      </c>
    </row>
    <row r="107" spans="1:5" x14ac:dyDescent="0.25">
      <c r="A107" s="15" t="s">
        <v>457</v>
      </c>
      <c r="B107" s="15" t="s">
        <v>30</v>
      </c>
      <c r="C107" s="15">
        <v>1</v>
      </c>
      <c r="D107" s="13" t="str">
        <f t="shared" si="4"/>
        <v>Heatpump DHW no Natural Gas</v>
      </c>
      <c r="E107" s="15" t="s">
        <v>135</v>
      </c>
    </row>
    <row r="108" spans="1:5" x14ac:dyDescent="0.25">
      <c r="A108" s="15" t="s">
        <v>457</v>
      </c>
      <c r="B108" s="15" t="s">
        <v>31</v>
      </c>
      <c r="C108" s="15">
        <v>1</v>
      </c>
      <c r="D108" s="13" t="str">
        <f t="shared" si="4"/>
        <v>Heatpump HVAC</v>
      </c>
      <c r="E108" s="15" t="s">
        <v>135</v>
      </c>
    </row>
    <row r="109" spans="1:5" x14ac:dyDescent="0.25">
      <c r="A109" s="15" t="s">
        <v>457</v>
      </c>
      <c r="B109" s="15" t="s">
        <v>32</v>
      </c>
      <c r="C109" s="15">
        <v>1</v>
      </c>
      <c r="D109" s="13" t="str">
        <f t="shared" si="4"/>
        <v>Heatpump HVAC no Natural Gas</v>
      </c>
      <c r="E109" s="15" t="s">
        <v>135</v>
      </c>
    </row>
    <row r="110" spans="1:5" x14ac:dyDescent="0.25">
      <c r="A110" s="15" t="s">
        <v>457</v>
      </c>
      <c r="B110" s="15" t="s">
        <v>33</v>
      </c>
      <c r="C110" s="15">
        <v>1</v>
      </c>
      <c r="D110" s="13" t="str">
        <f t="shared" si="4"/>
        <v xml:space="preserve">Heatpump HVAC &amp; DHW </v>
      </c>
      <c r="E110" s="15" t="s">
        <v>135</v>
      </c>
    </row>
    <row r="111" spans="1:5" x14ac:dyDescent="0.25">
      <c r="A111" s="15" t="s">
        <v>457</v>
      </c>
      <c r="B111" s="15" t="s">
        <v>34</v>
      </c>
      <c r="C111" s="15">
        <v>1</v>
      </c>
      <c r="D111" s="13" t="str">
        <f t="shared" si="4"/>
        <v>Heatpump HVAC &amp; DHW no Natural Gas</v>
      </c>
      <c r="E111" s="15" t="s">
        <v>135</v>
      </c>
    </row>
    <row r="112" spans="1:5" x14ac:dyDescent="0.25">
      <c r="A112" s="15"/>
      <c r="B112" s="15"/>
      <c r="C112" s="15"/>
      <c r="D112" s="13"/>
      <c r="E112" s="15"/>
    </row>
    <row r="113" spans="1:5" x14ac:dyDescent="0.25">
      <c r="A113" s="15" t="s">
        <v>458</v>
      </c>
      <c r="B113" s="15"/>
      <c r="C113" s="15"/>
      <c r="D113" s="17" t="str">
        <f>VLOOKUP(A113,TestArray,2)</f>
        <v>E+A+A Base &amp; Windows</v>
      </c>
      <c r="E113" s="15"/>
    </row>
    <row r="114" spans="1:5" x14ac:dyDescent="0.25">
      <c r="A114" s="15"/>
      <c r="B114" s="15"/>
      <c r="C114" s="15"/>
      <c r="D114" s="15" t="s">
        <v>162</v>
      </c>
      <c r="E114" s="15"/>
    </row>
    <row r="115" spans="1:5" x14ac:dyDescent="0.25">
      <c r="A115" s="15"/>
      <c r="B115" s="15"/>
      <c r="C115" s="15"/>
      <c r="D115" s="15" t="s">
        <v>247</v>
      </c>
      <c r="E115" s="15"/>
    </row>
    <row r="116" spans="1:5" x14ac:dyDescent="0.25">
      <c r="A116" s="15" t="s">
        <v>458</v>
      </c>
      <c r="B116" s="15" t="s">
        <v>3</v>
      </c>
      <c r="C116" s="15">
        <v>1</v>
      </c>
      <c r="D116" s="13" t="str">
        <f t="shared" ref="D116:D125" si="5">VLOOKUP(A116,TestArray,4+RIGHT(B116,2))</f>
        <v>E 1440ft2 as New Construction</v>
      </c>
      <c r="E116" s="15" t="s">
        <v>244</v>
      </c>
    </row>
    <row r="117" spans="1:5" x14ac:dyDescent="0.25">
      <c r="A117" s="15" t="s">
        <v>458</v>
      </c>
      <c r="B117" s="15" t="s">
        <v>26</v>
      </c>
      <c r="C117" s="15">
        <v>1</v>
      </c>
      <c r="D117" s="13" t="str">
        <f t="shared" si="5"/>
        <v>E 1440ft2 as Addition/Alteration</v>
      </c>
      <c r="E117" s="15" t="s">
        <v>244</v>
      </c>
    </row>
    <row r="118" spans="1:5" x14ac:dyDescent="0.25">
      <c r="A118" s="15" t="s">
        <v>458</v>
      </c>
      <c r="B118" s="15" t="s">
        <v>27</v>
      </c>
      <c r="C118" s="15">
        <v>1</v>
      </c>
      <c r="D118" s="13" t="str">
        <f t="shared" si="5"/>
        <v>EA 1665ft2</v>
      </c>
      <c r="E118" s="15" t="s">
        <v>244</v>
      </c>
    </row>
    <row r="119" spans="1:5" x14ac:dyDescent="0.25">
      <c r="A119" s="15" t="s">
        <v>458</v>
      </c>
      <c r="B119" s="15" t="s">
        <v>28</v>
      </c>
      <c r="C119" s="15">
        <v>1</v>
      </c>
      <c r="D119" s="13" t="str">
        <f t="shared" si="5"/>
        <v>EAA Ceiling R38 Verified</v>
      </c>
      <c r="E119" s="15" t="s">
        <v>244</v>
      </c>
    </row>
    <row r="120" spans="1:5" x14ac:dyDescent="0.25">
      <c r="A120" s="15" t="s">
        <v>458</v>
      </c>
      <c r="B120" s="15" t="s">
        <v>29</v>
      </c>
      <c r="C120" s="15">
        <v>1</v>
      </c>
      <c r="D120" s="13" t="str">
        <f t="shared" si="5"/>
        <v>EAA Ceiling R38 Verified Wind U0.41/S0.36</v>
      </c>
      <c r="E120" s="15" t="s">
        <v>244</v>
      </c>
    </row>
    <row r="121" spans="1:5" x14ac:dyDescent="0.25">
      <c r="A121" s="15" t="s">
        <v>458</v>
      </c>
      <c r="B121" s="15" t="s">
        <v>30</v>
      </c>
      <c r="C121" s="15">
        <v>1</v>
      </c>
      <c r="D121" s="13" t="str">
        <f t="shared" si="5"/>
        <v>EAA Ceiling R38 Verified Wind U0.41/S0.36 Verified</v>
      </c>
      <c r="E121" s="15" t="s">
        <v>244</v>
      </c>
    </row>
    <row r="122" spans="1:5" x14ac:dyDescent="0.25">
      <c r="A122" s="15" t="s">
        <v>458</v>
      </c>
      <c r="B122" s="15" t="s">
        <v>31</v>
      </c>
      <c r="C122" s="15">
        <v>1</v>
      </c>
      <c r="D122" s="13" t="str">
        <f t="shared" si="5"/>
        <v>EAA Ceiling R38 Verified Wind U0.40/S0.35</v>
      </c>
      <c r="E122" s="15" t="s">
        <v>244</v>
      </c>
    </row>
    <row r="123" spans="1:5" x14ac:dyDescent="0.25">
      <c r="A123" s="15" t="s">
        <v>458</v>
      </c>
      <c r="B123" s="15" t="s">
        <v>32</v>
      </c>
      <c r="C123" s="15">
        <v>1</v>
      </c>
      <c r="D123" s="13" t="str">
        <f t="shared" si="5"/>
        <v>EAA Ceiling R38 Verified Wind U0.40/S0.35 Verified</v>
      </c>
      <c r="E123" s="15" t="s">
        <v>244</v>
      </c>
    </row>
    <row r="124" spans="1:5" x14ac:dyDescent="0.25">
      <c r="A124" s="15" t="s">
        <v>458</v>
      </c>
      <c r="B124" s="15" t="s">
        <v>33</v>
      </c>
      <c r="C124" s="15">
        <v>1</v>
      </c>
      <c r="D124" s="13" t="str">
        <f t="shared" si="5"/>
        <v>EAA Ceiling R38 Verified Wind U0.39/S0.34</v>
      </c>
      <c r="E124" s="15" t="s">
        <v>244</v>
      </c>
    </row>
    <row r="125" spans="1:5" x14ac:dyDescent="0.25">
      <c r="A125" s="15" t="s">
        <v>458</v>
      </c>
      <c r="B125" s="15" t="s">
        <v>34</v>
      </c>
      <c r="C125" s="15">
        <v>1</v>
      </c>
      <c r="D125" s="13" t="str">
        <f t="shared" si="5"/>
        <v>EAA Ceiling R38 Verified Wind U0.39/S0.34 Verified</v>
      </c>
      <c r="E125" s="15" t="s">
        <v>244</v>
      </c>
    </row>
    <row r="126" spans="1:5" x14ac:dyDescent="0.25">
      <c r="A126" s="15"/>
      <c r="B126" s="15"/>
      <c r="C126" s="15"/>
      <c r="D126" s="13"/>
      <c r="E126" s="15"/>
    </row>
    <row r="127" spans="1:5" x14ac:dyDescent="0.25">
      <c r="A127" s="15" t="s">
        <v>459</v>
      </c>
      <c r="B127" s="15"/>
      <c r="C127" s="15"/>
      <c r="D127" s="17" t="str">
        <f>VLOOKUP(A127,TestArray,2)</f>
        <v>E+A+A Walls &amp; HVAC</v>
      </c>
      <c r="E127" s="15"/>
    </row>
    <row r="128" spans="1:5" x14ac:dyDescent="0.25">
      <c r="A128" s="15"/>
      <c r="B128" s="15"/>
      <c r="C128" s="15"/>
      <c r="D128" s="15" t="s">
        <v>162</v>
      </c>
      <c r="E128" s="15"/>
    </row>
    <row r="129" spans="1:5" x14ac:dyDescent="0.25">
      <c r="A129" s="15"/>
      <c r="B129" s="15"/>
      <c r="C129" s="15"/>
      <c r="D129" s="15" t="s">
        <v>247</v>
      </c>
      <c r="E129" s="15"/>
    </row>
    <row r="130" spans="1:5" x14ac:dyDescent="0.25">
      <c r="A130" s="15" t="s">
        <v>459</v>
      </c>
      <c r="B130" s="15" t="s">
        <v>3</v>
      </c>
      <c r="C130" s="15">
        <v>1</v>
      </c>
      <c r="D130" s="13" t="str">
        <f t="shared" ref="D130:D139" si="6">VLOOKUP(A130,TestArray,4+RIGHT(B130,2))</f>
        <v>EAA Ceiling R38 Verified Wall R11</v>
      </c>
      <c r="E130" s="15" t="s">
        <v>244</v>
      </c>
    </row>
    <row r="131" spans="1:5" x14ac:dyDescent="0.25">
      <c r="A131" s="15" t="s">
        <v>459</v>
      </c>
      <c r="B131" s="15" t="s">
        <v>26</v>
      </c>
      <c r="C131" s="15">
        <v>1</v>
      </c>
      <c r="D131" s="13" t="str">
        <f t="shared" si="6"/>
        <v>EAA Ceiling R38 Verified Wall R11 Verified</v>
      </c>
      <c r="E131" s="15" t="s">
        <v>244</v>
      </c>
    </row>
    <row r="132" spans="1:5" x14ac:dyDescent="0.25">
      <c r="A132" s="15" t="s">
        <v>459</v>
      </c>
      <c r="B132" s="15" t="s">
        <v>27</v>
      </c>
      <c r="C132" s="15">
        <v>1</v>
      </c>
      <c r="D132" s="13" t="str">
        <f t="shared" si="6"/>
        <v>EAA Ceiling R38 Verified Wall R13</v>
      </c>
      <c r="E132" s="15" t="s">
        <v>244</v>
      </c>
    </row>
    <row r="133" spans="1:5" x14ac:dyDescent="0.25">
      <c r="A133" s="15" t="s">
        <v>459</v>
      </c>
      <c r="B133" s="15" t="s">
        <v>28</v>
      </c>
      <c r="C133" s="15">
        <v>1</v>
      </c>
      <c r="D133" s="13" t="str">
        <f t="shared" si="6"/>
        <v>EAA Ceiling R38 Verified Wall R13 Verified</v>
      </c>
      <c r="E133" s="15" t="s">
        <v>244</v>
      </c>
    </row>
    <row r="134" spans="1:5" x14ac:dyDescent="0.25">
      <c r="A134" s="15" t="s">
        <v>459</v>
      </c>
      <c r="B134" s="15" t="s">
        <v>29</v>
      </c>
      <c r="C134" s="15">
        <v>1</v>
      </c>
      <c r="D134" s="13" t="str">
        <f t="shared" si="6"/>
        <v>EAA Ceiling R38 Verified HVAC Worse</v>
      </c>
      <c r="E134" s="15" t="s">
        <v>244</v>
      </c>
    </row>
    <row r="135" spans="1:5" x14ac:dyDescent="0.25">
      <c r="A135" s="15" t="s">
        <v>459</v>
      </c>
      <c r="B135" s="15" t="s">
        <v>30</v>
      </c>
      <c r="C135" s="15">
        <v>1</v>
      </c>
      <c r="D135" s="13" t="str">
        <f t="shared" si="6"/>
        <v>EAA Ceiling R38 Verified HVAC Worse Verified</v>
      </c>
      <c r="E135" s="15" t="s">
        <v>244</v>
      </c>
    </row>
    <row r="136" spans="1:5" x14ac:dyDescent="0.25">
      <c r="A136" s="15" t="s">
        <v>459</v>
      </c>
      <c r="B136" s="15" t="s">
        <v>31</v>
      </c>
      <c r="C136" s="15">
        <v>1</v>
      </c>
      <c r="D136" s="13" t="str">
        <f t="shared" si="6"/>
        <v xml:space="preserve">EAA Ceiling R38 Verified HVAC Equal </v>
      </c>
      <c r="E136" s="15" t="s">
        <v>244</v>
      </c>
    </row>
    <row r="137" spans="1:5" x14ac:dyDescent="0.25">
      <c r="A137" s="15" t="s">
        <v>459</v>
      </c>
      <c r="B137" s="15" t="s">
        <v>32</v>
      </c>
      <c r="C137" s="15">
        <v>1</v>
      </c>
      <c r="D137" s="13" t="str">
        <f t="shared" si="6"/>
        <v>EAA Ceiling R38 Verified HVAC Equal Verified</v>
      </c>
      <c r="E137" s="15" t="s">
        <v>244</v>
      </c>
    </row>
    <row r="138" spans="1:5" x14ac:dyDescent="0.25">
      <c r="A138" s="15" t="s">
        <v>459</v>
      </c>
      <c r="B138" s="15" t="s">
        <v>33</v>
      </c>
      <c r="C138" s="15">
        <v>1</v>
      </c>
      <c r="D138" s="13" t="str">
        <f t="shared" si="6"/>
        <v>EAA Ceiling R38 Verified HVAC Better</v>
      </c>
      <c r="E138" s="15" t="s">
        <v>244</v>
      </c>
    </row>
    <row r="139" spans="1:5" x14ac:dyDescent="0.25">
      <c r="A139" s="15" t="s">
        <v>459</v>
      </c>
      <c r="B139" s="15" t="s">
        <v>34</v>
      </c>
      <c r="C139" s="15">
        <v>1</v>
      </c>
      <c r="D139" s="13" t="str">
        <f t="shared" si="6"/>
        <v>EAA Ceiling R38 Verified HVAC Better Verified</v>
      </c>
      <c r="E139" s="15" t="s">
        <v>244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41"/>
  <sheetViews>
    <sheetView tabSelected="1" workbookViewId="0"/>
  </sheetViews>
  <sheetFormatPr defaultRowHeight="15" x14ac:dyDescent="0.25"/>
  <cols>
    <col min="1" max="1" width="11.140625" style="38" customWidth="1"/>
    <col min="2" max="2" width="9.140625" style="38" customWidth="1"/>
    <col min="3" max="3" width="10.5703125" style="38" bestFit="1" customWidth="1"/>
    <col min="4" max="4" width="9.140625" style="38"/>
    <col min="5" max="5" width="1.140625" style="38" customWidth="1"/>
    <col min="6" max="9" width="9.140625" style="38"/>
    <col min="10" max="10" width="8.85546875" style="38" customWidth="1"/>
    <col min="11" max="16384" width="9.140625" style="38"/>
  </cols>
  <sheetData>
    <row r="1" spans="1:13" ht="23.25" x14ac:dyDescent="0.35">
      <c r="A1" s="37" t="str">
        <f>"Summary of Residential ACM Tests ("&amp;Units&amp;")"</f>
        <v>Summary of Residential ACM Tests (kTDV/ft2)</v>
      </c>
    </row>
    <row r="3" spans="1:13" x14ac:dyDescent="0.25">
      <c r="B3" s="39" t="s">
        <v>23</v>
      </c>
      <c r="C3" s="40">
        <v>43073</v>
      </c>
      <c r="D3" s="41"/>
      <c r="E3" s="41"/>
      <c r="F3" s="41"/>
      <c r="G3" s="41"/>
      <c r="M3" s="38" t="s">
        <v>196</v>
      </c>
    </row>
    <row r="4" spans="1:13" x14ac:dyDescent="0.25">
      <c r="B4" s="39" t="s">
        <v>24</v>
      </c>
      <c r="C4" s="41" t="s">
        <v>13</v>
      </c>
      <c r="D4" s="41"/>
      <c r="E4" s="41"/>
      <c r="F4" s="41"/>
      <c r="G4" s="41"/>
    </row>
    <row r="5" spans="1:13" x14ac:dyDescent="0.25">
      <c r="B5" s="39" t="s">
        <v>5</v>
      </c>
      <c r="C5" s="60" t="s">
        <v>927</v>
      </c>
      <c r="D5" s="41"/>
      <c r="E5" s="41"/>
      <c r="F5" s="41"/>
      <c r="G5" s="41"/>
      <c r="M5" s="48" t="s">
        <v>883</v>
      </c>
    </row>
    <row r="6" spans="1:13" x14ac:dyDescent="0.25">
      <c r="B6" s="39" t="s">
        <v>4</v>
      </c>
      <c r="C6" s="60" t="s">
        <v>927</v>
      </c>
      <c r="D6" s="41"/>
      <c r="E6" s="41"/>
      <c r="F6" s="41"/>
      <c r="G6" s="41"/>
    </row>
    <row r="7" spans="1:13" x14ac:dyDescent="0.25">
      <c r="B7" s="39" t="s">
        <v>884</v>
      </c>
      <c r="C7" s="41"/>
      <c r="D7" s="41"/>
      <c r="E7" s="41"/>
      <c r="F7" s="41"/>
      <c r="G7" s="41"/>
    </row>
    <row r="8" spans="1:13" x14ac:dyDescent="0.25">
      <c r="B8" s="39" t="s">
        <v>262</v>
      </c>
      <c r="C8" s="61" t="s">
        <v>16</v>
      </c>
      <c r="D8" s="61"/>
      <c r="E8" s="61"/>
      <c r="F8" s="61"/>
      <c r="G8" s="61"/>
      <c r="M8" s="49" t="s">
        <v>885</v>
      </c>
    </row>
    <row r="9" spans="1:13" x14ac:dyDescent="0.25">
      <c r="B9" s="39" t="s">
        <v>876</v>
      </c>
      <c r="C9" s="61" t="s">
        <v>122</v>
      </c>
      <c r="D9" s="61"/>
      <c r="E9" s="61"/>
      <c r="F9" s="61"/>
      <c r="G9" s="61"/>
      <c r="M9" s="49" t="s">
        <v>886</v>
      </c>
    </row>
    <row r="10" spans="1:13" x14ac:dyDescent="0.25">
      <c r="B10" s="39" t="s">
        <v>877</v>
      </c>
      <c r="C10" s="61" t="s">
        <v>122</v>
      </c>
      <c r="D10" s="61"/>
      <c r="E10" s="61"/>
      <c r="F10" s="61"/>
      <c r="G10" s="61"/>
      <c r="M10" s="49" t="s">
        <v>887</v>
      </c>
    </row>
    <row r="11" spans="1:13" x14ac:dyDescent="0.25">
      <c r="B11" s="47" t="s">
        <v>882</v>
      </c>
      <c r="C11" s="61" t="s">
        <v>122</v>
      </c>
      <c r="D11" s="61"/>
      <c r="E11" s="61"/>
      <c r="F11" s="61"/>
      <c r="G11" s="61"/>
      <c r="M11" s="49" t="s">
        <v>888</v>
      </c>
    </row>
    <row r="12" spans="1:13" x14ac:dyDescent="0.25">
      <c r="B12" s="39" t="s">
        <v>878</v>
      </c>
      <c r="C12" s="61" t="s">
        <v>122</v>
      </c>
      <c r="D12" s="61"/>
      <c r="E12" s="61"/>
      <c r="F12" s="61"/>
      <c r="G12" s="61"/>
      <c r="M12" s="49" t="s">
        <v>889</v>
      </c>
    </row>
    <row r="13" spans="1:13" x14ac:dyDescent="0.25">
      <c r="B13" s="39" t="s">
        <v>556</v>
      </c>
      <c r="C13" s="61" t="s">
        <v>856</v>
      </c>
      <c r="D13" s="61"/>
      <c r="E13" s="61"/>
      <c r="F13" s="61"/>
      <c r="G13" s="61"/>
      <c r="M13" s="49" t="s">
        <v>890</v>
      </c>
    </row>
    <row r="14" spans="1:13" x14ac:dyDescent="0.25">
      <c r="B14" s="39" t="s">
        <v>174</v>
      </c>
      <c r="C14" s="42">
        <f>Tolerance</f>
        <v>0.04</v>
      </c>
      <c r="D14" s="42"/>
      <c r="E14" s="42"/>
      <c r="F14" s="42"/>
      <c r="G14" s="42"/>
    </row>
    <row r="15" spans="1:13" x14ac:dyDescent="0.25">
      <c r="B15" s="39"/>
      <c r="C15" s="42"/>
      <c r="D15" s="42"/>
      <c r="E15" s="42"/>
      <c r="F15" s="42"/>
      <c r="G15" s="42"/>
    </row>
    <row r="16" spans="1:13" x14ac:dyDescent="0.25">
      <c r="A16" s="43"/>
      <c r="B16" s="44"/>
      <c r="C16" s="44" t="s">
        <v>546</v>
      </c>
      <c r="D16" s="44" t="s">
        <v>546</v>
      </c>
      <c r="E16" s="45"/>
      <c r="F16" s="45"/>
      <c r="G16" s="42"/>
    </row>
    <row r="17" spans="1:6" x14ac:dyDescent="0.25">
      <c r="A17" s="43"/>
      <c r="B17" s="43" t="s">
        <v>547</v>
      </c>
      <c r="C17" s="44" t="s">
        <v>111</v>
      </c>
      <c r="D17" s="44" t="s">
        <v>112</v>
      </c>
      <c r="E17" s="43"/>
      <c r="F17" s="43"/>
    </row>
    <row r="18" spans="1:6" x14ac:dyDescent="0.25">
      <c r="A18" s="43" t="s">
        <v>0</v>
      </c>
      <c r="B18" s="43" t="s">
        <v>21</v>
      </c>
      <c r="C18" s="44" t="str">
        <f>Units</f>
        <v>kTDV/ft2</v>
      </c>
      <c r="D18" s="44" t="str">
        <f>Units</f>
        <v>kTDV/ft2</v>
      </c>
      <c r="E18" s="43"/>
      <c r="F18" s="43" t="s">
        <v>6</v>
      </c>
    </row>
    <row r="19" spans="1:6" x14ac:dyDescent="0.25">
      <c r="A19" s="43" t="s">
        <v>447</v>
      </c>
      <c r="B19" s="43" t="str">
        <f ca="1">ResultT01</f>
        <v>Pass</v>
      </c>
      <c r="C19" s="46">
        <f ca="1">T01Proposed</f>
        <v>40.894999999999996</v>
      </c>
      <c r="D19" s="46">
        <f ca="1">T01Standard</f>
        <v>40.894999999999996</v>
      </c>
      <c r="F19" s="38" t="str">
        <f t="shared" ref="F19:F31" si="0">VLOOKUP(A19,TestArray,2)&amp;" in "&amp;VLOOKUP(A19,TestArray,3)&amp;" for Prototype "&amp;VLOOKUP(A19,TestArray,4)</f>
        <v>Standard Design in All Zones for Prototype S2100ft2</v>
      </c>
    </row>
    <row r="20" spans="1:6" x14ac:dyDescent="0.25">
      <c r="A20" s="43" t="s">
        <v>448</v>
      </c>
      <c r="B20" s="43" t="str">
        <f ca="1">ResultT02</f>
        <v>Pass</v>
      </c>
      <c r="C20" s="46">
        <f ca="1">T02Proposed</f>
        <v>38.791249999999998</v>
      </c>
      <c r="D20" s="46">
        <f ca="1">T02Standard</f>
        <v>38.791249999999998</v>
      </c>
      <c r="F20" s="38" t="str">
        <f t="shared" si="0"/>
        <v>Standard Design in All Zones for Prototype S2700ft2</v>
      </c>
    </row>
    <row r="21" spans="1:6" x14ac:dyDescent="0.25">
      <c r="A21" s="43" t="s">
        <v>449</v>
      </c>
      <c r="B21" s="43" t="str">
        <f ca="1">ResultT03</f>
        <v>Pass</v>
      </c>
      <c r="C21" s="46">
        <f ca="1">T03Proposed</f>
        <v>46.785625000000003</v>
      </c>
      <c r="D21" s="46">
        <f ca="1">T03Standard</f>
        <v>46.785625000000003</v>
      </c>
      <c r="F21" s="38" t="str">
        <f t="shared" si="0"/>
        <v>Standard Design in All Zones for Prototype S6960ft2</v>
      </c>
    </row>
    <row r="22" spans="1:6" x14ac:dyDescent="0.25">
      <c r="A22" s="43" t="s">
        <v>450</v>
      </c>
      <c r="B22" s="43" t="str">
        <f ca="1">ResultT04</f>
        <v>Pass</v>
      </c>
      <c r="C22" s="46">
        <f ca="1">T04Proposed</f>
        <v>37.536249999999995</v>
      </c>
      <c r="D22" s="46">
        <f ca="1">T04Standard</f>
        <v>40.894999999999996</v>
      </c>
      <c r="F22" s="38" t="str">
        <f t="shared" si="0"/>
        <v>Proposed Design in All Zones for Prototype P2100ft2</v>
      </c>
    </row>
    <row r="23" spans="1:6" x14ac:dyDescent="0.25">
      <c r="A23" s="43" t="s">
        <v>451</v>
      </c>
      <c r="B23" s="43" t="str">
        <f ca="1">ResultT05</f>
        <v>Pass</v>
      </c>
      <c r="C23" s="46">
        <f ca="1">T05Proposed</f>
        <v>35.090624999999996</v>
      </c>
      <c r="D23" s="46">
        <f ca="1">T05Standard</f>
        <v>38.791249999999998</v>
      </c>
      <c r="F23" s="38" t="str">
        <f t="shared" si="0"/>
        <v>Proposed Design in All Zones for Prototype P2700ft2</v>
      </c>
    </row>
    <row r="24" spans="1:6" x14ac:dyDescent="0.25">
      <c r="A24" s="43" t="s">
        <v>452</v>
      </c>
      <c r="B24" s="43" t="str">
        <f ca="1">ResultT06</f>
        <v>Pass</v>
      </c>
      <c r="C24" s="46">
        <f ca="1">T06Proposed</f>
        <v>43.057500000000005</v>
      </c>
      <c r="D24" s="46">
        <f ca="1">T06Standard</f>
        <v>46.785625000000003</v>
      </c>
      <c r="F24" s="38" t="str">
        <f t="shared" si="0"/>
        <v>Proposed Design in All Zones for Prototype P6960ft2</v>
      </c>
    </row>
    <row r="25" spans="1:6" x14ac:dyDescent="0.25">
      <c r="A25" s="43" t="s">
        <v>453</v>
      </c>
      <c r="B25" s="43" t="str">
        <f ca="1">ResultT07</f>
        <v>Pass</v>
      </c>
      <c r="C25" s="46">
        <f ca="1">T07Proposed</f>
        <v>37.278000000000006</v>
      </c>
      <c r="D25" s="46">
        <f ca="1">T07Standard</f>
        <v>41.01</v>
      </c>
      <c r="F25" s="38" t="str">
        <f t="shared" si="0"/>
        <v>Common Measures in Zone 12 for Prototype P2100ft2</v>
      </c>
    </row>
    <row r="26" spans="1:6" x14ac:dyDescent="0.25">
      <c r="A26" s="43" t="s">
        <v>454</v>
      </c>
      <c r="B26" s="43" t="str">
        <f ca="1">ResultT08</f>
        <v>Pass</v>
      </c>
      <c r="C26" s="46">
        <f ca="1">T08Proposed</f>
        <v>40.936999999999998</v>
      </c>
      <c r="D26" s="46">
        <f ca="1">T08Standard</f>
        <v>41.01</v>
      </c>
      <c r="F26" s="38" t="str">
        <f t="shared" si="0"/>
        <v>Water Heating in Zone 12 for Prototype P2100ft2</v>
      </c>
    </row>
    <row r="27" spans="1:6" x14ac:dyDescent="0.25">
      <c r="A27" s="43" t="s">
        <v>455</v>
      </c>
      <c r="B27" s="43" t="str">
        <f ca="1">ResultT09</f>
        <v>Pass</v>
      </c>
      <c r="C27" s="46">
        <f ca="1">T09Proposed</f>
        <v>40.897999999999996</v>
      </c>
      <c r="D27" s="46">
        <f ca="1">T09Standard</f>
        <v>41.01</v>
      </c>
      <c r="F27" s="38" t="str">
        <f t="shared" si="0"/>
        <v>Multiple Orientation in Zone 12 for Prototype S2100ft2/P2100ft2</v>
      </c>
    </row>
    <row r="28" spans="1:6" x14ac:dyDescent="0.25">
      <c r="A28" s="43" t="s">
        <v>456</v>
      </c>
      <c r="B28" s="43" t="str">
        <f ca="1">ResultT10</f>
        <v>Pass</v>
      </c>
      <c r="C28" s="46">
        <f ca="1">T10Proposed</f>
        <v>58.784000000000006</v>
      </c>
      <c r="D28" s="46">
        <f ca="1">T10Standard</f>
        <v>59.98</v>
      </c>
      <c r="F28" s="38" t="str">
        <f t="shared" si="0"/>
        <v>Multi Family Water Heating in Zone 12 for Prototype P6960ft2</v>
      </c>
    </row>
    <row r="29" spans="1:6" x14ac:dyDescent="0.25">
      <c r="A29" s="43" t="s">
        <v>457</v>
      </c>
      <c r="B29" s="43" t="str">
        <f ca="1">ResultT11</f>
        <v>Pass</v>
      </c>
      <c r="C29" s="46">
        <f ca="1">T11Proposed</f>
        <v>47.302</v>
      </c>
      <c r="D29" s="46">
        <f ca="1">T11Standard</f>
        <v>50.027000000000001</v>
      </c>
      <c r="F29" s="38" t="str">
        <f t="shared" si="0"/>
        <v>Source Energy in Zone 12 for Prototype P2100ft2</v>
      </c>
    </row>
    <row r="30" spans="1:6" x14ac:dyDescent="0.25">
      <c r="A30" s="43" t="s">
        <v>458</v>
      </c>
      <c r="B30" s="43" t="str">
        <f ca="1">ResultT12</f>
        <v>Pass</v>
      </c>
      <c r="C30" s="46">
        <f ca="1">T12Proposed</f>
        <v>178.089</v>
      </c>
      <c r="D30" s="46">
        <f ca="1">T12Standard</f>
        <v>181.45000000000002</v>
      </c>
      <c r="F30" s="38" t="str">
        <f t="shared" si="0"/>
        <v>E+A+A Base &amp; Windows in Zone 12 for Prototype P1665ft2</v>
      </c>
    </row>
    <row r="31" spans="1:6" x14ac:dyDescent="0.25">
      <c r="A31" s="43" t="s">
        <v>459</v>
      </c>
      <c r="B31" s="43" t="str">
        <f ca="1">ResultT13</f>
        <v>Pass</v>
      </c>
      <c r="C31" s="46">
        <f ca="1">T13Proposed</f>
        <v>132.822</v>
      </c>
      <c r="D31" s="46">
        <f ca="1">T13Standard</f>
        <v>166.49299999999999</v>
      </c>
      <c r="F31" s="38" t="str">
        <f t="shared" si="0"/>
        <v>E+A+A Walls &amp; HVAC in Zone 12 for Prototype P1665ft2</v>
      </c>
    </row>
    <row r="33" spans="1:1" x14ac:dyDescent="0.25">
      <c r="A33" s="43" t="s">
        <v>558</v>
      </c>
    </row>
    <row r="35" spans="1:1" x14ac:dyDescent="0.25">
      <c r="A35" s="52" t="s">
        <v>537</v>
      </c>
    </row>
    <row r="36" spans="1:1" x14ac:dyDescent="0.25">
      <c r="A36" s="52" t="s">
        <v>893</v>
      </c>
    </row>
    <row r="37" spans="1:1" x14ac:dyDescent="0.25">
      <c r="A37" s="52" t="s">
        <v>538</v>
      </c>
    </row>
    <row r="38" spans="1:1" x14ac:dyDescent="0.25">
      <c r="A38" s="52" t="s">
        <v>894</v>
      </c>
    </row>
    <row r="39" spans="1:1" x14ac:dyDescent="0.25">
      <c r="A39" s="52" t="s">
        <v>895</v>
      </c>
    </row>
    <row r="40" spans="1:1" x14ac:dyDescent="0.25">
      <c r="A40" s="52" t="s">
        <v>896</v>
      </c>
    </row>
    <row r="41" spans="1:1" x14ac:dyDescent="0.25">
      <c r="A41" s="52" t="s">
        <v>897</v>
      </c>
    </row>
  </sheetData>
  <mergeCells count="6">
    <mergeCell ref="C8:G8"/>
    <mergeCell ref="C9:G9"/>
    <mergeCell ref="C13:G13"/>
    <mergeCell ref="C10:G10"/>
    <mergeCell ref="C11:G11"/>
    <mergeCell ref="C12:G12"/>
  </mergeCells>
  <conditionalFormatting sqref="B19:B26">
    <cfRule type="cellIs" dxfId="425" priority="17" operator="equal">
      <formula>Pass</formula>
    </cfRule>
    <cfRule type="cellIs" dxfId="424" priority="18" operator="equal">
      <formula>Fail</formula>
    </cfRule>
  </conditionalFormatting>
  <conditionalFormatting sqref="B30">
    <cfRule type="cellIs" dxfId="423" priority="15" operator="equal">
      <formula>Pass</formula>
    </cfRule>
    <cfRule type="cellIs" dxfId="422" priority="16" operator="equal">
      <formula>Fail</formula>
    </cfRule>
  </conditionalFormatting>
  <conditionalFormatting sqref="B27">
    <cfRule type="cellIs" dxfId="421" priority="9" operator="equal">
      <formula>Pass</formula>
    </cfRule>
    <cfRule type="cellIs" dxfId="420" priority="10" operator="equal">
      <formula>Fail</formula>
    </cfRule>
  </conditionalFormatting>
  <conditionalFormatting sqref="B28">
    <cfRule type="cellIs" dxfId="419" priority="5" operator="equal">
      <formula>Pass</formula>
    </cfRule>
    <cfRule type="cellIs" dxfId="418" priority="6" operator="equal">
      <formula>Fail</formula>
    </cfRule>
  </conditionalFormatting>
  <conditionalFormatting sqref="B29">
    <cfRule type="cellIs" dxfId="417" priority="3" operator="equal">
      <formula>Pass</formula>
    </cfRule>
    <cfRule type="cellIs" dxfId="416" priority="4" operator="equal">
      <formula>Fail</formula>
    </cfRule>
  </conditionalFormatting>
  <conditionalFormatting sqref="B31">
    <cfRule type="cellIs" dxfId="415" priority="1" operator="equal">
      <formula>Pass</formula>
    </cfRule>
    <cfRule type="cellIs" dxfId="414" priority="2" operator="equal">
      <formula>Fail</formula>
    </cfRule>
  </conditionalFormatting>
  <dataValidations count="6">
    <dataValidation type="list" allowBlank="1" showInputMessage="1" showErrorMessage="1" sqref="C8:G8" xr:uid="{00000000-0002-0000-0200-000000000000}">
      <formula1>SoftwareTypeList</formula1>
    </dataValidation>
    <dataValidation type="list" allowBlank="1" showInputMessage="1" showErrorMessage="1" sqref="C13" xr:uid="{00000000-0002-0000-0200-000002000000}">
      <formula1>"kTDV/ft2,EDR"</formula1>
    </dataValidation>
    <dataValidation type="list" allowBlank="1" showInputMessage="1" showErrorMessage="1" sqref="C9:G9" xr:uid="{5B32709A-A7AC-4492-86B1-B534C50EA82C}">
      <formula1>SingleFamilyTypeList</formula1>
    </dataValidation>
    <dataValidation type="list" allowBlank="1" showInputMessage="1" showErrorMessage="1" sqref="C10:G10" xr:uid="{2581E06B-5A10-4CB0-BCD0-1354FD7C8450}">
      <formula1>MultiFamilyTypeList</formula1>
    </dataValidation>
    <dataValidation type="list" allowBlank="1" showInputMessage="1" showErrorMessage="1" sqref="C11:G11" xr:uid="{E8AEF94D-5D99-436C-AC09-F317D2EDD368}">
      <formula1>NewlyConstructedTypeList</formula1>
    </dataValidation>
    <dataValidation type="list" allowBlank="1" showInputMessage="1" showErrorMessage="1" sqref="C12:G12" xr:uid="{E00F97C9-5C62-45D8-8E3B-FA10FEDD51C8}">
      <formula1>AdditionsAlterationsTypeList</formula1>
    </dataValidation>
  </dataValidations>
  <pageMargins left="0.7" right="0.7" top="0.75" bottom="0.75" header="0.3" footer="0.3"/>
  <pageSetup scale="86" fitToHeight="0" orientation="portrait" r:id="rId1"/>
  <ignoredErrors>
    <ignoredError sqref="B20"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C212"/>
  <sheetViews>
    <sheetView zoomScale="80" zoomScaleNormal="80" workbookViewId="0">
      <pane xSplit="3" ySplit="7" topLeftCell="D8" activePane="bottomRight" state="frozen"/>
      <selection pane="topRight" activeCell="D1" sqref="D1"/>
      <selection pane="bottomLeft" activeCell="A8" sqref="A8"/>
      <selection pane="bottomRight" activeCell="D8" sqref="D8"/>
    </sheetView>
  </sheetViews>
  <sheetFormatPr defaultRowHeight="15" x14ac:dyDescent="0.25"/>
  <cols>
    <col min="1" max="2" width="10.7109375" customWidth="1"/>
    <col min="3" max="3" width="49.85546875" customWidth="1"/>
    <col min="4" max="13" width="10.7109375" customWidth="1"/>
  </cols>
  <sheetData>
    <row r="1" spans="1:55" ht="23.25" x14ac:dyDescent="0.35">
      <c r="A1" s="35" t="str">
        <f>"Comparison between Reference &amp; Candidate Software ("&amp;Units&amp;")"</f>
        <v>Comparison between Reference &amp; Candidate Software (kTDV/ft2)</v>
      </c>
      <c r="P1" t="str">
        <f t="shared" ref="P1:X1" ca="1" si="0">INDIRECT(P4)</f>
        <v>'Reference'!$A$1:$JB$1000</v>
      </c>
      <c r="Q1" t="str">
        <f t="shared" ca="1" si="0"/>
        <v>'Reference'!$A$1:$JB$1000</v>
      </c>
      <c r="R1" t="str">
        <f t="shared" ca="1" si="0"/>
        <v>'Reference'!$A$1:$JB$1000</v>
      </c>
      <c r="S1" t="str">
        <f t="shared" ca="1" si="0"/>
        <v>'Reference'!$A$1:$JB$1000</v>
      </c>
      <c r="T1" t="str">
        <f t="shared" ca="1" si="0"/>
        <v>'Reference'!$A$1:$JB$1000</v>
      </c>
      <c r="U1" t="str">
        <f t="shared" ca="1" si="0"/>
        <v>'Reference'!$A$1:$JB$1000</v>
      </c>
      <c r="V1" t="str">
        <f t="shared" ca="1" si="0"/>
        <v>'Reference'!$A$1:$JB$1000</v>
      </c>
      <c r="W1" t="str">
        <f t="shared" ca="1" si="0"/>
        <v>'Reference'!$A$1:$JB$1000</v>
      </c>
      <c r="X1" t="str">
        <f t="shared" ca="1" si="0"/>
        <v>'Reference'!$A$1:$JB$1000</v>
      </c>
      <c r="Y1" t="str">
        <f t="shared" ref="Y1:AF1" ca="1" si="1">INDIRECT(Y4)</f>
        <v>'Candidate'!$A$1:$JB$1000</v>
      </c>
      <c r="Z1" t="str">
        <f t="shared" ca="1" si="1"/>
        <v>'Candidate'!$A$1:$JB$1000</v>
      </c>
      <c r="AA1" t="str">
        <f t="shared" ca="1" si="1"/>
        <v>'Candidate'!$A$1:$JB$1000</v>
      </c>
      <c r="AB1" t="str">
        <f t="shared" ca="1" si="1"/>
        <v>'Candidate'!$A$1:$JB$1000</v>
      </c>
      <c r="AC1" t="str">
        <f t="shared" ca="1" si="1"/>
        <v>'Candidate'!$A$1:$JB$1000</v>
      </c>
      <c r="AD1" t="str">
        <f t="shared" ca="1" si="1"/>
        <v>'Candidate'!$A$1:$JB$1000</v>
      </c>
      <c r="AE1" t="str">
        <f t="shared" ca="1" si="1"/>
        <v>'Candidate'!$A$1:$JB$1000</v>
      </c>
      <c r="AF1" t="str">
        <f t="shared" ca="1" si="1"/>
        <v>'Candidate'!$A$1:$JB$1000</v>
      </c>
      <c r="AG1" t="str">
        <f ca="1">INDIRECT(AG4)</f>
        <v>'Candidate'!$A$1:$JB$1000</v>
      </c>
      <c r="AH1" t="str">
        <f t="shared" ref="AH1:AP1" ca="1" si="2">INDIRECT(AH4)</f>
        <v>'Reference'!$A$1:$JB$1000</v>
      </c>
      <c r="AI1" t="str">
        <f t="shared" ca="1" si="2"/>
        <v>'Reference'!$A$1:$JB$1000</v>
      </c>
      <c r="AJ1" t="str">
        <f t="shared" ca="1" si="2"/>
        <v>'Reference'!$A$1:$JB$1000</v>
      </c>
      <c r="AK1" t="str">
        <f t="shared" ca="1" si="2"/>
        <v>'Reference'!$A$1:$JB$1000</v>
      </c>
      <c r="AL1" t="str">
        <f t="shared" ca="1" si="2"/>
        <v>'Reference'!$A$1:$JB$1000</v>
      </c>
      <c r="AM1" t="str">
        <f t="shared" ca="1" si="2"/>
        <v>'Reference'!$A$1:$JB$1000</v>
      </c>
      <c r="AN1" t="str">
        <f t="shared" ca="1" si="2"/>
        <v>'Reference'!$A$1:$JB$1000</v>
      </c>
      <c r="AO1" t="str">
        <f t="shared" ca="1" si="2"/>
        <v>'Reference'!$A$1:$JB$1000</v>
      </c>
      <c r="AP1" t="str">
        <f t="shared" ca="1" si="2"/>
        <v>'Reference'!$A$1:$JB$1000</v>
      </c>
      <c r="AQ1" t="str">
        <f t="shared" ref="AQ1:AY1" ca="1" si="3">INDIRECT(AQ4)</f>
        <v>'Candidate'!$A$1:$JB$1000</v>
      </c>
      <c r="AR1" t="str">
        <f t="shared" ca="1" si="3"/>
        <v>'Candidate'!$A$1:$JB$1000</v>
      </c>
      <c r="AS1" t="str">
        <f t="shared" ca="1" si="3"/>
        <v>'Candidate'!$A$1:$JB$1000</v>
      </c>
      <c r="AT1" t="str">
        <f t="shared" ca="1" si="3"/>
        <v>'Candidate'!$A$1:$JB$1000</v>
      </c>
      <c r="AU1" t="str">
        <f t="shared" ca="1" si="3"/>
        <v>'Candidate'!$A$1:$JB$1000</v>
      </c>
      <c r="AV1" t="str">
        <f t="shared" ca="1" si="3"/>
        <v>'Candidate'!$A$1:$JB$1000</v>
      </c>
      <c r="AW1" t="str">
        <f t="shared" ca="1" si="3"/>
        <v>'Candidate'!$A$1:$JB$1000</v>
      </c>
      <c r="AX1" t="str">
        <f t="shared" ca="1" si="3"/>
        <v>'Candidate'!$A$1:$JB$1000</v>
      </c>
      <c r="AY1" t="str">
        <f t="shared" ca="1" si="3"/>
        <v>'Candidate'!$A$1:$JB$1000</v>
      </c>
      <c r="BB1" s="53"/>
    </row>
    <row r="2" spans="1:55" x14ac:dyDescent="0.25">
      <c r="B2" s="1" t="str">
        <f>Summary!B3</f>
        <v>Comparison Date:</v>
      </c>
      <c r="C2" s="12">
        <f>Comparison_Date</f>
        <v>43073</v>
      </c>
      <c r="P2" t="str">
        <f ca="1">INDIRECT(P4&amp;"FileName")</f>
        <v>'ReferenceLookups'!$N$1:$N$1000</v>
      </c>
      <c r="Y2" t="str">
        <f ca="1">INDIRECT(Y4&amp;"FileName")</f>
        <v>'CandidateLookups'!$N$1:$N$1000</v>
      </c>
      <c r="AH2" t="str">
        <f ca="1">INDIRECT(AH4&amp;"FileName")</f>
        <v>'ReferenceLookups'!$N$1:$N$1000</v>
      </c>
      <c r="AQ2" t="str">
        <f ca="1">INDIRECT(AQ4&amp;"FileName")</f>
        <v>'CandidateLookups'!$N$1:$N$1000</v>
      </c>
      <c r="BB2" s="53"/>
    </row>
    <row r="3" spans="1:55" x14ac:dyDescent="0.25">
      <c r="B3" s="1" t="str">
        <f>Summary!B4</f>
        <v>Comparison Author:</v>
      </c>
      <c r="C3" s="11" t="str">
        <f>Comparison_Author</f>
        <v>Ken Nittler</v>
      </c>
      <c r="Q3" s="18">
        <f t="shared" ref="Q3:X3" ca="1" si="4">INDIRECT(Q$4&amp;Q$5&amp;Q$6)</f>
        <v>43</v>
      </c>
      <c r="R3" s="18">
        <f t="shared" ca="1" si="4"/>
        <v>44</v>
      </c>
      <c r="S3" s="18">
        <f t="shared" ca="1" si="4"/>
        <v>45</v>
      </c>
      <c r="T3" s="18">
        <f t="shared" ca="1" si="4"/>
        <v>46</v>
      </c>
      <c r="U3" s="18">
        <f t="shared" ca="1" si="4"/>
        <v>47</v>
      </c>
      <c r="V3" s="18">
        <f t="shared" ca="1" si="4"/>
        <v>48</v>
      </c>
      <c r="W3" s="18">
        <f t="shared" ca="1" si="4"/>
        <v>55</v>
      </c>
      <c r="X3" s="18">
        <f t="shared" ca="1" si="4"/>
        <v>10</v>
      </c>
      <c r="Z3" s="18">
        <f t="shared" ref="Z3:AG3" ca="1" si="5">INDIRECT(Z$4&amp;Z$5&amp;Z$6)</f>
        <v>43</v>
      </c>
      <c r="AA3" s="18">
        <f t="shared" ca="1" si="5"/>
        <v>44</v>
      </c>
      <c r="AB3" s="18">
        <f t="shared" ca="1" si="5"/>
        <v>45</v>
      </c>
      <c r="AC3" s="18">
        <f t="shared" ca="1" si="5"/>
        <v>46</v>
      </c>
      <c r="AD3" s="18">
        <f t="shared" ca="1" si="5"/>
        <v>47</v>
      </c>
      <c r="AE3" s="18">
        <f t="shared" ca="1" si="5"/>
        <v>48</v>
      </c>
      <c r="AF3" s="18">
        <f t="shared" ca="1" si="5"/>
        <v>55</v>
      </c>
      <c r="AG3" s="18">
        <f t="shared" ca="1" si="5"/>
        <v>10</v>
      </c>
      <c r="AI3" s="18">
        <f t="shared" ref="AI3:AP3" ca="1" si="6">INDIRECT(AI$4&amp;AI$5&amp;AI$6)</f>
        <v>99</v>
      </c>
      <c r="AJ3" s="18">
        <f t="shared" ca="1" si="6"/>
        <v>100</v>
      </c>
      <c r="AK3" s="18">
        <f t="shared" ca="1" si="6"/>
        <v>101</v>
      </c>
      <c r="AL3" s="18">
        <f t="shared" ca="1" si="6"/>
        <v>102</v>
      </c>
      <c r="AM3" s="18">
        <f t="shared" ca="1" si="6"/>
        <v>103</v>
      </c>
      <c r="AN3" s="18">
        <f t="shared" ca="1" si="6"/>
        <v>0</v>
      </c>
      <c r="AO3" s="18">
        <f t="shared" ca="1" si="6"/>
        <v>109</v>
      </c>
      <c r="AP3" s="18">
        <f t="shared" ca="1" si="6"/>
        <v>252</v>
      </c>
      <c r="AR3" s="18">
        <f t="shared" ref="AR3:AY3" ca="1" si="7">INDIRECT(AR$4&amp;AR$5&amp;AR$6)</f>
        <v>99</v>
      </c>
      <c r="AS3" s="18">
        <f t="shared" ca="1" si="7"/>
        <v>100</v>
      </c>
      <c r="AT3" s="18">
        <f t="shared" ca="1" si="7"/>
        <v>101</v>
      </c>
      <c r="AU3" s="18">
        <f t="shared" ca="1" si="7"/>
        <v>102</v>
      </c>
      <c r="AV3" s="18">
        <f t="shared" ca="1" si="7"/>
        <v>103</v>
      </c>
      <c r="AW3" s="18">
        <f t="shared" ca="1" si="7"/>
        <v>0</v>
      </c>
      <c r="AX3" s="18">
        <f t="shared" ca="1" si="7"/>
        <v>109</v>
      </c>
      <c r="AY3" s="18">
        <f t="shared" ca="1" si="7"/>
        <v>252</v>
      </c>
      <c r="BB3" s="53"/>
      <c r="BC3" s="18"/>
    </row>
    <row r="4" spans="1:55" x14ac:dyDescent="0.25">
      <c r="B4" s="1" t="str">
        <f>Summary!B5</f>
        <v>Candidate Software:</v>
      </c>
      <c r="C4" s="33" t="str">
        <f>Candidate_Software</f>
        <v>CBECC-Res 2016_3_0_SP2_RC SVN 1011</v>
      </c>
      <c r="N4" t="s">
        <v>112</v>
      </c>
      <c r="P4" t="s">
        <v>16</v>
      </c>
      <c r="Q4" t="s">
        <v>16</v>
      </c>
      <c r="R4" t="str">
        <f t="shared" ref="R4:X5" si="8">Q4</f>
        <v>Reference</v>
      </c>
      <c r="S4" t="str">
        <f t="shared" si="8"/>
        <v>Reference</v>
      </c>
      <c r="T4" t="str">
        <f t="shared" si="8"/>
        <v>Reference</v>
      </c>
      <c r="U4" t="str">
        <f t="shared" si="8"/>
        <v>Reference</v>
      </c>
      <c r="V4" t="str">
        <f t="shared" si="8"/>
        <v>Reference</v>
      </c>
      <c r="W4" t="str">
        <f t="shared" si="8"/>
        <v>Reference</v>
      </c>
      <c r="X4" t="str">
        <f t="shared" si="8"/>
        <v>Reference</v>
      </c>
      <c r="Y4" t="s">
        <v>17</v>
      </c>
      <c r="Z4" t="str">
        <f t="shared" ref="Z4:AG5" si="9">Y4</f>
        <v>Candidate</v>
      </c>
      <c r="AA4" t="str">
        <f t="shared" si="9"/>
        <v>Candidate</v>
      </c>
      <c r="AB4" t="str">
        <f t="shared" si="9"/>
        <v>Candidate</v>
      </c>
      <c r="AC4" t="str">
        <f t="shared" si="9"/>
        <v>Candidate</v>
      </c>
      <c r="AD4" t="str">
        <f t="shared" si="9"/>
        <v>Candidate</v>
      </c>
      <c r="AE4" t="str">
        <f t="shared" si="9"/>
        <v>Candidate</v>
      </c>
      <c r="AF4" t="str">
        <f t="shared" si="9"/>
        <v>Candidate</v>
      </c>
      <c r="AG4" t="str">
        <f t="shared" si="9"/>
        <v>Candidate</v>
      </c>
      <c r="AH4" t="s">
        <v>16</v>
      </c>
      <c r="AI4" t="str">
        <f t="shared" ref="AI4:AP5" si="10">AH4</f>
        <v>Reference</v>
      </c>
      <c r="AJ4" t="str">
        <f t="shared" si="10"/>
        <v>Reference</v>
      </c>
      <c r="AK4" t="str">
        <f t="shared" si="10"/>
        <v>Reference</v>
      </c>
      <c r="AL4" t="str">
        <f t="shared" si="10"/>
        <v>Reference</v>
      </c>
      <c r="AM4" t="str">
        <f t="shared" si="10"/>
        <v>Reference</v>
      </c>
      <c r="AN4" t="str">
        <f t="shared" si="10"/>
        <v>Reference</v>
      </c>
      <c r="AO4" t="str">
        <f t="shared" si="10"/>
        <v>Reference</v>
      </c>
      <c r="AP4" t="str">
        <f t="shared" si="10"/>
        <v>Reference</v>
      </c>
      <c r="AQ4" t="s">
        <v>17</v>
      </c>
      <c r="AR4" t="str">
        <f t="shared" ref="AR4:AY5" si="11">AQ4</f>
        <v>Candidate</v>
      </c>
      <c r="AS4" t="str">
        <f t="shared" si="11"/>
        <v>Candidate</v>
      </c>
      <c r="AT4" t="str">
        <f t="shared" si="11"/>
        <v>Candidate</v>
      </c>
      <c r="AU4" t="str">
        <f t="shared" si="11"/>
        <v>Candidate</v>
      </c>
      <c r="AV4" t="str">
        <f t="shared" si="11"/>
        <v>Candidate</v>
      </c>
      <c r="AW4" t="str">
        <f t="shared" si="11"/>
        <v>Candidate</v>
      </c>
      <c r="AX4" t="str">
        <f t="shared" si="11"/>
        <v>Candidate</v>
      </c>
      <c r="AY4" t="str">
        <f t="shared" si="11"/>
        <v>Candidate</v>
      </c>
      <c r="BA4" t="s">
        <v>112</v>
      </c>
      <c r="BB4" s="53" t="s">
        <v>898</v>
      </c>
    </row>
    <row r="5" spans="1:55" x14ac:dyDescent="0.25">
      <c r="E5" t="s">
        <v>16</v>
      </c>
      <c r="F5" t="s">
        <v>17</v>
      </c>
      <c r="G5" t="s">
        <v>19</v>
      </c>
      <c r="H5" t="s">
        <v>120</v>
      </c>
      <c r="I5" t="s">
        <v>112</v>
      </c>
      <c r="J5" t="s">
        <v>16</v>
      </c>
      <c r="K5" t="s">
        <v>17</v>
      </c>
      <c r="L5" t="s">
        <v>19</v>
      </c>
      <c r="M5" t="s">
        <v>120</v>
      </c>
      <c r="N5" t="s">
        <v>259</v>
      </c>
      <c r="P5" t="s">
        <v>111</v>
      </c>
      <c r="Q5" t="str">
        <f>P5</f>
        <v>Proposed</v>
      </c>
      <c r="R5" t="str">
        <f t="shared" si="8"/>
        <v>Proposed</v>
      </c>
      <c r="S5" t="str">
        <f t="shared" si="8"/>
        <v>Proposed</v>
      </c>
      <c r="T5" t="str">
        <f t="shared" si="8"/>
        <v>Proposed</v>
      </c>
      <c r="U5" t="str">
        <f t="shared" si="8"/>
        <v>Proposed</v>
      </c>
      <c r="V5" t="str">
        <f t="shared" si="8"/>
        <v>Proposed</v>
      </c>
      <c r="W5" t="str">
        <f t="shared" si="8"/>
        <v>Proposed</v>
      </c>
      <c r="X5" t="str">
        <f t="shared" si="8"/>
        <v>Proposed</v>
      </c>
      <c r="Y5" t="s">
        <v>111</v>
      </c>
      <c r="Z5" t="str">
        <f t="shared" si="9"/>
        <v>Proposed</v>
      </c>
      <c r="AA5" t="str">
        <f t="shared" si="9"/>
        <v>Proposed</v>
      </c>
      <c r="AB5" t="str">
        <f t="shared" si="9"/>
        <v>Proposed</v>
      </c>
      <c r="AC5" t="str">
        <f t="shared" si="9"/>
        <v>Proposed</v>
      </c>
      <c r="AD5" t="str">
        <f t="shared" si="9"/>
        <v>Proposed</v>
      </c>
      <c r="AE5" t="str">
        <f t="shared" si="9"/>
        <v>Proposed</v>
      </c>
      <c r="AF5" t="str">
        <f t="shared" si="9"/>
        <v>Proposed</v>
      </c>
      <c r="AG5" t="str">
        <f t="shared" si="9"/>
        <v>Proposed</v>
      </c>
      <c r="AH5" t="s">
        <v>112</v>
      </c>
      <c r="AI5" t="str">
        <f t="shared" si="10"/>
        <v>Standard</v>
      </c>
      <c r="AJ5" t="str">
        <f t="shared" si="10"/>
        <v>Standard</v>
      </c>
      <c r="AK5" t="str">
        <f t="shared" si="10"/>
        <v>Standard</v>
      </c>
      <c r="AL5" t="str">
        <f t="shared" si="10"/>
        <v>Standard</v>
      </c>
      <c r="AM5" t="str">
        <f t="shared" si="10"/>
        <v>Standard</v>
      </c>
      <c r="AN5" t="str">
        <f t="shared" si="10"/>
        <v>Standard</v>
      </c>
      <c r="AO5" t="str">
        <f t="shared" si="10"/>
        <v>Standard</v>
      </c>
      <c r="AP5" t="str">
        <f t="shared" si="10"/>
        <v>Standard</v>
      </c>
      <c r="AQ5" t="s">
        <v>112</v>
      </c>
      <c r="AR5" t="str">
        <f t="shared" si="11"/>
        <v>Standard</v>
      </c>
      <c r="AS5" t="str">
        <f t="shared" si="11"/>
        <v>Standard</v>
      </c>
      <c r="AT5" t="str">
        <f t="shared" si="11"/>
        <v>Standard</v>
      </c>
      <c r="AU5" t="str">
        <f t="shared" si="11"/>
        <v>Standard</v>
      </c>
      <c r="AV5" t="str">
        <f t="shared" si="11"/>
        <v>Standard</v>
      </c>
      <c r="AW5" t="str">
        <f t="shared" si="11"/>
        <v>Standard</v>
      </c>
      <c r="AX5" t="str">
        <f t="shared" si="11"/>
        <v>Standard</v>
      </c>
      <c r="AY5" t="str">
        <f t="shared" si="11"/>
        <v>Standard</v>
      </c>
      <c r="BA5" t="s">
        <v>260</v>
      </c>
      <c r="BB5" s="53" t="s">
        <v>899</v>
      </c>
    </row>
    <row r="6" spans="1:55" x14ac:dyDescent="0.25">
      <c r="A6" t="s">
        <v>0</v>
      </c>
      <c r="B6" t="s">
        <v>1</v>
      </c>
      <c r="C6" t="s">
        <v>6</v>
      </c>
      <c r="D6" t="s">
        <v>25</v>
      </c>
      <c r="E6" t="s">
        <v>111</v>
      </c>
      <c r="F6" t="s">
        <v>111</v>
      </c>
      <c r="G6" t="s">
        <v>18</v>
      </c>
      <c r="H6" t="s">
        <v>121</v>
      </c>
      <c r="I6" t="s">
        <v>259</v>
      </c>
      <c r="J6" t="s">
        <v>112</v>
      </c>
      <c r="K6" t="s">
        <v>112</v>
      </c>
      <c r="L6" t="s">
        <v>18</v>
      </c>
      <c r="M6" t="s">
        <v>121</v>
      </c>
      <c r="N6" t="s">
        <v>261</v>
      </c>
      <c r="O6" t="s">
        <v>96</v>
      </c>
      <c r="P6" t="s">
        <v>113</v>
      </c>
      <c r="Q6" t="s">
        <v>107</v>
      </c>
      <c r="R6" t="s">
        <v>108</v>
      </c>
      <c r="S6" t="s">
        <v>109</v>
      </c>
      <c r="T6" t="s">
        <v>106</v>
      </c>
      <c r="U6" t="s">
        <v>110</v>
      </c>
      <c r="V6" t="s">
        <v>15</v>
      </c>
      <c r="W6" t="s">
        <v>14</v>
      </c>
      <c r="X6" t="s">
        <v>552</v>
      </c>
      <c r="Y6" t="s">
        <v>113</v>
      </c>
      <c r="Z6" t="str">
        <f t="shared" ref="Z6:AG6" si="12">Q6</f>
        <v>SpcHeat</v>
      </c>
      <c r="AA6" t="str">
        <f t="shared" si="12"/>
        <v>SpcCool</v>
      </c>
      <c r="AB6" t="str">
        <f t="shared" si="12"/>
        <v>IAQVent</v>
      </c>
      <c r="AC6" t="str">
        <f t="shared" si="12"/>
        <v>OtherHVAC</v>
      </c>
      <c r="AD6" t="str">
        <f t="shared" si="12"/>
        <v>WtrHeat</v>
      </c>
      <c r="AE6" t="str">
        <f t="shared" si="12"/>
        <v>Solar</v>
      </c>
      <c r="AF6" t="str">
        <f t="shared" si="12"/>
        <v>Total</v>
      </c>
      <c r="AG6" t="str">
        <f t="shared" si="12"/>
        <v>EDR</v>
      </c>
      <c r="AH6" t="s">
        <v>113</v>
      </c>
      <c r="AI6" t="s">
        <v>107</v>
      </c>
      <c r="AJ6" t="s">
        <v>108</v>
      </c>
      <c r="AK6" t="s">
        <v>109</v>
      </c>
      <c r="AL6" t="s">
        <v>106</v>
      </c>
      <c r="AM6" t="s">
        <v>110</v>
      </c>
      <c r="AN6" t="s">
        <v>15</v>
      </c>
      <c r="AO6" t="s">
        <v>14</v>
      </c>
      <c r="AP6" t="str">
        <f>AG6</f>
        <v>EDR</v>
      </c>
      <c r="AQ6" t="s">
        <v>113</v>
      </c>
      <c r="AR6" t="str">
        <f t="shared" ref="AR6:AY6" si="13">AI6</f>
        <v>SpcHeat</v>
      </c>
      <c r="AS6" t="str">
        <f t="shared" si="13"/>
        <v>SpcCool</v>
      </c>
      <c r="AT6" t="str">
        <f t="shared" si="13"/>
        <v>IAQVent</v>
      </c>
      <c r="AU6" t="str">
        <f t="shared" si="13"/>
        <v>OtherHVAC</v>
      </c>
      <c r="AV6" t="str">
        <f t="shared" si="13"/>
        <v>WtrHeat</v>
      </c>
      <c r="AW6" t="str">
        <f t="shared" si="13"/>
        <v>Solar</v>
      </c>
      <c r="AX6" t="str">
        <f t="shared" si="13"/>
        <v>Total</v>
      </c>
      <c r="AY6" t="str">
        <f t="shared" si="13"/>
        <v>EDR</v>
      </c>
      <c r="AZ6" t="s">
        <v>1</v>
      </c>
      <c r="BA6" t="s">
        <v>113</v>
      </c>
      <c r="BB6" s="53" t="s">
        <v>900</v>
      </c>
    </row>
    <row r="7" spans="1:55" x14ac:dyDescent="0.25">
      <c r="AO7" t="s">
        <v>555</v>
      </c>
      <c r="AP7" t="s">
        <v>557</v>
      </c>
      <c r="BB7" s="53"/>
    </row>
    <row r="8" spans="1:55" x14ac:dyDescent="0.25">
      <c r="A8" s="6" t="s">
        <v>447</v>
      </c>
      <c r="B8" s="6" t="str">
        <f>VLOOKUP(A8,TestArray,2)&amp;" in "&amp;VLOOKUP(A8,TestArray,3)&amp;" for Prototype "&amp;VLOOKUP(A8,TestArray,4)</f>
        <v>Standard Design in All Zones for Prototype S2100ft2</v>
      </c>
      <c r="C8" s="6"/>
      <c r="I8" s="6" t="str">
        <f>VLOOKUP(A8,TestArray,21)</f>
        <v>Standard = Proposed for this test</v>
      </c>
      <c r="BB8" s="53"/>
    </row>
    <row r="9" spans="1:55" x14ac:dyDescent="0.25">
      <c r="A9" t="str">
        <f>A8</f>
        <v>U01</v>
      </c>
      <c r="B9" t="s">
        <v>3</v>
      </c>
      <c r="C9" s="3" t="str">
        <f t="shared" ref="C9:C24" si="14">VLOOKUP(A9,TestArray,4+RIGHT(B9,2))</f>
        <v>Zone 01</v>
      </c>
      <c r="D9" s="56" t="str">
        <f t="shared" ref="D9:D24" ca="1" si="15">IF(NOT(BB9),"n/a",IF(AND(H9=Yes,M9=Yes,ABS(E9-I9)&lt;=Tolerance/2),Pass,Fail))</f>
        <v>Pass</v>
      </c>
      <c r="E9" s="2">
        <f t="shared" ref="E9:E24" ca="1" si="16">IF(Units="EDR",X9,W9)</f>
        <v>44.68</v>
      </c>
      <c r="F9" s="2">
        <f t="shared" ref="F9:F24" ca="1" si="17">IF(Units="EDR",AG9,AF9)</f>
        <v>44.68</v>
      </c>
      <c r="G9" s="3">
        <f ca="1">IF(E9=0,0,(F9-E9)/E9)</f>
        <v>0</v>
      </c>
      <c r="H9" s="3" t="str">
        <f t="shared" ref="H9:H24" ca="1" si="18">IF(AND((E9-Tolerance&lt;=F9),(E9+Tolerance&gt;=F9)),Yes,No)</f>
        <v>Yes</v>
      </c>
      <c r="I9" s="2">
        <f t="shared" ref="I9:I24" ca="1" si="19">IF(Units="EDR",J9,INDIRECT(RefCol&amp;INDEX(StandardArray,MATCH($N9,StandardList,0),2)))</f>
        <v>44.68</v>
      </c>
      <c r="J9" s="2">
        <f t="shared" ref="J9:J24" ca="1" si="20">IF(Units="EDR",AP9,AO9)</f>
        <v>44.68</v>
      </c>
      <c r="K9" s="2">
        <f t="shared" ref="K9:K24" ca="1" si="21">IF(Units="EDR",AY9,AX9)</f>
        <v>44.68</v>
      </c>
      <c r="L9" s="3">
        <f ca="1">IF(I9=0,0,(K9-I9)/I9)</f>
        <v>0</v>
      </c>
      <c r="M9" s="3" t="str">
        <f t="shared" ref="M9:M24" ca="1" si="22">IF(AND((I9-Tolerance&lt;=K9),(I9+Tolerance&gt;=K9),(J9-Tolerance&lt;=K9),(J9+Tolerance&gt;=K9)),Yes,No)</f>
        <v>Yes</v>
      </c>
      <c r="N9" s="3" t="str">
        <f t="shared" ref="N9:N24" si="23">A9&amp;B9</f>
        <v>U01R01</v>
      </c>
      <c r="O9" s="34">
        <f ca="1">K9-F9</f>
        <v>0</v>
      </c>
      <c r="P9" s="8">
        <f t="shared" ref="P9:P24" ca="1" si="24">MATCH($A9&amp;$B9,INDIRECT(P$2),0)</f>
        <v>4</v>
      </c>
      <c r="Q9" s="2">
        <f t="shared" ref="Q9:X18" ca="1" si="25">IF(Q$3=0,"",INDEX(INDIRECT(Q$1),$P9,Q$3))</f>
        <v>33.369999999999997</v>
      </c>
      <c r="R9" s="2">
        <f t="shared" ca="1" si="25"/>
        <v>0</v>
      </c>
      <c r="S9" s="2">
        <f t="shared" ca="1" si="25"/>
        <v>1.17</v>
      </c>
      <c r="T9" s="2">
        <f t="shared" ca="1" si="25"/>
        <v>0</v>
      </c>
      <c r="U9" s="2">
        <f t="shared" ca="1" si="25"/>
        <v>10.14</v>
      </c>
      <c r="V9" s="2">
        <f t="shared" ca="1" si="25"/>
        <v>0</v>
      </c>
      <c r="W9" s="2">
        <f t="shared" ref="W9:W24" ca="1" si="26">IF(TotalSum="No",INDEX(INDIRECT(W$1),$P9,W$3),SUM(Q9:V9))</f>
        <v>44.68</v>
      </c>
      <c r="X9" s="2">
        <f t="shared" ca="1" si="25"/>
        <v>61.4</v>
      </c>
      <c r="Y9" s="8">
        <f t="shared" ref="Y9:Y24" ca="1" si="27">MATCH($A9&amp;$B9,INDIRECT(Y$2),0)</f>
        <v>4</v>
      </c>
      <c r="Z9" s="2">
        <f t="shared" ref="Z9:AE18" ca="1" si="28">IF(Z$3=0,"",INDEX(INDIRECT(Z$1),$Y9,Z$3))</f>
        <v>33.369999999999997</v>
      </c>
      <c r="AA9" s="2">
        <f t="shared" ca="1" si="28"/>
        <v>0</v>
      </c>
      <c r="AB9" s="2">
        <f t="shared" ca="1" si="28"/>
        <v>1.17</v>
      </c>
      <c r="AC9" s="2">
        <f t="shared" ca="1" si="28"/>
        <v>0</v>
      </c>
      <c r="AD9" s="2">
        <f t="shared" ca="1" si="28"/>
        <v>10.14</v>
      </c>
      <c r="AE9" s="2">
        <f t="shared" ca="1" si="28"/>
        <v>0</v>
      </c>
      <c r="AF9" s="2">
        <f t="shared" ref="AF9:AF24" ca="1" si="29">IF(TotalSum="No",INDEX(INDIRECT(AF$1),$Y9,AF$3),SUM(Z9:AE9))</f>
        <v>44.68</v>
      </c>
      <c r="AG9" s="2">
        <f t="shared" ref="AG9:AG24" ca="1" si="30">IF(AG$3=0,"",INDEX(INDIRECT(AG$1),$P9,AG$3))</f>
        <v>61.4</v>
      </c>
      <c r="AH9" s="8">
        <f t="shared" ref="AH9:AH24" ca="1" si="31">MATCH($A9&amp;$B9,INDIRECT(AH$2),0)</f>
        <v>4</v>
      </c>
      <c r="AI9" s="2">
        <f t="shared" ref="AI9:AN18" ca="1" si="32">IF(AI$3=0,"",INDEX(INDIRECT(AI$1),$AH9,AI$3))</f>
        <v>33.369999999999997</v>
      </c>
      <c r="AJ9" s="2">
        <f t="shared" ca="1" si="32"/>
        <v>0</v>
      </c>
      <c r="AK9" s="2">
        <f t="shared" ca="1" si="32"/>
        <v>1.17</v>
      </c>
      <c r="AL9" s="2">
        <f t="shared" ca="1" si="32"/>
        <v>0</v>
      </c>
      <c r="AM9" s="2">
        <f t="shared" ca="1" si="32"/>
        <v>10.14</v>
      </c>
      <c r="AN9" s="2" t="str">
        <f t="shared" ca="1" si="32"/>
        <v/>
      </c>
      <c r="AO9" s="2">
        <f t="shared" ref="AO9:AO24" ca="1" si="33">IF(TotalSum="No",INDEX(INDIRECT(AO$1),$AH9,AO$3),SUM(AI9:AN9))</f>
        <v>44.68</v>
      </c>
      <c r="AP9" s="2">
        <f t="shared" ref="AP9:AP24" ca="1" si="34">IF(AP$3=0,"",INDEX(INDIRECT(AP$1),$P9,AP$3))</f>
        <v>61.4</v>
      </c>
      <c r="AQ9" s="8">
        <f t="shared" ref="AQ9:AQ24" ca="1" si="35">MATCH($A9&amp;$B9,INDIRECT(AQ$2),0)</f>
        <v>4</v>
      </c>
      <c r="AR9" s="2">
        <f t="shared" ref="AR9:AW18" ca="1" si="36">IF(AR$3=0,"",INDEX(INDIRECT(AR$1),$AQ9,AR$3))</f>
        <v>33.369999999999997</v>
      </c>
      <c r="AS9" s="2">
        <f t="shared" ca="1" si="36"/>
        <v>0</v>
      </c>
      <c r="AT9" s="2">
        <f t="shared" ca="1" si="36"/>
        <v>1.17</v>
      </c>
      <c r="AU9" s="2">
        <f t="shared" ca="1" si="36"/>
        <v>0</v>
      </c>
      <c r="AV9" s="2">
        <f t="shared" ca="1" si="36"/>
        <v>10.14</v>
      </c>
      <c r="AW9" s="2" t="str">
        <f t="shared" ca="1" si="36"/>
        <v/>
      </c>
      <c r="AX9" s="2">
        <f t="shared" ref="AX9:AX24" ca="1" si="37">IF(TotalSum="No",INDEX(INDIRECT(AX$1),$AQ9,AX$3),SUM(AR9:AW9))</f>
        <v>44.68</v>
      </c>
      <c r="AY9" s="2">
        <f t="shared" ref="AY9:AY24" ca="1" si="38">IF(AY$3=0,"",INDEX(INDIRECT(AY$1),$P9,AY$3))</f>
        <v>61.4</v>
      </c>
      <c r="AZ9" t="str">
        <f t="shared" ref="AZ9:AZ24" si="39">A9&amp;B9</f>
        <v>U01R01</v>
      </c>
      <c r="BA9">
        <f>ROW(AZ9)</f>
        <v>9</v>
      </c>
      <c r="BB9" s="54" t="b">
        <f>AND(SoftwareType="Reference",SingleFamily="Yes",NewlyConstructed="Yes")</f>
        <v>1</v>
      </c>
      <c r="BC9" s="2"/>
    </row>
    <row r="10" spans="1:55" x14ac:dyDescent="0.25">
      <c r="A10" t="str">
        <f t="shared" ref="A10:A24" si="40">A9</f>
        <v>U01</v>
      </c>
      <c r="B10" t="s">
        <v>26</v>
      </c>
      <c r="C10" s="3" t="str">
        <f t="shared" si="14"/>
        <v>Zone 02</v>
      </c>
      <c r="D10" s="56" t="str">
        <f t="shared" ca="1" si="15"/>
        <v>Pass</v>
      </c>
      <c r="E10" s="2">
        <f t="shared" ca="1" si="16"/>
        <v>33.99</v>
      </c>
      <c r="F10" s="2">
        <f t="shared" ca="1" si="17"/>
        <v>33.99</v>
      </c>
      <c r="G10" s="27">
        <f t="shared" ref="G10:G24" ca="1" si="41">IF(E10=0,0,(F10-E10)/E10)</f>
        <v>0</v>
      </c>
      <c r="H10" s="3" t="str">
        <f t="shared" ca="1" si="18"/>
        <v>Yes</v>
      </c>
      <c r="I10" s="2">
        <f t="shared" ca="1" si="19"/>
        <v>33.99</v>
      </c>
      <c r="J10" s="2">
        <f t="shared" ca="1" si="20"/>
        <v>33.99</v>
      </c>
      <c r="K10" s="2">
        <f t="shared" ca="1" si="21"/>
        <v>33.99</v>
      </c>
      <c r="L10" s="27">
        <f t="shared" ref="L10:L25" ca="1" si="42">IF(I10=0,0,(K10-I10)/I10)</f>
        <v>0</v>
      </c>
      <c r="M10" s="3" t="str">
        <f t="shared" ca="1" si="22"/>
        <v>Yes</v>
      </c>
      <c r="N10" s="3" t="str">
        <f t="shared" si="23"/>
        <v>U01R02</v>
      </c>
      <c r="O10" s="34">
        <f t="shared" ref="O10:O24" ca="1" si="43">K10-F10</f>
        <v>0</v>
      </c>
      <c r="P10" s="8">
        <f t="shared" ca="1" si="24"/>
        <v>5</v>
      </c>
      <c r="Q10" s="2">
        <f t="shared" ca="1" si="25"/>
        <v>23.31</v>
      </c>
      <c r="R10" s="2">
        <f t="shared" ca="1" si="25"/>
        <v>0.36</v>
      </c>
      <c r="S10" s="2">
        <f t="shared" ca="1" si="25"/>
        <v>1.17</v>
      </c>
      <c r="T10" s="2">
        <f t="shared" ca="1" si="25"/>
        <v>0</v>
      </c>
      <c r="U10" s="2">
        <f t="shared" ca="1" si="25"/>
        <v>9.15</v>
      </c>
      <c r="V10" s="2">
        <f t="shared" ca="1" si="25"/>
        <v>0</v>
      </c>
      <c r="W10" s="2">
        <f t="shared" ca="1" si="26"/>
        <v>33.99</v>
      </c>
      <c r="X10" s="2">
        <f t="shared" ca="1" si="25"/>
        <v>52.8</v>
      </c>
      <c r="Y10" s="8">
        <f t="shared" ca="1" si="27"/>
        <v>5</v>
      </c>
      <c r="Z10" s="2">
        <f t="shared" ca="1" si="28"/>
        <v>23.31</v>
      </c>
      <c r="AA10" s="2">
        <f t="shared" ca="1" si="28"/>
        <v>0.36</v>
      </c>
      <c r="AB10" s="2">
        <f t="shared" ca="1" si="28"/>
        <v>1.17</v>
      </c>
      <c r="AC10" s="2">
        <f t="shared" ca="1" si="28"/>
        <v>0</v>
      </c>
      <c r="AD10" s="2">
        <f t="shared" ca="1" si="28"/>
        <v>9.15</v>
      </c>
      <c r="AE10" s="2">
        <f t="shared" ca="1" si="28"/>
        <v>0</v>
      </c>
      <c r="AF10" s="2">
        <f t="shared" ca="1" si="29"/>
        <v>33.99</v>
      </c>
      <c r="AG10" s="2">
        <f t="shared" ca="1" si="30"/>
        <v>52.8</v>
      </c>
      <c r="AH10" s="8">
        <f t="shared" ca="1" si="31"/>
        <v>5</v>
      </c>
      <c r="AI10" s="2">
        <f t="shared" ca="1" si="32"/>
        <v>23.31</v>
      </c>
      <c r="AJ10" s="2">
        <f t="shared" ca="1" si="32"/>
        <v>0.36</v>
      </c>
      <c r="AK10" s="2">
        <f t="shared" ca="1" si="32"/>
        <v>1.17</v>
      </c>
      <c r="AL10" s="2">
        <f t="shared" ca="1" si="32"/>
        <v>0</v>
      </c>
      <c r="AM10" s="2">
        <f t="shared" ca="1" si="32"/>
        <v>9.15</v>
      </c>
      <c r="AN10" s="2" t="str">
        <f t="shared" ca="1" si="32"/>
        <v/>
      </c>
      <c r="AO10" s="2">
        <f t="shared" ca="1" si="33"/>
        <v>33.99</v>
      </c>
      <c r="AP10" s="2">
        <f t="shared" ca="1" si="34"/>
        <v>52.8</v>
      </c>
      <c r="AQ10" s="8">
        <f t="shared" ca="1" si="35"/>
        <v>5</v>
      </c>
      <c r="AR10" s="2">
        <f t="shared" ca="1" si="36"/>
        <v>23.31</v>
      </c>
      <c r="AS10" s="2">
        <f t="shared" ca="1" si="36"/>
        <v>0.36</v>
      </c>
      <c r="AT10" s="2">
        <f t="shared" ca="1" si="36"/>
        <v>1.17</v>
      </c>
      <c r="AU10" s="2">
        <f t="shared" ca="1" si="36"/>
        <v>0</v>
      </c>
      <c r="AV10" s="2">
        <f t="shared" ca="1" si="36"/>
        <v>9.15</v>
      </c>
      <c r="AW10" s="2" t="str">
        <f t="shared" ca="1" si="36"/>
        <v/>
      </c>
      <c r="AX10" s="2">
        <f t="shared" ca="1" si="37"/>
        <v>33.99</v>
      </c>
      <c r="AY10" s="2">
        <f t="shared" ca="1" si="38"/>
        <v>52.8</v>
      </c>
      <c r="AZ10" t="str">
        <f t="shared" si="39"/>
        <v>U01R02</v>
      </c>
      <c r="BA10">
        <f t="shared" ref="BA10:BA24" si="44">ROW(AZ10)</f>
        <v>10</v>
      </c>
      <c r="BB10" s="54" t="b">
        <f>BB9</f>
        <v>1</v>
      </c>
    </row>
    <row r="11" spans="1:55" x14ac:dyDescent="0.25">
      <c r="A11" t="str">
        <f t="shared" si="40"/>
        <v>U01</v>
      </c>
      <c r="B11" t="s">
        <v>27</v>
      </c>
      <c r="C11" s="3" t="str">
        <f t="shared" si="14"/>
        <v>Zone 03</v>
      </c>
      <c r="D11" s="56" t="str">
        <f t="shared" ca="1" si="15"/>
        <v>Pass</v>
      </c>
      <c r="E11" s="2">
        <f t="shared" ca="1" si="16"/>
        <v>24.78</v>
      </c>
      <c r="F11" s="2">
        <f t="shared" ca="1" si="17"/>
        <v>24.78</v>
      </c>
      <c r="G11" s="27">
        <f t="shared" ca="1" si="41"/>
        <v>0</v>
      </c>
      <c r="H11" s="3" t="str">
        <f t="shared" ca="1" si="18"/>
        <v>Yes</v>
      </c>
      <c r="I11" s="2">
        <f t="shared" ca="1" si="19"/>
        <v>24.78</v>
      </c>
      <c r="J11" s="2">
        <f t="shared" ca="1" si="20"/>
        <v>24.78</v>
      </c>
      <c r="K11" s="2">
        <f t="shared" ca="1" si="21"/>
        <v>24.78</v>
      </c>
      <c r="L11" s="27">
        <f t="shared" ca="1" si="42"/>
        <v>0</v>
      </c>
      <c r="M11" s="3" t="str">
        <f t="shared" ca="1" si="22"/>
        <v>Yes</v>
      </c>
      <c r="N11" s="3" t="str">
        <f t="shared" si="23"/>
        <v>U01R03</v>
      </c>
      <c r="O11" s="34">
        <f t="shared" ca="1" si="43"/>
        <v>0</v>
      </c>
      <c r="P11" s="8">
        <f t="shared" ca="1" si="24"/>
        <v>6</v>
      </c>
      <c r="Q11" s="2">
        <f t="shared" ca="1" si="25"/>
        <v>14.44</v>
      </c>
      <c r="R11" s="2">
        <f t="shared" ca="1" si="25"/>
        <v>0</v>
      </c>
      <c r="S11" s="2">
        <f t="shared" ca="1" si="25"/>
        <v>1.17</v>
      </c>
      <c r="T11" s="2">
        <f t="shared" ca="1" si="25"/>
        <v>0</v>
      </c>
      <c r="U11" s="2">
        <f t="shared" ca="1" si="25"/>
        <v>9.17</v>
      </c>
      <c r="V11" s="2">
        <f t="shared" ca="1" si="25"/>
        <v>0</v>
      </c>
      <c r="W11" s="2">
        <f t="shared" ca="1" si="26"/>
        <v>24.78</v>
      </c>
      <c r="X11" s="2">
        <f t="shared" ca="1" si="25"/>
        <v>50.8</v>
      </c>
      <c r="Y11" s="8">
        <f t="shared" ca="1" si="27"/>
        <v>6</v>
      </c>
      <c r="Z11" s="2">
        <f t="shared" ca="1" si="28"/>
        <v>14.44</v>
      </c>
      <c r="AA11" s="2">
        <f t="shared" ca="1" si="28"/>
        <v>0</v>
      </c>
      <c r="AB11" s="2">
        <f t="shared" ca="1" si="28"/>
        <v>1.17</v>
      </c>
      <c r="AC11" s="2">
        <f t="shared" ca="1" si="28"/>
        <v>0</v>
      </c>
      <c r="AD11" s="2">
        <f t="shared" ca="1" si="28"/>
        <v>9.17</v>
      </c>
      <c r="AE11" s="2">
        <f t="shared" ca="1" si="28"/>
        <v>0</v>
      </c>
      <c r="AF11" s="2">
        <f t="shared" ca="1" si="29"/>
        <v>24.78</v>
      </c>
      <c r="AG11" s="2">
        <f t="shared" ca="1" si="30"/>
        <v>50.8</v>
      </c>
      <c r="AH11" s="8">
        <f t="shared" ca="1" si="31"/>
        <v>6</v>
      </c>
      <c r="AI11" s="2">
        <f t="shared" ca="1" si="32"/>
        <v>14.44</v>
      </c>
      <c r="AJ11" s="2">
        <f t="shared" ca="1" si="32"/>
        <v>0</v>
      </c>
      <c r="AK11" s="2">
        <f t="shared" ca="1" si="32"/>
        <v>1.17</v>
      </c>
      <c r="AL11" s="2">
        <f t="shared" ca="1" si="32"/>
        <v>0</v>
      </c>
      <c r="AM11" s="2">
        <f t="shared" ca="1" si="32"/>
        <v>9.17</v>
      </c>
      <c r="AN11" s="2" t="str">
        <f t="shared" ca="1" si="32"/>
        <v/>
      </c>
      <c r="AO11" s="2">
        <f t="shared" ca="1" si="33"/>
        <v>24.78</v>
      </c>
      <c r="AP11" s="2">
        <f t="shared" ca="1" si="34"/>
        <v>50.8</v>
      </c>
      <c r="AQ11" s="8">
        <f t="shared" ca="1" si="35"/>
        <v>6</v>
      </c>
      <c r="AR11" s="2">
        <f t="shared" ca="1" si="36"/>
        <v>14.44</v>
      </c>
      <c r="AS11" s="2">
        <f t="shared" ca="1" si="36"/>
        <v>0</v>
      </c>
      <c r="AT11" s="2">
        <f t="shared" ca="1" si="36"/>
        <v>1.17</v>
      </c>
      <c r="AU11" s="2">
        <f t="shared" ca="1" si="36"/>
        <v>0</v>
      </c>
      <c r="AV11" s="2">
        <f t="shared" ca="1" si="36"/>
        <v>9.17</v>
      </c>
      <c r="AW11" s="2" t="str">
        <f t="shared" ca="1" si="36"/>
        <v/>
      </c>
      <c r="AX11" s="2">
        <f t="shared" ca="1" si="37"/>
        <v>24.78</v>
      </c>
      <c r="AY11" s="2">
        <f t="shared" ca="1" si="38"/>
        <v>50.8</v>
      </c>
      <c r="AZ11" t="str">
        <f t="shared" si="39"/>
        <v>U01R03</v>
      </c>
      <c r="BA11">
        <f t="shared" si="44"/>
        <v>11</v>
      </c>
      <c r="BB11" s="54" t="b">
        <f t="shared" ref="BB11:BB25" si="45">BB10</f>
        <v>1</v>
      </c>
    </row>
    <row r="12" spans="1:55" x14ac:dyDescent="0.25">
      <c r="A12" t="str">
        <f t="shared" si="40"/>
        <v>U01</v>
      </c>
      <c r="B12" t="s">
        <v>28</v>
      </c>
      <c r="C12" s="3" t="str">
        <f t="shared" si="14"/>
        <v>Zone 04</v>
      </c>
      <c r="D12" s="56" t="str">
        <f t="shared" ca="1" si="15"/>
        <v>Pass</v>
      </c>
      <c r="E12" s="2">
        <f t="shared" ca="1" si="16"/>
        <v>28.07</v>
      </c>
      <c r="F12" s="2">
        <f t="shared" ca="1" si="17"/>
        <v>28.07</v>
      </c>
      <c r="G12" s="27">
        <f t="shared" ca="1" si="41"/>
        <v>0</v>
      </c>
      <c r="H12" s="3" t="str">
        <f t="shared" ca="1" si="18"/>
        <v>Yes</v>
      </c>
      <c r="I12" s="2">
        <f t="shared" ca="1" si="19"/>
        <v>28.07</v>
      </c>
      <c r="J12" s="2">
        <f t="shared" ca="1" si="20"/>
        <v>28.07</v>
      </c>
      <c r="K12" s="2">
        <f t="shared" ca="1" si="21"/>
        <v>28.07</v>
      </c>
      <c r="L12" s="27">
        <f t="shared" ca="1" si="42"/>
        <v>0</v>
      </c>
      <c r="M12" s="3" t="str">
        <f t="shared" ca="1" si="22"/>
        <v>Yes</v>
      </c>
      <c r="N12" s="3" t="str">
        <f t="shared" si="23"/>
        <v>U01R04</v>
      </c>
      <c r="O12" s="34">
        <f t="shared" ca="1" si="43"/>
        <v>0</v>
      </c>
      <c r="P12" s="8">
        <f t="shared" ca="1" si="24"/>
        <v>7</v>
      </c>
      <c r="Q12" s="2">
        <f t="shared" ca="1" si="25"/>
        <v>16.53</v>
      </c>
      <c r="R12" s="2">
        <f t="shared" ca="1" si="25"/>
        <v>1.6</v>
      </c>
      <c r="S12" s="2">
        <f t="shared" ca="1" si="25"/>
        <v>1.17</v>
      </c>
      <c r="T12" s="2">
        <f t="shared" ca="1" si="25"/>
        <v>0</v>
      </c>
      <c r="U12" s="2">
        <f t="shared" ca="1" si="25"/>
        <v>8.77</v>
      </c>
      <c r="V12" s="2">
        <f t="shared" ca="1" si="25"/>
        <v>0</v>
      </c>
      <c r="W12" s="2">
        <f t="shared" ca="1" si="26"/>
        <v>28.07</v>
      </c>
      <c r="X12" s="2">
        <f t="shared" ca="1" si="25"/>
        <v>50.6</v>
      </c>
      <c r="Y12" s="8">
        <f t="shared" ca="1" si="27"/>
        <v>7</v>
      </c>
      <c r="Z12" s="2">
        <f t="shared" ca="1" si="28"/>
        <v>16.53</v>
      </c>
      <c r="AA12" s="2">
        <f t="shared" ca="1" si="28"/>
        <v>1.6</v>
      </c>
      <c r="AB12" s="2">
        <f t="shared" ca="1" si="28"/>
        <v>1.17</v>
      </c>
      <c r="AC12" s="2">
        <f t="shared" ca="1" si="28"/>
        <v>0</v>
      </c>
      <c r="AD12" s="2">
        <f t="shared" ca="1" si="28"/>
        <v>8.77</v>
      </c>
      <c r="AE12" s="2">
        <f t="shared" ca="1" si="28"/>
        <v>0</v>
      </c>
      <c r="AF12" s="2">
        <f t="shared" ca="1" si="29"/>
        <v>28.07</v>
      </c>
      <c r="AG12" s="2">
        <f t="shared" ca="1" si="30"/>
        <v>50.6</v>
      </c>
      <c r="AH12" s="8">
        <f t="shared" ca="1" si="31"/>
        <v>7</v>
      </c>
      <c r="AI12" s="2">
        <f t="shared" ca="1" si="32"/>
        <v>16.53</v>
      </c>
      <c r="AJ12" s="2">
        <f t="shared" ca="1" si="32"/>
        <v>1.6</v>
      </c>
      <c r="AK12" s="2">
        <f t="shared" ca="1" si="32"/>
        <v>1.17</v>
      </c>
      <c r="AL12" s="2">
        <f t="shared" ca="1" si="32"/>
        <v>0</v>
      </c>
      <c r="AM12" s="2">
        <f t="shared" ca="1" si="32"/>
        <v>8.77</v>
      </c>
      <c r="AN12" s="2" t="str">
        <f t="shared" ca="1" si="32"/>
        <v/>
      </c>
      <c r="AO12" s="2">
        <f t="shared" ca="1" si="33"/>
        <v>28.07</v>
      </c>
      <c r="AP12" s="2">
        <f t="shared" ca="1" si="34"/>
        <v>50.6</v>
      </c>
      <c r="AQ12" s="8">
        <f t="shared" ca="1" si="35"/>
        <v>7</v>
      </c>
      <c r="AR12" s="2">
        <f t="shared" ca="1" si="36"/>
        <v>16.53</v>
      </c>
      <c r="AS12" s="2">
        <f t="shared" ca="1" si="36"/>
        <v>1.6</v>
      </c>
      <c r="AT12" s="2">
        <f t="shared" ca="1" si="36"/>
        <v>1.17</v>
      </c>
      <c r="AU12" s="2">
        <f t="shared" ca="1" si="36"/>
        <v>0</v>
      </c>
      <c r="AV12" s="2">
        <f t="shared" ca="1" si="36"/>
        <v>8.77</v>
      </c>
      <c r="AW12" s="2" t="str">
        <f t="shared" ca="1" si="36"/>
        <v/>
      </c>
      <c r="AX12" s="2">
        <f t="shared" ca="1" si="37"/>
        <v>28.07</v>
      </c>
      <c r="AY12" s="2">
        <f t="shared" ca="1" si="38"/>
        <v>50.6</v>
      </c>
      <c r="AZ12" t="str">
        <f t="shared" si="39"/>
        <v>U01R04</v>
      </c>
      <c r="BA12">
        <f t="shared" si="44"/>
        <v>12</v>
      </c>
      <c r="BB12" s="54" t="b">
        <f t="shared" si="45"/>
        <v>1</v>
      </c>
    </row>
    <row r="13" spans="1:55" x14ac:dyDescent="0.25">
      <c r="A13" t="str">
        <f t="shared" si="40"/>
        <v>U01</v>
      </c>
      <c r="B13" t="s">
        <v>29</v>
      </c>
      <c r="C13" s="3" t="str">
        <f t="shared" si="14"/>
        <v>Zone 05</v>
      </c>
      <c r="D13" s="56" t="str">
        <f t="shared" ca="1" si="15"/>
        <v>Pass</v>
      </c>
      <c r="E13" s="2">
        <f t="shared" ca="1" si="16"/>
        <v>22.4</v>
      </c>
      <c r="F13" s="2">
        <f t="shared" ca="1" si="17"/>
        <v>22.4</v>
      </c>
      <c r="G13" s="27">
        <f t="shared" ca="1" si="41"/>
        <v>0</v>
      </c>
      <c r="H13" s="3" t="str">
        <f t="shared" ca="1" si="18"/>
        <v>Yes</v>
      </c>
      <c r="I13" s="2">
        <f t="shared" ca="1" si="19"/>
        <v>22.4</v>
      </c>
      <c r="J13" s="2">
        <f t="shared" ca="1" si="20"/>
        <v>22.4</v>
      </c>
      <c r="K13" s="2">
        <f t="shared" ca="1" si="21"/>
        <v>22.4</v>
      </c>
      <c r="L13" s="27">
        <f t="shared" ca="1" si="42"/>
        <v>0</v>
      </c>
      <c r="M13" s="3" t="str">
        <f t="shared" ca="1" si="22"/>
        <v>Yes</v>
      </c>
      <c r="N13" s="3" t="str">
        <f t="shared" si="23"/>
        <v>U01R05</v>
      </c>
      <c r="O13" s="34">
        <f t="shared" ca="1" si="43"/>
        <v>0</v>
      </c>
      <c r="P13" s="8">
        <f t="shared" ca="1" si="24"/>
        <v>8</v>
      </c>
      <c r="Q13" s="2">
        <f t="shared" ca="1" si="25"/>
        <v>11.86</v>
      </c>
      <c r="R13" s="2">
        <f t="shared" ca="1" si="25"/>
        <v>0</v>
      </c>
      <c r="S13" s="2">
        <f t="shared" ca="1" si="25"/>
        <v>1.17</v>
      </c>
      <c r="T13" s="2">
        <f t="shared" ca="1" si="25"/>
        <v>0</v>
      </c>
      <c r="U13" s="2">
        <f t="shared" ca="1" si="25"/>
        <v>9.3699999999999992</v>
      </c>
      <c r="V13" s="2">
        <f t="shared" ca="1" si="25"/>
        <v>0</v>
      </c>
      <c r="W13" s="2">
        <f t="shared" ca="1" si="26"/>
        <v>22.4</v>
      </c>
      <c r="X13" s="2">
        <f t="shared" ca="1" si="25"/>
        <v>47.4</v>
      </c>
      <c r="Y13" s="8">
        <f t="shared" ca="1" si="27"/>
        <v>8</v>
      </c>
      <c r="Z13" s="2">
        <f t="shared" ca="1" si="28"/>
        <v>11.86</v>
      </c>
      <c r="AA13" s="2">
        <f t="shared" ca="1" si="28"/>
        <v>0</v>
      </c>
      <c r="AB13" s="2">
        <f t="shared" ca="1" si="28"/>
        <v>1.17</v>
      </c>
      <c r="AC13" s="2">
        <f t="shared" ca="1" si="28"/>
        <v>0</v>
      </c>
      <c r="AD13" s="2">
        <f t="shared" ca="1" si="28"/>
        <v>9.3699999999999992</v>
      </c>
      <c r="AE13" s="2">
        <f t="shared" ca="1" si="28"/>
        <v>0</v>
      </c>
      <c r="AF13" s="2">
        <f t="shared" ca="1" si="29"/>
        <v>22.4</v>
      </c>
      <c r="AG13" s="2">
        <f t="shared" ca="1" si="30"/>
        <v>47.4</v>
      </c>
      <c r="AH13" s="8">
        <f t="shared" ca="1" si="31"/>
        <v>8</v>
      </c>
      <c r="AI13" s="2">
        <f t="shared" ca="1" si="32"/>
        <v>11.86</v>
      </c>
      <c r="AJ13" s="2">
        <f t="shared" ca="1" si="32"/>
        <v>0</v>
      </c>
      <c r="AK13" s="2">
        <f t="shared" ca="1" si="32"/>
        <v>1.17</v>
      </c>
      <c r="AL13" s="2">
        <f t="shared" ca="1" si="32"/>
        <v>0</v>
      </c>
      <c r="AM13" s="2">
        <f t="shared" ca="1" si="32"/>
        <v>9.3699999999999992</v>
      </c>
      <c r="AN13" s="2" t="str">
        <f t="shared" ca="1" si="32"/>
        <v/>
      </c>
      <c r="AO13" s="2">
        <f t="shared" ca="1" si="33"/>
        <v>22.4</v>
      </c>
      <c r="AP13" s="2">
        <f t="shared" ca="1" si="34"/>
        <v>47.4</v>
      </c>
      <c r="AQ13" s="8">
        <f t="shared" ca="1" si="35"/>
        <v>8</v>
      </c>
      <c r="AR13" s="2">
        <f t="shared" ca="1" si="36"/>
        <v>11.86</v>
      </c>
      <c r="AS13" s="2">
        <f t="shared" ca="1" si="36"/>
        <v>0</v>
      </c>
      <c r="AT13" s="2">
        <f t="shared" ca="1" si="36"/>
        <v>1.17</v>
      </c>
      <c r="AU13" s="2">
        <f t="shared" ca="1" si="36"/>
        <v>0</v>
      </c>
      <c r="AV13" s="2">
        <f t="shared" ca="1" si="36"/>
        <v>9.3699999999999992</v>
      </c>
      <c r="AW13" s="2" t="str">
        <f t="shared" ca="1" si="36"/>
        <v/>
      </c>
      <c r="AX13" s="2">
        <f t="shared" ca="1" si="37"/>
        <v>22.4</v>
      </c>
      <c r="AY13" s="2">
        <f t="shared" ca="1" si="38"/>
        <v>47.4</v>
      </c>
      <c r="AZ13" t="str">
        <f t="shared" si="39"/>
        <v>U01R05</v>
      </c>
      <c r="BA13">
        <f t="shared" si="44"/>
        <v>13</v>
      </c>
      <c r="BB13" s="54" t="b">
        <f t="shared" si="45"/>
        <v>1</v>
      </c>
    </row>
    <row r="14" spans="1:55" x14ac:dyDescent="0.25">
      <c r="A14" t="str">
        <f t="shared" si="40"/>
        <v>U01</v>
      </c>
      <c r="B14" t="s">
        <v>30</v>
      </c>
      <c r="C14" s="3" t="str">
        <f t="shared" si="14"/>
        <v>Zone 06</v>
      </c>
      <c r="D14" s="56" t="str">
        <f t="shared" ca="1" si="15"/>
        <v>Pass</v>
      </c>
      <c r="E14" s="2">
        <f t="shared" ca="1" si="16"/>
        <v>19.18</v>
      </c>
      <c r="F14" s="2">
        <f t="shared" ca="1" si="17"/>
        <v>19.18</v>
      </c>
      <c r="G14" s="27">
        <f t="shared" ca="1" si="41"/>
        <v>0</v>
      </c>
      <c r="H14" s="3" t="str">
        <f t="shared" ca="1" si="18"/>
        <v>Yes</v>
      </c>
      <c r="I14" s="2">
        <f t="shared" ca="1" si="19"/>
        <v>19.18</v>
      </c>
      <c r="J14" s="2">
        <f t="shared" ca="1" si="20"/>
        <v>19.18</v>
      </c>
      <c r="K14" s="2">
        <f t="shared" ca="1" si="21"/>
        <v>19.18</v>
      </c>
      <c r="L14" s="27">
        <f t="shared" ca="1" si="42"/>
        <v>0</v>
      </c>
      <c r="M14" s="3" t="str">
        <f t="shared" ca="1" si="22"/>
        <v>Yes</v>
      </c>
      <c r="N14" s="3" t="str">
        <f t="shared" si="23"/>
        <v>U01R06</v>
      </c>
      <c r="O14" s="34">
        <f t="shared" ca="1" si="43"/>
        <v>0</v>
      </c>
      <c r="P14" s="8">
        <f t="shared" ca="1" si="24"/>
        <v>9</v>
      </c>
      <c r="Q14" s="2">
        <f t="shared" ca="1" si="25"/>
        <v>7.51</v>
      </c>
      <c r="R14" s="2">
        <f t="shared" ca="1" si="25"/>
        <v>2.14</v>
      </c>
      <c r="S14" s="2">
        <f t="shared" ca="1" si="25"/>
        <v>1.1299999999999999</v>
      </c>
      <c r="T14" s="2">
        <f t="shared" ca="1" si="25"/>
        <v>0</v>
      </c>
      <c r="U14" s="2">
        <f t="shared" ca="1" si="25"/>
        <v>8.4</v>
      </c>
      <c r="V14" s="2">
        <f t="shared" ca="1" si="25"/>
        <v>0</v>
      </c>
      <c r="W14" s="2">
        <f t="shared" ca="1" si="26"/>
        <v>19.18</v>
      </c>
      <c r="X14" s="2">
        <f t="shared" ca="1" si="25"/>
        <v>53</v>
      </c>
      <c r="Y14" s="8">
        <f t="shared" ca="1" si="27"/>
        <v>9</v>
      </c>
      <c r="Z14" s="2">
        <f t="shared" ca="1" si="28"/>
        <v>7.51</v>
      </c>
      <c r="AA14" s="2">
        <f t="shared" ca="1" si="28"/>
        <v>2.14</v>
      </c>
      <c r="AB14" s="2">
        <f t="shared" ca="1" si="28"/>
        <v>1.1299999999999999</v>
      </c>
      <c r="AC14" s="2">
        <f t="shared" ca="1" si="28"/>
        <v>0</v>
      </c>
      <c r="AD14" s="2">
        <f t="shared" ca="1" si="28"/>
        <v>8.4</v>
      </c>
      <c r="AE14" s="2">
        <f t="shared" ca="1" si="28"/>
        <v>0</v>
      </c>
      <c r="AF14" s="2">
        <f t="shared" ca="1" si="29"/>
        <v>19.18</v>
      </c>
      <c r="AG14" s="2">
        <f t="shared" ca="1" si="30"/>
        <v>53</v>
      </c>
      <c r="AH14" s="8">
        <f t="shared" ca="1" si="31"/>
        <v>9</v>
      </c>
      <c r="AI14" s="2">
        <f t="shared" ca="1" si="32"/>
        <v>7.51</v>
      </c>
      <c r="AJ14" s="2">
        <f t="shared" ca="1" si="32"/>
        <v>2.14</v>
      </c>
      <c r="AK14" s="2">
        <f t="shared" ca="1" si="32"/>
        <v>1.1299999999999999</v>
      </c>
      <c r="AL14" s="2">
        <f t="shared" ca="1" si="32"/>
        <v>0</v>
      </c>
      <c r="AM14" s="2">
        <f t="shared" ca="1" si="32"/>
        <v>8.4</v>
      </c>
      <c r="AN14" s="2" t="str">
        <f t="shared" ca="1" si="32"/>
        <v/>
      </c>
      <c r="AO14" s="2">
        <f t="shared" ca="1" si="33"/>
        <v>19.18</v>
      </c>
      <c r="AP14" s="2">
        <f t="shared" ca="1" si="34"/>
        <v>53</v>
      </c>
      <c r="AQ14" s="8">
        <f t="shared" ca="1" si="35"/>
        <v>9</v>
      </c>
      <c r="AR14" s="2">
        <f t="shared" ca="1" si="36"/>
        <v>7.51</v>
      </c>
      <c r="AS14" s="2">
        <f t="shared" ca="1" si="36"/>
        <v>2.14</v>
      </c>
      <c r="AT14" s="2">
        <f t="shared" ca="1" si="36"/>
        <v>1.1299999999999999</v>
      </c>
      <c r="AU14" s="2">
        <f t="shared" ca="1" si="36"/>
        <v>0</v>
      </c>
      <c r="AV14" s="2">
        <f t="shared" ca="1" si="36"/>
        <v>8.4</v>
      </c>
      <c r="AW14" s="2" t="str">
        <f t="shared" ca="1" si="36"/>
        <v/>
      </c>
      <c r="AX14" s="2">
        <f t="shared" ca="1" si="37"/>
        <v>19.18</v>
      </c>
      <c r="AY14" s="2">
        <f t="shared" ca="1" si="38"/>
        <v>53</v>
      </c>
      <c r="AZ14" t="str">
        <f t="shared" si="39"/>
        <v>U01R06</v>
      </c>
      <c r="BA14">
        <f t="shared" si="44"/>
        <v>14</v>
      </c>
      <c r="BB14" s="54" t="b">
        <f t="shared" si="45"/>
        <v>1</v>
      </c>
    </row>
    <row r="15" spans="1:55" x14ac:dyDescent="0.25">
      <c r="A15" t="str">
        <f t="shared" si="40"/>
        <v>U01</v>
      </c>
      <c r="B15" t="s">
        <v>31</v>
      </c>
      <c r="C15" s="3" t="str">
        <f t="shared" si="14"/>
        <v>Zone 07</v>
      </c>
      <c r="D15" s="56" t="str">
        <f t="shared" ca="1" si="15"/>
        <v>Pass</v>
      </c>
      <c r="E15" s="2">
        <f t="shared" ca="1" si="16"/>
        <v>12.24</v>
      </c>
      <c r="F15" s="2">
        <f t="shared" ca="1" si="17"/>
        <v>12.24</v>
      </c>
      <c r="G15" s="27">
        <f t="shared" ca="1" si="41"/>
        <v>0</v>
      </c>
      <c r="H15" s="3" t="str">
        <f t="shared" ca="1" si="18"/>
        <v>Yes</v>
      </c>
      <c r="I15" s="2">
        <f t="shared" ca="1" si="19"/>
        <v>12.24</v>
      </c>
      <c r="J15" s="2">
        <f t="shared" ca="1" si="20"/>
        <v>12.24</v>
      </c>
      <c r="K15" s="2">
        <f t="shared" ca="1" si="21"/>
        <v>12.24</v>
      </c>
      <c r="L15" s="27">
        <f t="shared" ca="1" si="42"/>
        <v>0</v>
      </c>
      <c r="M15" s="3" t="str">
        <f t="shared" ca="1" si="22"/>
        <v>Yes</v>
      </c>
      <c r="N15" s="3" t="str">
        <f t="shared" si="23"/>
        <v>U01R07</v>
      </c>
      <c r="O15" s="34">
        <f t="shared" ca="1" si="43"/>
        <v>0</v>
      </c>
      <c r="P15" s="8">
        <f t="shared" ca="1" si="24"/>
        <v>10</v>
      </c>
      <c r="Q15" s="2">
        <f t="shared" ca="1" si="25"/>
        <v>2.68</v>
      </c>
      <c r="R15" s="2">
        <f t="shared" ca="1" si="25"/>
        <v>0.28999999999999998</v>
      </c>
      <c r="S15" s="2">
        <f t="shared" ca="1" si="25"/>
        <v>1.17</v>
      </c>
      <c r="T15" s="2">
        <f t="shared" ca="1" si="25"/>
        <v>0</v>
      </c>
      <c r="U15" s="2">
        <f t="shared" ca="1" si="25"/>
        <v>8.1</v>
      </c>
      <c r="V15" s="2">
        <f t="shared" ca="1" si="25"/>
        <v>0</v>
      </c>
      <c r="W15" s="2">
        <f t="shared" ca="1" si="26"/>
        <v>12.24</v>
      </c>
      <c r="X15" s="2">
        <f t="shared" ca="1" si="25"/>
        <v>50.9</v>
      </c>
      <c r="Y15" s="8">
        <f t="shared" ca="1" si="27"/>
        <v>10</v>
      </c>
      <c r="Z15" s="2">
        <f t="shared" ca="1" si="28"/>
        <v>2.68</v>
      </c>
      <c r="AA15" s="2">
        <f t="shared" ca="1" si="28"/>
        <v>0.28999999999999998</v>
      </c>
      <c r="AB15" s="2">
        <f t="shared" ca="1" si="28"/>
        <v>1.17</v>
      </c>
      <c r="AC15" s="2">
        <f t="shared" ca="1" si="28"/>
        <v>0</v>
      </c>
      <c r="AD15" s="2">
        <f t="shared" ca="1" si="28"/>
        <v>8.1</v>
      </c>
      <c r="AE15" s="2">
        <f t="shared" ca="1" si="28"/>
        <v>0</v>
      </c>
      <c r="AF15" s="2">
        <f t="shared" ca="1" si="29"/>
        <v>12.24</v>
      </c>
      <c r="AG15" s="2">
        <f t="shared" ca="1" si="30"/>
        <v>50.9</v>
      </c>
      <c r="AH15" s="8">
        <f t="shared" ca="1" si="31"/>
        <v>10</v>
      </c>
      <c r="AI15" s="2">
        <f t="shared" ca="1" si="32"/>
        <v>2.68</v>
      </c>
      <c r="AJ15" s="2">
        <f t="shared" ca="1" si="32"/>
        <v>0.28999999999999998</v>
      </c>
      <c r="AK15" s="2">
        <f t="shared" ca="1" si="32"/>
        <v>1.17</v>
      </c>
      <c r="AL15" s="2">
        <f t="shared" ca="1" si="32"/>
        <v>0</v>
      </c>
      <c r="AM15" s="2">
        <f t="shared" ca="1" si="32"/>
        <v>8.1</v>
      </c>
      <c r="AN15" s="2" t="str">
        <f t="shared" ca="1" si="32"/>
        <v/>
      </c>
      <c r="AO15" s="2">
        <f t="shared" ca="1" si="33"/>
        <v>12.24</v>
      </c>
      <c r="AP15" s="2">
        <f t="shared" ca="1" si="34"/>
        <v>50.9</v>
      </c>
      <c r="AQ15" s="8">
        <f t="shared" ca="1" si="35"/>
        <v>10</v>
      </c>
      <c r="AR15" s="2">
        <f t="shared" ca="1" si="36"/>
        <v>2.68</v>
      </c>
      <c r="AS15" s="2">
        <f t="shared" ca="1" si="36"/>
        <v>0.28999999999999998</v>
      </c>
      <c r="AT15" s="2">
        <f t="shared" ca="1" si="36"/>
        <v>1.17</v>
      </c>
      <c r="AU15" s="2">
        <f t="shared" ca="1" si="36"/>
        <v>0</v>
      </c>
      <c r="AV15" s="2">
        <f t="shared" ca="1" si="36"/>
        <v>8.1</v>
      </c>
      <c r="AW15" s="2" t="str">
        <f t="shared" ca="1" si="36"/>
        <v/>
      </c>
      <c r="AX15" s="2">
        <f t="shared" ca="1" si="37"/>
        <v>12.24</v>
      </c>
      <c r="AY15" s="2">
        <f t="shared" ca="1" si="38"/>
        <v>50.9</v>
      </c>
      <c r="AZ15" t="str">
        <f t="shared" si="39"/>
        <v>U01R07</v>
      </c>
      <c r="BA15">
        <f t="shared" si="44"/>
        <v>15</v>
      </c>
      <c r="BB15" s="54" t="b">
        <f t="shared" si="45"/>
        <v>1</v>
      </c>
    </row>
    <row r="16" spans="1:55" x14ac:dyDescent="0.25">
      <c r="A16" t="str">
        <f t="shared" si="40"/>
        <v>U01</v>
      </c>
      <c r="B16" t="s">
        <v>32</v>
      </c>
      <c r="C16" s="3" t="str">
        <f t="shared" si="14"/>
        <v>Zone 08</v>
      </c>
      <c r="D16" s="56" t="str">
        <f t="shared" ca="1" si="15"/>
        <v>Pass</v>
      </c>
      <c r="E16" s="2">
        <f t="shared" ca="1" si="16"/>
        <v>19.399999999999999</v>
      </c>
      <c r="F16" s="2">
        <f t="shared" ca="1" si="17"/>
        <v>19.399999999999999</v>
      </c>
      <c r="G16" s="27">
        <f t="shared" ca="1" si="41"/>
        <v>0</v>
      </c>
      <c r="H16" s="3" t="str">
        <f t="shared" ca="1" si="18"/>
        <v>Yes</v>
      </c>
      <c r="I16" s="2">
        <f t="shared" ca="1" si="19"/>
        <v>19.399999999999999</v>
      </c>
      <c r="J16" s="2">
        <f t="shared" ca="1" si="20"/>
        <v>19.399999999999999</v>
      </c>
      <c r="K16" s="2">
        <f t="shared" ca="1" si="21"/>
        <v>19.399999999999999</v>
      </c>
      <c r="L16" s="27">
        <f t="shared" ca="1" si="42"/>
        <v>0</v>
      </c>
      <c r="M16" s="3" t="str">
        <f t="shared" ca="1" si="22"/>
        <v>Yes</v>
      </c>
      <c r="N16" s="3" t="str">
        <f t="shared" si="23"/>
        <v>U01R08</v>
      </c>
      <c r="O16" s="34">
        <f t="shared" ca="1" si="43"/>
        <v>0</v>
      </c>
      <c r="P16" s="8">
        <f t="shared" ca="1" si="24"/>
        <v>11</v>
      </c>
      <c r="Q16" s="2">
        <f t="shared" ca="1" si="25"/>
        <v>3.98</v>
      </c>
      <c r="R16" s="2">
        <f t="shared" ca="1" si="25"/>
        <v>6.24</v>
      </c>
      <c r="S16" s="2">
        <f t="shared" ca="1" si="25"/>
        <v>1.1299999999999999</v>
      </c>
      <c r="T16" s="2">
        <f t="shared" ca="1" si="25"/>
        <v>0</v>
      </c>
      <c r="U16" s="2">
        <f t="shared" ca="1" si="25"/>
        <v>8.0500000000000007</v>
      </c>
      <c r="V16" s="2">
        <f t="shared" ca="1" si="25"/>
        <v>0</v>
      </c>
      <c r="W16" s="2">
        <f t="shared" ca="1" si="26"/>
        <v>19.399999999999999</v>
      </c>
      <c r="X16" s="2">
        <f t="shared" ca="1" si="25"/>
        <v>47.7</v>
      </c>
      <c r="Y16" s="8">
        <f t="shared" ca="1" si="27"/>
        <v>11</v>
      </c>
      <c r="Z16" s="2">
        <f t="shared" ca="1" si="28"/>
        <v>3.98</v>
      </c>
      <c r="AA16" s="2">
        <f t="shared" ca="1" si="28"/>
        <v>6.24</v>
      </c>
      <c r="AB16" s="2">
        <f t="shared" ca="1" si="28"/>
        <v>1.1299999999999999</v>
      </c>
      <c r="AC16" s="2">
        <f t="shared" ca="1" si="28"/>
        <v>0</v>
      </c>
      <c r="AD16" s="2">
        <f t="shared" ca="1" si="28"/>
        <v>8.0500000000000007</v>
      </c>
      <c r="AE16" s="2">
        <f t="shared" ca="1" si="28"/>
        <v>0</v>
      </c>
      <c r="AF16" s="2">
        <f t="shared" ca="1" si="29"/>
        <v>19.399999999999999</v>
      </c>
      <c r="AG16" s="2">
        <f t="shared" ca="1" si="30"/>
        <v>47.7</v>
      </c>
      <c r="AH16" s="8">
        <f t="shared" ca="1" si="31"/>
        <v>11</v>
      </c>
      <c r="AI16" s="2">
        <f t="shared" ca="1" si="32"/>
        <v>3.98</v>
      </c>
      <c r="AJ16" s="2">
        <f t="shared" ca="1" si="32"/>
        <v>6.24</v>
      </c>
      <c r="AK16" s="2">
        <f t="shared" ca="1" si="32"/>
        <v>1.1299999999999999</v>
      </c>
      <c r="AL16" s="2">
        <f t="shared" ca="1" si="32"/>
        <v>0</v>
      </c>
      <c r="AM16" s="2">
        <f t="shared" ca="1" si="32"/>
        <v>8.0500000000000007</v>
      </c>
      <c r="AN16" s="2" t="str">
        <f t="shared" ca="1" si="32"/>
        <v/>
      </c>
      <c r="AO16" s="2">
        <f t="shared" ca="1" si="33"/>
        <v>19.399999999999999</v>
      </c>
      <c r="AP16" s="2">
        <f t="shared" ca="1" si="34"/>
        <v>47.7</v>
      </c>
      <c r="AQ16" s="8">
        <f t="shared" ca="1" si="35"/>
        <v>11</v>
      </c>
      <c r="AR16" s="2">
        <f t="shared" ca="1" si="36"/>
        <v>3.98</v>
      </c>
      <c r="AS16" s="2">
        <f t="shared" ca="1" si="36"/>
        <v>6.24</v>
      </c>
      <c r="AT16" s="2">
        <f t="shared" ca="1" si="36"/>
        <v>1.1299999999999999</v>
      </c>
      <c r="AU16" s="2">
        <f t="shared" ca="1" si="36"/>
        <v>0</v>
      </c>
      <c r="AV16" s="2">
        <f t="shared" ca="1" si="36"/>
        <v>8.0500000000000007</v>
      </c>
      <c r="AW16" s="2" t="str">
        <f t="shared" ca="1" si="36"/>
        <v/>
      </c>
      <c r="AX16" s="2">
        <f t="shared" ca="1" si="37"/>
        <v>19.399999999999999</v>
      </c>
      <c r="AY16" s="2">
        <f t="shared" ca="1" si="38"/>
        <v>47.7</v>
      </c>
      <c r="AZ16" t="str">
        <f t="shared" si="39"/>
        <v>U01R08</v>
      </c>
      <c r="BA16">
        <f t="shared" si="44"/>
        <v>16</v>
      </c>
      <c r="BB16" s="54" t="b">
        <f t="shared" si="45"/>
        <v>1</v>
      </c>
    </row>
    <row r="17" spans="1:54" x14ac:dyDescent="0.25">
      <c r="A17" t="str">
        <f t="shared" si="40"/>
        <v>U01</v>
      </c>
      <c r="B17" t="s">
        <v>33</v>
      </c>
      <c r="C17" s="3" t="str">
        <f t="shared" si="14"/>
        <v>Zone 09</v>
      </c>
      <c r="D17" s="56" t="str">
        <f t="shared" ca="1" si="15"/>
        <v>Pass</v>
      </c>
      <c r="E17" s="2">
        <f t="shared" ca="1" si="16"/>
        <v>32.18</v>
      </c>
      <c r="F17" s="2">
        <f t="shared" ca="1" si="17"/>
        <v>32.18</v>
      </c>
      <c r="G17" s="27">
        <f t="shared" ca="1" si="41"/>
        <v>0</v>
      </c>
      <c r="H17" s="3" t="str">
        <f t="shared" ca="1" si="18"/>
        <v>Yes</v>
      </c>
      <c r="I17" s="2">
        <f t="shared" ca="1" si="19"/>
        <v>32.18</v>
      </c>
      <c r="J17" s="2">
        <f t="shared" ca="1" si="20"/>
        <v>32.18</v>
      </c>
      <c r="K17" s="2">
        <f t="shared" ca="1" si="21"/>
        <v>32.18</v>
      </c>
      <c r="L17" s="27">
        <f t="shared" ca="1" si="42"/>
        <v>0</v>
      </c>
      <c r="M17" s="3" t="str">
        <f t="shared" ca="1" si="22"/>
        <v>Yes</v>
      </c>
      <c r="N17" s="3" t="str">
        <f t="shared" si="23"/>
        <v>U01R09</v>
      </c>
      <c r="O17" s="34">
        <f t="shared" ca="1" si="43"/>
        <v>0</v>
      </c>
      <c r="P17" s="8">
        <f t="shared" ca="1" si="24"/>
        <v>12</v>
      </c>
      <c r="Q17" s="2">
        <f t="shared" ca="1" si="25"/>
        <v>6.05</v>
      </c>
      <c r="R17" s="2">
        <f t="shared" ca="1" si="25"/>
        <v>16.95</v>
      </c>
      <c r="S17" s="2">
        <f t="shared" ca="1" si="25"/>
        <v>1.1200000000000001</v>
      </c>
      <c r="T17" s="2">
        <f t="shared" ca="1" si="25"/>
        <v>0</v>
      </c>
      <c r="U17" s="2">
        <f t="shared" ca="1" si="25"/>
        <v>8.06</v>
      </c>
      <c r="V17" s="2">
        <f t="shared" ca="1" si="25"/>
        <v>0</v>
      </c>
      <c r="W17" s="2">
        <f t="shared" ca="1" si="26"/>
        <v>32.18</v>
      </c>
      <c r="X17" s="2">
        <f t="shared" ca="1" si="25"/>
        <v>48.5</v>
      </c>
      <c r="Y17" s="8">
        <f t="shared" ca="1" si="27"/>
        <v>12</v>
      </c>
      <c r="Z17" s="2">
        <f t="shared" ca="1" si="28"/>
        <v>6.05</v>
      </c>
      <c r="AA17" s="2">
        <f t="shared" ca="1" si="28"/>
        <v>16.95</v>
      </c>
      <c r="AB17" s="2">
        <f t="shared" ca="1" si="28"/>
        <v>1.1200000000000001</v>
      </c>
      <c r="AC17" s="2">
        <f t="shared" ca="1" si="28"/>
        <v>0</v>
      </c>
      <c r="AD17" s="2">
        <f t="shared" ca="1" si="28"/>
        <v>8.06</v>
      </c>
      <c r="AE17" s="2">
        <f t="shared" ca="1" si="28"/>
        <v>0</v>
      </c>
      <c r="AF17" s="2">
        <f t="shared" ca="1" si="29"/>
        <v>32.18</v>
      </c>
      <c r="AG17" s="2">
        <f t="shared" ca="1" si="30"/>
        <v>48.5</v>
      </c>
      <c r="AH17" s="8">
        <f t="shared" ca="1" si="31"/>
        <v>12</v>
      </c>
      <c r="AI17" s="2">
        <f t="shared" ca="1" si="32"/>
        <v>6.05</v>
      </c>
      <c r="AJ17" s="2">
        <f t="shared" ca="1" si="32"/>
        <v>16.95</v>
      </c>
      <c r="AK17" s="2">
        <f t="shared" ca="1" si="32"/>
        <v>1.1200000000000001</v>
      </c>
      <c r="AL17" s="2">
        <f t="shared" ca="1" si="32"/>
        <v>0</v>
      </c>
      <c r="AM17" s="2">
        <f t="shared" ca="1" si="32"/>
        <v>8.06</v>
      </c>
      <c r="AN17" s="2" t="str">
        <f t="shared" ca="1" si="32"/>
        <v/>
      </c>
      <c r="AO17" s="2">
        <f t="shared" ca="1" si="33"/>
        <v>32.18</v>
      </c>
      <c r="AP17" s="2">
        <f t="shared" ca="1" si="34"/>
        <v>48.5</v>
      </c>
      <c r="AQ17" s="8">
        <f t="shared" ca="1" si="35"/>
        <v>12</v>
      </c>
      <c r="AR17" s="2">
        <f t="shared" ca="1" si="36"/>
        <v>6.05</v>
      </c>
      <c r="AS17" s="2">
        <f t="shared" ca="1" si="36"/>
        <v>16.95</v>
      </c>
      <c r="AT17" s="2">
        <f t="shared" ca="1" si="36"/>
        <v>1.1200000000000001</v>
      </c>
      <c r="AU17" s="2">
        <f t="shared" ca="1" si="36"/>
        <v>0</v>
      </c>
      <c r="AV17" s="2">
        <f t="shared" ca="1" si="36"/>
        <v>8.06</v>
      </c>
      <c r="AW17" s="2" t="str">
        <f t="shared" ca="1" si="36"/>
        <v/>
      </c>
      <c r="AX17" s="2">
        <f t="shared" ca="1" si="37"/>
        <v>32.18</v>
      </c>
      <c r="AY17" s="2">
        <f t="shared" ca="1" si="38"/>
        <v>48.5</v>
      </c>
      <c r="AZ17" t="str">
        <f t="shared" si="39"/>
        <v>U01R09</v>
      </c>
      <c r="BA17">
        <f t="shared" si="44"/>
        <v>17</v>
      </c>
      <c r="BB17" s="54" t="b">
        <f t="shared" si="45"/>
        <v>1</v>
      </c>
    </row>
    <row r="18" spans="1:54" x14ac:dyDescent="0.25">
      <c r="A18" t="str">
        <f t="shared" si="40"/>
        <v>U01</v>
      </c>
      <c r="B18" t="s">
        <v>34</v>
      </c>
      <c r="C18" s="3" t="str">
        <f t="shared" si="14"/>
        <v>Zone 10</v>
      </c>
      <c r="D18" s="56" t="str">
        <f t="shared" ca="1" si="15"/>
        <v>Pass</v>
      </c>
      <c r="E18" s="2">
        <f t="shared" ca="1" si="16"/>
        <v>32.549999999999997</v>
      </c>
      <c r="F18" s="2">
        <f t="shared" ca="1" si="17"/>
        <v>32.549999999999997</v>
      </c>
      <c r="G18" s="27">
        <f t="shared" ca="1" si="41"/>
        <v>0</v>
      </c>
      <c r="H18" s="3" t="str">
        <f t="shared" ca="1" si="18"/>
        <v>Yes</v>
      </c>
      <c r="I18" s="2">
        <f t="shared" ca="1" si="19"/>
        <v>32.549999999999997</v>
      </c>
      <c r="J18" s="2">
        <f t="shared" ca="1" si="20"/>
        <v>32.549999999999997</v>
      </c>
      <c r="K18" s="2">
        <f t="shared" ca="1" si="21"/>
        <v>32.549999999999997</v>
      </c>
      <c r="L18" s="27">
        <f t="shared" ca="1" si="42"/>
        <v>0</v>
      </c>
      <c r="M18" s="3" t="str">
        <f t="shared" ca="1" si="22"/>
        <v>Yes</v>
      </c>
      <c r="N18" s="3" t="str">
        <f t="shared" si="23"/>
        <v>U01R10</v>
      </c>
      <c r="O18" s="34">
        <f t="shared" ca="1" si="43"/>
        <v>0</v>
      </c>
      <c r="P18" s="8">
        <f t="shared" ca="1" si="24"/>
        <v>13</v>
      </c>
      <c r="Q18" s="2">
        <f t="shared" ca="1" si="25"/>
        <v>7.11</v>
      </c>
      <c r="R18" s="2">
        <f t="shared" ca="1" si="25"/>
        <v>16.309999999999999</v>
      </c>
      <c r="S18" s="2">
        <f t="shared" ca="1" si="25"/>
        <v>1.1200000000000001</v>
      </c>
      <c r="T18" s="2">
        <f t="shared" ca="1" si="25"/>
        <v>0</v>
      </c>
      <c r="U18" s="2">
        <f t="shared" ca="1" si="25"/>
        <v>8.01</v>
      </c>
      <c r="V18" s="2">
        <f t="shared" ca="1" si="25"/>
        <v>0</v>
      </c>
      <c r="W18" s="2">
        <f t="shared" ca="1" si="26"/>
        <v>32.549999999999997</v>
      </c>
      <c r="X18" s="2">
        <f t="shared" ca="1" si="25"/>
        <v>46.7</v>
      </c>
      <c r="Y18" s="8">
        <f t="shared" ca="1" si="27"/>
        <v>13</v>
      </c>
      <c r="Z18" s="2">
        <f t="shared" ca="1" si="28"/>
        <v>7.11</v>
      </c>
      <c r="AA18" s="2">
        <f t="shared" ca="1" si="28"/>
        <v>16.309999999999999</v>
      </c>
      <c r="AB18" s="2">
        <f t="shared" ca="1" si="28"/>
        <v>1.1200000000000001</v>
      </c>
      <c r="AC18" s="2">
        <f t="shared" ca="1" si="28"/>
        <v>0</v>
      </c>
      <c r="AD18" s="2">
        <f t="shared" ca="1" si="28"/>
        <v>8.01</v>
      </c>
      <c r="AE18" s="2">
        <f t="shared" ca="1" si="28"/>
        <v>0</v>
      </c>
      <c r="AF18" s="2">
        <f t="shared" ca="1" si="29"/>
        <v>32.549999999999997</v>
      </c>
      <c r="AG18" s="2">
        <f t="shared" ca="1" si="30"/>
        <v>46.7</v>
      </c>
      <c r="AH18" s="8">
        <f t="shared" ca="1" si="31"/>
        <v>13</v>
      </c>
      <c r="AI18" s="2">
        <f t="shared" ca="1" si="32"/>
        <v>7.11</v>
      </c>
      <c r="AJ18" s="2">
        <f t="shared" ca="1" si="32"/>
        <v>16.309999999999999</v>
      </c>
      <c r="AK18" s="2">
        <f t="shared" ca="1" si="32"/>
        <v>1.1200000000000001</v>
      </c>
      <c r="AL18" s="2">
        <f t="shared" ca="1" si="32"/>
        <v>0</v>
      </c>
      <c r="AM18" s="2">
        <f t="shared" ca="1" si="32"/>
        <v>8.01</v>
      </c>
      <c r="AN18" s="2" t="str">
        <f t="shared" ca="1" si="32"/>
        <v/>
      </c>
      <c r="AO18" s="2">
        <f t="shared" ca="1" si="33"/>
        <v>32.549999999999997</v>
      </c>
      <c r="AP18" s="2">
        <f t="shared" ca="1" si="34"/>
        <v>46.7</v>
      </c>
      <c r="AQ18" s="8">
        <f t="shared" ca="1" si="35"/>
        <v>13</v>
      </c>
      <c r="AR18" s="2">
        <f t="shared" ca="1" si="36"/>
        <v>7.11</v>
      </c>
      <c r="AS18" s="2">
        <f t="shared" ca="1" si="36"/>
        <v>16.309999999999999</v>
      </c>
      <c r="AT18" s="2">
        <f t="shared" ca="1" si="36"/>
        <v>1.1200000000000001</v>
      </c>
      <c r="AU18" s="2">
        <f t="shared" ca="1" si="36"/>
        <v>0</v>
      </c>
      <c r="AV18" s="2">
        <f t="shared" ca="1" si="36"/>
        <v>8.01</v>
      </c>
      <c r="AW18" s="2" t="str">
        <f t="shared" ca="1" si="36"/>
        <v/>
      </c>
      <c r="AX18" s="2">
        <f t="shared" ca="1" si="37"/>
        <v>32.549999999999997</v>
      </c>
      <c r="AY18" s="2">
        <f t="shared" ca="1" si="38"/>
        <v>46.7</v>
      </c>
      <c r="AZ18" t="str">
        <f t="shared" si="39"/>
        <v>U01R10</v>
      </c>
      <c r="BA18">
        <f t="shared" si="44"/>
        <v>18</v>
      </c>
      <c r="BB18" s="54" t="b">
        <f t="shared" si="45"/>
        <v>1</v>
      </c>
    </row>
    <row r="19" spans="1:54" x14ac:dyDescent="0.25">
      <c r="A19" t="str">
        <f t="shared" si="40"/>
        <v>U01</v>
      </c>
      <c r="B19" t="s">
        <v>35</v>
      </c>
      <c r="C19" s="3" t="str">
        <f t="shared" si="14"/>
        <v>Zone 11</v>
      </c>
      <c r="D19" s="56" t="str">
        <f t="shared" ca="1" si="15"/>
        <v>Pass</v>
      </c>
      <c r="E19" s="2">
        <f t="shared" ca="1" si="16"/>
        <v>63.84</v>
      </c>
      <c r="F19" s="2">
        <f t="shared" ca="1" si="17"/>
        <v>63.84</v>
      </c>
      <c r="G19" s="27">
        <f t="shared" ca="1" si="41"/>
        <v>0</v>
      </c>
      <c r="H19" s="3" t="str">
        <f t="shared" ca="1" si="18"/>
        <v>Yes</v>
      </c>
      <c r="I19" s="2">
        <f t="shared" ca="1" si="19"/>
        <v>63.84</v>
      </c>
      <c r="J19" s="2">
        <f t="shared" ca="1" si="20"/>
        <v>63.84</v>
      </c>
      <c r="K19" s="2">
        <f t="shared" ca="1" si="21"/>
        <v>63.84</v>
      </c>
      <c r="L19" s="27">
        <f t="shared" ca="1" si="42"/>
        <v>0</v>
      </c>
      <c r="M19" s="3" t="str">
        <f t="shared" ca="1" si="22"/>
        <v>Yes</v>
      </c>
      <c r="N19" s="3" t="str">
        <f t="shared" si="23"/>
        <v>U01R11</v>
      </c>
      <c r="O19" s="34">
        <f t="shared" ca="1" si="43"/>
        <v>0</v>
      </c>
      <c r="P19" s="8">
        <f t="shared" ca="1" si="24"/>
        <v>14</v>
      </c>
      <c r="Q19" s="2">
        <f t="shared" ref="Q19:X24" ca="1" si="46">IF(Q$3=0,"",INDEX(INDIRECT(Q$1),$P19,Q$3))</f>
        <v>19.93</v>
      </c>
      <c r="R19" s="2">
        <f t="shared" ca="1" si="46"/>
        <v>34.549999999999997</v>
      </c>
      <c r="S19" s="2">
        <f t="shared" ca="1" si="46"/>
        <v>1.17</v>
      </c>
      <c r="T19" s="2">
        <f t="shared" ca="1" si="46"/>
        <v>0</v>
      </c>
      <c r="U19" s="2">
        <f t="shared" ca="1" si="46"/>
        <v>8.19</v>
      </c>
      <c r="V19" s="2">
        <f t="shared" ca="1" si="46"/>
        <v>0</v>
      </c>
      <c r="W19" s="2">
        <f t="shared" ca="1" si="26"/>
        <v>63.84</v>
      </c>
      <c r="X19" s="2">
        <f t="shared" ca="1" si="46"/>
        <v>50.7</v>
      </c>
      <c r="Y19" s="8">
        <f t="shared" ca="1" si="27"/>
        <v>14</v>
      </c>
      <c r="Z19" s="2">
        <f t="shared" ref="Z19:AE24" ca="1" si="47">IF(Z$3=0,"",INDEX(INDIRECT(Z$1),$Y19,Z$3))</f>
        <v>19.93</v>
      </c>
      <c r="AA19" s="2">
        <f t="shared" ca="1" si="47"/>
        <v>34.549999999999997</v>
      </c>
      <c r="AB19" s="2">
        <f t="shared" ca="1" si="47"/>
        <v>1.17</v>
      </c>
      <c r="AC19" s="2">
        <f t="shared" ca="1" si="47"/>
        <v>0</v>
      </c>
      <c r="AD19" s="2">
        <f t="shared" ca="1" si="47"/>
        <v>8.19</v>
      </c>
      <c r="AE19" s="2">
        <f t="shared" ca="1" si="47"/>
        <v>0</v>
      </c>
      <c r="AF19" s="2">
        <f t="shared" ca="1" si="29"/>
        <v>63.84</v>
      </c>
      <c r="AG19" s="2">
        <f t="shared" ca="1" si="30"/>
        <v>50.7</v>
      </c>
      <c r="AH19" s="8">
        <f t="shared" ca="1" si="31"/>
        <v>14</v>
      </c>
      <c r="AI19" s="2">
        <f t="shared" ref="AI19:AN24" ca="1" si="48">IF(AI$3=0,"",INDEX(INDIRECT(AI$1),$AH19,AI$3))</f>
        <v>19.93</v>
      </c>
      <c r="AJ19" s="2">
        <f t="shared" ca="1" si="48"/>
        <v>34.549999999999997</v>
      </c>
      <c r="AK19" s="2">
        <f t="shared" ca="1" si="48"/>
        <v>1.17</v>
      </c>
      <c r="AL19" s="2">
        <f t="shared" ca="1" si="48"/>
        <v>0</v>
      </c>
      <c r="AM19" s="2">
        <f t="shared" ca="1" si="48"/>
        <v>8.19</v>
      </c>
      <c r="AN19" s="2" t="str">
        <f t="shared" ca="1" si="48"/>
        <v/>
      </c>
      <c r="AO19" s="2">
        <f t="shared" ca="1" si="33"/>
        <v>63.84</v>
      </c>
      <c r="AP19" s="2">
        <f t="shared" ca="1" si="34"/>
        <v>50.7</v>
      </c>
      <c r="AQ19" s="8">
        <f t="shared" ca="1" si="35"/>
        <v>14</v>
      </c>
      <c r="AR19" s="2">
        <f t="shared" ref="AR19:AW24" ca="1" si="49">IF(AR$3=0,"",INDEX(INDIRECT(AR$1),$AQ19,AR$3))</f>
        <v>19.93</v>
      </c>
      <c r="AS19" s="2">
        <f t="shared" ca="1" si="49"/>
        <v>34.549999999999997</v>
      </c>
      <c r="AT19" s="2">
        <f t="shared" ca="1" si="49"/>
        <v>1.17</v>
      </c>
      <c r="AU19" s="2">
        <f t="shared" ca="1" si="49"/>
        <v>0</v>
      </c>
      <c r="AV19" s="2">
        <f t="shared" ca="1" si="49"/>
        <v>8.19</v>
      </c>
      <c r="AW19" s="2" t="str">
        <f t="shared" ca="1" si="49"/>
        <v/>
      </c>
      <c r="AX19" s="2">
        <f t="shared" ca="1" si="37"/>
        <v>63.84</v>
      </c>
      <c r="AY19" s="2">
        <f t="shared" ca="1" si="38"/>
        <v>50.7</v>
      </c>
      <c r="AZ19" t="str">
        <f t="shared" si="39"/>
        <v>U01R11</v>
      </c>
      <c r="BA19">
        <f t="shared" si="44"/>
        <v>19</v>
      </c>
      <c r="BB19" s="54" t="b">
        <f t="shared" si="45"/>
        <v>1</v>
      </c>
    </row>
    <row r="20" spans="1:54" x14ac:dyDescent="0.25">
      <c r="A20" t="str">
        <f t="shared" si="40"/>
        <v>U01</v>
      </c>
      <c r="B20" t="s">
        <v>36</v>
      </c>
      <c r="C20" s="3" t="str">
        <f t="shared" si="14"/>
        <v>Zone 12</v>
      </c>
      <c r="D20" s="56" t="str">
        <f t="shared" ca="1" si="15"/>
        <v>Pass</v>
      </c>
      <c r="E20" s="2">
        <f t="shared" ca="1" si="16"/>
        <v>41.01</v>
      </c>
      <c r="F20" s="2">
        <f t="shared" ca="1" si="17"/>
        <v>41.01</v>
      </c>
      <c r="G20" s="27">
        <f t="shared" ca="1" si="41"/>
        <v>0</v>
      </c>
      <c r="H20" s="3" t="str">
        <f t="shared" ca="1" si="18"/>
        <v>Yes</v>
      </c>
      <c r="I20" s="2">
        <f t="shared" ca="1" si="19"/>
        <v>41.01</v>
      </c>
      <c r="J20" s="2">
        <f t="shared" ca="1" si="20"/>
        <v>41.01</v>
      </c>
      <c r="K20" s="2">
        <f t="shared" ca="1" si="21"/>
        <v>41.01</v>
      </c>
      <c r="L20" s="27">
        <f t="shared" ca="1" si="42"/>
        <v>0</v>
      </c>
      <c r="M20" s="3" t="str">
        <f t="shared" ca="1" si="22"/>
        <v>Yes</v>
      </c>
      <c r="N20" s="3" t="str">
        <f t="shared" si="23"/>
        <v>U01R12</v>
      </c>
      <c r="O20" s="34">
        <f t="shared" ca="1" si="43"/>
        <v>0</v>
      </c>
      <c r="P20" s="8">
        <f t="shared" ca="1" si="24"/>
        <v>15</v>
      </c>
      <c r="Q20" s="2">
        <f t="shared" ca="1" si="46"/>
        <v>20.99</v>
      </c>
      <c r="R20" s="2">
        <f t="shared" ca="1" si="46"/>
        <v>10.29</v>
      </c>
      <c r="S20" s="2">
        <f t="shared" ca="1" si="46"/>
        <v>1.17</v>
      </c>
      <c r="T20" s="2">
        <f t="shared" ca="1" si="46"/>
        <v>0</v>
      </c>
      <c r="U20" s="2">
        <f t="shared" ca="1" si="46"/>
        <v>8.56</v>
      </c>
      <c r="V20" s="2">
        <f t="shared" ca="1" si="46"/>
        <v>0</v>
      </c>
      <c r="W20" s="2">
        <f t="shared" ca="1" si="26"/>
        <v>41.01</v>
      </c>
      <c r="X20" s="2">
        <f t="shared" ca="1" si="46"/>
        <v>47.2</v>
      </c>
      <c r="Y20" s="8">
        <f t="shared" ca="1" si="27"/>
        <v>15</v>
      </c>
      <c r="Z20" s="2">
        <f t="shared" ca="1" si="47"/>
        <v>20.99</v>
      </c>
      <c r="AA20" s="2">
        <f t="shared" ca="1" si="47"/>
        <v>10.29</v>
      </c>
      <c r="AB20" s="2">
        <f t="shared" ca="1" si="47"/>
        <v>1.17</v>
      </c>
      <c r="AC20" s="2">
        <f t="shared" ca="1" si="47"/>
        <v>0</v>
      </c>
      <c r="AD20" s="2">
        <f t="shared" ca="1" si="47"/>
        <v>8.56</v>
      </c>
      <c r="AE20" s="2">
        <f t="shared" ca="1" si="47"/>
        <v>0</v>
      </c>
      <c r="AF20" s="2">
        <f t="shared" ca="1" si="29"/>
        <v>41.01</v>
      </c>
      <c r="AG20" s="2">
        <f t="shared" ca="1" si="30"/>
        <v>47.2</v>
      </c>
      <c r="AH20" s="8">
        <f t="shared" ca="1" si="31"/>
        <v>15</v>
      </c>
      <c r="AI20" s="2">
        <f t="shared" ca="1" si="48"/>
        <v>20.99</v>
      </c>
      <c r="AJ20" s="2">
        <f t="shared" ca="1" si="48"/>
        <v>10.29</v>
      </c>
      <c r="AK20" s="2">
        <f t="shared" ca="1" si="48"/>
        <v>1.17</v>
      </c>
      <c r="AL20" s="2">
        <f t="shared" ca="1" si="48"/>
        <v>0</v>
      </c>
      <c r="AM20" s="2">
        <f t="shared" ca="1" si="48"/>
        <v>8.56</v>
      </c>
      <c r="AN20" s="2" t="str">
        <f t="shared" ca="1" si="48"/>
        <v/>
      </c>
      <c r="AO20" s="2">
        <f t="shared" ca="1" si="33"/>
        <v>41.01</v>
      </c>
      <c r="AP20" s="2">
        <f t="shared" ca="1" si="34"/>
        <v>47.2</v>
      </c>
      <c r="AQ20" s="8">
        <f t="shared" ca="1" si="35"/>
        <v>15</v>
      </c>
      <c r="AR20" s="2">
        <f t="shared" ca="1" si="49"/>
        <v>20.99</v>
      </c>
      <c r="AS20" s="2">
        <f t="shared" ca="1" si="49"/>
        <v>10.29</v>
      </c>
      <c r="AT20" s="2">
        <f t="shared" ca="1" si="49"/>
        <v>1.17</v>
      </c>
      <c r="AU20" s="2">
        <f t="shared" ca="1" si="49"/>
        <v>0</v>
      </c>
      <c r="AV20" s="2">
        <f t="shared" ca="1" si="49"/>
        <v>8.56</v>
      </c>
      <c r="AW20" s="2" t="str">
        <f t="shared" ca="1" si="49"/>
        <v/>
      </c>
      <c r="AX20" s="2">
        <f t="shared" ca="1" si="37"/>
        <v>41.01</v>
      </c>
      <c r="AY20" s="2">
        <f t="shared" ca="1" si="38"/>
        <v>47.2</v>
      </c>
      <c r="AZ20" t="str">
        <f t="shared" si="39"/>
        <v>U01R12</v>
      </c>
      <c r="BA20">
        <f t="shared" si="44"/>
        <v>20</v>
      </c>
      <c r="BB20" s="54" t="b">
        <f t="shared" si="45"/>
        <v>1</v>
      </c>
    </row>
    <row r="21" spans="1:54" x14ac:dyDescent="0.25">
      <c r="A21" t="str">
        <f t="shared" si="40"/>
        <v>U01</v>
      </c>
      <c r="B21" t="s">
        <v>37</v>
      </c>
      <c r="C21" s="3" t="str">
        <f t="shared" si="14"/>
        <v>Zone 13</v>
      </c>
      <c r="D21" s="56" t="str">
        <f t="shared" ca="1" si="15"/>
        <v>Pass</v>
      </c>
      <c r="E21" s="2">
        <f t="shared" ca="1" si="16"/>
        <v>65.16</v>
      </c>
      <c r="F21" s="2">
        <f t="shared" ca="1" si="17"/>
        <v>65.16</v>
      </c>
      <c r="G21" s="27">
        <f t="shared" ca="1" si="41"/>
        <v>0</v>
      </c>
      <c r="H21" s="3" t="str">
        <f t="shared" ca="1" si="18"/>
        <v>Yes</v>
      </c>
      <c r="I21" s="2">
        <f t="shared" ca="1" si="19"/>
        <v>65.16</v>
      </c>
      <c r="J21" s="2">
        <f t="shared" ca="1" si="20"/>
        <v>65.16</v>
      </c>
      <c r="K21" s="2">
        <f t="shared" ca="1" si="21"/>
        <v>65.16</v>
      </c>
      <c r="L21" s="27">
        <f t="shared" ca="1" si="42"/>
        <v>0</v>
      </c>
      <c r="M21" s="3" t="str">
        <f t="shared" ca="1" si="22"/>
        <v>Yes</v>
      </c>
      <c r="N21" s="3" t="str">
        <f t="shared" si="23"/>
        <v>U01R13</v>
      </c>
      <c r="O21" s="34">
        <f t="shared" ca="1" si="43"/>
        <v>0</v>
      </c>
      <c r="P21" s="8">
        <f t="shared" ca="1" si="24"/>
        <v>16</v>
      </c>
      <c r="Q21" s="2">
        <f t="shared" ca="1" si="46"/>
        <v>17.45</v>
      </c>
      <c r="R21" s="2">
        <f t="shared" ca="1" si="46"/>
        <v>38.5</v>
      </c>
      <c r="S21" s="2">
        <f t="shared" ca="1" si="46"/>
        <v>1.17</v>
      </c>
      <c r="T21" s="2">
        <f t="shared" ca="1" si="46"/>
        <v>0</v>
      </c>
      <c r="U21" s="2">
        <f t="shared" ca="1" si="46"/>
        <v>8.0399999999999991</v>
      </c>
      <c r="V21" s="2">
        <f t="shared" ca="1" si="46"/>
        <v>0</v>
      </c>
      <c r="W21" s="2">
        <f t="shared" ca="1" si="26"/>
        <v>65.16</v>
      </c>
      <c r="X21" s="2">
        <f t="shared" ca="1" si="46"/>
        <v>52.5</v>
      </c>
      <c r="Y21" s="8">
        <f t="shared" ca="1" si="27"/>
        <v>16</v>
      </c>
      <c r="Z21" s="2">
        <f t="shared" ca="1" si="47"/>
        <v>17.45</v>
      </c>
      <c r="AA21" s="2">
        <f t="shared" ca="1" si="47"/>
        <v>38.5</v>
      </c>
      <c r="AB21" s="2">
        <f t="shared" ca="1" si="47"/>
        <v>1.17</v>
      </c>
      <c r="AC21" s="2">
        <f t="shared" ca="1" si="47"/>
        <v>0</v>
      </c>
      <c r="AD21" s="2">
        <f t="shared" ca="1" si="47"/>
        <v>8.0399999999999991</v>
      </c>
      <c r="AE21" s="2">
        <f t="shared" ca="1" si="47"/>
        <v>0</v>
      </c>
      <c r="AF21" s="2">
        <f t="shared" ca="1" si="29"/>
        <v>65.16</v>
      </c>
      <c r="AG21" s="2">
        <f t="shared" ca="1" si="30"/>
        <v>52.5</v>
      </c>
      <c r="AH21" s="8">
        <f t="shared" ca="1" si="31"/>
        <v>16</v>
      </c>
      <c r="AI21" s="2">
        <f t="shared" ca="1" si="48"/>
        <v>17.45</v>
      </c>
      <c r="AJ21" s="2">
        <f t="shared" ca="1" si="48"/>
        <v>38.5</v>
      </c>
      <c r="AK21" s="2">
        <f t="shared" ca="1" si="48"/>
        <v>1.17</v>
      </c>
      <c r="AL21" s="2">
        <f t="shared" ca="1" si="48"/>
        <v>0</v>
      </c>
      <c r="AM21" s="2">
        <f t="shared" ca="1" si="48"/>
        <v>8.0399999999999991</v>
      </c>
      <c r="AN21" s="2" t="str">
        <f t="shared" ca="1" si="48"/>
        <v/>
      </c>
      <c r="AO21" s="2">
        <f t="shared" ca="1" si="33"/>
        <v>65.16</v>
      </c>
      <c r="AP21" s="2">
        <f t="shared" ca="1" si="34"/>
        <v>52.5</v>
      </c>
      <c r="AQ21" s="8">
        <f t="shared" ca="1" si="35"/>
        <v>16</v>
      </c>
      <c r="AR21" s="2">
        <f t="shared" ca="1" si="49"/>
        <v>17.45</v>
      </c>
      <c r="AS21" s="2">
        <f t="shared" ca="1" si="49"/>
        <v>38.5</v>
      </c>
      <c r="AT21" s="2">
        <f t="shared" ca="1" si="49"/>
        <v>1.17</v>
      </c>
      <c r="AU21" s="2">
        <f t="shared" ca="1" si="49"/>
        <v>0</v>
      </c>
      <c r="AV21" s="2">
        <f t="shared" ca="1" si="49"/>
        <v>8.0399999999999991</v>
      </c>
      <c r="AW21" s="2" t="str">
        <f t="shared" ca="1" si="49"/>
        <v/>
      </c>
      <c r="AX21" s="2">
        <f t="shared" ca="1" si="37"/>
        <v>65.16</v>
      </c>
      <c r="AY21" s="2">
        <f t="shared" ca="1" si="38"/>
        <v>52.5</v>
      </c>
      <c r="AZ21" t="str">
        <f t="shared" si="39"/>
        <v>U01R13</v>
      </c>
      <c r="BA21">
        <f t="shared" si="44"/>
        <v>21</v>
      </c>
      <c r="BB21" s="54" t="b">
        <f t="shared" si="45"/>
        <v>1</v>
      </c>
    </row>
    <row r="22" spans="1:54" x14ac:dyDescent="0.25">
      <c r="A22" t="str">
        <f t="shared" si="40"/>
        <v>U01</v>
      </c>
      <c r="B22" t="s">
        <v>38</v>
      </c>
      <c r="C22" s="3" t="str">
        <f t="shared" si="14"/>
        <v>Zone 14</v>
      </c>
      <c r="D22" s="56" t="str">
        <f t="shared" ca="1" si="15"/>
        <v>Pass</v>
      </c>
      <c r="E22" s="2">
        <f t="shared" ca="1" si="16"/>
        <v>61.08</v>
      </c>
      <c r="F22" s="2">
        <f t="shared" ca="1" si="17"/>
        <v>61.08</v>
      </c>
      <c r="G22" s="27">
        <f t="shared" ca="1" si="41"/>
        <v>0</v>
      </c>
      <c r="H22" s="3" t="str">
        <f t="shared" ca="1" si="18"/>
        <v>Yes</v>
      </c>
      <c r="I22" s="2">
        <f t="shared" ca="1" si="19"/>
        <v>61.08</v>
      </c>
      <c r="J22" s="2">
        <f t="shared" ca="1" si="20"/>
        <v>61.08</v>
      </c>
      <c r="K22" s="2">
        <f t="shared" ca="1" si="21"/>
        <v>61.08</v>
      </c>
      <c r="L22" s="27">
        <f t="shared" ca="1" si="42"/>
        <v>0</v>
      </c>
      <c r="M22" s="3" t="str">
        <f t="shared" ca="1" si="22"/>
        <v>Yes</v>
      </c>
      <c r="N22" s="3" t="str">
        <f t="shared" si="23"/>
        <v>U01R14</v>
      </c>
      <c r="O22" s="34">
        <f t="shared" ca="1" si="43"/>
        <v>0</v>
      </c>
      <c r="P22" s="8">
        <f t="shared" ca="1" si="24"/>
        <v>17</v>
      </c>
      <c r="Q22" s="2">
        <f t="shared" ca="1" si="46"/>
        <v>19.41</v>
      </c>
      <c r="R22" s="2">
        <f t="shared" ca="1" si="46"/>
        <v>32.200000000000003</v>
      </c>
      <c r="S22" s="2">
        <f t="shared" ca="1" si="46"/>
        <v>1.1200000000000001</v>
      </c>
      <c r="T22" s="2">
        <f t="shared" ca="1" si="46"/>
        <v>0</v>
      </c>
      <c r="U22" s="2">
        <f t="shared" ca="1" si="46"/>
        <v>8.35</v>
      </c>
      <c r="V22" s="2">
        <f t="shared" ca="1" si="46"/>
        <v>0</v>
      </c>
      <c r="W22" s="2">
        <f t="shared" ca="1" si="26"/>
        <v>61.08</v>
      </c>
      <c r="X22" s="2">
        <f t="shared" ca="1" si="46"/>
        <v>51.5</v>
      </c>
      <c r="Y22" s="8">
        <f t="shared" ca="1" si="27"/>
        <v>17</v>
      </c>
      <c r="Z22" s="2">
        <f t="shared" ca="1" si="47"/>
        <v>19.41</v>
      </c>
      <c r="AA22" s="2">
        <f t="shared" ca="1" si="47"/>
        <v>32.200000000000003</v>
      </c>
      <c r="AB22" s="2">
        <f t="shared" ca="1" si="47"/>
        <v>1.1200000000000001</v>
      </c>
      <c r="AC22" s="2">
        <f t="shared" ca="1" si="47"/>
        <v>0</v>
      </c>
      <c r="AD22" s="2">
        <f t="shared" ca="1" si="47"/>
        <v>8.35</v>
      </c>
      <c r="AE22" s="2">
        <f t="shared" ca="1" si="47"/>
        <v>0</v>
      </c>
      <c r="AF22" s="2">
        <f t="shared" ca="1" si="29"/>
        <v>61.08</v>
      </c>
      <c r="AG22" s="2">
        <f t="shared" ca="1" si="30"/>
        <v>51.5</v>
      </c>
      <c r="AH22" s="8">
        <f t="shared" ca="1" si="31"/>
        <v>17</v>
      </c>
      <c r="AI22" s="2">
        <f t="shared" ca="1" si="48"/>
        <v>19.41</v>
      </c>
      <c r="AJ22" s="2">
        <f t="shared" ca="1" si="48"/>
        <v>32.200000000000003</v>
      </c>
      <c r="AK22" s="2">
        <f t="shared" ca="1" si="48"/>
        <v>1.1200000000000001</v>
      </c>
      <c r="AL22" s="2">
        <f t="shared" ca="1" si="48"/>
        <v>0</v>
      </c>
      <c r="AM22" s="2">
        <f t="shared" ca="1" si="48"/>
        <v>8.35</v>
      </c>
      <c r="AN22" s="2" t="str">
        <f t="shared" ca="1" si="48"/>
        <v/>
      </c>
      <c r="AO22" s="2">
        <f t="shared" ca="1" si="33"/>
        <v>61.08</v>
      </c>
      <c r="AP22" s="2">
        <f t="shared" ca="1" si="34"/>
        <v>51.5</v>
      </c>
      <c r="AQ22" s="8">
        <f t="shared" ca="1" si="35"/>
        <v>17</v>
      </c>
      <c r="AR22" s="2">
        <f t="shared" ca="1" si="49"/>
        <v>19.41</v>
      </c>
      <c r="AS22" s="2">
        <f t="shared" ca="1" si="49"/>
        <v>32.200000000000003</v>
      </c>
      <c r="AT22" s="2">
        <f t="shared" ca="1" si="49"/>
        <v>1.1200000000000001</v>
      </c>
      <c r="AU22" s="2">
        <f t="shared" ca="1" si="49"/>
        <v>0</v>
      </c>
      <c r="AV22" s="2">
        <f t="shared" ca="1" si="49"/>
        <v>8.35</v>
      </c>
      <c r="AW22" s="2" t="str">
        <f t="shared" ca="1" si="49"/>
        <v/>
      </c>
      <c r="AX22" s="2">
        <f t="shared" ca="1" si="37"/>
        <v>61.08</v>
      </c>
      <c r="AY22" s="2">
        <f t="shared" ca="1" si="38"/>
        <v>51.5</v>
      </c>
      <c r="AZ22" t="str">
        <f t="shared" si="39"/>
        <v>U01R14</v>
      </c>
      <c r="BA22">
        <f t="shared" si="44"/>
        <v>22</v>
      </c>
      <c r="BB22" s="54" t="b">
        <f t="shared" si="45"/>
        <v>1</v>
      </c>
    </row>
    <row r="23" spans="1:54" x14ac:dyDescent="0.25">
      <c r="A23" t="str">
        <f t="shared" si="40"/>
        <v>U01</v>
      </c>
      <c r="B23" t="s">
        <v>39</v>
      </c>
      <c r="C23" s="3" t="str">
        <f t="shared" si="14"/>
        <v>Zone 15</v>
      </c>
      <c r="D23" s="56" t="str">
        <f t="shared" ca="1" si="15"/>
        <v>Pass</v>
      </c>
      <c r="E23" s="2">
        <f t="shared" ca="1" si="16"/>
        <v>96.23</v>
      </c>
      <c r="F23" s="2">
        <f t="shared" ca="1" si="17"/>
        <v>96.23</v>
      </c>
      <c r="G23" s="27">
        <f t="shared" ca="1" si="41"/>
        <v>0</v>
      </c>
      <c r="H23" s="3" t="str">
        <f t="shared" ca="1" si="18"/>
        <v>Yes</v>
      </c>
      <c r="I23" s="2">
        <f t="shared" ca="1" si="19"/>
        <v>96.23</v>
      </c>
      <c r="J23" s="2">
        <f t="shared" ca="1" si="20"/>
        <v>96.23</v>
      </c>
      <c r="K23" s="2">
        <f t="shared" ca="1" si="21"/>
        <v>96.23</v>
      </c>
      <c r="L23" s="27">
        <f t="shared" ca="1" si="42"/>
        <v>0</v>
      </c>
      <c r="M23" s="3" t="str">
        <f t="shared" ca="1" si="22"/>
        <v>Yes</v>
      </c>
      <c r="N23" s="3" t="str">
        <f t="shared" si="23"/>
        <v>U01R15</v>
      </c>
      <c r="O23" s="34">
        <f t="shared" ca="1" si="43"/>
        <v>0</v>
      </c>
      <c r="P23" s="8">
        <f t="shared" ca="1" si="24"/>
        <v>18</v>
      </c>
      <c r="Q23" s="2">
        <f t="shared" ca="1" si="46"/>
        <v>0.66</v>
      </c>
      <c r="R23" s="2">
        <f t="shared" ca="1" si="46"/>
        <v>88.36</v>
      </c>
      <c r="S23" s="2">
        <f t="shared" ca="1" si="46"/>
        <v>1.1200000000000001</v>
      </c>
      <c r="T23" s="2">
        <f t="shared" ca="1" si="46"/>
        <v>0</v>
      </c>
      <c r="U23" s="2">
        <f t="shared" ca="1" si="46"/>
        <v>6.09</v>
      </c>
      <c r="V23" s="2">
        <f t="shared" ca="1" si="46"/>
        <v>0</v>
      </c>
      <c r="W23" s="2">
        <f t="shared" ca="1" si="26"/>
        <v>96.23</v>
      </c>
      <c r="X23" s="2">
        <f t="shared" ca="1" si="46"/>
        <v>57</v>
      </c>
      <c r="Y23" s="8">
        <f t="shared" ca="1" si="27"/>
        <v>18</v>
      </c>
      <c r="Z23" s="2">
        <f t="shared" ca="1" si="47"/>
        <v>0.66</v>
      </c>
      <c r="AA23" s="2">
        <f t="shared" ca="1" si="47"/>
        <v>88.36</v>
      </c>
      <c r="AB23" s="2">
        <f t="shared" ca="1" si="47"/>
        <v>1.1200000000000001</v>
      </c>
      <c r="AC23" s="2">
        <f t="shared" ca="1" si="47"/>
        <v>0</v>
      </c>
      <c r="AD23" s="2">
        <f t="shared" ca="1" si="47"/>
        <v>6.09</v>
      </c>
      <c r="AE23" s="2">
        <f t="shared" ca="1" si="47"/>
        <v>0</v>
      </c>
      <c r="AF23" s="2">
        <f t="shared" ca="1" si="29"/>
        <v>96.23</v>
      </c>
      <c r="AG23" s="2">
        <f t="shared" ca="1" si="30"/>
        <v>57</v>
      </c>
      <c r="AH23" s="8">
        <f t="shared" ca="1" si="31"/>
        <v>18</v>
      </c>
      <c r="AI23" s="2">
        <f t="shared" ca="1" si="48"/>
        <v>0.66</v>
      </c>
      <c r="AJ23" s="2">
        <f t="shared" ca="1" si="48"/>
        <v>88.36</v>
      </c>
      <c r="AK23" s="2">
        <f t="shared" ca="1" si="48"/>
        <v>1.1200000000000001</v>
      </c>
      <c r="AL23" s="2">
        <f t="shared" ca="1" si="48"/>
        <v>0</v>
      </c>
      <c r="AM23" s="2">
        <f t="shared" ca="1" si="48"/>
        <v>6.09</v>
      </c>
      <c r="AN23" s="2" t="str">
        <f t="shared" ca="1" si="48"/>
        <v/>
      </c>
      <c r="AO23" s="2">
        <f t="shared" ca="1" si="33"/>
        <v>96.23</v>
      </c>
      <c r="AP23" s="2">
        <f t="shared" ca="1" si="34"/>
        <v>57</v>
      </c>
      <c r="AQ23" s="8">
        <f t="shared" ca="1" si="35"/>
        <v>18</v>
      </c>
      <c r="AR23" s="2">
        <f t="shared" ca="1" si="49"/>
        <v>0.66</v>
      </c>
      <c r="AS23" s="2">
        <f t="shared" ca="1" si="49"/>
        <v>88.36</v>
      </c>
      <c r="AT23" s="2">
        <f t="shared" ca="1" si="49"/>
        <v>1.1200000000000001</v>
      </c>
      <c r="AU23" s="2">
        <f t="shared" ca="1" si="49"/>
        <v>0</v>
      </c>
      <c r="AV23" s="2">
        <f t="shared" ca="1" si="49"/>
        <v>6.09</v>
      </c>
      <c r="AW23" s="2" t="str">
        <f t="shared" ca="1" si="49"/>
        <v/>
      </c>
      <c r="AX23" s="2">
        <f t="shared" ca="1" si="37"/>
        <v>96.23</v>
      </c>
      <c r="AY23" s="2">
        <f t="shared" ca="1" si="38"/>
        <v>57</v>
      </c>
      <c r="AZ23" t="str">
        <f t="shared" si="39"/>
        <v>U01R15</v>
      </c>
      <c r="BA23">
        <f t="shared" si="44"/>
        <v>23</v>
      </c>
      <c r="BB23" s="54" t="b">
        <f t="shared" si="45"/>
        <v>1</v>
      </c>
    </row>
    <row r="24" spans="1:54" x14ac:dyDescent="0.25">
      <c r="A24" t="str">
        <f t="shared" si="40"/>
        <v>U01</v>
      </c>
      <c r="B24" t="s">
        <v>40</v>
      </c>
      <c r="C24" s="3" t="str">
        <f t="shared" si="14"/>
        <v>Zone 16</v>
      </c>
      <c r="D24" s="56" t="str">
        <f t="shared" ca="1" si="15"/>
        <v>Pass</v>
      </c>
      <c r="E24" s="2">
        <f t="shared" ca="1" si="16"/>
        <v>57.53</v>
      </c>
      <c r="F24" s="2">
        <f t="shared" ca="1" si="17"/>
        <v>57.53</v>
      </c>
      <c r="G24" s="27">
        <f t="shared" ca="1" si="41"/>
        <v>0</v>
      </c>
      <c r="H24" s="3" t="str">
        <f t="shared" ca="1" si="18"/>
        <v>Yes</v>
      </c>
      <c r="I24" s="2">
        <f t="shared" ca="1" si="19"/>
        <v>57.53</v>
      </c>
      <c r="J24" s="2">
        <f t="shared" ca="1" si="20"/>
        <v>57.53</v>
      </c>
      <c r="K24" s="2">
        <f t="shared" ca="1" si="21"/>
        <v>57.53</v>
      </c>
      <c r="L24" s="27">
        <f t="shared" ca="1" si="42"/>
        <v>0</v>
      </c>
      <c r="M24" s="3" t="str">
        <f t="shared" ca="1" si="22"/>
        <v>Yes</v>
      </c>
      <c r="N24" s="3" t="str">
        <f t="shared" si="23"/>
        <v>U01R16</v>
      </c>
      <c r="O24" s="34">
        <f t="shared" ca="1" si="43"/>
        <v>0</v>
      </c>
      <c r="P24" s="8">
        <f t="shared" ca="1" si="24"/>
        <v>19</v>
      </c>
      <c r="Q24" s="2">
        <f t="shared" ca="1" si="46"/>
        <v>44.83</v>
      </c>
      <c r="R24" s="2">
        <f t="shared" ca="1" si="46"/>
        <v>1.36</v>
      </c>
      <c r="S24" s="2">
        <f t="shared" ca="1" si="46"/>
        <v>1.1100000000000001</v>
      </c>
      <c r="T24" s="2">
        <f t="shared" ca="1" si="46"/>
        <v>0</v>
      </c>
      <c r="U24" s="2">
        <f t="shared" ca="1" si="46"/>
        <v>10.23</v>
      </c>
      <c r="V24" s="2">
        <f t="shared" ca="1" si="46"/>
        <v>0</v>
      </c>
      <c r="W24" s="2">
        <f t="shared" ca="1" si="26"/>
        <v>57.53</v>
      </c>
      <c r="X24" s="2">
        <f t="shared" ca="1" si="46"/>
        <v>62</v>
      </c>
      <c r="Y24" s="8">
        <f t="shared" ca="1" si="27"/>
        <v>19</v>
      </c>
      <c r="Z24" s="2">
        <f t="shared" ca="1" si="47"/>
        <v>44.83</v>
      </c>
      <c r="AA24" s="2">
        <f t="shared" ca="1" si="47"/>
        <v>1.36</v>
      </c>
      <c r="AB24" s="2">
        <f t="shared" ca="1" si="47"/>
        <v>1.1100000000000001</v>
      </c>
      <c r="AC24" s="2">
        <f t="shared" ca="1" si="47"/>
        <v>0</v>
      </c>
      <c r="AD24" s="2">
        <f t="shared" ca="1" si="47"/>
        <v>10.23</v>
      </c>
      <c r="AE24" s="2">
        <f t="shared" ca="1" si="47"/>
        <v>0</v>
      </c>
      <c r="AF24" s="2">
        <f t="shared" ca="1" si="29"/>
        <v>57.53</v>
      </c>
      <c r="AG24" s="2">
        <f t="shared" ca="1" si="30"/>
        <v>62</v>
      </c>
      <c r="AH24" s="8">
        <f t="shared" ca="1" si="31"/>
        <v>19</v>
      </c>
      <c r="AI24" s="2">
        <f t="shared" ca="1" si="48"/>
        <v>44.83</v>
      </c>
      <c r="AJ24" s="2">
        <f t="shared" ca="1" si="48"/>
        <v>1.36</v>
      </c>
      <c r="AK24" s="2">
        <f t="shared" ca="1" si="48"/>
        <v>1.1100000000000001</v>
      </c>
      <c r="AL24" s="2">
        <f t="shared" ca="1" si="48"/>
        <v>0</v>
      </c>
      <c r="AM24" s="2">
        <f t="shared" ca="1" si="48"/>
        <v>10.23</v>
      </c>
      <c r="AN24" s="2" t="str">
        <f t="shared" ca="1" si="48"/>
        <v/>
      </c>
      <c r="AO24" s="2">
        <f t="shared" ca="1" si="33"/>
        <v>57.53</v>
      </c>
      <c r="AP24" s="2">
        <f t="shared" ca="1" si="34"/>
        <v>62</v>
      </c>
      <c r="AQ24" s="8">
        <f t="shared" ca="1" si="35"/>
        <v>19</v>
      </c>
      <c r="AR24" s="2">
        <f t="shared" ca="1" si="49"/>
        <v>44.83</v>
      </c>
      <c r="AS24" s="2">
        <f t="shared" ca="1" si="49"/>
        <v>1.36</v>
      </c>
      <c r="AT24" s="2">
        <f t="shared" ca="1" si="49"/>
        <v>1.1100000000000001</v>
      </c>
      <c r="AU24" s="2">
        <f t="shared" ca="1" si="49"/>
        <v>0</v>
      </c>
      <c r="AV24" s="2">
        <f t="shared" ca="1" si="49"/>
        <v>10.23</v>
      </c>
      <c r="AW24" s="2" t="str">
        <f t="shared" ca="1" si="49"/>
        <v/>
      </c>
      <c r="AX24" s="2">
        <f t="shared" ca="1" si="37"/>
        <v>57.53</v>
      </c>
      <c r="AY24" s="2">
        <f t="shared" ca="1" si="38"/>
        <v>62</v>
      </c>
      <c r="AZ24" t="str">
        <f t="shared" si="39"/>
        <v>U01R16</v>
      </c>
      <c r="BA24">
        <f t="shared" si="44"/>
        <v>24</v>
      </c>
      <c r="BB24" s="54" t="b">
        <f t="shared" si="45"/>
        <v>1</v>
      </c>
    </row>
    <row r="25" spans="1:54" x14ac:dyDescent="0.25">
      <c r="A25" s="33" t="str">
        <f>"Result "&amp;A8</f>
        <v>Result U01</v>
      </c>
      <c r="C25" s="5"/>
      <c r="D25" s="6" t="str">
        <f ca="1">IF(NOT(BB25),"n/a",IF(COUNTIF(D9:D24,Pass)=16,Pass,Fail))</f>
        <v>Pass</v>
      </c>
      <c r="E25" s="36">
        <f ca="1">AVERAGE(E9:E24)</f>
        <v>40.894999999999996</v>
      </c>
      <c r="F25" s="36">
        <f ca="1">AVERAGE(F9:F24)</f>
        <v>40.894999999999996</v>
      </c>
      <c r="G25" s="32">
        <f ca="1">IF(E25=0,0,(F25-E25)/E25)</f>
        <v>0</v>
      </c>
      <c r="H25" s="32"/>
      <c r="I25" s="36">
        <f ca="1">AVERAGE(I9:I24)</f>
        <v>40.894999999999996</v>
      </c>
      <c r="J25" s="36">
        <f ca="1">AVERAGE(J9:J24)</f>
        <v>40.894999999999996</v>
      </c>
      <c r="K25" s="36">
        <f ca="1">AVERAGE(K9:K24)</f>
        <v>40.894999999999996</v>
      </c>
      <c r="L25" s="32">
        <f t="shared" ca="1" si="42"/>
        <v>0</v>
      </c>
      <c r="M25" s="32" t="s">
        <v>542</v>
      </c>
      <c r="N25" s="30">
        <f ca="1">MIN(L9:L24)</f>
        <v>0</v>
      </c>
      <c r="O25" s="29">
        <f ca="1">AVERAGE(O9:O24)</f>
        <v>0</v>
      </c>
      <c r="P25" s="30" t="s">
        <v>544</v>
      </c>
      <c r="Q25" s="29">
        <f ca="1">AVERAGE(Q9:Q24)</f>
        <v>15.631875000000001</v>
      </c>
      <c r="R25" s="29">
        <f ca="1">AVERAGE(R9:R24)</f>
        <v>15.571875000000002</v>
      </c>
      <c r="S25" s="29">
        <f ca="1">AVERAGE(S9:S24)</f>
        <v>1.1487499999999999</v>
      </c>
      <c r="T25" s="29"/>
      <c r="U25" s="29">
        <f ca="1">AVERAGE(U9:U24)</f>
        <v>8.5425000000000004</v>
      </c>
      <c r="V25" s="29">
        <f ca="1">AVERAGE(V9:V24)</f>
        <v>0</v>
      </c>
      <c r="W25" s="29">
        <f ca="1">AVERAGE(W9:W24)</f>
        <v>40.894999999999996</v>
      </c>
      <c r="X25" s="29">
        <f ca="1">AVERAGE(X9:X24)</f>
        <v>51.918750000000003</v>
      </c>
      <c r="Y25" s="29" t="s">
        <v>544</v>
      </c>
      <c r="Z25" s="29">
        <f ca="1">AVERAGE(Z9:Z24)</f>
        <v>15.631875000000001</v>
      </c>
      <c r="AA25" s="29">
        <f ca="1">AVERAGE(AA9:AA24)</f>
        <v>15.571875000000002</v>
      </c>
      <c r="AB25" s="29">
        <f ca="1">AVERAGE(AB9:AB24)</f>
        <v>1.1487499999999999</v>
      </c>
      <c r="AC25" s="29">
        <f ca="1">AVERAGE(AC9:AC24)</f>
        <v>0</v>
      </c>
      <c r="AD25" s="29">
        <f ca="1">AVERAGE(AD9:AD24)</f>
        <v>8.5425000000000004</v>
      </c>
      <c r="AE25" s="29"/>
      <c r="AF25" s="29">
        <f ca="1">AVERAGE(AF9:AF24)</f>
        <v>40.894999999999996</v>
      </c>
      <c r="AG25" s="29">
        <f ca="1">AVERAGE(AG9:AG24)</f>
        <v>51.918750000000003</v>
      </c>
      <c r="AI25" s="29">
        <f ca="1">AVERAGE(AI9:AI24)</f>
        <v>15.631875000000001</v>
      </c>
      <c r="AJ25" s="29">
        <f ca="1">AVERAGE(AJ9:AJ24)</f>
        <v>15.571875000000002</v>
      </c>
      <c r="AK25" s="29">
        <f ca="1">AVERAGE(AK9:AK24)</f>
        <v>1.1487499999999999</v>
      </c>
      <c r="AL25" s="29">
        <f ca="1">AVERAGE(AL9:AL24)</f>
        <v>0</v>
      </c>
      <c r="AM25" s="29">
        <f ca="1">AVERAGE(AM9:AM24)</f>
        <v>8.5425000000000004</v>
      </c>
      <c r="AN25" s="29"/>
      <c r="AO25" s="29">
        <f ca="1">AVERAGE(AO9:AO24)</f>
        <v>40.894999999999996</v>
      </c>
      <c r="AP25" s="29">
        <f ca="1">AVERAGE(AP9:AP24)</f>
        <v>51.918750000000003</v>
      </c>
      <c r="AQ25" s="29" t="s">
        <v>544</v>
      </c>
      <c r="AR25" s="29">
        <f ca="1">AVERAGE(AR9:AR24)</f>
        <v>15.631875000000001</v>
      </c>
      <c r="AS25" s="29">
        <f ca="1">AVERAGE(AS9:AS24)</f>
        <v>15.571875000000002</v>
      </c>
      <c r="AT25" s="29">
        <f ca="1">AVERAGE(AT9:AT24)</f>
        <v>1.1487499999999999</v>
      </c>
      <c r="AU25" s="29">
        <f ca="1">AVERAGE(AU9:AU24)</f>
        <v>0</v>
      </c>
      <c r="AV25" s="29">
        <f ca="1">AVERAGE(AV9:AV24)</f>
        <v>8.5425000000000004</v>
      </c>
      <c r="AW25" s="29"/>
      <c r="AX25" s="29">
        <f ca="1">AVERAGE(AX9:AX24)</f>
        <v>40.894999999999996</v>
      </c>
      <c r="AY25" s="29">
        <f ca="1">AVERAGE(AY9:AY24)</f>
        <v>51.918750000000003</v>
      </c>
      <c r="BB25" s="54" t="b">
        <f t="shared" si="45"/>
        <v>1</v>
      </c>
    </row>
    <row r="26" spans="1:54" x14ac:dyDescent="0.25">
      <c r="D26" s="6"/>
      <c r="E26" s="6"/>
      <c r="F26" s="6"/>
      <c r="G26" s="6"/>
      <c r="H26" s="6"/>
      <c r="I26" s="6"/>
      <c r="J26" s="6"/>
      <c r="K26" s="6"/>
      <c r="L26" s="5" t="s">
        <v>544</v>
      </c>
      <c r="M26" s="5" t="s">
        <v>543</v>
      </c>
      <c r="N26" s="31">
        <f ca="1">MAX(L9:L24)</f>
        <v>0</v>
      </c>
      <c r="Y26" s="6" t="s">
        <v>545</v>
      </c>
      <c r="Z26" s="30">
        <f ca="1">(Z25-Q25)/Q25</f>
        <v>0</v>
      </c>
      <c r="AA26" s="30">
        <f ca="1">(AA25-R25)/R25</f>
        <v>0</v>
      </c>
      <c r="AB26" s="30">
        <f ca="1">(AB25-S25)/S25</f>
        <v>0</v>
      </c>
      <c r="AC26" s="30"/>
      <c r="AD26" s="30">
        <f ca="1">(AD25-U25)/U25</f>
        <v>0</v>
      </c>
      <c r="AE26" s="30"/>
      <c r="AF26" s="30">
        <f ca="1">(AF25-W25)/W25</f>
        <v>0</v>
      </c>
      <c r="AQ26" s="6"/>
      <c r="AR26" s="30"/>
      <c r="AS26" s="30"/>
      <c r="AT26" s="30"/>
      <c r="AU26" s="30"/>
      <c r="AV26" s="30"/>
      <c r="AW26" s="30"/>
      <c r="AX26" s="30"/>
      <c r="BB26" s="53"/>
    </row>
    <row r="27" spans="1:54" x14ac:dyDescent="0.25">
      <c r="A27" s="6" t="s">
        <v>448</v>
      </c>
      <c r="B27" s="6" t="str">
        <f>VLOOKUP(A27,TestArray,2)&amp;" in "&amp;VLOOKUP(A27,TestArray,3)&amp;" for Prototype "&amp;VLOOKUP(A27,TestArray,4)</f>
        <v>Standard Design in All Zones for Prototype S2700ft2</v>
      </c>
      <c r="C27" s="6"/>
      <c r="I27" s="6" t="str">
        <f>VLOOKUP(A27,TestArray,21)</f>
        <v>Standard = Proposed for this test</v>
      </c>
      <c r="BB27" s="53"/>
    </row>
    <row r="28" spans="1:54" x14ac:dyDescent="0.25">
      <c r="A28" t="str">
        <f>A27</f>
        <v>U02</v>
      </c>
      <c r="B28" t="s">
        <v>3</v>
      </c>
      <c r="C28" s="3" t="str">
        <f t="shared" ref="C28:C43" si="50">VLOOKUP(A28,TestArray,4+RIGHT(B28,2))</f>
        <v>Zone 01</v>
      </c>
      <c r="D28" s="56" t="str">
        <f t="shared" ref="D28:D43" ca="1" si="51">IF(NOT(BB28),"n/a",IF(AND(H28=Yes,M28=Yes,ABS(E28-I28)&lt;=Tolerance/2),Pass,Fail))</f>
        <v>Pass</v>
      </c>
      <c r="E28" s="2">
        <f t="shared" ref="E28:E43" ca="1" si="52">IF(Units="EDR",X28,W28)</f>
        <v>35.21</v>
      </c>
      <c r="F28" s="2">
        <f t="shared" ref="F28:F43" ca="1" si="53">IF(Units="EDR",AG28,AF28)</f>
        <v>35.21</v>
      </c>
      <c r="G28" s="27">
        <f ca="1">IF(E28=0,0,(F28-E28)/E28)</f>
        <v>0</v>
      </c>
      <c r="H28" s="3" t="str">
        <f t="shared" ref="H28:H43" ca="1" si="54">IF(AND((E28-Tolerance&lt;=F28),(E28+Tolerance&gt;=F28)),Yes,No)</f>
        <v>Yes</v>
      </c>
      <c r="I28" s="2">
        <f t="shared" ref="I28:I43" ca="1" si="55">IF(Units="EDR",J28,INDIRECT(RefCol&amp;INDEX(StandardArray,MATCH($N28,StandardList,0),2)))</f>
        <v>35.21</v>
      </c>
      <c r="J28" s="2">
        <f t="shared" ref="J28:J43" ca="1" si="56">IF(Units="EDR",AP28,AO28)</f>
        <v>35.21</v>
      </c>
      <c r="K28" s="2">
        <f t="shared" ref="K28:K43" ca="1" si="57">IF(Units="EDR",AY28,AX28)</f>
        <v>35.21</v>
      </c>
      <c r="L28" s="27">
        <f ca="1">IF(I28=0,0,(K28-I28)/I28)</f>
        <v>0</v>
      </c>
      <c r="M28" s="3" t="str">
        <f t="shared" ref="M28:M43" ca="1" si="58">IF(AND((I28-Tolerance&lt;=K28),(I28+Tolerance&gt;=K28),(J28-Tolerance&lt;=K28),(J28+Tolerance&gt;=K28)),Yes,No)</f>
        <v>Yes</v>
      </c>
      <c r="N28" s="3" t="str">
        <f t="shared" ref="N28:N43" si="59">A28&amp;B28</f>
        <v>U02R01</v>
      </c>
      <c r="O28" s="34">
        <f ca="1">K28-F28</f>
        <v>0</v>
      </c>
      <c r="P28" s="8">
        <f t="shared" ref="P28:P43" ca="1" si="60">MATCH($A28&amp;$B28,INDIRECT(P$2),0)</f>
        <v>20</v>
      </c>
      <c r="Q28" s="2">
        <f t="shared" ref="Q28:V37" ca="1" si="61">IF(Q$3=0,"",INDEX(INDIRECT(Q$1),$P28,Q$3))</f>
        <v>25.22</v>
      </c>
      <c r="R28" s="2">
        <f t="shared" ca="1" si="61"/>
        <v>0</v>
      </c>
      <c r="S28" s="2">
        <f t="shared" ca="1" si="61"/>
        <v>1.1499999999999999</v>
      </c>
      <c r="T28" s="2">
        <f t="shared" ca="1" si="61"/>
        <v>0</v>
      </c>
      <c r="U28" s="2">
        <f t="shared" ca="1" si="61"/>
        <v>8.84</v>
      </c>
      <c r="V28" s="2">
        <f t="shared" ca="1" si="61"/>
        <v>0</v>
      </c>
      <c r="W28" s="2">
        <f t="shared" ref="W28:W43" ca="1" si="62">IF(TotalSum="No",INDEX(INDIRECT(W$1),$P28,W$3),SUM(Q28:V28))</f>
        <v>35.21</v>
      </c>
      <c r="X28" s="2">
        <f t="shared" ref="X28:X43" ca="1" si="63">IF(X$3=0,"",INDEX(INDIRECT(X$1),$P28,X$3))</f>
        <v>56.6</v>
      </c>
      <c r="Y28" s="8">
        <f t="shared" ref="Y28:Y43" ca="1" si="64">MATCH($A28&amp;$B28,INDIRECT(Y$2),0)</f>
        <v>20</v>
      </c>
      <c r="Z28" s="2">
        <f t="shared" ref="Z28:AE37" ca="1" si="65">IF(Z$3=0,"",INDEX(INDIRECT(Z$1),$Y28,Z$3))</f>
        <v>25.22</v>
      </c>
      <c r="AA28" s="2">
        <f t="shared" ca="1" si="65"/>
        <v>0</v>
      </c>
      <c r="AB28" s="2">
        <f t="shared" ca="1" si="65"/>
        <v>1.1499999999999999</v>
      </c>
      <c r="AC28" s="2">
        <f t="shared" ca="1" si="65"/>
        <v>0</v>
      </c>
      <c r="AD28" s="2">
        <f t="shared" ca="1" si="65"/>
        <v>8.84</v>
      </c>
      <c r="AE28" s="2">
        <f t="shared" ca="1" si="65"/>
        <v>0</v>
      </c>
      <c r="AF28" s="2">
        <f t="shared" ref="AF28:AF43" ca="1" si="66">IF(TotalSum="No",INDEX(INDIRECT(AF$1),$Y28,AF$3),SUM(Z28:AE28))</f>
        <v>35.21</v>
      </c>
      <c r="AG28" s="2">
        <f t="shared" ref="AG28:AG43" ca="1" si="67">IF(AG$3=0,"",INDEX(INDIRECT(AG$1),$P28,AG$3))</f>
        <v>56.6</v>
      </c>
      <c r="AH28" s="8">
        <f t="shared" ref="AH28:AH43" ca="1" si="68">MATCH($A28&amp;$B28,INDIRECT(AH$2),0)</f>
        <v>20</v>
      </c>
      <c r="AI28" s="2">
        <f t="shared" ref="AI28:AN37" ca="1" si="69">IF(AI$3=0,"",INDEX(INDIRECT(AI$1),$AH28,AI$3))</f>
        <v>25.22</v>
      </c>
      <c r="AJ28" s="2">
        <f t="shared" ca="1" si="69"/>
        <v>0</v>
      </c>
      <c r="AK28" s="2">
        <f t="shared" ca="1" si="69"/>
        <v>1.1499999999999999</v>
      </c>
      <c r="AL28" s="2">
        <f t="shared" ca="1" si="69"/>
        <v>0</v>
      </c>
      <c r="AM28" s="2">
        <f t="shared" ca="1" si="69"/>
        <v>8.84</v>
      </c>
      <c r="AN28" s="2" t="str">
        <f t="shared" ca="1" si="69"/>
        <v/>
      </c>
      <c r="AO28" s="2">
        <f t="shared" ref="AO28:AO43" ca="1" si="70">IF(TotalSum="No",INDEX(INDIRECT(AO$1),$AH28,AO$3),SUM(AI28:AN28))</f>
        <v>35.21</v>
      </c>
      <c r="AP28" s="2">
        <f t="shared" ref="AP28:AP43" ca="1" si="71">IF(AP$3=0,"",INDEX(INDIRECT(AP$1),$P28,AP$3))</f>
        <v>56.6</v>
      </c>
      <c r="AQ28" s="8">
        <f t="shared" ref="AQ28:AQ43" ca="1" si="72">MATCH($A28&amp;$B28,INDIRECT(AQ$2),0)</f>
        <v>20</v>
      </c>
      <c r="AR28" s="2">
        <f t="shared" ref="AR28:AW37" ca="1" si="73">IF(AR$3=0,"",INDEX(INDIRECT(AR$1),$AQ28,AR$3))</f>
        <v>25.22</v>
      </c>
      <c r="AS28" s="2">
        <f t="shared" ca="1" si="73"/>
        <v>0</v>
      </c>
      <c r="AT28" s="2">
        <f t="shared" ca="1" si="73"/>
        <v>1.1499999999999999</v>
      </c>
      <c r="AU28" s="2">
        <f t="shared" ca="1" si="73"/>
        <v>0</v>
      </c>
      <c r="AV28" s="2">
        <f t="shared" ca="1" si="73"/>
        <v>8.84</v>
      </c>
      <c r="AW28" s="2" t="str">
        <f t="shared" ca="1" si="73"/>
        <v/>
      </c>
      <c r="AX28" s="2">
        <f t="shared" ref="AX28:AX43" ca="1" si="74">IF(TotalSum="No",INDEX(INDIRECT(AX$1),$AQ28,AX$3),SUM(AR28:AW28))</f>
        <v>35.21</v>
      </c>
      <c r="AY28" s="2">
        <f t="shared" ref="AY28:AY43" ca="1" si="75">IF(AY$3=0,"",INDEX(INDIRECT(AY$1),$P28,AY$3))</f>
        <v>56.6</v>
      </c>
      <c r="AZ28" t="str">
        <f t="shared" ref="AZ28:AZ43" si="76">A28&amp;B28</f>
        <v>U02R01</v>
      </c>
      <c r="BA28">
        <f t="shared" ref="BA28:BA43" si="77">ROW(AZ28)</f>
        <v>28</v>
      </c>
      <c r="BB28" s="54" t="b">
        <f>AND(SoftwareType="Reference",SingleFamily="Yes",NewlyConstructed="Yes")</f>
        <v>1</v>
      </c>
    </row>
    <row r="29" spans="1:54" x14ac:dyDescent="0.25">
      <c r="A29" t="str">
        <f t="shared" ref="A29:A43" si="78">A28</f>
        <v>U02</v>
      </c>
      <c r="B29" t="s">
        <v>26</v>
      </c>
      <c r="C29" s="3" t="str">
        <f t="shared" si="50"/>
        <v>Zone 02</v>
      </c>
      <c r="D29" s="56" t="str">
        <f t="shared" ca="1" si="51"/>
        <v>Pass</v>
      </c>
      <c r="E29" s="2">
        <f t="shared" ca="1" si="52"/>
        <v>30.64</v>
      </c>
      <c r="F29" s="2">
        <f t="shared" ca="1" si="53"/>
        <v>30.64</v>
      </c>
      <c r="G29" s="27">
        <f t="shared" ref="G29:G43" ca="1" si="79">IF(E29=0,0,(F29-E29)/E29)</f>
        <v>0</v>
      </c>
      <c r="H29" s="3" t="str">
        <f t="shared" ca="1" si="54"/>
        <v>Yes</v>
      </c>
      <c r="I29" s="2">
        <f t="shared" ca="1" si="55"/>
        <v>30.64</v>
      </c>
      <c r="J29" s="2">
        <f t="shared" ca="1" si="56"/>
        <v>30.64</v>
      </c>
      <c r="K29" s="2">
        <f t="shared" ca="1" si="57"/>
        <v>30.64</v>
      </c>
      <c r="L29" s="27">
        <f t="shared" ref="L29:L44" ca="1" si="80">IF(I29=0,0,(K29-I29)/I29)</f>
        <v>0</v>
      </c>
      <c r="M29" s="3" t="str">
        <f t="shared" ca="1" si="58"/>
        <v>Yes</v>
      </c>
      <c r="N29" s="3" t="str">
        <f t="shared" si="59"/>
        <v>U02R02</v>
      </c>
      <c r="O29" s="34">
        <f t="shared" ref="O29:O43" ca="1" si="81">K29-F29</f>
        <v>0</v>
      </c>
      <c r="P29" s="8">
        <f t="shared" ca="1" si="60"/>
        <v>21</v>
      </c>
      <c r="Q29" s="2">
        <f t="shared" ca="1" si="61"/>
        <v>19.96</v>
      </c>
      <c r="R29" s="2">
        <f t="shared" ca="1" si="61"/>
        <v>1.57</v>
      </c>
      <c r="S29" s="2">
        <f t="shared" ca="1" si="61"/>
        <v>1.1499999999999999</v>
      </c>
      <c r="T29" s="2">
        <f t="shared" ca="1" si="61"/>
        <v>0</v>
      </c>
      <c r="U29" s="2">
        <f t="shared" ca="1" si="61"/>
        <v>7.96</v>
      </c>
      <c r="V29" s="2">
        <f t="shared" ca="1" si="61"/>
        <v>0</v>
      </c>
      <c r="W29" s="2">
        <f t="shared" ca="1" si="62"/>
        <v>30.64</v>
      </c>
      <c r="X29" s="2">
        <f t="shared" ca="1" si="63"/>
        <v>49.1</v>
      </c>
      <c r="Y29" s="8">
        <f t="shared" ca="1" si="64"/>
        <v>21</v>
      </c>
      <c r="Z29" s="2">
        <f t="shared" ca="1" si="65"/>
        <v>19.96</v>
      </c>
      <c r="AA29" s="2">
        <f t="shared" ca="1" si="65"/>
        <v>1.57</v>
      </c>
      <c r="AB29" s="2">
        <f t="shared" ca="1" si="65"/>
        <v>1.1499999999999999</v>
      </c>
      <c r="AC29" s="2">
        <f t="shared" ca="1" si="65"/>
        <v>0</v>
      </c>
      <c r="AD29" s="2">
        <f t="shared" ca="1" si="65"/>
        <v>7.96</v>
      </c>
      <c r="AE29" s="2">
        <f t="shared" ca="1" si="65"/>
        <v>0</v>
      </c>
      <c r="AF29" s="2">
        <f t="shared" ca="1" si="66"/>
        <v>30.64</v>
      </c>
      <c r="AG29" s="2">
        <f t="shared" ca="1" si="67"/>
        <v>49.1</v>
      </c>
      <c r="AH29" s="8">
        <f t="shared" ca="1" si="68"/>
        <v>21</v>
      </c>
      <c r="AI29" s="2">
        <f t="shared" ca="1" si="69"/>
        <v>19.96</v>
      </c>
      <c r="AJ29" s="2">
        <f t="shared" ca="1" si="69"/>
        <v>1.57</v>
      </c>
      <c r="AK29" s="2">
        <f t="shared" ca="1" si="69"/>
        <v>1.1499999999999999</v>
      </c>
      <c r="AL29" s="2">
        <f t="shared" ca="1" si="69"/>
        <v>0</v>
      </c>
      <c r="AM29" s="2">
        <f t="shared" ca="1" si="69"/>
        <v>7.96</v>
      </c>
      <c r="AN29" s="2" t="str">
        <f t="shared" ca="1" si="69"/>
        <v/>
      </c>
      <c r="AO29" s="2">
        <f t="shared" ca="1" si="70"/>
        <v>30.64</v>
      </c>
      <c r="AP29" s="2">
        <f t="shared" ca="1" si="71"/>
        <v>49.1</v>
      </c>
      <c r="AQ29" s="8">
        <f t="shared" ca="1" si="72"/>
        <v>21</v>
      </c>
      <c r="AR29" s="2">
        <f t="shared" ca="1" si="73"/>
        <v>19.96</v>
      </c>
      <c r="AS29" s="2">
        <f t="shared" ca="1" si="73"/>
        <v>1.57</v>
      </c>
      <c r="AT29" s="2">
        <f t="shared" ca="1" si="73"/>
        <v>1.1499999999999999</v>
      </c>
      <c r="AU29" s="2">
        <f t="shared" ca="1" si="73"/>
        <v>0</v>
      </c>
      <c r="AV29" s="2">
        <f t="shared" ca="1" si="73"/>
        <v>7.96</v>
      </c>
      <c r="AW29" s="2" t="str">
        <f t="shared" ca="1" si="73"/>
        <v/>
      </c>
      <c r="AX29" s="2">
        <f t="shared" ca="1" si="74"/>
        <v>30.64</v>
      </c>
      <c r="AY29" s="2">
        <f t="shared" ca="1" si="75"/>
        <v>49.1</v>
      </c>
      <c r="AZ29" t="str">
        <f t="shared" si="76"/>
        <v>U02R02</v>
      </c>
      <c r="BA29">
        <f t="shared" si="77"/>
        <v>29</v>
      </c>
      <c r="BB29" s="54" t="b">
        <f>BB28</f>
        <v>1</v>
      </c>
    </row>
    <row r="30" spans="1:54" x14ac:dyDescent="0.25">
      <c r="A30" t="str">
        <f t="shared" si="78"/>
        <v>U02</v>
      </c>
      <c r="B30" t="s">
        <v>27</v>
      </c>
      <c r="C30" s="3" t="str">
        <f t="shared" si="50"/>
        <v>Zone 03</v>
      </c>
      <c r="D30" s="56" t="str">
        <f t="shared" ca="1" si="51"/>
        <v>Pass</v>
      </c>
      <c r="E30" s="2">
        <f t="shared" ca="1" si="52"/>
        <v>20.21</v>
      </c>
      <c r="F30" s="2">
        <f t="shared" ca="1" si="53"/>
        <v>20.21</v>
      </c>
      <c r="G30" s="27">
        <f t="shared" ca="1" si="79"/>
        <v>0</v>
      </c>
      <c r="H30" s="3" t="str">
        <f t="shared" ca="1" si="54"/>
        <v>Yes</v>
      </c>
      <c r="I30" s="2">
        <f t="shared" ca="1" si="55"/>
        <v>20.21</v>
      </c>
      <c r="J30" s="2">
        <f t="shared" ca="1" si="56"/>
        <v>20.21</v>
      </c>
      <c r="K30" s="2">
        <f t="shared" ca="1" si="57"/>
        <v>20.21</v>
      </c>
      <c r="L30" s="27">
        <f t="shared" ca="1" si="80"/>
        <v>0</v>
      </c>
      <c r="M30" s="3" t="str">
        <f t="shared" ca="1" si="58"/>
        <v>Yes</v>
      </c>
      <c r="N30" s="3" t="str">
        <f t="shared" si="59"/>
        <v>U02R03</v>
      </c>
      <c r="O30" s="34">
        <f t="shared" ca="1" si="81"/>
        <v>0</v>
      </c>
      <c r="P30" s="8">
        <f t="shared" ca="1" si="60"/>
        <v>22</v>
      </c>
      <c r="Q30" s="2">
        <f t="shared" ca="1" si="61"/>
        <v>10.98</v>
      </c>
      <c r="R30" s="2">
        <f t="shared" ca="1" si="61"/>
        <v>0.1</v>
      </c>
      <c r="S30" s="2">
        <f t="shared" ca="1" si="61"/>
        <v>1.1499999999999999</v>
      </c>
      <c r="T30" s="2">
        <f t="shared" ca="1" si="61"/>
        <v>0</v>
      </c>
      <c r="U30" s="2">
        <f t="shared" ca="1" si="61"/>
        <v>7.98</v>
      </c>
      <c r="V30" s="2">
        <f t="shared" ca="1" si="61"/>
        <v>0</v>
      </c>
      <c r="W30" s="2">
        <f t="shared" ca="1" si="62"/>
        <v>20.21</v>
      </c>
      <c r="X30" s="2">
        <f t="shared" ca="1" si="63"/>
        <v>47.5</v>
      </c>
      <c r="Y30" s="8">
        <f t="shared" ca="1" si="64"/>
        <v>22</v>
      </c>
      <c r="Z30" s="2">
        <f t="shared" ca="1" si="65"/>
        <v>10.98</v>
      </c>
      <c r="AA30" s="2">
        <f t="shared" ca="1" si="65"/>
        <v>0.1</v>
      </c>
      <c r="AB30" s="2">
        <f t="shared" ca="1" si="65"/>
        <v>1.1499999999999999</v>
      </c>
      <c r="AC30" s="2">
        <f t="shared" ca="1" si="65"/>
        <v>0</v>
      </c>
      <c r="AD30" s="2">
        <f t="shared" ca="1" si="65"/>
        <v>7.98</v>
      </c>
      <c r="AE30" s="2">
        <f t="shared" ca="1" si="65"/>
        <v>0</v>
      </c>
      <c r="AF30" s="2">
        <f t="shared" ca="1" si="66"/>
        <v>20.21</v>
      </c>
      <c r="AG30" s="2">
        <f t="shared" ca="1" si="67"/>
        <v>47.5</v>
      </c>
      <c r="AH30" s="8">
        <f t="shared" ca="1" si="68"/>
        <v>22</v>
      </c>
      <c r="AI30" s="2">
        <f t="shared" ca="1" si="69"/>
        <v>10.98</v>
      </c>
      <c r="AJ30" s="2">
        <f t="shared" ca="1" si="69"/>
        <v>0.1</v>
      </c>
      <c r="AK30" s="2">
        <f t="shared" ca="1" si="69"/>
        <v>1.1499999999999999</v>
      </c>
      <c r="AL30" s="2">
        <f t="shared" ca="1" si="69"/>
        <v>0</v>
      </c>
      <c r="AM30" s="2">
        <f t="shared" ca="1" si="69"/>
        <v>7.98</v>
      </c>
      <c r="AN30" s="2" t="str">
        <f t="shared" ca="1" si="69"/>
        <v/>
      </c>
      <c r="AO30" s="2">
        <f t="shared" ca="1" si="70"/>
        <v>20.21</v>
      </c>
      <c r="AP30" s="2">
        <f t="shared" ca="1" si="71"/>
        <v>47.5</v>
      </c>
      <c r="AQ30" s="8">
        <f t="shared" ca="1" si="72"/>
        <v>22</v>
      </c>
      <c r="AR30" s="2">
        <f t="shared" ca="1" si="73"/>
        <v>10.98</v>
      </c>
      <c r="AS30" s="2">
        <f t="shared" ca="1" si="73"/>
        <v>0.1</v>
      </c>
      <c r="AT30" s="2">
        <f t="shared" ca="1" si="73"/>
        <v>1.1499999999999999</v>
      </c>
      <c r="AU30" s="2">
        <f t="shared" ca="1" si="73"/>
        <v>0</v>
      </c>
      <c r="AV30" s="2">
        <f t="shared" ca="1" si="73"/>
        <v>7.98</v>
      </c>
      <c r="AW30" s="2" t="str">
        <f t="shared" ca="1" si="73"/>
        <v/>
      </c>
      <c r="AX30" s="2">
        <f t="shared" ca="1" si="74"/>
        <v>20.21</v>
      </c>
      <c r="AY30" s="2">
        <f t="shared" ca="1" si="75"/>
        <v>47.5</v>
      </c>
      <c r="AZ30" t="str">
        <f t="shared" si="76"/>
        <v>U02R03</v>
      </c>
      <c r="BA30">
        <f t="shared" si="77"/>
        <v>30</v>
      </c>
      <c r="BB30" s="54" t="b">
        <f t="shared" ref="BB30:BB44" si="82">BB29</f>
        <v>1</v>
      </c>
    </row>
    <row r="31" spans="1:54" x14ac:dyDescent="0.25">
      <c r="A31" t="str">
        <f t="shared" si="78"/>
        <v>U02</v>
      </c>
      <c r="B31" t="s">
        <v>28</v>
      </c>
      <c r="C31" s="3" t="str">
        <f t="shared" si="50"/>
        <v>Zone 04</v>
      </c>
      <c r="D31" s="56" t="str">
        <f t="shared" ca="1" si="51"/>
        <v>Pass</v>
      </c>
      <c r="E31" s="2">
        <f t="shared" ca="1" si="52"/>
        <v>26.16</v>
      </c>
      <c r="F31" s="2">
        <f t="shared" ca="1" si="53"/>
        <v>26.16</v>
      </c>
      <c r="G31" s="27">
        <f t="shared" ca="1" si="79"/>
        <v>0</v>
      </c>
      <c r="H31" s="3" t="str">
        <f t="shared" ca="1" si="54"/>
        <v>Yes</v>
      </c>
      <c r="I31" s="2">
        <f t="shared" ca="1" si="55"/>
        <v>26.16</v>
      </c>
      <c r="J31" s="2">
        <f t="shared" ca="1" si="56"/>
        <v>26.16</v>
      </c>
      <c r="K31" s="2">
        <f t="shared" ca="1" si="57"/>
        <v>26.16</v>
      </c>
      <c r="L31" s="27">
        <f t="shared" ca="1" si="80"/>
        <v>0</v>
      </c>
      <c r="M31" s="3" t="str">
        <f t="shared" ca="1" si="58"/>
        <v>Yes</v>
      </c>
      <c r="N31" s="3" t="str">
        <f t="shared" si="59"/>
        <v>U02R04</v>
      </c>
      <c r="O31" s="34">
        <f t="shared" ca="1" si="81"/>
        <v>0</v>
      </c>
      <c r="P31" s="8">
        <f t="shared" ca="1" si="60"/>
        <v>23</v>
      </c>
      <c r="Q31" s="2">
        <f t="shared" ca="1" si="61"/>
        <v>14.5</v>
      </c>
      <c r="R31" s="2">
        <f t="shared" ca="1" si="61"/>
        <v>2.89</v>
      </c>
      <c r="S31" s="2">
        <f t="shared" ca="1" si="61"/>
        <v>1.1499999999999999</v>
      </c>
      <c r="T31" s="2">
        <f t="shared" ca="1" si="61"/>
        <v>0</v>
      </c>
      <c r="U31" s="2">
        <f t="shared" ca="1" si="61"/>
        <v>7.62</v>
      </c>
      <c r="V31" s="2">
        <f t="shared" ca="1" si="61"/>
        <v>0</v>
      </c>
      <c r="W31" s="2">
        <f t="shared" ca="1" si="62"/>
        <v>26.16</v>
      </c>
      <c r="X31" s="2">
        <f t="shared" ca="1" si="63"/>
        <v>47.6</v>
      </c>
      <c r="Y31" s="8">
        <f t="shared" ca="1" si="64"/>
        <v>23</v>
      </c>
      <c r="Z31" s="2">
        <f t="shared" ca="1" si="65"/>
        <v>14.5</v>
      </c>
      <c r="AA31" s="2">
        <f t="shared" ca="1" si="65"/>
        <v>2.89</v>
      </c>
      <c r="AB31" s="2">
        <f t="shared" ca="1" si="65"/>
        <v>1.1499999999999999</v>
      </c>
      <c r="AC31" s="2">
        <f t="shared" ca="1" si="65"/>
        <v>0</v>
      </c>
      <c r="AD31" s="2">
        <f t="shared" ca="1" si="65"/>
        <v>7.62</v>
      </c>
      <c r="AE31" s="2">
        <f t="shared" ca="1" si="65"/>
        <v>0</v>
      </c>
      <c r="AF31" s="2">
        <f t="shared" ca="1" si="66"/>
        <v>26.16</v>
      </c>
      <c r="AG31" s="2">
        <f t="shared" ca="1" si="67"/>
        <v>47.6</v>
      </c>
      <c r="AH31" s="8">
        <f t="shared" ca="1" si="68"/>
        <v>23</v>
      </c>
      <c r="AI31" s="2">
        <f t="shared" ca="1" si="69"/>
        <v>14.5</v>
      </c>
      <c r="AJ31" s="2">
        <f t="shared" ca="1" si="69"/>
        <v>2.89</v>
      </c>
      <c r="AK31" s="2">
        <f t="shared" ca="1" si="69"/>
        <v>1.1499999999999999</v>
      </c>
      <c r="AL31" s="2">
        <f t="shared" ca="1" si="69"/>
        <v>0</v>
      </c>
      <c r="AM31" s="2">
        <f t="shared" ca="1" si="69"/>
        <v>7.62</v>
      </c>
      <c r="AN31" s="2" t="str">
        <f t="shared" ca="1" si="69"/>
        <v/>
      </c>
      <c r="AO31" s="2">
        <f t="shared" ca="1" si="70"/>
        <v>26.16</v>
      </c>
      <c r="AP31" s="2">
        <f t="shared" ca="1" si="71"/>
        <v>47.6</v>
      </c>
      <c r="AQ31" s="8">
        <f t="shared" ca="1" si="72"/>
        <v>23</v>
      </c>
      <c r="AR31" s="2">
        <f t="shared" ca="1" si="73"/>
        <v>14.5</v>
      </c>
      <c r="AS31" s="2">
        <f t="shared" ca="1" si="73"/>
        <v>2.89</v>
      </c>
      <c r="AT31" s="2">
        <f t="shared" ca="1" si="73"/>
        <v>1.1499999999999999</v>
      </c>
      <c r="AU31" s="2">
        <f t="shared" ca="1" si="73"/>
        <v>0</v>
      </c>
      <c r="AV31" s="2">
        <f t="shared" ca="1" si="73"/>
        <v>7.62</v>
      </c>
      <c r="AW31" s="2" t="str">
        <f t="shared" ca="1" si="73"/>
        <v/>
      </c>
      <c r="AX31" s="2">
        <f t="shared" ca="1" si="74"/>
        <v>26.16</v>
      </c>
      <c r="AY31" s="2">
        <f t="shared" ca="1" si="75"/>
        <v>47.6</v>
      </c>
      <c r="AZ31" t="str">
        <f t="shared" si="76"/>
        <v>U02R04</v>
      </c>
      <c r="BA31">
        <f t="shared" si="77"/>
        <v>31</v>
      </c>
      <c r="BB31" s="54" t="b">
        <f t="shared" si="82"/>
        <v>1</v>
      </c>
    </row>
    <row r="32" spans="1:54" x14ac:dyDescent="0.25">
      <c r="A32" t="str">
        <f t="shared" si="78"/>
        <v>U02</v>
      </c>
      <c r="B32" t="s">
        <v>29</v>
      </c>
      <c r="C32" s="3" t="str">
        <f t="shared" si="50"/>
        <v>Zone 05</v>
      </c>
      <c r="D32" s="56" t="str">
        <f t="shared" ca="1" si="51"/>
        <v>Pass</v>
      </c>
      <c r="E32" s="2">
        <f t="shared" ca="1" si="52"/>
        <v>17.79</v>
      </c>
      <c r="F32" s="2">
        <f t="shared" ca="1" si="53"/>
        <v>17.79</v>
      </c>
      <c r="G32" s="27">
        <f t="shared" ca="1" si="79"/>
        <v>0</v>
      </c>
      <c r="H32" s="3" t="str">
        <f t="shared" ca="1" si="54"/>
        <v>Yes</v>
      </c>
      <c r="I32" s="2">
        <f t="shared" ca="1" si="55"/>
        <v>17.79</v>
      </c>
      <c r="J32" s="2">
        <f t="shared" ca="1" si="56"/>
        <v>17.79</v>
      </c>
      <c r="K32" s="2">
        <f t="shared" ca="1" si="57"/>
        <v>17.79</v>
      </c>
      <c r="L32" s="27">
        <f t="shared" ca="1" si="80"/>
        <v>0</v>
      </c>
      <c r="M32" s="3" t="str">
        <f t="shared" ca="1" si="58"/>
        <v>Yes</v>
      </c>
      <c r="N32" s="3" t="str">
        <f t="shared" si="59"/>
        <v>U02R05</v>
      </c>
      <c r="O32" s="34">
        <f t="shared" ca="1" si="81"/>
        <v>0</v>
      </c>
      <c r="P32" s="8">
        <f t="shared" ca="1" si="60"/>
        <v>24</v>
      </c>
      <c r="Q32" s="2">
        <f t="shared" ca="1" si="61"/>
        <v>8.48</v>
      </c>
      <c r="R32" s="2">
        <f t="shared" ca="1" si="61"/>
        <v>0</v>
      </c>
      <c r="S32" s="2">
        <f t="shared" ca="1" si="61"/>
        <v>1.1499999999999999</v>
      </c>
      <c r="T32" s="2">
        <f t="shared" ca="1" si="61"/>
        <v>0</v>
      </c>
      <c r="U32" s="2">
        <f t="shared" ca="1" si="61"/>
        <v>8.16</v>
      </c>
      <c r="V32" s="2">
        <f t="shared" ca="1" si="61"/>
        <v>0</v>
      </c>
      <c r="W32" s="2">
        <f t="shared" ca="1" si="62"/>
        <v>17.79</v>
      </c>
      <c r="X32" s="2">
        <f t="shared" ca="1" si="63"/>
        <v>44.2</v>
      </c>
      <c r="Y32" s="8">
        <f t="shared" ca="1" si="64"/>
        <v>24</v>
      </c>
      <c r="Z32" s="2">
        <f t="shared" ca="1" si="65"/>
        <v>8.48</v>
      </c>
      <c r="AA32" s="2">
        <f t="shared" ca="1" si="65"/>
        <v>0</v>
      </c>
      <c r="AB32" s="2">
        <f t="shared" ca="1" si="65"/>
        <v>1.1499999999999999</v>
      </c>
      <c r="AC32" s="2">
        <f t="shared" ca="1" si="65"/>
        <v>0</v>
      </c>
      <c r="AD32" s="2">
        <f t="shared" ca="1" si="65"/>
        <v>8.16</v>
      </c>
      <c r="AE32" s="2">
        <f t="shared" ca="1" si="65"/>
        <v>0</v>
      </c>
      <c r="AF32" s="2">
        <f t="shared" ca="1" si="66"/>
        <v>17.79</v>
      </c>
      <c r="AG32" s="2">
        <f t="shared" ca="1" si="67"/>
        <v>44.2</v>
      </c>
      <c r="AH32" s="8">
        <f t="shared" ca="1" si="68"/>
        <v>24</v>
      </c>
      <c r="AI32" s="2">
        <f t="shared" ca="1" si="69"/>
        <v>8.48</v>
      </c>
      <c r="AJ32" s="2">
        <f t="shared" ca="1" si="69"/>
        <v>0</v>
      </c>
      <c r="AK32" s="2">
        <f t="shared" ca="1" si="69"/>
        <v>1.1499999999999999</v>
      </c>
      <c r="AL32" s="2">
        <f t="shared" ca="1" si="69"/>
        <v>0</v>
      </c>
      <c r="AM32" s="2">
        <f t="shared" ca="1" si="69"/>
        <v>8.16</v>
      </c>
      <c r="AN32" s="2" t="str">
        <f t="shared" ca="1" si="69"/>
        <v/>
      </c>
      <c r="AO32" s="2">
        <f t="shared" ca="1" si="70"/>
        <v>17.79</v>
      </c>
      <c r="AP32" s="2">
        <f t="shared" ca="1" si="71"/>
        <v>44.2</v>
      </c>
      <c r="AQ32" s="8">
        <f t="shared" ca="1" si="72"/>
        <v>24</v>
      </c>
      <c r="AR32" s="2">
        <f t="shared" ca="1" si="73"/>
        <v>8.48</v>
      </c>
      <c r="AS32" s="2">
        <f t="shared" ca="1" si="73"/>
        <v>0</v>
      </c>
      <c r="AT32" s="2">
        <f t="shared" ca="1" si="73"/>
        <v>1.1499999999999999</v>
      </c>
      <c r="AU32" s="2">
        <f t="shared" ca="1" si="73"/>
        <v>0</v>
      </c>
      <c r="AV32" s="2">
        <f t="shared" ca="1" si="73"/>
        <v>8.16</v>
      </c>
      <c r="AW32" s="2" t="str">
        <f t="shared" ca="1" si="73"/>
        <v/>
      </c>
      <c r="AX32" s="2">
        <f t="shared" ca="1" si="74"/>
        <v>17.79</v>
      </c>
      <c r="AY32" s="2">
        <f t="shared" ca="1" si="75"/>
        <v>44.2</v>
      </c>
      <c r="AZ32" t="str">
        <f t="shared" si="76"/>
        <v>U02R05</v>
      </c>
      <c r="BA32">
        <f t="shared" si="77"/>
        <v>32</v>
      </c>
      <c r="BB32" s="54" t="b">
        <f t="shared" si="82"/>
        <v>1</v>
      </c>
    </row>
    <row r="33" spans="1:54" x14ac:dyDescent="0.25">
      <c r="A33" t="str">
        <f t="shared" si="78"/>
        <v>U02</v>
      </c>
      <c r="B33" t="s">
        <v>30</v>
      </c>
      <c r="C33" s="3" t="str">
        <f t="shared" si="50"/>
        <v>Zone 06</v>
      </c>
      <c r="D33" s="56" t="str">
        <f t="shared" ca="1" si="51"/>
        <v>Pass</v>
      </c>
      <c r="E33" s="2">
        <f t="shared" ca="1" si="52"/>
        <v>18.059999999999999</v>
      </c>
      <c r="F33" s="2">
        <f t="shared" ca="1" si="53"/>
        <v>18.059999999999999</v>
      </c>
      <c r="G33" s="27">
        <f t="shared" ca="1" si="79"/>
        <v>0</v>
      </c>
      <c r="H33" s="3" t="str">
        <f t="shared" ca="1" si="54"/>
        <v>Yes</v>
      </c>
      <c r="I33" s="2">
        <f t="shared" ca="1" si="55"/>
        <v>18.059999999999999</v>
      </c>
      <c r="J33" s="2">
        <f t="shared" ca="1" si="56"/>
        <v>18.059999999999999</v>
      </c>
      <c r="K33" s="2">
        <f t="shared" ca="1" si="57"/>
        <v>18.059999999999999</v>
      </c>
      <c r="L33" s="27">
        <f t="shared" ca="1" si="80"/>
        <v>0</v>
      </c>
      <c r="M33" s="3" t="str">
        <f t="shared" ca="1" si="58"/>
        <v>Yes</v>
      </c>
      <c r="N33" s="3" t="str">
        <f t="shared" si="59"/>
        <v>U02R06</v>
      </c>
      <c r="O33" s="34">
        <f t="shared" ca="1" si="81"/>
        <v>0</v>
      </c>
      <c r="P33" s="8">
        <f t="shared" ca="1" si="60"/>
        <v>25</v>
      </c>
      <c r="Q33" s="2">
        <f t="shared" ca="1" si="61"/>
        <v>6.63</v>
      </c>
      <c r="R33" s="2">
        <f t="shared" ca="1" si="61"/>
        <v>3.02</v>
      </c>
      <c r="S33" s="2">
        <f t="shared" ca="1" si="61"/>
        <v>1.1100000000000001</v>
      </c>
      <c r="T33" s="2">
        <f t="shared" ca="1" si="61"/>
        <v>0</v>
      </c>
      <c r="U33" s="2">
        <f t="shared" ca="1" si="61"/>
        <v>7.3</v>
      </c>
      <c r="V33" s="2">
        <f t="shared" ca="1" si="61"/>
        <v>0</v>
      </c>
      <c r="W33" s="2">
        <f t="shared" ca="1" si="62"/>
        <v>18.059999999999999</v>
      </c>
      <c r="X33" s="2">
        <f t="shared" ca="1" si="63"/>
        <v>51</v>
      </c>
      <c r="Y33" s="8">
        <f t="shared" ca="1" si="64"/>
        <v>25</v>
      </c>
      <c r="Z33" s="2">
        <f t="shared" ca="1" si="65"/>
        <v>6.63</v>
      </c>
      <c r="AA33" s="2">
        <f t="shared" ca="1" si="65"/>
        <v>3.02</v>
      </c>
      <c r="AB33" s="2">
        <f t="shared" ca="1" si="65"/>
        <v>1.1100000000000001</v>
      </c>
      <c r="AC33" s="2">
        <f t="shared" ca="1" si="65"/>
        <v>0</v>
      </c>
      <c r="AD33" s="2">
        <f t="shared" ca="1" si="65"/>
        <v>7.3</v>
      </c>
      <c r="AE33" s="2">
        <f t="shared" ca="1" si="65"/>
        <v>0</v>
      </c>
      <c r="AF33" s="2">
        <f t="shared" ca="1" si="66"/>
        <v>18.059999999999999</v>
      </c>
      <c r="AG33" s="2">
        <f t="shared" ca="1" si="67"/>
        <v>51</v>
      </c>
      <c r="AH33" s="8">
        <f t="shared" ca="1" si="68"/>
        <v>25</v>
      </c>
      <c r="AI33" s="2">
        <f t="shared" ca="1" si="69"/>
        <v>6.63</v>
      </c>
      <c r="AJ33" s="2">
        <f t="shared" ca="1" si="69"/>
        <v>3.02</v>
      </c>
      <c r="AK33" s="2">
        <f t="shared" ca="1" si="69"/>
        <v>1.1100000000000001</v>
      </c>
      <c r="AL33" s="2">
        <f t="shared" ca="1" si="69"/>
        <v>0</v>
      </c>
      <c r="AM33" s="2">
        <f t="shared" ca="1" si="69"/>
        <v>7.3</v>
      </c>
      <c r="AN33" s="2" t="str">
        <f t="shared" ca="1" si="69"/>
        <v/>
      </c>
      <c r="AO33" s="2">
        <f t="shared" ca="1" si="70"/>
        <v>18.059999999999999</v>
      </c>
      <c r="AP33" s="2">
        <f t="shared" ca="1" si="71"/>
        <v>51</v>
      </c>
      <c r="AQ33" s="8">
        <f t="shared" ca="1" si="72"/>
        <v>25</v>
      </c>
      <c r="AR33" s="2">
        <f t="shared" ca="1" si="73"/>
        <v>6.63</v>
      </c>
      <c r="AS33" s="2">
        <f t="shared" ca="1" si="73"/>
        <v>3.02</v>
      </c>
      <c r="AT33" s="2">
        <f t="shared" ca="1" si="73"/>
        <v>1.1100000000000001</v>
      </c>
      <c r="AU33" s="2">
        <f t="shared" ca="1" si="73"/>
        <v>0</v>
      </c>
      <c r="AV33" s="2">
        <f t="shared" ca="1" si="73"/>
        <v>7.3</v>
      </c>
      <c r="AW33" s="2" t="str">
        <f t="shared" ca="1" si="73"/>
        <v/>
      </c>
      <c r="AX33" s="2">
        <f t="shared" ca="1" si="74"/>
        <v>18.059999999999999</v>
      </c>
      <c r="AY33" s="2">
        <f t="shared" ca="1" si="75"/>
        <v>51</v>
      </c>
      <c r="AZ33" t="str">
        <f t="shared" si="76"/>
        <v>U02R06</v>
      </c>
      <c r="BA33">
        <f t="shared" si="77"/>
        <v>33</v>
      </c>
      <c r="BB33" s="54" t="b">
        <f t="shared" si="82"/>
        <v>1</v>
      </c>
    </row>
    <row r="34" spans="1:54" x14ac:dyDescent="0.25">
      <c r="A34" t="str">
        <f t="shared" si="78"/>
        <v>U02</v>
      </c>
      <c r="B34" t="s">
        <v>31</v>
      </c>
      <c r="C34" s="3" t="str">
        <f t="shared" si="50"/>
        <v>Zone 07</v>
      </c>
      <c r="D34" s="56" t="str">
        <f t="shared" ca="1" si="51"/>
        <v>Pass</v>
      </c>
      <c r="E34" s="2">
        <f t="shared" ca="1" si="52"/>
        <v>11.07</v>
      </c>
      <c r="F34" s="2">
        <f t="shared" ca="1" si="53"/>
        <v>11.07</v>
      </c>
      <c r="G34" s="27">
        <f t="shared" ca="1" si="79"/>
        <v>0</v>
      </c>
      <c r="H34" s="3" t="str">
        <f t="shared" ca="1" si="54"/>
        <v>Yes</v>
      </c>
      <c r="I34" s="2">
        <f t="shared" ca="1" si="55"/>
        <v>11.07</v>
      </c>
      <c r="J34" s="2">
        <f t="shared" ca="1" si="56"/>
        <v>11.07</v>
      </c>
      <c r="K34" s="2">
        <f t="shared" ca="1" si="57"/>
        <v>11.07</v>
      </c>
      <c r="L34" s="27">
        <f t="shared" ca="1" si="80"/>
        <v>0</v>
      </c>
      <c r="M34" s="3" t="str">
        <f t="shared" ca="1" si="58"/>
        <v>Yes</v>
      </c>
      <c r="N34" s="3" t="str">
        <f t="shared" si="59"/>
        <v>U02R07</v>
      </c>
      <c r="O34" s="34">
        <f t="shared" ca="1" si="81"/>
        <v>0</v>
      </c>
      <c r="P34" s="8">
        <f t="shared" ca="1" si="60"/>
        <v>26</v>
      </c>
      <c r="Q34" s="2">
        <f t="shared" ca="1" si="61"/>
        <v>2.2599999999999998</v>
      </c>
      <c r="R34" s="2">
        <f t="shared" ca="1" si="61"/>
        <v>0.61</v>
      </c>
      <c r="S34" s="2">
        <f t="shared" ca="1" si="61"/>
        <v>1.1499999999999999</v>
      </c>
      <c r="T34" s="2">
        <f t="shared" ca="1" si="61"/>
        <v>0</v>
      </c>
      <c r="U34" s="2">
        <f t="shared" ca="1" si="61"/>
        <v>7.05</v>
      </c>
      <c r="V34" s="2">
        <f t="shared" ca="1" si="61"/>
        <v>0</v>
      </c>
      <c r="W34" s="2">
        <f t="shared" ca="1" si="62"/>
        <v>11.07</v>
      </c>
      <c r="X34" s="2">
        <f t="shared" ca="1" si="63"/>
        <v>48.8</v>
      </c>
      <c r="Y34" s="8">
        <f t="shared" ca="1" si="64"/>
        <v>26</v>
      </c>
      <c r="Z34" s="2">
        <f t="shared" ca="1" si="65"/>
        <v>2.2599999999999998</v>
      </c>
      <c r="AA34" s="2">
        <f t="shared" ca="1" si="65"/>
        <v>0.61</v>
      </c>
      <c r="AB34" s="2">
        <f t="shared" ca="1" si="65"/>
        <v>1.1499999999999999</v>
      </c>
      <c r="AC34" s="2">
        <f t="shared" ca="1" si="65"/>
        <v>0</v>
      </c>
      <c r="AD34" s="2">
        <f t="shared" ca="1" si="65"/>
        <v>7.05</v>
      </c>
      <c r="AE34" s="2">
        <f t="shared" ca="1" si="65"/>
        <v>0</v>
      </c>
      <c r="AF34" s="2">
        <f t="shared" ca="1" si="66"/>
        <v>11.07</v>
      </c>
      <c r="AG34" s="2">
        <f t="shared" ca="1" si="67"/>
        <v>48.8</v>
      </c>
      <c r="AH34" s="8">
        <f t="shared" ca="1" si="68"/>
        <v>26</v>
      </c>
      <c r="AI34" s="2">
        <f t="shared" ca="1" si="69"/>
        <v>2.2599999999999998</v>
      </c>
      <c r="AJ34" s="2">
        <f t="shared" ca="1" si="69"/>
        <v>0.61</v>
      </c>
      <c r="AK34" s="2">
        <f t="shared" ca="1" si="69"/>
        <v>1.1499999999999999</v>
      </c>
      <c r="AL34" s="2">
        <f t="shared" ca="1" si="69"/>
        <v>0</v>
      </c>
      <c r="AM34" s="2">
        <f t="shared" ca="1" si="69"/>
        <v>7.05</v>
      </c>
      <c r="AN34" s="2" t="str">
        <f t="shared" ca="1" si="69"/>
        <v/>
      </c>
      <c r="AO34" s="2">
        <f t="shared" ca="1" si="70"/>
        <v>11.07</v>
      </c>
      <c r="AP34" s="2">
        <f t="shared" ca="1" si="71"/>
        <v>48.8</v>
      </c>
      <c r="AQ34" s="8">
        <f t="shared" ca="1" si="72"/>
        <v>26</v>
      </c>
      <c r="AR34" s="2">
        <f t="shared" ca="1" si="73"/>
        <v>2.2599999999999998</v>
      </c>
      <c r="AS34" s="2">
        <f t="shared" ca="1" si="73"/>
        <v>0.61</v>
      </c>
      <c r="AT34" s="2">
        <f t="shared" ca="1" si="73"/>
        <v>1.1499999999999999</v>
      </c>
      <c r="AU34" s="2">
        <f t="shared" ca="1" si="73"/>
        <v>0</v>
      </c>
      <c r="AV34" s="2">
        <f t="shared" ca="1" si="73"/>
        <v>7.05</v>
      </c>
      <c r="AW34" s="2" t="str">
        <f t="shared" ca="1" si="73"/>
        <v/>
      </c>
      <c r="AX34" s="2">
        <f t="shared" ca="1" si="74"/>
        <v>11.07</v>
      </c>
      <c r="AY34" s="2">
        <f t="shared" ca="1" si="75"/>
        <v>48.8</v>
      </c>
      <c r="AZ34" t="str">
        <f t="shared" si="76"/>
        <v>U02R07</v>
      </c>
      <c r="BA34">
        <f t="shared" si="77"/>
        <v>34</v>
      </c>
      <c r="BB34" s="54" t="b">
        <f t="shared" si="82"/>
        <v>1</v>
      </c>
    </row>
    <row r="35" spans="1:54" x14ac:dyDescent="0.25">
      <c r="A35" t="str">
        <f t="shared" si="78"/>
        <v>U02</v>
      </c>
      <c r="B35" t="s">
        <v>32</v>
      </c>
      <c r="C35" s="3" t="str">
        <f t="shared" si="50"/>
        <v>Zone 08</v>
      </c>
      <c r="D35" s="56" t="str">
        <f t="shared" ca="1" si="51"/>
        <v>Pass</v>
      </c>
      <c r="E35" s="2">
        <f t="shared" ca="1" si="52"/>
        <v>20.010000000000002</v>
      </c>
      <c r="F35" s="2">
        <f t="shared" ca="1" si="53"/>
        <v>20.010000000000002</v>
      </c>
      <c r="G35" s="27">
        <f t="shared" ca="1" si="79"/>
        <v>0</v>
      </c>
      <c r="H35" s="3" t="str">
        <f t="shared" ca="1" si="54"/>
        <v>Yes</v>
      </c>
      <c r="I35" s="2">
        <f t="shared" ca="1" si="55"/>
        <v>20.010000000000002</v>
      </c>
      <c r="J35" s="2">
        <f t="shared" ca="1" si="56"/>
        <v>20.010000000000002</v>
      </c>
      <c r="K35" s="2">
        <f t="shared" ca="1" si="57"/>
        <v>20.010000000000002</v>
      </c>
      <c r="L35" s="27">
        <f t="shared" ca="1" si="80"/>
        <v>0</v>
      </c>
      <c r="M35" s="3" t="str">
        <f t="shared" ca="1" si="58"/>
        <v>Yes</v>
      </c>
      <c r="N35" s="3" t="str">
        <f t="shared" si="59"/>
        <v>U02R08</v>
      </c>
      <c r="O35" s="34">
        <f t="shared" ca="1" si="81"/>
        <v>0</v>
      </c>
      <c r="P35" s="8">
        <f t="shared" ca="1" si="60"/>
        <v>27</v>
      </c>
      <c r="Q35" s="2">
        <f t="shared" ca="1" si="61"/>
        <v>3.83</v>
      </c>
      <c r="R35" s="2">
        <f t="shared" ca="1" si="61"/>
        <v>8.07</v>
      </c>
      <c r="S35" s="2">
        <f t="shared" ca="1" si="61"/>
        <v>1.1100000000000001</v>
      </c>
      <c r="T35" s="2">
        <f t="shared" ca="1" si="61"/>
        <v>0</v>
      </c>
      <c r="U35" s="2">
        <f t="shared" ca="1" si="61"/>
        <v>7</v>
      </c>
      <c r="V35" s="2">
        <f t="shared" ca="1" si="61"/>
        <v>0</v>
      </c>
      <c r="W35" s="2">
        <f t="shared" ca="1" si="62"/>
        <v>20.010000000000002</v>
      </c>
      <c r="X35" s="2">
        <f t="shared" ca="1" si="63"/>
        <v>46.4</v>
      </c>
      <c r="Y35" s="8">
        <f t="shared" ca="1" si="64"/>
        <v>27</v>
      </c>
      <c r="Z35" s="2">
        <f t="shared" ca="1" si="65"/>
        <v>3.83</v>
      </c>
      <c r="AA35" s="2">
        <f t="shared" ca="1" si="65"/>
        <v>8.07</v>
      </c>
      <c r="AB35" s="2">
        <f t="shared" ca="1" si="65"/>
        <v>1.1100000000000001</v>
      </c>
      <c r="AC35" s="2">
        <f t="shared" ca="1" si="65"/>
        <v>0</v>
      </c>
      <c r="AD35" s="2">
        <f t="shared" ca="1" si="65"/>
        <v>7</v>
      </c>
      <c r="AE35" s="2">
        <f t="shared" ca="1" si="65"/>
        <v>0</v>
      </c>
      <c r="AF35" s="2">
        <f t="shared" ca="1" si="66"/>
        <v>20.010000000000002</v>
      </c>
      <c r="AG35" s="2">
        <f t="shared" ca="1" si="67"/>
        <v>46.4</v>
      </c>
      <c r="AH35" s="8">
        <f t="shared" ca="1" si="68"/>
        <v>27</v>
      </c>
      <c r="AI35" s="2">
        <f t="shared" ca="1" si="69"/>
        <v>3.83</v>
      </c>
      <c r="AJ35" s="2">
        <f t="shared" ca="1" si="69"/>
        <v>8.07</v>
      </c>
      <c r="AK35" s="2">
        <f t="shared" ca="1" si="69"/>
        <v>1.1100000000000001</v>
      </c>
      <c r="AL35" s="2">
        <f t="shared" ca="1" si="69"/>
        <v>0</v>
      </c>
      <c r="AM35" s="2">
        <f t="shared" ca="1" si="69"/>
        <v>7</v>
      </c>
      <c r="AN35" s="2" t="str">
        <f t="shared" ca="1" si="69"/>
        <v/>
      </c>
      <c r="AO35" s="2">
        <f t="shared" ca="1" si="70"/>
        <v>20.010000000000002</v>
      </c>
      <c r="AP35" s="2">
        <f t="shared" ca="1" si="71"/>
        <v>46.4</v>
      </c>
      <c r="AQ35" s="8">
        <f t="shared" ca="1" si="72"/>
        <v>27</v>
      </c>
      <c r="AR35" s="2">
        <f t="shared" ca="1" si="73"/>
        <v>3.83</v>
      </c>
      <c r="AS35" s="2">
        <f t="shared" ca="1" si="73"/>
        <v>8.07</v>
      </c>
      <c r="AT35" s="2">
        <f t="shared" ca="1" si="73"/>
        <v>1.1100000000000001</v>
      </c>
      <c r="AU35" s="2">
        <f t="shared" ca="1" si="73"/>
        <v>0</v>
      </c>
      <c r="AV35" s="2">
        <f t="shared" ca="1" si="73"/>
        <v>7</v>
      </c>
      <c r="AW35" s="2" t="str">
        <f t="shared" ca="1" si="73"/>
        <v/>
      </c>
      <c r="AX35" s="2">
        <f t="shared" ca="1" si="74"/>
        <v>20.010000000000002</v>
      </c>
      <c r="AY35" s="2">
        <f t="shared" ca="1" si="75"/>
        <v>46.4</v>
      </c>
      <c r="AZ35" t="str">
        <f t="shared" si="76"/>
        <v>U02R08</v>
      </c>
      <c r="BA35">
        <f t="shared" si="77"/>
        <v>35</v>
      </c>
      <c r="BB35" s="54" t="b">
        <f t="shared" si="82"/>
        <v>1</v>
      </c>
    </row>
    <row r="36" spans="1:54" x14ac:dyDescent="0.25">
      <c r="A36" t="str">
        <f t="shared" si="78"/>
        <v>U02</v>
      </c>
      <c r="B36" t="s">
        <v>33</v>
      </c>
      <c r="C36" s="3" t="str">
        <f t="shared" si="50"/>
        <v>Zone 09</v>
      </c>
      <c r="D36" s="56" t="str">
        <f t="shared" ca="1" si="51"/>
        <v>Pass</v>
      </c>
      <c r="E36" s="2">
        <f t="shared" ca="1" si="52"/>
        <v>32.590000000000003</v>
      </c>
      <c r="F36" s="2">
        <f t="shared" ca="1" si="53"/>
        <v>32.590000000000003</v>
      </c>
      <c r="G36" s="27">
        <f t="shared" ca="1" si="79"/>
        <v>0</v>
      </c>
      <c r="H36" s="3" t="str">
        <f t="shared" ca="1" si="54"/>
        <v>Yes</v>
      </c>
      <c r="I36" s="2">
        <f t="shared" ca="1" si="55"/>
        <v>32.590000000000003</v>
      </c>
      <c r="J36" s="2">
        <f t="shared" ca="1" si="56"/>
        <v>32.590000000000003</v>
      </c>
      <c r="K36" s="2">
        <f t="shared" ca="1" si="57"/>
        <v>32.590000000000003</v>
      </c>
      <c r="L36" s="27">
        <f t="shared" ca="1" si="80"/>
        <v>0</v>
      </c>
      <c r="M36" s="3" t="str">
        <f t="shared" ca="1" si="58"/>
        <v>Yes</v>
      </c>
      <c r="N36" s="3" t="str">
        <f t="shared" si="59"/>
        <v>U02R09</v>
      </c>
      <c r="O36" s="34">
        <f t="shared" ca="1" si="81"/>
        <v>0</v>
      </c>
      <c r="P36" s="8">
        <f t="shared" ca="1" si="60"/>
        <v>28</v>
      </c>
      <c r="Q36" s="2">
        <f t="shared" ca="1" si="61"/>
        <v>5.88</v>
      </c>
      <c r="R36" s="2">
        <f t="shared" ca="1" si="61"/>
        <v>18.61</v>
      </c>
      <c r="S36" s="2">
        <f t="shared" ca="1" si="61"/>
        <v>1.1000000000000001</v>
      </c>
      <c r="T36" s="2">
        <f t="shared" ca="1" si="61"/>
        <v>0</v>
      </c>
      <c r="U36" s="2">
        <f t="shared" ca="1" si="61"/>
        <v>7</v>
      </c>
      <c r="V36" s="2">
        <f t="shared" ca="1" si="61"/>
        <v>0</v>
      </c>
      <c r="W36" s="2">
        <f t="shared" ca="1" si="62"/>
        <v>32.590000000000003</v>
      </c>
      <c r="X36" s="2">
        <f t="shared" ca="1" si="63"/>
        <v>46.6</v>
      </c>
      <c r="Y36" s="8">
        <f t="shared" ca="1" si="64"/>
        <v>28</v>
      </c>
      <c r="Z36" s="2">
        <f t="shared" ca="1" si="65"/>
        <v>5.88</v>
      </c>
      <c r="AA36" s="2">
        <f t="shared" ca="1" si="65"/>
        <v>18.61</v>
      </c>
      <c r="AB36" s="2">
        <f t="shared" ca="1" si="65"/>
        <v>1.1000000000000001</v>
      </c>
      <c r="AC36" s="2">
        <f t="shared" ca="1" si="65"/>
        <v>0</v>
      </c>
      <c r="AD36" s="2">
        <f t="shared" ca="1" si="65"/>
        <v>7</v>
      </c>
      <c r="AE36" s="2">
        <f t="shared" ca="1" si="65"/>
        <v>0</v>
      </c>
      <c r="AF36" s="2">
        <f t="shared" ca="1" si="66"/>
        <v>32.590000000000003</v>
      </c>
      <c r="AG36" s="2">
        <f t="shared" ca="1" si="67"/>
        <v>46.6</v>
      </c>
      <c r="AH36" s="8">
        <f t="shared" ca="1" si="68"/>
        <v>28</v>
      </c>
      <c r="AI36" s="2">
        <f t="shared" ca="1" si="69"/>
        <v>5.88</v>
      </c>
      <c r="AJ36" s="2">
        <f t="shared" ca="1" si="69"/>
        <v>18.61</v>
      </c>
      <c r="AK36" s="2">
        <f t="shared" ca="1" si="69"/>
        <v>1.1000000000000001</v>
      </c>
      <c r="AL36" s="2">
        <f t="shared" ca="1" si="69"/>
        <v>0</v>
      </c>
      <c r="AM36" s="2">
        <f t="shared" ca="1" si="69"/>
        <v>7</v>
      </c>
      <c r="AN36" s="2" t="str">
        <f t="shared" ca="1" si="69"/>
        <v/>
      </c>
      <c r="AO36" s="2">
        <f t="shared" ca="1" si="70"/>
        <v>32.590000000000003</v>
      </c>
      <c r="AP36" s="2">
        <f t="shared" ca="1" si="71"/>
        <v>46.6</v>
      </c>
      <c r="AQ36" s="8">
        <f t="shared" ca="1" si="72"/>
        <v>28</v>
      </c>
      <c r="AR36" s="2">
        <f t="shared" ca="1" si="73"/>
        <v>5.88</v>
      </c>
      <c r="AS36" s="2">
        <f t="shared" ca="1" si="73"/>
        <v>18.61</v>
      </c>
      <c r="AT36" s="2">
        <f t="shared" ca="1" si="73"/>
        <v>1.1000000000000001</v>
      </c>
      <c r="AU36" s="2">
        <f t="shared" ca="1" si="73"/>
        <v>0</v>
      </c>
      <c r="AV36" s="2">
        <f t="shared" ca="1" si="73"/>
        <v>7</v>
      </c>
      <c r="AW36" s="2" t="str">
        <f t="shared" ca="1" si="73"/>
        <v/>
      </c>
      <c r="AX36" s="2">
        <f t="shared" ca="1" si="74"/>
        <v>32.590000000000003</v>
      </c>
      <c r="AY36" s="2">
        <f t="shared" ca="1" si="75"/>
        <v>46.6</v>
      </c>
      <c r="AZ36" t="str">
        <f t="shared" si="76"/>
        <v>U02R09</v>
      </c>
      <c r="BA36">
        <f t="shared" si="77"/>
        <v>36</v>
      </c>
      <c r="BB36" s="54" t="b">
        <f t="shared" si="82"/>
        <v>1</v>
      </c>
    </row>
    <row r="37" spans="1:54" x14ac:dyDescent="0.25">
      <c r="A37" t="str">
        <f t="shared" si="78"/>
        <v>U02</v>
      </c>
      <c r="B37" t="s">
        <v>34</v>
      </c>
      <c r="C37" s="3" t="str">
        <f t="shared" si="50"/>
        <v>Zone 10</v>
      </c>
      <c r="D37" s="56" t="str">
        <f t="shared" ca="1" si="51"/>
        <v>Pass</v>
      </c>
      <c r="E37" s="2">
        <f t="shared" ca="1" si="52"/>
        <v>33.47</v>
      </c>
      <c r="F37" s="2">
        <f t="shared" ca="1" si="53"/>
        <v>33.47</v>
      </c>
      <c r="G37" s="27">
        <f t="shared" ca="1" si="79"/>
        <v>0</v>
      </c>
      <c r="H37" s="3" t="str">
        <f t="shared" ca="1" si="54"/>
        <v>Yes</v>
      </c>
      <c r="I37" s="2">
        <f t="shared" ca="1" si="55"/>
        <v>33.47</v>
      </c>
      <c r="J37" s="2">
        <f t="shared" ca="1" si="56"/>
        <v>33.47</v>
      </c>
      <c r="K37" s="2">
        <f t="shared" ca="1" si="57"/>
        <v>33.47</v>
      </c>
      <c r="L37" s="27">
        <f t="shared" ca="1" si="80"/>
        <v>0</v>
      </c>
      <c r="M37" s="3" t="str">
        <f t="shared" ca="1" si="58"/>
        <v>Yes</v>
      </c>
      <c r="N37" s="3" t="str">
        <f t="shared" si="59"/>
        <v>U02R10</v>
      </c>
      <c r="O37" s="34">
        <f t="shared" ca="1" si="81"/>
        <v>0</v>
      </c>
      <c r="P37" s="8">
        <f t="shared" ca="1" si="60"/>
        <v>29</v>
      </c>
      <c r="Q37" s="2">
        <f t="shared" ca="1" si="61"/>
        <v>6.85</v>
      </c>
      <c r="R37" s="2">
        <f t="shared" ca="1" si="61"/>
        <v>18.559999999999999</v>
      </c>
      <c r="S37" s="2">
        <f t="shared" ca="1" si="61"/>
        <v>1.1000000000000001</v>
      </c>
      <c r="T37" s="2">
        <f t="shared" ca="1" si="61"/>
        <v>0</v>
      </c>
      <c r="U37" s="2">
        <f t="shared" ca="1" si="61"/>
        <v>6.96</v>
      </c>
      <c r="V37" s="2">
        <f t="shared" ca="1" si="61"/>
        <v>0</v>
      </c>
      <c r="W37" s="2">
        <f t="shared" ca="1" si="62"/>
        <v>33.47</v>
      </c>
      <c r="X37" s="2">
        <f t="shared" ca="1" si="63"/>
        <v>44.8</v>
      </c>
      <c r="Y37" s="8">
        <f t="shared" ca="1" si="64"/>
        <v>29</v>
      </c>
      <c r="Z37" s="2">
        <f t="shared" ca="1" si="65"/>
        <v>6.85</v>
      </c>
      <c r="AA37" s="2">
        <f t="shared" ca="1" si="65"/>
        <v>18.559999999999999</v>
      </c>
      <c r="AB37" s="2">
        <f t="shared" ca="1" si="65"/>
        <v>1.1000000000000001</v>
      </c>
      <c r="AC37" s="2">
        <f t="shared" ca="1" si="65"/>
        <v>0</v>
      </c>
      <c r="AD37" s="2">
        <f t="shared" ca="1" si="65"/>
        <v>6.96</v>
      </c>
      <c r="AE37" s="2">
        <f t="shared" ca="1" si="65"/>
        <v>0</v>
      </c>
      <c r="AF37" s="2">
        <f t="shared" ca="1" si="66"/>
        <v>33.47</v>
      </c>
      <c r="AG37" s="2">
        <f t="shared" ca="1" si="67"/>
        <v>44.8</v>
      </c>
      <c r="AH37" s="8">
        <f t="shared" ca="1" si="68"/>
        <v>29</v>
      </c>
      <c r="AI37" s="2">
        <f t="shared" ca="1" si="69"/>
        <v>6.85</v>
      </c>
      <c r="AJ37" s="2">
        <f t="shared" ca="1" si="69"/>
        <v>18.559999999999999</v>
      </c>
      <c r="AK37" s="2">
        <f t="shared" ca="1" si="69"/>
        <v>1.1000000000000001</v>
      </c>
      <c r="AL37" s="2">
        <f t="shared" ca="1" si="69"/>
        <v>0</v>
      </c>
      <c r="AM37" s="2">
        <f t="shared" ca="1" si="69"/>
        <v>6.96</v>
      </c>
      <c r="AN37" s="2" t="str">
        <f t="shared" ca="1" si="69"/>
        <v/>
      </c>
      <c r="AO37" s="2">
        <f t="shared" ca="1" si="70"/>
        <v>33.47</v>
      </c>
      <c r="AP37" s="2">
        <f t="shared" ca="1" si="71"/>
        <v>44.8</v>
      </c>
      <c r="AQ37" s="8">
        <f t="shared" ca="1" si="72"/>
        <v>29</v>
      </c>
      <c r="AR37" s="2">
        <f t="shared" ca="1" si="73"/>
        <v>6.85</v>
      </c>
      <c r="AS37" s="2">
        <f t="shared" ca="1" si="73"/>
        <v>18.559999999999999</v>
      </c>
      <c r="AT37" s="2">
        <f t="shared" ca="1" si="73"/>
        <v>1.1000000000000001</v>
      </c>
      <c r="AU37" s="2">
        <f t="shared" ca="1" si="73"/>
        <v>0</v>
      </c>
      <c r="AV37" s="2">
        <f t="shared" ca="1" si="73"/>
        <v>6.96</v>
      </c>
      <c r="AW37" s="2" t="str">
        <f t="shared" ca="1" si="73"/>
        <v/>
      </c>
      <c r="AX37" s="2">
        <f t="shared" ca="1" si="74"/>
        <v>33.47</v>
      </c>
      <c r="AY37" s="2">
        <f t="shared" ca="1" si="75"/>
        <v>44.8</v>
      </c>
      <c r="AZ37" t="str">
        <f t="shared" si="76"/>
        <v>U02R10</v>
      </c>
      <c r="BA37">
        <f t="shared" si="77"/>
        <v>37</v>
      </c>
      <c r="BB37" s="54" t="b">
        <f t="shared" si="82"/>
        <v>1</v>
      </c>
    </row>
    <row r="38" spans="1:54" x14ac:dyDescent="0.25">
      <c r="A38" t="str">
        <f t="shared" si="78"/>
        <v>U02</v>
      </c>
      <c r="B38" t="s">
        <v>35</v>
      </c>
      <c r="C38" s="3" t="str">
        <f t="shared" si="50"/>
        <v>Zone 11</v>
      </c>
      <c r="D38" s="56" t="str">
        <f t="shared" ca="1" si="51"/>
        <v>Pass</v>
      </c>
      <c r="E38" s="2">
        <f t="shared" ca="1" si="52"/>
        <v>63.2</v>
      </c>
      <c r="F38" s="2">
        <f t="shared" ca="1" si="53"/>
        <v>63.2</v>
      </c>
      <c r="G38" s="27">
        <f t="shared" ca="1" si="79"/>
        <v>0</v>
      </c>
      <c r="H38" s="3" t="str">
        <f t="shared" ca="1" si="54"/>
        <v>Yes</v>
      </c>
      <c r="I38" s="2">
        <f t="shared" ca="1" si="55"/>
        <v>63.2</v>
      </c>
      <c r="J38" s="2">
        <f t="shared" ca="1" si="56"/>
        <v>63.2</v>
      </c>
      <c r="K38" s="2">
        <f t="shared" ca="1" si="57"/>
        <v>63.2</v>
      </c>
      <c r="L38" s="27">
        <f t="shared" ca="1" si="80"/>
        <v>0</v>
      </c>
      <c r="M38" s="3" t="str">
        <f t="shared" ca="1" si="58"/>
        <v>Yes</v>
      </c>
      <c r="N38" s="3" t="str">
        <f t="shared" si="59"/>
        <v>U02R11</v>
      </c>
      <c r="O38" s="34">
        <f t="shared" ca="1" si="81"/>
        <v>0</v>
      </c>
      <c r="P38" s="8">
        <f t="shared" ca="1" si="60"/>
        <v>30</v>
      </c>
      <c r="Q38" s="2">
        <f t="shared" ref="Q38:V43" ca="1" si="83">IF(Q$3=0,"",INDEX(INDIRECT(Q$1),$P38,Q$3))</f>
        <v>18.66</v>
      </c>
      <c r="R38" s="2">
        <f t="shared" ca="1" si="83"/>
        <v>36.28</v>
      </c>
      <c r="S38" s="2">
        <f t="shared" ca="1" si="83"/>
        <v>1.1499999999999999</v>
      </c>
      <c r="T38" s="2">
        <f t="shared" ca="1" si="83"/>
        <v>0</v>
      </c>
      <c r="U38" s="2">
        <f t="shared" ca="1" si="83"/>
        <v>7.11</v>
      </c>
      <c r="V38" s="2">
        <f t="shared" ca="1" si="83"/>
        <v>0</v>
      </c>
      <c r="W38" s="2">
        <f t="shared" ca="1" si="62"/>
        <v>63.2</v>
      </c>
      <c r="X38" s="2">
        <f t="shared" ca="1" si="63"/>
        <v>48.2</v>
      </c>
      <c r="Y38" s="8">
        <f t="shared" ca="1" si="64"/>
        <v>30</v>
      </c>
      <c r="Z38" s="2">
        <f t="shared" ref="Z38:AE43" ca="1" si="84">IF(Z$3=0,"",INDEX(INDIRECT(Z$1),$Y38,Z$3))</f>
        <v>18.66</v>
      </c>
      <c r="AA38" s="2">
        <f t="shared" ca="1" si="84"/>
        <v>36.28</v>
      </c>
      <c r="AB38" s="2">
        <f t="shared" ca="1" si="84"/>
        <v>1.1499999999999999</v>
      </c>
      <c r="AC38" s="2">
        <f t="shared" ca="1" si="84"/>
        <v>0</v>
      </c>
      <c r="AD38" s="2">
        <f t="shared" ca="1" si="84"/>
        <v>7.11</v>
      </c>
      <c r="AE38" s="2">
        <f t="shared" ca="1" si="84"/>
        <v>0</v>
      </c>
      <c r="AF38" s="2">
        <f t="shared" ca="1" si="66"/>
        <v>63.2</v>
      </c>
      <c r="AG38" s="2">
        <f t="shared" ca="1" si="67"/>
        <v>48.2</v>
      </c>
      <c r="AH38" s="8">
        <f t="shared" ca="1" si="68"/>
        <v>30</v>
      </c>
      <c r="AI38" s="2">
        <f t="shared" ref="AI38:AN43" ca="1" si="85">IF(AI$3=0,"",INDEX(INDIRECT(AI$1),$AH38,AI$3))</f>
        <v>18.66</v>
      </c>
      <c r="AJ38" s="2">
        <f t="shared" ca="1" si="85"/>
        <v>36.28</v>
      </c>
      <c r="AK38" s="2">
        <f t="shared" ca="1" si="85"/>
        <v>1.1499999999999999</v>
      </c>
      <c r="AL38" s="2">
        <f t="shared" ca="1" si="85"/>
        <v>0</v>
      </c>
      <c r="AM38" s="2">
        <f t="shared" ca="1" si="85"/>
        <v>7.11</v>
      </c>
      <c r="AN38" s="2" t="str">
        <f t="shared" ca="1" si="85"/>
        <v/>
      </c>
      <c r="AO38" s="2">
        <f t="shared" ca="1" si="70"/>
        <v>63.2</v>
      </c>
      <c r="AP38" s="2">
        <f t="shared" ca="1" si="71"/>
        <v>48.2</v>
      </c>
      <c r="AQ38" s="8">
        <f t="shared" ca="1" si="72"/>
        <v>30</v>
      </c>
      <c r="AR38" s="2">
        <f t="shared" ref="AR38:AW43" ca="1" si="86">IF(AR$3=0,"",INDEX(INDIRECT(AR$1),$AQ38,AR$3))</f>
        <v>18.66</v>
      </c>
      <c r="AS38" s="2">
        <f t="shared" ca="1" si="86"/>
        <v>36.28</v>
      </c>
      <c r="AT38" s="2">
        <f t="shared" ca="1" si="86"/>
        <v>1.1499999999999999</v>
      </c>
      <c r="AU38" s="2">
        <f t="shared" ca="1" si="86"/>
        <v>0</v>
      </c>
      <c r="AV38" s="2">
        <f t="shared" ca="1" si="86"/>
        <v>7.11</v>
      </c>
      <c r="AW38" s="2" t="str">
        <f t="shared" ca="1" si="86"/>
        <v/>
      </c>
      <c r="AX38" s="2">
        <f t="shared" ca="1" si="74"/>
        <v>63.2</v>
      </c>
      <c r="AY38" s="2">
        <f t="shared" ca="1" si="75"/>
        <v>48.2</v>
      </c>
      <c r="AZ38" t="str">
        <f t="shared" si="76"/>
        <v>U02R11</v>
      </c>
      <c r="BA38">
        <f t="shared" si="77"/>
        <v>38</v>
      </c>
      <c r="BB38" s="54" t="b">
        <f t="shared" si="82"/>
        <v>1</v>
      </c>
    </row>
    <row r="39" spans="1:54" x14ac:dyDescent="0.25">
      <c r="A39" t="str">
        <f t="shared" si="78"/>
        <v>U02</v>
      </c>
      <c r="B39" t="s">
        <v>36</v>
      </c>
      <c r="C39" s="3" t="str">
        <f t="shared" si="50"/>
        <v>Zone 12</v>
      </c>
      <c r="D39" s="56" t="str">
        <f t="shared" ca="1" si="51"/>
        <v>Pass</v>
      </c>
      <c r="E39" s="2">
        <f t="shared" ca="1" si="52"/>
        <v>42.19</v>
      </c>
      <c r="F39" s="2">
        <f t="shared" ca="1" si="53"/>
        <v>42.19</v>
      </c>
      <c r="G39" s="27">
        <f t="shared" ca="1" si="79"/>
        <v>0</v>
      </c>
      <c r="H39" s="3" t="str">
        <f t="shared" ca="1" si="54"/>
        <v>Yes</v>
      </c>
      <c r="I39" s="2">
        <f t="shared" ca="1" si="55"/>
        <v>42.19</v>
      </c>
      <c r="J39" s="2">
        <f t="shared" ca="1" si="56"/>
        <v>42.19</v>
      </c>
      <c r="K39" s="2">
        <f t="shared" ca="1" si="57"/>
        <v>42.19</v>
      </c>
      <c r="L39" s="27">
        <f t="shared" ca="1" si="80"/>
        <v>0</v>
      </c>
      <c r="M39" s="3" t="str">
        <f t="shared" ca="1" si="58"/>
        <v>Yes</v>
      </c>
      <c r="N39" s="3" t="str">
        <f t="shared" si="59"/>
        <v>U02R12</v>
      </c>
      <c r="O39" s="34">
        <f t="shared" ca="1" si="81"/>
        <v>0</v>
      </c>
      <c r="P39" s="8">
        <f t="shared" ca="1" si="60"/>
        <v>31</v>
      </c>
      <c r="Q39" s="2">
        <f t="shared" ca="1" si="83"/>
        <v>19.059999999999999</v>
      </c>
      <c r="R39" s="2">
        <f t="shared" ca="1" si="83"/>
        <v>14.54</v>
      </c>
      <c r="S39" s="2">
        <f t="shared" ca="1" si="83"/>
        <v>1.1499999999999999</v>
      </c>
      <c r="T39" s="2">
        <f t="shared" ca="1" si="83"/>
        <v>0</v>
      </c>
      <c r="U39" s="2">
        <f t="shared" ca="1" si="83"/>
        <v>7.44</v>
      </c>
      <c r="V39" s="2">
        <f t="shared" ca="1" si="83"/>
        <v>0</v>
      </c>
      <c r="W39" s="2">
        <f t="shared" ca="1" si="62"/>
        <v>42.19</v>
      </c>
      <c r="X39" s="2">
        <f t="shared" ca="1" si="63"/>
        <v>45.5</v>
      </c>
      <c r="Y39" s="8">
        <f t="shared" ca="1" si="64"/>
        <v>31</v>
      </c>
      <c r="Z39" s="2">
        <f t="shared" ca="1" si="84"/>
        <v>19.059999999999999</v>
      </c>
      <c r="AA39" s="2">
        <f t="shared" ca="1" si="84"/>
        <v>14.54</v>
      </c>
      <c r="AB39" s="2">
        <f t="shared" ca="1" si="84"/>
        <v>1.1499999999999999</v>
      </c>
      <c r="AC39" s="2">
        <f t="shared" ca="1" si="84"/>
        <v>0</v>
      </c>
      <c r="AD39" s="2">
        <f t="shared" ca="1" si="84"/>
        <v>7.44</v>
      </c>
      <c r="AE39" s="2">
        <f t="shared" ca="1" si="84"/>
        <v>0</v>
      </c>
      <c r="AF39" s="2">
        <f t="shared" ca="1" si="66"/>
        <v>42.19</v>
      </c>
      <c r="AG39" s="2">
        <f t="shared" ca="1" si="67"/>
        <v>45.5</v>
      </c>
      <c r="AH39" s="8">
        <f t="shared" ca="1" si="68"/>
        <v>31</v>
      </c>
      <c r="AI39" s="2">
        <f t="shared" ca="1" si="85"/>
        <v>19.059999999999999</v>
      </c>
      <c r="AJ39" s="2">
        <f t="shared" ca="1" si="85"/>
        <v>14.54</v>
      </c>
      <c r="AK39" s="2">
        <f t="shared" ca="1" si="85"/>
        <v>1.1499999999999999</v>
      </c>
      <c r="AL39" s="2">
        <f t="shared" ca="1" si="85"/>
        <v>0</v>
      </c>
      <c r="AM39" s="2">
        <f t="shared" ca="1" si="85"/>
        <v>7.44</v>
      </c>
      <c r="AN39" s="2" t="str">
        <f t="shared" ca="1" si="85"/>
        <v/>
      </c>
      <c r="AO39" s="2">
        <f t="shared" ca="1" si="70"/>
        <v>42.19</v>
      </c>
      <c r="AP39" s="2">
        <f t="shared" ca="1" si="71"/>
        <v>45.5</v>
      </c>
      <c r="AQ39" s="8">
        <f t="shared" ca="1" si="72"/>
        <v>31</v>
      </c>
      <c r="AR39" s="2">
        <f t="shared" ca="1" si="86"/>
        <v>19.059999999999999</v>
      </c>
      <c r="AS39" s="2">
        <f t="shared" ca="1" si="86"/>
        <v>14.54</v>
      </c>
      <c r="AT39" s="2">
        <f t="shared" ca="1" si="86"/>
        <v>1.1499999999999999</v>
      </c>
      <c r="AU39" s="2">
        <f t="shared" ca="1" si="86"/>
        <v>0</v>
      </c>
      <c r="AV39" s="2">
        <f t="shared" ca="1" si="86"/>
        <v>7.44</v>
      </c>
      <c r="AW39" s="2" t="str">
        <f t="shared" ca="1" si="86"/>
        <v/>
      </c>
      <c r="AX39" s="2">
        <f t="shared" ca="1" si="74"/>
        <v>42.19</v>
      </c>
      <c r="AY39" s="2">
        <f t="shared" ca="1" si="75"/>
        <v>45.5</v>
      </c>
      <c r="AZ39" t="str">
        <f t="shared" si="76"/>
        <v>U02R12</v>
      </c>
      <c r="BA39">
        <f t="shared" si="77"/>
        <v>39</v>
      </c>
      <c r="BB39" s="54" t="b">
        <f t="shared" si="82"/>
        <v>1</v>
      </c>
    </row>
    <row r="40" spans="1:54" x14ac:dyDescent="0.25">
      <c r="A40" t="str">
        <f t="shared" si="78"/>
        <v>U02</v>
      </c>
      <c r="B40" t="s">
        <v>37</v>
      </c>
      <c r="C40" s="3" t="str">
        <f t="shared" si="50"/>
        <v>Zone 13</v>
      </c>
      <c r="D40" s="56" t="str">
        <f t="shared" ca="1" si="51"/>
        <v>Pass</v>
      </c>
      <c r="E40" s="2">
        <f t="shared" ca="1" si="52"/>
        <v>64.459999999999994</v>
      </c>
      <c r="F40" s="2">
        <f t="shared" ca="1" si="53"/>
        <v>64.459999999999994</v>
      </c>
      <c r="G40" s="27">
        <f t="shared" ca="1" si="79"/>
        <v>0</v>
      </c>
      <c r="H40" s="3" t="str">
        <f t="shared" ca="1" si="54"/>
        <v>Yes</v>
      </c>
      <c r="I40" s="2">
        <f t="shared" ca="1" si="55"/>
        <v>64.459999999999994</v>
      </c>
      <c r="J40" s="2">
        <f t="shared" ca="1" si="56"/>
        <v>64.459999999999994</v>
      </c>
      <c r="K40" s="2">
        <f t="shared" ca="1" si="57"/>
        <v>64.459999999999994</v>
      </c>
      <c r="L40" s="27">
        <f t="shared" ca="1" si="80"/>
        <v>0</v>
      </c>
      <c r="M40" s="3" t="str">
        <f t="shared" ca="1" si="58"/>
        <v>Yes</v>
      </c>
      <c r="N40" s="3" t="str">
        <f t="shared" si="59"/>
        <v>U02R13</v>
      </c>
      <c r="O40" s="34">
        <f t="shared" ca="1" si="81"/>
        <v>0</v>
      </c>
      <c r="P40" s="8">
        <f t="shared" ca="1" si="60"/>
        <v>32</v>
      </c>
      <c r="Q40" s="2">
        <f t="shared" ca="1" si="83"/>
        <v>16.84</v>
      </c>
      <c r="R40" s="2">
        <f t="shared" ca="1" si="83"/>
        <v>39.49</v>
      </c>
      <c r="S40" s="2">
        <f t="shared" ca="1" si="83"/>
        <v>1.1499999999999999</v>
      </c>
      <c r="T40" s="2">
        <f t="shared" ca="1" si="83"/>
        <v>0</v>
      </c>
      <c r="U40" s="2">
        <f t="shared" ca="1" si="83"/>
        <v>6.98</v>
      </c>
      <c r="V40" s="2">
        <f t="shared" ca="1" si="83"/>
        <v>0</v>
      </c>
      <c r="W40" s="2">
        <f t="shared" ca="1" si="62"/>
        <v>64.459999999999994</v>
      </c>
      <c r="X40" s="2">
        <f t="shared" ca="1" si="63"/>
        <v>50</v>
      </c>
      <c r="Y40" s="8">
        <f t="shared" ca="1" si="64"/>
        <v>32</v>
      </c>
      <c r="Z40" s="2">
        <f t="shared" ca="1" si="84"/>
        <v>16.84</v>
      </c>
      <c r="AA40" s="2">
        <f t="shared" ca="1" si="84"/>
        <v>39.49</v>
      </c>
      <c r="AB40" s="2">
        <f t="shared" ca="1" si="84"/>
        <v>1.1499999999999999</v>
      </c>
      <c r="AC40" s="2">
        <f t="shared" ca="1" si="84"/>
        <v>0</v>
      </c>
      <c r="AD40" s="2">
        <f t="shared" ca="1" si="84"/>
        <v>6.98</v>
      </c>
      <c r="AE40" s="2">
        <f t="shared" ca="1" si="84"/>
        <v>0</v>
      </c>
      <c r="AF40" s="2">
        <f t="shared" ca="1" si="66"/>
        <v>64.459999999999994</v>
      </c>
      <c r="AG40" s="2">
        <f t="shared" ca="1" si="67"/>
        <v>50</v>
      </c>
      <c r="AH40" s="8">
        <f t="shared" ca="1" si="68"/>
        <v>32</v>
      </c>
      <c r="AI40" s="2">
        <f t="shared" ca="1" si="85"/>
        <v>16.84</v>
      </c>
      <c r="AJ40" s="2">
        <f t="shared" ca="1" si="85"/>
        <v>39.49</v>
      </c>
      <c r="AK40" s="2">
        <f t="shared" ca="1" si="85"/>
        <v>1.1499999999999999</v>
      </c>
      <c r="AL40" s="2">
        <f t="shared" ca="1" si="85"/>
        <v>0</v>
      </c>
      <c r="AM40" s="2">
        <f t="shared" ca="1" si="85"/>
        <v>6.98</v>
      </c>
      <c r="AN40" s="2" t="str">
        <f t="shared" ca="1" si="85"/>
        <v/>
      </c>
      <c r="AO40" s="2">
        <f t="shared" ca="1" si="70"/>
        <v>64.459999999999994</v>
      </c>
      <c r="AP40" s="2">
        <f t="shared" ca="1" si="71"/>
        <v>50</v>
      </c>
      <c r="AQ40" s="8">
        <f t="shared" ca="1" si="72"/>
        <v>32</v>
      </c>
      <c r="AR40" s="2">
        <f t="shared" ca="1" si="86"/>
        <v>16.84</v>
      </c>
      <c r="AS40" s="2">
        <f t="shared" ca="1" si="86"/>
        <v>39.49</v>
      </c>
      <c r="AT40" s="2">
        <f t="shared" ca="1" si="86"/>
        <v>1.1499999999999999</v>
      </c>
      <c r="AU40" s="2">
        <f t="shared" ca="1" si="86"/>
        <v>0</v>
      </c>
      <c r="AV40" s="2">
        <f t="shared" ca="1" si="86"/>
        <v>6.98</v>
      </c>
      <c r="AW40" s="2" t="str">
        <f t="shared" ca="1" si="86"/>
        <v/>
      </c>
      <c r="AX40" s="2">
        <f t="shared" ca="1" si="74"/>
        <v>64.459999999999994</v>
      </c>
      <c r="AY40" s="2">
        <f t="shared" ca="1" si="75"/>
        <v>50</v>
      </c>
      <c r="AZ40" t="str">
        <f t="shared" si="76"/>
        <v>U02R13</v>
      </c>
      <c r="BA40">
        <f t="shared" si="77"/>
        <v>40</v>
      </c>
      <c r="BB40" s="54" t="b">
        <f t="shared" si="82"/>
        <v>1</v>
      </c>
    </row>
    <row r="41" spans="1:54" x14ac:dyDescent="0.25">
      <c r="A41" t="str">
        <f t="shared" si="78"/>
        <v>U02</v>
      </c>
      <c r="B41" t="s">
        <v>38</v>
      </c>
      <c r="C41" s="3" t="str">
        <f t="shared" si="50"/>
        <v>Zone 14</v>
      </c>
      <c r="D41" s="56" t="str">
        <f t="shared" ca="1" si="51"/>
        <v>Pass</v>
      </c>
      <c r="E41" s="2">
        <f t="shared" ca="1" si="52"/>
        <v>60.55</v>
      </c>
      <c r="F41" s="2">
        <f t="shared" ca="1" si="53"/>
        <v>60.55</v>
      </c>
      <c r="G41" s="27">
        <f t="shared" ca="1" si="79"/>
        <v>0</v>
      </c>
      <c r="H41" s="3" t="str">
        <f t="shared" ca="1" si="54"/>
        <v>Yes</v>
      </c>
      <c r="I41" s="2">
        <f t="shared" ca="1" si="55"/>
        <v>60.55</v>
      </c>
      <c r="J41" s="2">
        <f t="shared" ca="1" si="56"/>
        <v>60.55</v>
      </c>
      <c r="K41" s="2">
        <f t="shared" ca="1" si="57"/>
        <v>60.55</v>
      </c>
      <c r="L41" s="27">
        <f t="shared" ca="1" si="80"/>
        <v>0</v>
      </c>
      <c r="M41" s="3" t="str">
        <f t="shared" ca="1" si="58"/>
        <v>Yes</v>
      </c>
      <c r="N41" s="3" t="str">
        <f t="shared" si="59"/>
        <v>U02R14</v>
      </c>
      <c r="O41" s="34">
        <f t="shared" ca="1" si="81"/>
        <v>0</v>
      </c>
      <c r="P41" s="8">
        <f t="shared" ca="1" si="60"/>
        <v>33</v>
      </c>
      <c r="Q41" s="2">
        <f t="shared" ca="1" si="83"/>
        <v>18.07</v>
      </c>
      <c r="R41" s="2">
        <f t="shared" ca="1" si="83"/>
        <v>34.130000000000003</v>
      </c>
      <c r="S41" s="2">
        <f t="shared" ca="1" si="83"/>
        <v>1.1000000000000001</v>
      </c>
      <c r="T41" s="2">
        <f t="shared" ca="1" si="83"/>
        <v>0</v>
      </c>
      <c r="U41" s="2">
        <f t="shared" ca="1" si="83"/>
        <v>7.25</v>
      </c>
      <c r="V41" s="2">
        <f t="shared" ca="1" si="83"/>
        <v>0</v>
      </c>
      <c r="W41" s="2">
        <f t="shared" ca="1" si="62"/>
        <v>60.55</v>
      </c>
      <c r="X41" s="2">
        <f t="shared" ca="1" si="63"/>
        <v>49.2</v>
      </c>
      <c r="Y41" s="8">
        <f t="shared" ca="1" si="64"/>
        <v>33</v>
      </c>
      <c r="Z41" s="2">
        <f t="shared" ca="1" si="84"/>
        <v>18.07</v>
      </c>
      <c r="AA41" s="2">
        <f t="shared" ca="1" si="84"/>
        <v>34.130000000000003</v>
      </c>
      <c r="AB41" s="2">
        <f t="shared" ca="1" si="84"/>
        <v>1.1000000000000001</v>
      </c>
      <c r="AC41" s="2">
        <f t="shared" ca="1" si="84"/>
        <v>0</v>
      </c>
      <c r="AD41" s="2">
        <f t="shared" ca="1" si="84"/>
        <v>7.25</v>
      </c>
      <c r="AE41" s="2">
        <f t="shared" ca="1" si="84"/>
        <v>0</v>
      </c>
      <c r="AF41" s="2">
        <f t="shared" ca="1" si="66"/>
        <v>60.55</v>
      </c>
      <c r="AG41" s="2">
        <f t="shared" ca="1" si="67"/>
        <v>49.2</v>
      </c>
      <c r="AH41" s="8">
        <f t="shared" ca="1" si="68"/>
        <v>33</v>
      </c>
      <c r="AI41" s="2">
        <f t="shared" ca="1" si="85"/>
        <v>18.07</v>
      </c>
      <c r="AJ41" s="2">
        <f t="shared" ca="1" si="85"/>
        <v>34.130000000000003</v>
      </c>
      <c r="AK41" s="2">
        <f t="shared" ca="1" si="85"/>
        <v>1.1000000000000001</v>
      </c>
      <c r="AL41" s="2">
        <f t="shared" ca="1" si="85"/>
        <v>0</v>
      </c>
      <c r="AM41" s="2">
        <f t="shared" ca="1" si="85"/>
        <v>7.25</v>
      </c>
      <c r="AN41" s="2" t="str">
        <f t="shared" ca="1" si="85"/>
        <v/>
      </c>
      <c r="AO41" s="2">
        <f t="shared" ca="1" si="70"/>
        <v>60.55</v>
      </c>
      <c r="AP41" s="2">
        <f t="shared" ca="1" si="71"/>
        <v>49.2</v>
      </c>
      <c r="AQ41" s="8">
        <f t="shared" ca="1" si="72"/>
        <v>33</v>
      </c>
      <c r="AR41" s="2">
        <f t="shared" ca="1" si="86"/>
        <v>18.07</v>
      </c>
      <c r="AS41" s="2">
        <f t="shared" ca="1" si="86"/>
        <v>34.130000000000003</v>
      </c>
      <c r="AT41" s="2">
        <f t="shared" ca="1" si="86"/>
        <v>1.1000000000000001</v>
      </c>
      <c r="AU41" s="2">
        <f t="shared" ca="1" si="86"/>
        <v>0</v>
      </c>
      <c r="AV41" s="2">
        <f t="shared" ca="1" si="86"/>
        <v>7.25</v>
      </c>
      <c r="AW41" s="2" t="str">
        <f t="shared" ca="1" si="86"/>
        <v/>
      </c>
      <c r="AX41" s="2">
        <f t="shared" ca="1" si="74"/>
        <v>60.55</v>
      </c>
      <c r="AY41" s="2">
        <f t="shared" ca="1" si="75"/>
        <v>49.2</v>
      </c>
      <c r="AZ41" t="str">
        <f t="shared" si="76"/>
        <v>U02R14</v>
      </c>
      <c r="BA41">
        <f t="shared" si="77"/>
        <v>41</v>
      </c>
      <c r="BB41" s="54" t="b">
        <f t="shared" si="82"/>
        <v>1</v>
      </c>
    </row>
    <row r="42" spans="1:54" x14ac:dyDescent="0.25">
      <c r="A42" t="str">
        <f t="shared" si="78"/>
        <v>U02</v>
      </c>
      <c r="B42" t="s">
        <v>39</v>
      </c>
      <c r="C42" s="3" t="str">
        <f t="shared" si="50"/>
        <v>Zone 15</v>
      </c>
      <c r="D42" s="56" t="str">
        <f t="shared" ca="1" si="51"/>
        <v>Pass</v>
      </c>
      <c r="E42" s="2">
        <f t="shared" ca="1" si="52"/>
        <v>90.57</v>
      </c>
      <c r="F42" s="2">
        <f t="shared" ca="1" si="53"/>
        <v>90.57</v>
      </c>
      <c r="G42" s="27">
        <f t="shared" ca="1" si="79"/>
        <v>0</v>
      </c>
      <c r="H42" s="3" t="str">
        <f t="shared" ca="1" si="54"/>
        <v>Yes</v>
      </c>
      <c r="I42" s="2">
        <f t="shared" ca="1" si="55"/>
        <v>90.57</v>
      </c>
      <c r="J42" s="2">
        <f t="shared" ca="1" si="56"/>
        <v>90.57</v>
      </c>
      <c r="K42" s="2">
        <f t="shared" ca="1" si="57"/>
        <v>90.57</v>
      </c>
      <c r="L42" s="27">
        <f t="shared" ca="1" si="80"/>
        <v>0</v>
      </c>
      <c r="M42" s="3" t="str">
        <f t="shared" ca="1" si="58"/>
        <v>Yes</v>
      </c>
      <c r="N42" s="3" t="str">
        <f t="shared" si="59"/>
        <v>U02R15</v>
      </c>
      <c r="O42" s="34">
        <f t="shared" ca="1" si="81"/>
        <v>0</v>
      </c>
      <c r="P42" s="8">
        <f t="shared" ca="1" si="60"/>
        <v>34</v>
      </c>
      <c r="Q42" s="2">
        <f t="shared" ca="1" si="83"/>
        <v>1.52</v>
      </c>
      <c r="R42" s="2">
        <f t="shared" ca="1" si="83"/>
        <v>82.68</v>
      </c>
      <c r="S42" s="2">
        <f t="shared" ca="1" si="83"/>
        <v>1.1000000000000001</v>
      </c>
      <c r="T42" s="2">
        <f t="shared" ca="1" si="83"/>
        <v>0</v>
      </c>
      <c r="U42" s="2">
        <f t="shared" ca="1" si="83"/>
        <v>5.27</v>
      </c>
      <c r="V42" s="2">
        <f t="shared" ca="1" si="83"/>
        <v>0</v>
      </c>
      <c r="W42" s="2">
        <f t="shared" ca="1" si="62"/>
        <v>90.57</v>
      </c>
      <c r="X42" s="2">
        <f t="shared" ca="1" si="63"/>
        <v>53.4</v>
      </c>
      <c r="Y42" s="8">
        <f t="shared" ca="1" si="64"/>
        <v>34</v>
      </c>
      <c r="Z42" s="2">
        <f t="shared" ca="1" si="84"/>
        <v>1.52</v>
      </c>
      <c r="AA42" s="2">
        <f t="shared" ca="1" si="84"/>
        <v>82.68</v>
      </c>
      <c r="AB42" s="2">
        <f t="shared" ca="1" si="84"/>
        <v>1.1000000000000001</v>
      </c>
      <c r="AC42" s="2">
        <f t="shared" ca="1" si="84"/>
        <v>0</v>
      </c>
      <c r="AD42" s="2">
        <f t="shared" ca="1" si="84"/>
        <v>5.27</v>
      </c>
      <c r="AE42" s="2">
        <f t="shared" ca="1" si="84"/>
        <v>0</v>
      </c>
      <c r="AF42" s="2">
        <f t="shared" ca="1" si="66"/>
        <v>90.57</v>
      </c>
      <c r="AG42" s="2">
        <f t="shared" ca="1" si="67"/>
        <v>53.4</v>
      </c>
      <c r="AH42" s="8">
        <f t="shared" ca="1" si="68"/>
        <v>34</v>
      </c>
      <c r="AI42" s="2">
        <f t="shared" ca="1" si="85"/>
        <v>1.52</v>
      </c>
      <c r="AJ42" s="2">
        <f t="shared" ca="1" si="85"/>
        <v>82.68</v>
      </c>
      <c r="AK42" s="2">
        <f t="shared" ca="1" si="85"/>
        <v>1.1000000000000001</v>
      </c>
      <c r="AL42" s="2">
        <f t="shared" ca="1" si="85"/>
        <v>0</v>
      </c>
      <c r="AM42" s="2">
        <f t="shared" ca="1" si="85"/>
        <v>5.27</v>
      </c>
      <c r="AN42" s="2" t="str">
        <f t="shared" ca="1" si="85"/>
        <v/>
      </c>
      <c r="AO42" s="2">
        <f t="shared" ca="1" si="70"/>
        <v>90.57</v>
      </c>
      <c r="AP42" s="2">
        <f t="shared" ca="1" si="71"/>
        <v>53.4</v>
      </c>
      <c r="AQ42" s="8">
        <f t="shared" ca="1" si="72"/>
        <v>34</v>
      </c>
      <c r="AR42" s="2">
        <f t="shared" ca="1" si="86"/>
        <v>1.52</v>
      </c>
      <c r="AS42" s="2">
        <f t="shared" ca="1" si="86"/>
        <v>82.68</v>
      </c>
      <c r="AT42" s="2">
        <f t="shared" ca="1" si="86"/>
        <v>1.1000000000000001</v>
      </c>
      <c r="AU42" s="2">
        <f t="shared" ca="1" si="86"/>
        <v>0</v>
      </c>
      <c r="AV42" s="2">
        <f t="shared" ca="1" si="86"/>
        <v>5.27</v>
      </c>
      <c r="AW42" s="2" t="str">
        <f t="shared" ca="1" si="86"/>
        <v/>
      </c>
      <c r="AX42" s="2">
        <f t="shared" ca="1" si="74"/>
        <v>90.57</v>
      </c>
      <c r="AY42" s="2">
        <f t="shared" ca="1" si="75"/>
        <v>53.4</v>
      </c>
      <c r="AZ42" t="str">
        <f t="shared" si="76"/>
        <v>U02R15</v>
      </c>
      <c r="BA42">
        <f t="shared" si="77"/>
        <v>42</v>
      </c>
      <c r="BB42" s="54" t="b">
        <f t="shared" si="82"/>
        <v>1</v>
      </c>
    </row>
    <row r="43" spans="1:54" x14ac:dyDescent="0.25">
      <c r="A43" t="str">
        <f t="shared" si="78"/>
        <v>U02</v>
      </c>
      <c r="B43" t="s">
        <v>40</v>
      </c>
      <c r="C43" s="3" t="str">
        <f t="shared" si="50"/>
        <v>Zone 16</v>
      </c>
      <c r="D43" s="56" t="str">
        <f t="shared" ca="1" si="51"/>
        <v>Pass</v>
      </c>
      <c r="E43" s="2">
        <f t="shared" ca="1" si="52"/>
        <v>54.48</v>
      </c>
      <c r="F43" s="2">
        <f t="shared" ca="1" si="53"/>
        <v>54.48</v>
      </c>
      <c r="G43" s="27">
        <f t="shared" ca="1" si="79"/>
        <v>0</v>
      </c>
      <c r="H43" s="3" t="str">
        <f t="shared" ca="1" si="54"/>
        <v>Yes</v>
      </c>
      <c r="I43" s="2">
        <f t="shared" ca="1" si="55"/>
        <v>54.48</v>
      </c>
      <c r="J43" s="2">
        <f t="shared" ca="1" si="56"/>
        <v>54.48</v>
      </c>
      <c r="K43" s="2">
        <f t="shared" ca="1" si="57"/>
        <v>54.48</v>
      </c>
      <c r="L43" s="27">
        <f t="shared" ca="1" si="80"/>
        <v>0</v>
      </c>
      <c r="M43" s="3" t="str">
        <f t="shared" ca="1" si="58"/>
        <v>Yes</v>
      </c>
      <c r="N43" s="3" t="str">
        <f t="shared" si="59"/>
        <v>U02R16</v>
      </c>
      <c r="O43" s="34">
        <f t="shared" ca="1" si="81"/>
        <v>0</v>
      </c>
      <c r="P43" s="8">
        <f t="shared" ca="1" si="60"/>
        <v>35</v>
      </c>
      <c r="Q43" s="2">
        <f t="shared" ca="1" si="83"/>
        <v>40.51</v>
      </c>
      <c r="R43" s="2">
        <f t="shared" ca="1" si="83"/>
        <v>3.98</v>
      </c>
      <c r="S43" s="2">
        <f t="shared" ca="1" si="83"/>
        <v>1.0900000000000001</v>
      </c>
      <c r="T43" s="2">
        <f t="shared" ca="1" si="83"/>
        <v>0</v>
      </c>
      <c r="U43" s="2">
        <f t="shared" ca="1" si="83"/>
        <v>8.9</v>
      </c>
      <c r="V43" s="2">
        <f t="shared" ca="1" si="83"/>
        <v>0</v>
      </c>
      <c r="W43" s="2">
        <f t="shared" ca="1" si="62"/>
        <v>54.48</v>
      </c>
      <c r="X43" s="2">
        <f t="shared" ca="1" si="63"/>
        <v>58.5</v>
      </c>
      <c r="Y43" s="8">
        <f t="shared" ca="1" si="64"/>
        <v>35</v>
      </c>
      <c r="Z43" s="2">
        <f t="shared" ca="1" si="84"/>
        <v>40.51</v>
      </c>
      <c r="AA43" s="2">
        <f t="shared" ca="1" si="84"/>
        <v>3.98</v>
      </c>
      <c r="AB43" s="2">
        <f t="shared" ca="1" si="84"/>
        <v>1.0900000000000001</v>
      </c>
      <c r="AC43" s="2">
        <f t="shared" ca="1" si="84"/>
        <v>0</v>
      </c>
      <c r="AD43" s="2">
        <f t="shared" ca="1" si="84"/>
        <v>8.9</v>
      </c>
      <c r="AE43" s="2">
        <f t="shared" ca="1" si="84"/>
        <v>0</v>
      </c>
      <c r="AF43" s="2">
        <f t="shared" ca="1" si="66"/>
        <v>54.48</v>
      </c>
      <c r="AG43" s="2">
        <f t="shared" ca="1" si="67"/>
        <v>58.5</v>
      </c>
      <c r="AH43" s="8">
        <f t="shared" ca="1" si="68"/>
        <v>35</v>
      </c>
      <c r="AI43" s="2">
        <f t="shared" ca="1" si="85"/>
        <v>40.51</v>
      </c>
      <c r="AJ43" s="2">
        <f t="shared" ca="1" si="85"/>
        <v>3.98</v>
      </c>
      <c r="AK43" s="2">
        <f t="shared" ca="1" si="85"/>
        <v>1.0900000000000001</v>
      </c>
      <c r="AL43" s="2">
        <f t="shared" ca="1" si="85"/>
        <v>0</v>
      </c>
      <c r="AM43" s="2">
        <f t="shared" ca="1" si="85"/>
        <v>8.9</v>
      </c>
      <c r="AN43" s="2" t="str">
        <f t="shared" ca="1" si="85"/>
        <v/>
      </c>
      <c r="AO43" s="2">
        <f t="shared" ca="1" si="70"/>
        <v>54.48</v>
      </c>
      <c r="AP43" s="2">
        <f t="shared" ca="1" si="71"/>
        <v>58.5</v>
      </c>
      <c r="AQ43" s="8">
        <f t="shared" ca="1" si="72"/>
        <v>35</v>
      </c>
      <c r="AR43" s="2">
        <f t="shared" ca="1" si="86"/>
        <v>40.51</v>
      </c>
      <c r="AS43" s="2">
        <f t="shared" ca="1" si="86"/>
        <v>3.98</v>
      </c>
      <c r="AT43" s="2">
        <f t="shared" ca="1" si="86"/>
        <v>1.0900000000000001</v>
      </c>
      <c r="AU43" s="2">
        <f t="shared" ca="1" si="86"/>
        <v>0</v>
      </c>
      <c r="AV43" s="2">
        <f t="shared" ca="1" si="86"/>
        <v>8.9</v>
      </c>
      <c r="AW43" s="2" t="str">
        <f t="shared" ca="1" si="86"/>
        <v/>
      </c>
      <c r="AX43" s="2">
        <f t="shared" ca="1" si="74"/>
        <v>54.48</v>
      </c>
      <c r="AY43" s="2">
        <f t="shared" ca="1" si="75"/>
        <v>58.5</v>
      </c>
      <c r="AZ43" t="str">
        <f t="shared" si="76"/>
        <v>U02R16</v>
      </c>
      <c r="BA43">
        <f t="shared" si="77"/>
        <v>43</v>
      </c>
      <c r="BB43" s="54" t="b">
        <f t="shared" si="82"/>
        <v>1</v>
      </c>
    </row>
    <row r="44" spans="1:54" x14ac:dyDescent="0.25">
      <c r="A44" s="33" t="str">
        <f>"Result "&amp;A27</f>
        <v>Result U02</v>
      </c>
      <c r="C44" s="5"/>
      <c r="D44" s="57" t="str">
        <f ca="1">IF(NOT(BB44),"n/a",IF(COUNTIF(D28:D43,Pass)=16,Pass,Fail))</f>
        <v>Pass</v>
      </c>
      <c r="E44" s="36">
        <f ca="1">AVERAGE(E28:E43)</f>
        <v>38.791249999999998</v>
      </c>
      <c r="F44" s="36">
        <f ca="1">AVERAGE(F28:F43)</f>
        <v>38.791249999999998</v>
      </c>
      <c r="G44" s="32">
        <f ca="1">IF(E44=0,0,(F44-E44)/E44)</f>
        <v>0</v>
      </c>
      <c r="H44" s="32"/>
      <c r="I44" s="36">
        <f ca="1">AVERAGE(I28:I43)</f>
        <v>38.791249999999998</v>
      </c>
      <c r="J44" s="36">
        <f ca="1">AVERAGE(J28:J43)</f>
        <v>38.791249999999998</v>
      </c>
      <c r="K44" s="36">
        <f ca="1">AVERAGE(K28:K43)</f>
        <v>38.791249999999998</v>
      </c>
      <c r="L44" s="32">
        <f t="shared" ca="1" si="80"/>
        <v>0</v>
      </c>
      <c r="M44" s="32" t="s">
        <v>542</v>
      </c>
      <c r="N44" s="30">
        <f ca="1">MIN(L28:L43)</f>
        <v>0</v>
      </c>
      <c r="O44" s="29">
        <f ca="1">AVERAGE(O28:O43)</f>
        <v>0</v>
      </c>
      <c r="P44" s="30" t="s">
        <v>544</v>
      </c>
      <c r="Q44" s="29">
        <f ca="1">AVERAGE(Q28:Q43)</f>
        <v>13.703124999999998</v>
      </c>
      <c r="R44" s="29">
        <f ca="1">AVERAGE(R28:R43)</f>
        <v>16.533125000000002</v>
      </c>
      <c r="S44" s="29">
        <f ca="1">AVERAGE(S28:S43)</f>
        <v>1.1287499999999999</v>
      </c>
      <c r="T44" s="29"/>
      <c r="U44" s="29">
        <f ca="1">AVERAGE(U28:U43)</f>
        <v>7.4262499999999996</v>
      </c>
      <c r="V44" s="29">
        <f ca="1">AVERAGE(V28:V43)</f>
        <v>0</v>
      </c>
      <c r="W44" s="29">
        <f ca="1">AVERAGE(W28:W43)</f>
        <v>38.791249999999998</v>
      </c>
      <c r="X44" s="29">
        <f ca="1">AVERAGE(X28:X43)</f>
        <v>49.212500000000006</v>
      </c>
      <c r="Y44" s="29" t="s">
        <v>544</v>
      </c>
      <c r="Z44" s="29">
        <f ca="1">AVERAGE(Z28:Z43)</f>
        <v>13.703124999999998</v>
      </c>
      <c r="AA44" s="29">
        <f ca="1">AVERAGE(AA28:AA43)</f>
        <v>16.533125000000002</v>
      </c>
      <c r="AB44" s="29">
        <f ca="1">AVERAGE(AB28:AB43)</f>
        <v>1.1287499999999999</v>
      </c>
      <c r="AC44" s="29">
        <f ca="1">AVERAGE(AC28:AC43)</f>
        <v>0</v>
      </c>
      <c r="AD44" s="29">
        <f ca="1">AVERAGE(AD28:AD43)</f>
        <v>7.4262499999999996</v>
      </c>
      <c r="AE44" s="29"/>
      <c r="AF44" s="29">
        <f ca="1">AVERAGE(AF28:AF43)</f>
        <v>38.791249999999998</v>
      </c>
      <c r="AG44" s="29">
        <f ca="1">AVERAGE(AG28:AG43)</f>
        <v>49.212500000000006</v>
      </c>
      <c r="AI44" s="29">
        <f ca="1">AVERAGE(AI28:AI43)</f>
        <v>13.703124999999998</v>
      </c>
      <c r="AJ44" s="29">
        <f ca="1">AVERAGE(AJ28:AJ43)</f>
        <v>16.533125000000002</v>
      </c>
      <c r="AK44" s="29">
        <f ca="1">AVERAGE(AK28:AK43)</f>
        <v>1.1287499999999999</v>
      </c>
      <c r="AL44" s="29">
        <f ca="1">AVERAGE(AL28:AL43)</f>
        <v>0</v>
      </c>
      <c r="AM44" s="29">
        <f ca="1">AVERAGE(AM28:AM43)</f>
        <v>7.4262499999999996</v>
      </c>
      <c r="AN44" s="29"/>
      <c r="AO44" s="29">
        <f ca="1">AVERAGE(AO28:AO43)</f>
        <v>38.791249999999998</v>
      </c>
      <c r="AP44" s="29">
        <f ca="1">AVERAGE(AP28:AP43)</f>
        <v>49.212500000000006</v>
      </c>
      <c r="AQ44" s="29" t="s">
        <v>544</v>
      </c>
      <c r="AR44" s="29">
        <f ca="1">AVERAGE(AR28:AR43)</f>
        <v>13.703124999999998</v>
      </c>
      <c r="AS44" s="29">
        <f ca="1">AVERAGE(AS28:AS43)</f>
        <v>16.533125000000002</v>
      </c>
      <c r="AT44" s="29">
        <f ca="1">AVERAGE(AT28:AT43)</f>
        <v>1.1287499999999999</v>
      </c>
      <c r="AU44" s="29">
        <f ca="1">AVERAGE(AU28:AU43)</f>
        <v>0</v>
      </c>
      <c r="AV44" s="29">
        <f ca="1">AVERAGE(AV28:AV43)</f>
        <v>7.4262499999999996</v>
      </c>
      <c r="AW44" s="29"/>
      <c r="AX44" s="29">
        <f ca="1">AVERAGE(AX28:AX43)</f>
        <v>38.791249999999998</v>
      </c>
      <c r="AY44" s="29">
        <f ca="1">AVERAGE(AY28:AY43)</f>
        <v>49.212500000000006</v>
      </c>
      <c r="BB44" s="54" t="b">
        <f t="shared" si="82"/>
        <v>1</v>
      </c>
    </row>
    <row r="45" spans="1:54" x14ac:dyDescent="0.25">
      <c r="C45" s="6" t="s">
        <v>564</v>
      </c>
      <c r="D45" s="6"/>
      <c r="E45" s="6"/>
      <c r="F45" s="6"/>
      <c r="G45" s="6"/>
      <c r="H45" s="6"/>
      <c r="I45" s="6"/>
      <c r="J45" s="6"/>
      <c r="K45" s="6"/>
      <c r="L45" s="5" t="s">
        <v>544</v>
      </c>
      <c r="M45" s="5" t="s">
        <v>543</v>
      </c>
      <c r="N45" s="31">
        <f ca="1">MAX(L28:L43)</f>
        <v>0</v>
      </c>
      <c r="Y45" s="6" t="s">
        <v>545</v>
      </c>
      <c r="Z45" s="30">
        <f ca="1">(Z44-Q44)/Q44</f>
        <v>0</v>
      </c>
      <c r="AA45" s="30">
        <f ca="1">(AA44-R44)/R44</f>
        <v>0</v>
      </c>
      <c r="AB45" s="30">
        <f ca="1">(AB44-S44)/S44</f>
        <v>0</v>
      </c>
      <c r="AC45" s="30"/>
      <c r="AD45" s="30">
        <f ca="1">(AD44-U44)/U44</f>
        <v>0</v>
      </c>
      <c r="AE45" s="30"/>
      <c r="AF45" s="30">
        <f ca="1">(AF44-W44)/W44</f>
        <v>0</v>
      </c>
      <c r="AQ45" s="6"/>
      <c r="AR45" s="30"/>
      <c r="AS45" s="30"/>
      <c r="AT45" s="30"/>
      <c r="AU45" s="30"/>
      <c r="AV45" s="30"/>
      <c r="AW45" s="30"/>
      <c r="AX45" s="30"/>
      <c r="BB45" s="53"/>
    </row>
    <row r="46" spans="1:54" x14ac:dyDescent="0.25">
      <c r="A46" s="6" t="s">
        <v>449</v>
      </c>
      <c r="B46" s="6" t="str">
        <f>VLOOKUP(A46,TestArray,2)&amp;" in "&amp;VLOOKUP(A46,TestArray,3)&amp;" for Prototype "&amp;VLOOKUP(A46,TestArray,4)</f>
        <v>Standard Design in All Zones for Prototype S6960ft2</v>
      </c>
      <c r="C46" s="6"/>
      <c r="I46" s="6" t="str">
        <f>VLOOKUP(A46,TestArray,21)</f>
        <v>Standard = Proposed for this test</v>
      </c>
      <c r="BB46" s="53"/>
    </row>
    <row r="47" spans="1:54" x14ac:dyDescent="0.25">
      <c r="A47" t="str">
        <f>A46</f>
        <v>U03</v>
      </c>
      <c r="B47" t="s">
        <v>3</v>
      </c>
      <c r="C47" s="3" t="str">
        <f t="shared" ref="C47:C62" si="87">VLOOKUP(A47,TestArray,4+RIGHT(B47,2))</f>
        <v>Zone 01</v>
      </c>
      <c r="D47" s="56" t="str">
        <f t="shared" ref="D47:D62" ca="1" si="88">IF(NOT(BB47),"n/a",IF(AND(H47=Yes,M47=Yes,ABS(E47-I47)&lt;=Tolerance/2),Pass,Fail))</f>
        <v>Pass</v>
      </c>
      <c r="E47" s="2">
        <f t="shared" ref="E47:E62" ca="1" si="89">IF(Units="EDR",X47,W47)</f>
        <v>34.729999999999997</v>
      </c>
      <c r="F47" s="2">
        <f t="shared" ref="F47:F62" ca="1" si="90">IF(Units="EDR",AG47,AF47)</f>
        <v>34.729999999999997</v>
      </c>
      <c r="G47" s="27">
        <f ca="1">IF(E47=0,0,(F47-E47)/E47)</f>
        <v>0</v>
      </c>
      <c r="H47" s="3" t="str">
        <f t="shared" ref="H47:H62" ca="1" si="91">IF(AND((E47-Tolerance&lt;=F47),(E47+Tolerance&gt;=F47)),Yes,No)</f>
        <v>Yes</v>
      </c>
      <c r="I47" s="2">
        <f t="shared" ref="I47:I62" ca="1" si="92">IF(Units="EDR",J47,INDIRECT(RefCol&amp;INDEX(StandardArray,MATCH($N47,StandardList,0),2)))</f>
        <v>34.729999999999997</v>
      </c>
      <c r="J47" s="2">
        <f t="shared" ref="J47:J62" ca="1" si="93">IF(Units="EDR",AP47,AO47)</f>
        <v>34.729999999999997</v>
      </c>
      <c r="K47" s="2">
        <f t="shared" ref="K47:K62" ca="1" si="94">IF(Units="EDR",AY47,AX47)</f>
        <v>34.729999999999997</v>
      </c>
      <c r="L47" s="27">
        <f ca="1">IF(I47=0,0,(K47-I47)/I47)</f>
        <v>0</v>
      </c>
      <c r="M47" s="3" t="str">
        <f t="shared" ref="M47:M62" ca="1" si="95">IF(AND((I47-Tolerance&lt;=K47),(I47+Tolerance&gt;=K47),(J47-Tolerance&lt;=K47),(J47+Tolerance&gt;=K47)),Yes,No)</f>
        <v>Yes</v>
      </c>
      <c r="N47" s="3" t="str">
        <f t="shared" ref="N47:N62" si="96">A47&amp;B47</f>
        <v>U03R01</v>
      </c>
      <c r="O47" s="34">
        <f ca="1">K47-F47</f>
        <v>0</v>
      </c>
      <c r="P47" s="8">
        <f t="shared" ref="P47:P62" ca="1" si="97">MATCH($A47&amp;$B47,INDIRECT(P$2),0)</f>
        <v>36</v>
      </c>
      <c r="Q47" s="2">
        <f t="shared" ref="Q47:V56" ca="1" si="98">IF(Q$3=0,"",INDEX(INDIRECT(Q$1),$P47,Q$3))</f>
        <v>13.83</v>
      </c>
      <c r="R47" s="2">
        <f t="shared" ca="1" si="98"/>
        <v>0.1</v>
      </c>
      <c r="S47" s="2">
        <f t="shared" ca="1" si="98"/>
        <v>2.4700000000000002</v>
      </c>
      <c r="T47" s="2">
        <f t="shared" ca="1" si="98"/>
        <v>0</v>
      </c>
      <c r="U47" s="2">
        <f t="shared" ca="1" si="98"/>
        <v>18.329999999999998</v>
      </c>
      <c r="V47" s="2">
        <f t="shared" ca="1" si="98"/>
        <v>0</v>
      </c>
      <c r="W47" s="2">
        <f t="shared" ref="W47:W62" ca="1" si="99">IF(TotalSum="No",INDEX(INDIRECT(W$1),$P47,W$3),SUM(Q47:V47))</f>
        <v>34.729999999999997</v>
      </c>
      <c r="X47" s="2">
        <f t="shared" ref="X47:X62" ca="1" si="100">IF(X$3=0,"",INDEX(INDIRECT(X$1),$P47,X$3))</f>
        <v>62.1</v>
      </c>
      <c r="Y47" s="8">
        <f t="shared" ref="Y47:Y62" ca="1" si="101">MATCH($A47&amp;$B47,INDIRECT(Y$2),0)</f>
        <v>36</v>
      </c>
      <c r="Z47" s="2">
        <f t="shared" ref="Z47:AE56" ca="1" si="102">IF(Z$3=0,"",INDEX(INDIRECT(Z$1),$Y47,Z$3))</f>
        <v>13.83</v>
      </c>
      <c r="AA47" s="2">
        <f t="shared" ca="1" si="102"/>
        <v>0.1</v>
      </c>
      <c r="AB47" s="2">
        <f t="shared" ca="1" si="102"/>
        <v>2.4700000000000002</v>
      </c>
      <c r="AC47" s="2">
        <f t="shared" ca="1" si="102"/>
        <v>0</v>
      </c>
      <c r="AD47" s="2">
        <f t="shared" ca="1" si="102"/>
        <v>18.329999999999998</v>
      </c>
      <c r="AE47" s="2">
        <f t="shared" ca="1" si="102"/>
        <v>0</v>
      </c>
      <c r="AF47" s="2">
        <f t="shared" ref="AF47:AF62" ca="1" si="103">IF(TotalSum="No",INDEX(INDIRECT(AF$1),$Y47,AF$3),SUM(Z47:AE47))</f>
        <v>34.729999999999997</v>
      </c>
      <c r="AG47" s="2">
        <f t="shared" ref="AG47:AG62" ca="1" si="104">IF(AG$3=0,"",INDEX(INDIRECT(AG$1),$P47,AG$3))</f>
        <v>62.1</v>
      </c>
      <c r="AH47" s="8">
        <f t="shared" ref="AH47:AH62" ca="1" si="105">MATCH($A47&amp;$B47,INDIRECT(AH$2),0)</f>
        <v>36</v>
      </c>
      <c r="AI47" s="2">
        <f t="shared" ref="AI47:AN56" ca="1" si="106">IF(AI$3=0,"",INDEX(INDIRECT(AI$1),$AH47,AI$3))</f>
        <v>13.83</v>
      </c>
      <c r="AJ47" s="2">
        <f t="shared" ca="1" si="106"/>
        <v>0.1</v>
      </c>
      <c r="AK47" s="2">
        <f t="shared" ca="1" si="106"/>
        <v>2.4700000000000002</v>
      </c>
      <c r="AL47" s="2">
        <f t="shared" ca="1" si="106"/>
        <v>0</v>
      </c>
      <c r="AM47" s="2">
        <f t="shared" ca="1" si="106"/>
        <v>18.329999999999998</v>
      </c>
      <c r="AN47" s="2" t="str">
        <f t="shared" ca="1" si="106"/>
        <v/>
      </c>
      <c r="AO47" s="2">
        <f t="shared" ref="AO47:AO62" ca="1" si="107">IF(TotalSum="No",INDEX(INDIRECT(AO$1),$AH47,AO$3),SUM(AI47:AN47))</f>
        <v>34.729999999999997</v>
      </c>
      <c r="AP47" s="2">
        <f t="shared" ref="AP47:AP62" ca="1" si="108">IF(AP$3=0,"",INDEX(INDIRECT(AP$1),$P47,AP$3))</f>
        <v>62.1</v>
      </c>
      <c r="AQ47" s="8">
        <f t="shared" ref="AQ47:AQ62" ca="1" si="109">MATCH($A47&amp;$B47,INDIRECT(AQ$2),0)</f>
        <v>36</v>
      </c>
      <c r="AR47" s="2">
        <f t="shared" ref="AR47:AW56" ca="1" si="110">IF(AR$3=0,"",INDEX(INDIRECT(AR$1),$AQ47,AR$3))</f>
        <v>13.83</v>
      </c>
      <c r="AS47" s="2">
        <f t="shared" ca="1" si="110"/>
        <v>0.1</v>
      </c>
      <c r="AT47" s="2">
        <f t="shared" ca="1" si="110"/>
        <v>2.4700000000000002</v>
      </c>
      <c r="AU47" s="2">
        <f t="shared" ca="1" si="110"/>
        <v>0</v>
      </c>
      <c r="AV47" s="2">
        <f t="shared" ca="1" si="110"/>
        <v>18.329999999999998</v>
      </c>
      <c r="AW47" s="2" t="str">
        <f t="shared" ca="1" si="110"/>
        <v/>
      </c>
      <c r="AX47" s="2">
        <f t="shared" ref="AX47:AX62" ca="1" si="111">IF(TotalSum="No",INDEX(INDIRECT(AX$1),$AQ47,AX$3),SUM(AR47:AW47))</f>
        <v>34.729999999999997</v>
      </c>
      <c r="AY47" s="2">
        <f t="shared" ref="AY47:AY62" ca="1" si="112">IF(AY$3=0,"",INDEX(INDIRECT(AY$1),$P47,AY$3))</f>
        <v>62.1</v>
      </c>
      <c r="AZ47" t="str">
        <f t="shared" ref="AZ47:AZ62" si="113">A47&amp;B47</f>
        <v>U03R01</v>
      </c>
      <c r="BA47">
        <f t="shared" ref="BA47:BA62" si="114">ROW(AZ47)</f>
        <v>47</v>
      </c>
      <c r="BB47" s="54" t="b">
        <f>AND(SoftwareType="Reference",MultiFamily="Yes",NewlyConstructed="Yes")</f>
        <v>1</v>
      </c>
    </row>
    <row r="48" spans="1:54" x14ac:dyDescent="0.25">
      <c r="A48" t="str">
        <f t="shared" ref="A48:A62" si="115">A47</f>
        <v>U03</v>
      </c>
      <c r="B48" t="s">
        <v>26</v>
      </c>
      <c r="C48" s="3" t="str">
        <f t="shared" si="87"/>
        <v>Zone 02</v>
      </c>
      <c r="D48" s="56" t="str">
        <f t="shared" ca="1" si="88"/>
        <v>Pass</v>
      </c>
      <c r="E48" s="2">
        <f t="shared" ca="1" si="89"/>
        <v>36.270000000000003</v>
      </c>
      <c r="F48" s="2">
        <f t="shared" ca="1" si="90"/>
        <v>36.270000000000003</v>
      </c>
      <c r="G48" s="27">
        <f t="shared" ref="G48:G62" ca="1" si="116">IF(E48=0,0,(F48-E48)/E48)</f>
        <v>0</v>
      </c>
      <c r="H48" s="3" t="str">
        <f t="shared" ca="1" si="91"/>
        <v>Yes</v>
      </c>
      <c r="I48" s="2">
        <f t="shared" ca="1" si="92"/>
        <v>36.270000000000003</v>
      </c>
      <c r="J48" s="2">
        <f t="shared" ca="1" si="93"/>
        <v>36.270000000000003</v>
      </c>
      <c r="K48" s="2">
        <f t="shared" ca="1" si="94"/>
        <v>36.270000000000003</v>
      </c>
      <c r="L48" s="27">
        <f t="shared" ref="L48:L63" ca="1" si="117">IF(I48=0,0,(K48-I48)/I48)</f>
        <v>0</v>
      </c>
      <c r="M48" s="3" t="str">
        <f t="shared" ca="1" si="95"/>
        <v>Yes</v>
      </c>
      <c r="N48" s="3" t="str">
        <f t="shared" si="96"/>
        <v>U03R02</v>
      </c>
      <c r="O48" s="34">
        <f t="shared" ref="O48:O62" ca="1" si="118">K48-F48</f>
        <v>0</v>
      </c>
      <c r="P48" s="8">
        <f t="shared" ca="1" si="97"/>
        <v>37</v>
      </c>
      <c r="Q48" s="2">
        <f t="shared" ca="1" si="98"/>
        <v>10.19</v>
      </c>
      <c r="R48" s="2">
        <f t="shared" ca="1" si="98"/>
        <v>7.07</v>
      </c>
      <c r="S48" s="2">
        <f t="shared" ca="1" si="98"/>
        <v>2.4700000000000002</v>
      </c>
      <c r="T48" s="2">
        <f t="shared" ca="1" si="98"/>
        <v>0</v>
      </c>
      <c r="U48" s="2">
        <f t="shared" ca="1" si="98"/>
        <v>16.54</v>
      </c>
      <c r="V48" s="2">
        <f t="shared" ca="1" si="98"/>
        <v>0</v>
      </c>
      <c r="W48" s="2">
        <f t="shared" ca="1" si="99"/>
        <v>36.270000000000003</v>
      </c>
      <c r="X48" s="2">
        <f t="shared" ca="1" si="100"/>
        <v>58.4</v>
      </c>
      <c r="Y48" s="8">
        <f t="shared" ca="1" si="101"/>
        <v>37</v>
      </c>
      <c r="Z48" s="2">
        <f t="shared" ca="1" si="102"/>
        <v>10.19</v>
      </c>
      <c r="AA48" s="2">
        <f t="shared" ca="1" si="102"/>
        <v>7.07</v>
      </c>
      <c r="AB48" s="2">
        <f t="shared" ca="1" si="102"/>
        <v>2.4700000000000002</v>
      </c>
      <c r="AC48" s="2">
        <f t="shared" ca="1" si="102"/>
        <v>0</v>
      </c>
      <c r="AD48" s="2">
        <f t="shared" ca="1" si="102"/>
        <v>16.54</v>
      </c>
      <c r="AE48" s="2">
        <f t="shared" ca="1" si="102"/>
        <v>0</v>
      </c>
      <c r="AF48" s="2">
        <f t="shared" ca="1" si="103"/>
        <v>36.270000000000003</v>
      </c>
      <c r="AG48" s="2">
        <f t="shared" ca="1" si="104"/>
        <v>58.4</v>
      </c>
      <c r="AH48" s="8">
        <f t="shared" ca="1" si="105"/>
        <v>37</v>
      </c>
      <c r="AI48" s="2">
        <f t="shared" ca="1" si="106"/>
        <v>10.19</v>
      </c>
      <c r="AJ48" s="2">
        <f t="shared" ca="1" si="106"/>
        <v>7.07</v>
      </c>
      <c r="AK48" s="2">
        <f t="shared" ca="1" si="106"/>
        <v>2.4700000000000002</v>
      </c>
      <c r="AL48" s="2">
        <f t="shared" ca="1" si="106"/>
        <v>0</v>
      </c>
      <c r="AM48" s="2">
        <f t="shared" ca="1" si="106"/>
        <v>16.54</v>
      </c>
      <c r="AN48" s="2" t="str">
        <f t="shared" ca="1" si="106"/>
        <v/>
      </c>
      <c r="AO48" s="2">
        <f t="shared" ca="1" si="107"/>
        <v>36.270000000000003</v>
      </c>
      <c r="AP48" s="2">
        <f t="shared" ca="1" si="108"/>
        <v>58.4</v>
      </c>
      <c r="AQ48" s="8">
        <f t="shared" ca="1" si="109"/>
        <v>37</v>
      </c>
      <c r="AR48" s="2">
        <f t="shared" ca="1" si="110"/>
        <v>10.19</v>
      </c>
      <c r="AS48" s="2">
        <f t="shared" ca="1" si="110"/>
        <v>7.07</v>
      </c>
      <c r="AT48" s="2">
        <f t="shared" ca="1" si="110"/>
        <v>2.4700000000000002</v>
      </c>
      <c r="AU48" s="2">
        <f t="shared" ca="1" si="110"/>
        <v>0</v>
      </c>
      <c r="AV48" s="2">
        <f t="shared" ca="1" si="110"/>
        <v>16.54</v>
      </c>
      <c r="AW48" s="2" t="str">
        <f t="shared" ca="1" si="110"/>
        <v/>
      </c>
      <c r="AX48" s="2">
        <f t="shared" ca="1" si="111"/>
        <v>36.270000000000003</v>
      </c>
      <c r="AY48" s="2">
        <f t="shared" ca="1" si="112"/>
        <v>58.4</v>
      </c>
      <c r="AZ48" t="str">
        <f t="shared" si="113"/>
        <v>U03R02</v>
      </c>
      <c r="BA48">
        <f t="shared" si="114"/>
        <v>48</v>
      </c>
      <c r="BB48" s="54" t="b">
        <f>BB47</f>
        <v>1</v>
      </c>
    </row>
    <row r="49" spans="1:54" x14ac:dyDescent="0.25">
      <c r="A49" t="str">
        <f t="shared" si="115"/>
        <v>U03</v>
      </c>
      <c r="B49" t="s">
        <v>27</v>
      </c>
      <c r="C49" s="3" t="str">
        <f t="shared" si="87"/>
        <v>Zone 03</v>
      </c>
      <c r="D49" s="56" t="str">
        <f t="shared" ca="1" si="88"/>
        <v>Pass</v>
      </c>
      <c r="E49" s="2">
        <f t="shared" ca="1" si="89"/>
        <v>25.14</v>
      </c>
      <c r="F49" s="2">
        <f t="shared" ca="1" si="90"/>
        <v>25.14</v>
      </c>
      <c r="G49" s="27">
        <f t="shared" ca="1" si="116"/>
        <v>0</v>
      </c>
      <c r="H49" s="3" t="str">
        <f t="shared" ca="1" si="91"/>
        <v>Yes</v>
      </c>
      <c r="I49" s="2">
        <f t="shared" ca="1" si="92"/>
        <v>25.14</v>
      </c>
      <c r="J49" s="2">
        <f t="shared" ca="1" si="93"/>
        <v>25.14</v>
      </c>
      <c r="K49" s="2">
        <f t="shared" ca="1" si="94"/>
        <v>25.14</v>
      </c>
      <c r="L49" s="27">
        <f t="shared" ca="1" si="117"/>
        <v>0</v>
      </c>
      <c r="M49" s="3" t="str">
        <f t="shared" ca="1" si="95"/>
        <v>Yes</v>
      </c>
      <c r="N49" s="3" t="str">
        <f t="shared" si="96"/>
        <v>U03R03</v>
      </c>
      <c r="O49" s="34">
        <f t="shared" ca="1" si="118"/>
        <v>0</v>
      </c>
      <c r="P49" s="8">
        <f t="shared" ca="1" si="97"/>
        <v>38</v>
      </c>
      <c r="Q49" s="2">
        <f t="shared" ca="1" si="98"/>
        <v>4.3600000000000003</v>
      </c>
      <c r="R49" s="2">
        <f t="shared" ca="1" si="98"/>
        <v>1.74</v>
      </c>
      <c r="S49" s="2">
        <f t="shared" ca="1" si="98"/>
        <v>2.4700000000000002</v>
      </c>
      <c r="T49" s="2">
        <f t="shared" ca="1" si="98"/>
        <v>0</v>
      </c>
      <c r="U49" s="2">
        <f t="shared" ca="1" si="98"/>
        <v>16.57</v>
      </c>
      <c r="V49" s="2">
        <f t="shared" ca="1" si="98"/>
        <v>0</v>
      </c>
      <c r="W49" s="2">
        <f t="shared" ca="1" si="99"/>
        <v>25.14</v>
      </c>
      <c r="X49" s="2">
        <f t="shared" ca="1" si="100"/>
        <v>58.7</v>
      </c>
      <c r="Y49" s="8">
        <f t="shared" ca="1" si="101"/>
        <v>38</v>
      </c>
      <c r="Z49" s="2">
        <f t="shared" ca="1" si="102"/>
        <v>4.3600000000000003</v>
      </c>
      <c r="AA49" s="2">
        <f t="shared" ca="1" si="102"/>
        <v>1.74</v>
      </c>
      <c r="AB49" s="2">
        <f t="shared" ca="1" si="102"/>
        <v>2.4700000000000002</v>
      </c>
      <c r="AC49" s="2">
        <f t="shared" ca="1" si="102"/>
        <v>0</v>
      </c>
      <c r="AD49" s="2">
        <f t="shared" ca="1" si="102"/>
        <v>16.57</v>
      </c>
      <c r="AE49" s="2">
        <f t="shared" ca="1" si="102"/>
        <v>0</v>
      </c>
      <c r="AF49" s="2">
        <f t="shared" ca="1" si="103"/>
        <v>25.14</v>
      </c>
      <c r="AG49" s="2">
        <f t="shared" ca="1" si="104"/>
        <v>58.7</v>
      </c>
      <c r="AH49" s="8">
        <f t="shared" ca="1" si="105"/>
        <v>38</v>
      </c>
      <c r="AI49" s="2">
        <f t="shared" ca="1" si="106"/>
        <v>4.3600000000000003</v>
      </c>
      <c r="AJ49" s="2">
        <f t="shared" ca="1" si="106"/>
        <v>1.74</v>
      </c>
      <c r="AK49" s="2">
        <f t="shared" ca="1" si="106"/>
        <v>2.4700000000000002</v>
      </c>
      <c r="AL49" s="2">
        <f t="shared" ca="1" si="106"/>
        <v>0</v>
      </c>
      <c r="AM49" s="2">
        <f t="shared" ca="1" si="106"/>
        <v>16.57</v>
      </c>
      <c r="AN49" s="2" t="str">
        <f t="shared" ca="1" si="106"/>
        <v/>
      </c>
      <c r="AO49" s="2">
        <f t="shared" ca="1" si="107"/>
        <v>25.14</v>
      </c>
      <c r="AP49" s="2">
        <f t="shared" ca="1" si="108"/>
        <v>58.7</v>
      </c>
      <c r="AQ49" s="8">
        <f t="shared" ca="1" si="109"/>
        <v>38</v>
      </c>
      <c r="AR49" s="2">
        <f t="shared" ca="1" si="110"/>
        <v>4.3600000000000003</v>
      </c>
      <c r="AS49" s="2">
        <f t="shared" ca="1" si="110"/>
        <v>1.74</v>
      </c>
      <c r="AT49" s="2">
        <f t="shared" ca="1" si="110"/>
        <v>2.4700000000000002</v>
      </c>
      <c r="AU49" s="2">
        <f t="shared" ca="1" si="110"/>
        <v>0</v>
      </c>
      <c r="AV49" s="2">
        <f t="shared" ca="1" si="110"/>
        <v>16.57</v>
      </c>
      <c r="AW49" s="2" t="str">
        <f t="shared" ca="1" si="110"/>
        <v/>
      </c>
      <c r="AX49" s="2">
        <f t="shared" ca="1" si="111"/>
        <v>25.14</v>
      </c>
      <c r="AY49" s="2">
        <f t="shared" ca="1" si="112"/>
        <v>58.7</v>
      </c>
      <c r="AZ49" t="str">
        <f t="shared" si="113"/>
        <v>U03R03</v>
      </c>
      <c r="BA49">
        <f t="shared" si="114"/>
        <v>49</v>
      </c>
      <c r="BB49" s="54" t="b">
        <f t="shared" ref="BB49:BB63" si="119">BB48</f>
        <v>1</v>
      </c>
    </row>
    <row r="50" spans="1:54" x14ac:dyDescent="0.25">
      <c r="A50" t="str">
        <f t="shared" si="115"/>
        <v>U03</v>
      </c>
      <c r="B50" t="s">
        <v>28</v>
      </c>
      <c r="C50" s="3" t="str">
        <f t="shared" si="87"/>
        <v>Zone 04</v>
      </c>
      <c r="D50" s="56" t="str">
        <f t="shared" ca="1" si="88"/>
        <v>Pass</v>
      </c>
      <c r="E50" s="2">
        <f t="shared" ca="1" si="89"/>
        <v>33.520000000000003</v>
      </c>
      <c r="F50" s="2">
        <f t="shared" ca="1" si="90"/>
        <v>33.520000000000003</v>
      </c>
      <c r="G50" s="27">
        <f t="shared" ca="1" si="116"/>
        <v>0</v>
      </c>
      <c r="H50" s="3" t="str">
        <f t="shared" ca="1" si="91"/>
        <v>Yes</v>
      </c>
      <c r="I50" s="2">
        <f t="shared" ca="1" si="92"/>
        <v>33.520000000000003</v>
      </c>
      <c r="J50" s="2">
        <f t="shared" ca="1" si="93"/>
        <v>33.520000000000003</v>
      </c>
      <c r="K50" s="2">
        <f t="shared" ca="1" si="94"/>
        <v>33.520000000000003</v>
      </c>
      <c r="L50" s="27">
        <f t="shared" ca="1" si="117"/>
        <v>0</v>
      </c>
      <c r="M50" s="3" t="str">
        <f t="shared" ca="1" si="95"/>
        <v>Yes</v>
      </c>
      <c r="N50" s="3" t="str">
        <f t="shared" si="96"/>
        <v>U03R04</v>
      </c>
      <c r="O50" s="34">
        <f t="shared" ca="1" si="118"/>
        <v>0</v>
      </c>
      <c r="P50" s="8">
        <f t="shared" ca="1" si="97"/>
        <v>39</v>
      </c>
      <c r="Q50" s="2">
        <f t="shared" ca="1" si="98"/>
        <v>6.46</v>
      </c>
      <c r="R50" s="2">
        <f t="shared" ca="1" si="98"/>
        <v>8.75</v>
      </c>
      <c r="S50" s="2">
        <f t="shared" ca="1" si="98"/>
        <v>2.4700000000000002</v>
      </c>
      <c r="T50" s="2">
        <f t="shared" ca="1" si="98"/>
        <v>0</v>
      </c>
      <c r="U50" s="2">
        <f t="shared" ca="1" si="98"/>
        <v>15.84</v>
      </c>
      <c r="V50" s="2">
        <f t="shared" ca="1" si="98"/>
        <v>0</v>
      </c>
      <c r="W50" s="2">
        <f t="shared" ca="1" si="99"/>
        <v>33.520000000000003</v>
      </c>
      <c r="X50" s="2">
        <f t="shared" ca="1" si="100"/>
        <v>57.7</v>
      </c>
      <c r="Y50" s="8">
        <f t="shared" ca="1" si="101"/>
        <v>39</v>
      </c>
      <c r="Z50" s="2">
        <f t="shared" ca="1" si="102"/>
        <v>6.46</v>
      </c>
      <c r="AA50" s="2">
        <f t="shared" ca="1" si="102"/>
        <v>8.75</v>
      </c>
      <c r="AB50" s="2">
        <f t="shared" ca="1" si="102"/>
        <v>2.4700000000000002</v>
      </c>
      <c r="AC50" s="2">
        <f t="shared" ca="1" si="102"/>
        <v>0</v>
      </c>
      <c r="AD50" s="2">
        <f t="shared" ca="1" si="102"/>
        <v>15.84</v>
      </c>
      <c r="AE50" s="2">
        <f t="shared" ca="1" si="102"/>
        <v>0</v>
      </c>
      <c r="AF50" s="2">
        <f t="shared" ca="1" si="103"/>
        <v>33.520000000000003</v>
      </c>
      <c r="AG50" s="2">
        <f t="shared" ca="1" si="104"/>
        <v>57.7</v>
      </c>
      <c r="AH50" s="8">
        <f t="shared" ca="1" si="105"/>
        <v>39</v>
      </c>
      <c r="AI50" s="2">
        <f t="shared" ca="1" si="106"/>
        <v>6.46</v>
      </c>
      <c r="AJ50" s="2">
        <f t="shared" ca="1" si="106"/>
        <v>8.75</v>
      </c>
      <c r="AK50" s="2">
        <f t="shared" ca="1" si="106"/>
        <v>2.4700000000000002</v>
      </c>
      <c r="AL50" s="2">
        <f t="shared" ca="1" si="106"/>
        <v>0</v>
      </c>
      <c r="AM50" s="2">
        <f t="shared" ca="1" si="106"/>
        <v>15.84</v>
      </c>
      <c r="AN50" s="2" t="str">
        <f t="shared" ca="1" si="106"/>
        <v/>
      </c>
      <c r="AO50" s="2">
        <f t="shared" ca="1" si="107"/>
        <v>33.520000000000003</v>
      </c>
      <c r="AP50" s="2">
        <f t="shared" ca="1" si="108"/>
        <v>57.7</v>
      </c>
      <c r="AQ50" s="8">
        <f t="shared" ca="1" si="109"/>
        <v>39</v>
      </c>
      <c r="AR50" s="2">
        <f t="shared" ca="1" si="110"/>
        <v>6.46</v>
      </c>
      <c r="AS50" s="2">
        <f t="shared" ca="1" si="110"/>
        <v>8.75</v>
      </c>
      <c r="AT50" s="2">
        <f t="shared" ca="1" si="110"/>
        <v>2.4700000000000002</v>
      </c>
      <c r="AU50" s="2">
        <f t="shared" ca="1" si="110"/>
        <v>0</v>
      </c>
      <c r="AV50" s="2">
        <f t="shared" ca="1" si="110"/>
        <v>15.84</v>
      </c>
      <c r="AW50" s="2" t="str">
        <f t="shared" ca="1" si="110"/>
        <v/>
      </c>
      <c r="AX50" s="2">
        <f t="shared" ca="1" si="111"/>
        <v>33.520000000000003</v>
      </c>
      <c r="AY50" s="2">
        <f t="shared" ca="1" si="112"/>
        <v>57.7</v>
      </c>
      <c r="AZ50" t="str">
        <f t="shared" si="113"/>
        <v>U03R04</v>
      </c>
      <c r="BA50">
        <f t="shared" si="114"/>
        <v>50</v>
      </c>
      <c r="BB50" s="54" t="b">
        <f t="shared" si="119"/>
        <v>1</v>
      </c>
    </row>
    <row r="51" spans="1:54" x14ac:dyDescent="0.25">
      <c r="A51" t="str">
        <f t="shared" si="115"/>
        <v>U03</v>
      </c>
      <c r="B51" t="s">
        <v>29</v>
      </c>
      <c r="C51" s="3" t="str">
        <f t="shared" si="87"/>
        <v>Zone 05</v>
      </c>
      <c r="D51" s="56" t="str">
        <f t="shared" ca="1" si="88"/>
        <v>Pass</v>
      </c>
      <c r="E51" s="2">
        <f t="shared" ca="1" si="89"/>
        <v>24.13</v>
      </c>
      <c r="F51" s="2">
        <f t="shared" ca="1" si="90"/>
        <v>24.13</v>
      </c>
      <c r="G51" s="27">
        <f t="shared" ca="1" si="116"/>
        <v>0</v>
      </c>
      <c r="H51" s="3" t="str">
        <f t="shared" ca="1" si="91"/>
        <v>Yes</v>
      </c>
      <c r="I51" s="2">
        <f t="shared" ca="1" si="92"/>
        <v>24.13</v>
      </c>
      <c r="J51" s="2">
        <f t="shared" ca="1" si="93"/>
        <v>24.13</v>
      </c>
      <c r="K51" s="2">
        <f t="shared" ca="1" si="94"/>
        <v>24.13</v>
      </c>
      <c r="L51" s="27">
        <f t="shared" ca="1" si="117"/>
        <v>0</v>
      </c>
      <c r="M51" s="3" t="str">
        <f t="shared" ca="1" si="95"/>
        <v>Yes</v>
      </c>
      <c r="N51" s="3" t="str">
        <f t="shared" si="96"/>
        <v>U03R05</v>
      </c>
      <c r="O51" s="34">
        <f t="shared" ca="1" si="118"/>
        <v>0</v>
      </c>
      <c r="P51" s="8">
        <f t="shared" ca="1" si="97"/>
        <v>40</v>
      </c>
      <c r="Q51" s="2">
        <f t="shared" ca="1" si="98"/>
        <v>3.04</v>
      </c>
      <c r="R51" s="2">
        <f t="shared" ca="1" si="98"/>
        <v>1.68</v>
      </c>
      <c r="S51" s="2">
        <f t="shared" ca="1" si="98"/>
        <v>2.4700000000000002</v>
      </c>
      <c r="T51" s="2">
        <f t="shared" ca="1" si="98"/>
        <v>0</v>
      </c>
      <c r="U51" s="2">
        <f t="shared" ca="1" si="98"/>
        <v>16.940000000000001</v>
      </c>
      <c r="V51" s="2">
        <f t="shared" ca="1" si="98"/>
        <v>0</v>
      </c>
      <c r="W51" s="2">
        <f t="shared" ca="1" si="99"/>
        <v>24.13</v>
      </c>
      <c r="X51" s="2">
        <f t="shared" ca="1" si="100"/>
        <v>58.3</v>
      </c>
      <c r="Y51" s="8">
        <f t="shared" ca="1" si="101"/>
        <v>40</v>
      </c>
      <c r="Z51" s="2">
        <f t="shared" ca="1" si="102"/>
        <v>3.04</v>
      </c>
      <c r="AA51" s="2">
        <f t="shared" ca="1" si="102"/>
        <v>1.68</v>
      </c>
      <c r="AB51" s="2">
        <f t="shared" ca="1" si="102"/>
        <v>2.4700000000000002</v>
      </c>
      <c r="AC51" s="2">
        <f t="shared" ca="1" si="102"/>
        <v>0</v>
      </c>
      <c r="AD51" s="2">
        <f t="shared" ca="1" si="102"/>
        <v>16.940000000000001</v>
      </c>
      <c r="AE51" s="2">
        <f t="shared" ca="1" si="102"/>
        <v>0</v>
      </c>
      <c r="AF51" s="2">
        <f t="shared" ca="1" si="103"/>
        <v>24.13</v>
      </c>
      <c r="AG51" s="2">
        <f t="shared" ca="1" si="104"/>
        <v>58.3</v>
      </c>
      <c r="AH51" s="8">
        <f t="shared" ca="1" si="105"/>
        <v>40</v>
      </c>
      <c r="AI51" s="2">
        <f t="shared" ca="1" si="106"/>
        <v>3.04</v>
      </c>
      <c r="AJ51" s="2">
        <f t="shared" ca="1" si="106"/>
        <v>1.68</v>
      </c>
      <c r="AK51" s="2">
        <f t="shared" ca="1" si="106"/>
        <v>2.4700000000000002</v>
      </c>
      <c r="AL51" s="2">
        <f t="shared" ca="1" si="106"/>
        <v>0</v>
      </c>
      <c r="AM51" s="2">
        <f t="shared" ca="1" si="106"/>
        <v>16.940000000000001</v>
      </c>
      <c r="AN51" s="2" t="str">
        <f t="shared" ca="1" si="106"/>
        <v/>
      </c>
      <c r="AO51" s="2">
        <f t="shared" ca="1" si="107"/>
        <v>24.13</v>
      </c>
      <c r="AP51" s="2">
        <f t="shared" ca="1" si="108"/>
        <v>58.3</v>
      </c>
      <c r="AQ51" s="8">
        <f t="shared" ca="1" si="109"/>
        <v>40</v>
      </c>
      <c r="AR51" s="2">
        <f t="shared" ca="1" si="110"/>
        <v>3.04</v>
      </c>
      <c r="AS51" s="2">
        <f t="shared" ca="1" si="110"/>
        <v>1.68</v>
      </c>
      <c r="AT51" s="2">
        <f t="shared" ca="1" si="110"/>
        <v>2.4700000000000002</v>
      </c>
      <c r="AU51" s="2">
        <f t="shared" ca="1" si="110"/>
        <v>0</v>
      </c>
      <c r="AV51" s="2">
        <f t="shared" ca="1" si="110"/>
        <v>16.940000000000001</v>
      </c>
      <c r="AW51" s="2" t="str">
        <f t="shared" ca="1" si="110"/>
        <v/>
      </c>
      <c r="AX51" s="2">
        <f t="shared" ca="1" si="111"/>
        <v>24.13</v>
      </c>
      <c r="AY51" s="2">
        <f t="shared" ca="1" si="112"/>
        <v>58.3</v>
      </c>
      <c r="AZ51" t="str">
        <f t="shared" si="113"/>
        <v>U03R05</v>
      </c>
      <c r="BA51">
        <f t="shared" si="114"/>
        <v>51</v>
      </c>
      <c r="BB51" s="54" t="b">
        <f t="shared" si="119"/>
        <v>1</v>
      </c>
    </row>
    <row r="52" spans="1:54" x14ac:dyDescent="0.25">
      <c r="A52" t="str">
        <f t="shared" si="115"/>
        <v>U03</v>
      </c>
      <c r="B52" t="s">
        <v>30</v>
      </c>
      <c r="C52" s="3" t="str">
        <f t="shared" si="87"/>
        <v>Zone 06</v>
      </c>
      <c r="D52" s="56" t="str">
        <f t="shared" ca="1" si="88"/>
        <v>Pass</v>
      </c>
      <c r="E52" s="2">
        <f t="shared" ca="1" si="89"/>
        <v>26.15</v>
      </c>
      <c r="F52" s="2">
        <f t="shared" ca="1" si="90"/>
        <v>26.15</v>
      </c>
      <c r="G52" s="27">
        <f t="shared" ca="1" si="116"/>
        <v>0</v>
      </c>
      <c r="H52" s="3" t="str">
        <f t="shared" ca="1" si="91"/>
        <v>Yes</v>
      </c>
      <c r="I52" s="2">
        <f t="shared" ca="1" si="92"/>
        <v>26.15</v>
      </c>
      <c r="J52" s="2">
        <f t="shared" ca="1" si="93"/>
        <v>26.15</v>
      </c>
      <c r="K52" s="2">
        <f t="shared" ca="1" si="94"/>
        <v>26.15</v>
      </c>
      <c r="L52" s="27">
        <f t="shared" ca="1" si="117"/>
        <v>0</v>
      </c>
      <c r="M52" s="3" t="str">
        <f t="shared" ca="1" si="95"/>
        <v>Yes</v>
      </c>
      <c r="N52" s="3" t="str">
        <f t="shared" si="96"/>
        <v>U03R06</v>
      </c>
      <c r="O52" s="34">
        <f t="shared" ca="1" si="118"/>
        <v>0</v>
      </c>
      <c r="P52" s="8">
        <f t="shared" ca="1" si="97"/>
        <v>41</v>
      </c>
      <c r="Q52" s="2">
        <f t="shared" ca="1" si="98"/>
        <v>1.44</v>
      </c>
      <c r="R52" s="2">
        <f t="shared" ca="1" si="98"/>
        <v>7.13</v>
      </c>
      <c r="S52" s="2">
        <f t="shared" ca="1" si="98"/>
        <v>2.39</v>
      </c>
      <c r="T52" s="2">
        <f t="shared" ca="1" si="98"/>
        <v>0</v>
      </c>
      <c r="U52" s="2">
        <f t="shared" ca="1" si="98"/>
        <v>15.19</v>
      </c>
      <c r="V52" s="2">
        <f t="shared" ca="1" si="98"/>
        <v>0</v>
      </c>
      <c r="W52" s="2">
        <f t="shared" ca="1" si="99"/>
        <v>26.15</v>
      </c>
      <c r="X52" s="2">
        <f t="shared" ca="1" si="100"/>
        <v>62</v>
      </c>
      <c r="Y52" s="8">
        <f t="shared" ca="1" si="101"/>
        <v>41</v>
      </c>
      <c r="Z52" s="2">
        <f t="shared" ca="1" si="102"/>
        <v>1.44</v>
      </c>
      <c r="AA52" s="2">
        <f t="shared" ca="1" si="102"/>
        <v>7.13</v>
      </c>
      <c r="AB52" s="2">
        <f t="shared" ca="1" si="102"/>
        <v>2.39</v>
      </c>
      <c r="AC52" s="2">
        <f t="shared" ca="1" si="102"/>
        <v>0</v>
      </c>
      <c r="AD52" s="2">
        <f t="shared" ca="1" si="102"/>
        <v>15.19</v>
      </c>
      <c r="AE52" s="2">
        <f t="shared" ca="1" si="102"/>
        <v>0</v>
      </c>
      <c r="AF52" s="2">
        <f t="shared" ca="1" si="103"/>
        <v>26.15</v>
      </c>
      <c r="AG52" s="2">
        <f t="shared" ca="1" si="104"/>
        <v>62</v>
      </c>
      <c r="AH52" s="8">
        <f t="shared" ca="1" si="105"/>
        <v>41</v>
      </c>
      <c r="AI52" s="2">
        <f t="shared" ca="1" si="106"/>
        <v>1.44</v>
      </c>
      <c r="AJ52" s="2">
        <f t="shared" ca="1" si="106"/>
        <v>7.13</v>
      </c>
      <c r="AK52" s="2">
        <f t="shared" ca="1" si="106"/>
        <v>2.39</v>
      </c>
      <c r="AL52" s="2">
        <f t="shared" ca="1" si="106"/>
        <v>0</v>
      </c>
      <c r="AM52" s="2">
        <f t="shared" ca="1" si="106"/>
        <v>15.19</v>
      </c>
      <c r="AN52" s="2" t="str">
        <f t="shared" ca="1" si="106"/>
        <v/>
      </c>
      <c r="AO52" s="2">
        <f t="shared" ca="1" si="107"/>
        <v>26.15</v>
      </c>
      <c r="AP52" s="2">
        <f t="shared" ca="1" si="108"/>
        <v>62</v>
      </c>
      <c r="AQ52" s="8">
        <f t="shared" ca="1" si="109"/>
        <v>41</v>
      </c>
      <c r="AR52" s="2">
        <f t="shared" ca="1" si="110"/>
        <v>1.44</v>
      </c>
      <c r="AS52" s="2">
        <f t="shared" ca="1" si="110"/>
        <v>7.13</v>
      </c>
      <c r="AT52" s="2">
        <f t="shared" ca="1" si="110"/>
        <v>2.39</v>
      </c>
      <c r="AU52" s="2">
        <f t="shared" ca="1" si="110"/>
        <v>0</v>
      </c>
      <c r="AV52" s="2">
        <f t="shared" ca="1" si="110"/>
        <v>15.19</v>
      </c>
      <c r="AW52" s="2" t="str">
        <f t="shared" ca="1" si="110"/>
        <v/>
      </c>
      <c r="AX52" s="2">
        <f t="shared" ca="1" si="111"/>
        <v>26.15</v>
      </c>
      <c r="AY52" s="2">
        <f t="shared" ca="1" si="112"/>
        <v>62</v>
      </c>
      <c r="AZ52" t="str">
        <f t="shared" si="113"/>
        <v>U03R06</v>
      </c>
      <c r="BA52">
        <f t="shared" si="114"/>
        <v>52</v>
      </c>
      <c r="BB52" s="54" t="b">
        <f t="shared" si="119"/>
        <v>1</v>
      </c>
    </row>
    <row r="53" spans="1:54" x14ac:dyDescent="0.25">
      <c r="A53" t="str">
        <f t="shared" si="115"/>
        <v>U03</v>
      </c>
      <c r="B53" t="s">
        <v>31</v>
      </c>
      <c r="C53" s="3" t="str">
        <f t="shared" si="87"/>
        <v>Zone 07</v>
      </c>
      <c r="D53" s="56" t="str">
        <f t="shared" ca="1" si="88"/>
        <v>Pass</v>
      </c>
      <c r="E53" s="2">
        <f t="shared" ca="1" si="89"/>
        <v>23.37</v>
      </c>
      <c r="F53" s="2">
        <f t="shared" ca="1" si="90"/>
        <v>23.37</v>
      </c>
      <c r="G53" s="27">
        <f t="shared" ca="1" si="116"/>
        <v>0</v>
      </c>
      <c r="H53" s="3" t="str">
        <f t="shared" ca="1" si="91"/>
        <v>Yes</v>
      </c>
      <c r="I53" s="2">
        <f t="shared" ca="1" si="92"/>
        <v>23.37</v>
      </c>
      <c r="J53" s="2">
        <f t="shared" ca="1" si="93"/>
        <v>23.37</v>
      </c>
      <c r="K53" s="2">
        <f t="shared" ca="1" si="94"/>
        <v>23.37</v>
      </c>
      <c r="L53" s="27">
        <f t="shared" ca="1" si="117"/>
        <v>0</v>
      </c>
      <c r="M53" s="3" t="str">
        <f t="shared" ca="1" si="95"/>
        <v>Yes</v>
      </c>
      <c r="N53" s="3" t="str">
        <f t="shared" si="96"/>
        <v>U03R07</v>
      </c>
      <c r="O53" s="34">
        <f t="shared" ca="1" si="118"/>
        <v>0</v>
      </c>
      <c r="P53" s="8">
        <f t="shared" ca="1" si="97"/>
        <v>42</v>
      </c>
      <c r="Q53" s="2">
        <f t="shared" ca="1" si="98"/>
        <v>0.08</v>
      </c>
      <c r="R53" s="2">
        <f t="shared" ca="1" si="98"/>
        <v>6.14</v>
      </c>
      <c r="S53" s="2">
        <f t="shared" ca="1" si="98"/>
        <v>2.48</v>
      </c>
      <c r="T53" s="2">
        <f t="shared" ca="1" si="98"/>
        <v>0</v>
      </c>
      <c r="U53" s="2">
        <f t="shared" ca="1" si="98"/>
        <v>14.67</v>
      </c>
      <c r="V53" s="2">
        <f t="shared" ca="1" si="98"/>
        <v>0</v>
      </c>
      <c r="W53" s="2">
        <f t="shared" ca="1" si="99"/>
        <v>23.37</v>
      </c>
      <c r="X53" s="2">
        <f t="shared" ca="1" si="100"/>
        <v>62.2</v>
      </c>
      <c r="Y53" s="8">
        <f t="shared" ca="1" si="101"/>
        <v>42</v>
      </c>
      <c r="Z53" s="2">
        <f t="shared" ca="1" si="102"/>
        <v>0.08</v>
      </c>
      <c r="AA53" s="2">
        <f t="shared" ca="1" si="102"/>
        <v>6.14</v>
      </c>
      <c r="AB53" s="2">
        <f t="shared" ca="1" si="102"/>
        <v>2.48</v>
      </c>
      <c r="AC53" s="2">
        <f t="shared" ca="1" si="102"/>
        <v>0</v>
      </c>
      <c r="AD53" s="2">
        <f t="shared" ca="1" si="102"/>
        <v>14.67</v>
      </c>
      <c r="AE53" s="2">
        <f t="shared" ca="1" si="102"/>
        <v>0</v>
      </c>
      <c r="AF53" s="2">
        <f t="shared" ca="1" si="103"/>
        <v>23.37</v>
      </c>
      <c r="AG53" s="2">
        <f t="shared" ca="1" si="104"/>
        <v>62.2</v>
      </c>
      <c r="AH53" s="8">
        <f t="shared" ca="1" si="105"/>
        <v>42</v>
      </c>
      <c r="AI53" s="2">
        <f t="shared" ca="1" si="106"/>
        <v>0.08</v>
      </c>
      <c r="AJ53" s="2">
        <f t="shared" ca="1" si="106"/>
        <v>6.14</v>
      </c>
      <c r="AK53" s="2">
        <f t="shared" ca="1" si="106"/>
        <v>2.48</v>
      </c>
      <c r="AL53" s="2">
        <f t="shared" ca="1" si="106"/>
        <v>0</v>
      </c>
      <c r="AM53" s="2">
        <f t="shared" ca="1" si="106"/>
        <v>14.67</v>
      </c>
      <c r="AN53" s="2" t="str">
        <f t="shared" ca="1" si="106"/>
        <v/>
      </c>
      <c r="AO53" s="2">
        <f t="shared" ca="1" si="107"/>
        <v>23.37</v>
      </c>
      <c r="AP53" s="2">
        <f t="shared" ca="1" si="108"/>
        <v>62.2</v>
      </c>
      <c r="AQ53" s="8">
        <f t="shared" ca="1" si="109"/>
        <v>42</v>
      </c>
      <c r="AR53" s="2">
        <f t="shared" ca="1" si="110"/>
        <v>0.08</v>
      </c>
      <c r="AS53" s="2">
        <f t="shared" ca="1" si="110"/>
        <v>6.14</v>
      </c>
      <c r="AT53" s="2">
        <f t="shared" ca="1" si="110"/>
        <v>2.48</v>
      </c>
      <c r="AU53" s="2">
        <f t="shared" ca="1" si="110"/>
        <v>0</v>
      </c>
      <c r="AV53" s="2">
        <f t="shared" ca="1" si="110"/>
        <v>14.67</v>
      </c>
      <c r="AW53" s="2" t="str">
        <f t="shared" ca="1" si="110"/>
        <v/>
      </c>
      <c r="AX53" s="2">
        <f t="shared" ca="1" si="111"/>
        <v>23.37</v>
      </c>
      <c r="AY53" s="2">
        <f t="shared" ca="1" si="112"/>
        <v>62.2</v>
      </c>
      <c r="AZ53" t="str">
        <f t="shared" si="113"/>
        <v>U03R07</v>
      </c>
      <c r="BA53">
        <f t="shared" si="114"/>
        <v>53</v>
      </c>
      <c r="BB53" s="54" t="b">
        <f t="shared" si="119"/>
        <v>1</v>
      </c>
    </row>
    <row r="54" spans="1:54" x14ac:dyDescent="0.25">
      <c r="A54" t="str">
        <f t="shared" si="115"/>
        <v>U03</v>
      </c>
      <c r="B54" t="s">
        <v>32</v>
      </c>
      <c r="C54" s="3" t="str">
        <f t="shared" si="87"/>
        <v>Zone 08</v>
      </c>
      <c r="D54" s="56" t="str">
        <f t="shared" ca="1" si="88"/>
        <v>Pass</v>
      </c>
      <c r="E54" s="2">
        <f t="shared" ca="1" si="89"/>
        <v>34.31</v>
      </c>
      <c r="F54" s="2">
        <f t="shared" ca="1" si="90"/>
        <v>34.31</v>
      </c>
      <c r="G54" s="27">
        <f t="shared" ca="1" si="116"/>
        <v>0</v>
      </c>
      <c r="H54" s="3" t="str">
        <f t="shared" ca="1" si="91"/>
        <v>Yes</v>
      </c>
      <c r="I54" s="2">
        <f t="shared" ca="1" si="92"/>
        <v>34.31</v>
      </c>
      <c r="J54" s="2">
        <f t="shared" ca="1" si="93"/>
        <v>34.31</v>
      </c>
      <c r="K54" s="2">
        <f t="shared" ca="1" si="94"/>
        <v>34.31</v>
      </c>
      <c r="L54" s="27">
        <f t="shared" ca="1" si="117"/>
        <v>0</v>
      </c>
      <c r="M54" s="3" t="str">
        <f t="shared" ca="1" si="95"/>
        <v>Yes</v>
      </c>
      <c r="N54" s="3" t="str">
        <f t="shared" si="96"/>
        <v>U03R08</v>
      </c>
      <c r="O54" s="34">
        <f t="shared" ca="1" si="118"/>
        <v>0</v>
      </c>
      <c r="P54" s="8">
        <f t="shared" ca="1" si="97"/>
        <v>43</v>
      </c>
      <c r="Q54" s="2">
        <f t="shared" ca="1" si="98"/>
        <v>0.64</v>
      </c>
      <c r="R54" s="2">
        <f t="shared" ca="1" si="98"/>
        <v>16.7</v>
      </c>
      <c r="S54" s="2">
        <f t="shared" ca="1" si="98"/>
        <v>2.4</v>
      </c>
      <c r="T54" s="2">
        <f t="shared" ca="1" si="98"/>
        <v>0</v>
      </c>
      <c r="U54" s="2">
        <f t="shared" ca="1" si="98"/>
        <v>14.57</v>
      </c>
      <c r="V54" s="2">
        <f t="shared" ca="1" si="98"/>
        <v>0</v>
      </c>
      <c r="W54" s="2">
        <f t="shared" ca="1" si="99"/>
        <v>34.31</v>
      </c>
      <c r="X54" s="2">
        <f t="shared" ca="1" si="100"/>
        <v>60.8</v>
      </c>
      <c r="Y54" s="8">
        <f t="shared" ca="1" si="101"/>
        <v>43</v>
      </c>
      <c r="Z54" s="2">
        <f t="shared" ca="1" si="102"/>
        <v>0.64</v>
      </c>
      <c r="AA54" s="2">
        <f t="shared" ca="1" si="102"/>
        <v>16.7</v>
      </c>
      <c r="AB54" s="2">
        <f t="shared" ca="1" si="102"/>
        <v>2.4</v>
      </c>
      <c r="AC54" s="2">
        <f t="shared" ca="1" si="102"/>
        <v>0</v>
      </c>
      <c r="AD54" s="2">
        <f t="shared" ca="1" si="102"/>
        <v>14.57</v>
      </c>
      <c r="AE54" s="2">
        <f t="shared" ca="1" si="102"/>
        <v>0</v>
      </c>
      <c r="AF54" s="2">
        <f t="shared" ca="1" si="103"/>
        <v>34.31</v>
      </c>
      <c r="AG54" s="2">
        <f t="shared" ca="1" si="104"/>
        <v>60.8</v>
      </c>
      <c r="AH54" s="8">
        <f t="shared" ca="1" si="105"/>
        <v>43</v>
      </c>
      <c r="AI54" s="2">
        <f t="shared" ca="1" si="106"/>
        <v>0.64</v>
      </c>
      <c r="AJ54" s="2">
        <f t="shared" ca="1" si="106"/>
        <v>16.7</v>
      </c>
      <c r="AK54" s="2">
        <f t="shared" ca="1" si="106"/>
        <v>2.4</v>
      </c>
      <c r="AL54" s="2">
        <f t="shared" ca="1" si="106"/>
        <v>0</v>
      </c>
      <c r="AM54" s="2">
        <f t="shared" ca="1" si="106"/>
        <v>14.57</v>
      </c>
      <c r="AN54" s="2" t="str">
        <f t="shared" ca="1" si="106"/>
        <v/>
      </c>
      <c r="AO54" s="2">
        <f t="shared" ca="1" si="107"/>
        <v>34.31</v>
      </c>
      <c r="AP54" s="2">
        <f t="shared" ca="1" si="108"/>
        <v>60.8</v>
      </c>
      <c r="AQ54" s="8">
        <f t="shared" ca="1" si="109"/>
        <v>43</v>
      </c>
      <c r="AR54" s="2">
        <f t="shared" ca="1" si="110"/>
        <v>0.64</v>
      </c>
      <c r="AS54" s="2">
        <f t="shared" ca="1" si="110"/>
        <v>16.7</v>
      </c>
      <c r="AT54" s="2">
        <f t="shared" ca="1" si="110"/>
        <v>2.4</v>
      </c>
      <c r="AU54" s="2">
        <f t="shared" ca="1" si="110"/>
        <v>0</v>
      </c>
      <c r="AV54" s="2">
        <f t="shared" ca="1" si="110"/>
        <v>14.57</v>
      </c>
      <c r="AW54" s="2" t="str">
        <f t="shared" ca="1" si="110"/>
        <v/>
      </c>
      <c r="AX54" s="2">
        <f t="shared" ca="1" si="111"/>
        <v>34.31</v>
      </c>
      <c r="AY54" s="2">
        <f t="shared" ca="1" si="112"/>
        <v>60.8</v>
      </c>
      <c r="AZ54" t="str">
        <f t="shared" si="113"/>
        <v>U03R08</v>
      </c>
      <c r="BA54">
        <f t="shared" si="114"/>
        <v>54</v>
      </c>
      <c r="BB54" s="54" t="b">
        <f t="shared" si="119"/>
        <v>1</v>
      </c>
    </row>
    <row r="55" spans="1:54" x14ac:dyDescent="0.25">
      <c r="A55" t="str">
        <f t="shared" si="115"/>
        <v>U03</v>
      </c>
      <c r="B55" t="s">
        <v>33</v>
      </c>
      <c r="C55" s="3" t="str">
        <f t="shared" si="87"/>
        <v>Zone 09</v>
      </c>
      <c r="D55" s="56" t="str">
        <f t="shared" ca="1" si="88"/>
        <v>Pass</v>
      </c>
      <c r="E55" s="2">
        <f t="shared" ca="1" si="89"/>
        <v>44.63</v>
      </c>
      <c r="F55" s="2">
        <f t="shared" ca="1" si="90"/>
        <v>44.63</v>
      </c>
      <c r="G55" s="27">
        <f t="shared" ca="1" si="116"/>
        <v>0</v>
      </c>
      <c r="H55" s="3" t="str">
        <f t="shared" ca="1" si="91"/>
        <v>Yes</v>
      </c>
      <c r="I55" s="2">
        <f t="shared" ca="1" si="92"/>
        <v>44.63</v>
      </c>
      <c r="J55" s="2">
        <f t="shared" ca="1" si="93"/>
        <v>44.63</v>
      </c>
      <c r="K55" s="2">
        <f t="shared" ca="1" si="94"/>
        <v>44.63</v>
      </c>
      <c r="L55" s="27">
        <f t="shared" ca="1" si="117"/>
        <v>0</v>
      </c>
      <c r="M55" s="3" t="str">
        <f t="shared" ca="1" si="95"/>
        <v>Yes</v>
      </c>
      <c r="N55" s="3" t="str">
        <f t="shared" si="96"/>
        <v>U03R09</v>
      </c>
      <c r="O55" s="34">
        <f t="shared" ca="1" si="118"/>
        <v>0</v>
      </c>
      <c r="P55" s="8">
        <f t="shared" ca="1" si="97"/>
        <v>44</v>
      </c>
      <c r="Q55" s="2">
        <f t="shared" ca="1" si="98"/>
        <v>1.39</v>
      </c>
      <c r="R55" s="2">
        <f t="shared" ca="1" si="98"/>
        <v>26.3</v>
      </c>
      <c r="S55" s="2">
        <f t="shared" ca="1" si="98"/>
        <v>2.37</v>
      </c>
      <c r="T55" s="2">
        <f t="shared" ca="1" si="98"/>
        <v>0</v>
      </c>
      <c r="U55" s="2">
        <f t="shared" ca="1" si="98"/>
        <v>14.57</v>
      </c>
      <c r="V55" s="2">
        <f t="shared" ca="1" si="98"/>
        <v>0</v>
      </c>
      <c r="W55" s="2">
        <f t="shared" ca="1" si="99"/>
        <v>44.63</v>
      </c>
      <c r="X55" s="2">
        <f t="shared" ca="1" si="100"/>
        <v>59.3</v>
      </c>
      <c r="Y55" s="8">
        <f t="shared" ca="1" si="101"/>
        <v>44</v>
      </c>
      <c r="Z55" s="2">
        <f t="shared" ca="1" si="102"/>
        <v>1.39</v>
      </c>
      <c r="AA55" s="2">
        <f t="shared" ca="1" si="102"/>
        <v>26.3</v>
      </c>
      <c r="AB55" s="2">
        <f t="shared" ca="1" si="102"/>
        <v>2.37</v>
      </c>
      <c r="AC55" s="2">
        <f t="shared" ca="1" si="102"/>
        <v>0</v>
      </c>
      <c r="AD55" s="2">
        <f t="shared" ca="1" si="102"/>
        <v>14.57</v>
      </c>
      <c r="AE55" s="2">
        <f t="shared" ca="1" si="102"/>
        <v>0</v>
      </c>
      <c r="AF55" s="2">
        <f t="shared" ca="1" si="103"/>
        <v>44.63</v>
      </c>
      <c r="AG55" s="2">
        <f t="shared" ca="1" si="104"/>
        <v>59.3</v>
      </c>
      <c r="AH55" s="8">
        <f t="shared" ca="1" si="105"/>
        <v>44</v>
      </c>
      <c r="AI55" s="2">
        <f t="shared" ca="1" si="106"/>
        <v>1.39</v>
      </c>
      <c r="AJ55" s="2">
        <f t="shared" ca="1" si="106"/>
        <v>26.3</v>
      </c>
      <c r="AK55" s="2">
        <f t="shared" ca="1" si="106"/>
        <v>2.37</v>
      </c>
      <c r="AL55" s="2">
        <f t="shared" ca="1" si="106"/>
        <v>0</v>
      </c>
      <c r="AM55" s="2">
        <f t="shared" ca="1" si="106"/>
        <v>14.57</v>
      </c>
      <c r="AN55" s="2" t="str">
        <f t="shared" ca="1" si="106"/>
        <v/>
      </c>
      <c r="AO55" s="2">
        <f t="shared" ca="1" si="107"/>
        <v>44.63</v>
      </c>
      <c r="AP55" s="2">
        <f t="shared" ca="1" si="108"/>
        <v>59.3</v>
      </c>
      <c r="AQ55" s="8">
        <f t="shared" ca="1" si="109"/>
        <v>44</v>
      </c>
      <c r="AR55" s="2">
        <f t="shared" ca="1" si="110"/>
        <v>1.39</v>
      </c>
      <c r="AS55" s="2">
        <f t="shared" ca="1" si="110"/>
        <v>26.3</v>
      </c>
      <c r="AT55" s="2">
        <f t="shared" ca="1" si="110"/>
        <v>2.37</v>
      </c>
      <c r="AU55" s="2">
        <f t="shared" ca="1" si="110"/>
        <v>0</v>
      </c>
      <c r="AV55" s="2">
        <f t="shared" ca="1" si="110"/>
        <v>14.57</v>
      </c>
      <c r="AW55" s="2" t="str">
        <f t="shared" ca="1" si="110"/>
        <v/>
      </c>
      <c r="AX55" s="2">
        <f t="shared" ca="1" si="111"/>
        <v>44.63</v>
      </c>
      <c r="AY55" s="2">
        <f t="shared" ca="1" si="112"/>
        <v>59.3</v>
      </c>
      <c r="AZ55" t="str">
        <f t="shared" si="113"/>
        <v>U03R09</v>
      </c>
      <c r="BA55">
        <f t="shared" si="114"/>
        <v>55</v>
      </c>
      <c r="BB55" s="54" t="b">
        <f t="shared" si="119"/>
        <v>1</v>
      </c>
    </row>
    <row r="56" spans="1:54" x14ac:dyDescent="0.25">
      <c r="A56" t="str">
        <f t="shared" si="115"/>
        <v>U03</v>
      </c>
      <c r="B56" t="s">
        <v>34</v>
      </c>
      <c r="C56" s="3" t="str">
        <f t="shared" si="87"/>
        <v>Zone 10</v>
      </c>
      <c r="D56" s="56" t="str">
        <f t="shared" ca="1" si="88"/>
        <v>Pass</v>
      </c>
      <c r="E56" s="2">
        <f t="shared" ca="1" si="89"/>
        <v>45.22</v>
      </c>
      <c r="F56" s="2">
        <f t="shared" ca="1" si="90"/>
        <v>45.22</v>
      </c>
      <c r="G56" s="27">
        <f t="shared" ca="1" si="116"/>
        <v>0</v>
      </c>
      <c r="H56" s="3" t="str">
        <f t="shared" ca="1" si="91"/>
        <v>Yes</v>
      </c>
      <c r="I56" s="2">
        <f t="shared" ca="1" si="92"/>
        <v>45.22</v>
      </c>
      <c r="J56" s="2">
        <f t="shared" ca="1" si="93"/>
        <v>45.22</v>
      </c>
      <c r="K56" s="2">
        <f t="shared" ca="1" si="94"/>
        <v>45.22</v>
      </c>
      <c r="L56" s="27">
        <f t="shared" ca="1" si="117"/>
        <v>0</v>
      </c>
      <c r="M56" s="3" t="str">
        <f t="shared" ca="1" si="95"/>
        <v>Yes</v>
      </c>
      <c r="N56" s="3" t="str">
        <f t="shared" si="96"/>
        <v>U03R10</v>
      </c>
      <c r="O56" s="34">
        <f t="shared" ca="1" si="118"/>
        <v>0</v>
      </c>
      <c r="P56" s="8">
        <f t="shared" ca="1" si="97"/>
        <v>45</v>
      </c>
      <c r="Q56" s="2">
        <f t="shared" ca="1" si="98"/>
        <v>1.79</v>
      </c>
      <c r="R56" s="2">
        <f t="shared" ca="1" si="98"/>
        <v>26.58</v>
      </c>
      <c r="S56" s="2">
        <f t="shared" ca="1" si="98"/>
        <v>2.37</v>
      </c>
      <c r="T56" s="2">
        <f t="shared" ca="1" si="98"/>
        <v>0</v>
      </c>
      <c r="U56" s="2">
        <f t="shared" ca="1" si="98"/>
        <v>14.48</v>
      </c>
      <c r="V56" s="2">
        <f t="shared" ca="1" si="98"/>
        <v>0</v>
      </c>
      <c r="W56" s="2">
        <f t="shared" ca="1" si="99"/>
        <v>45.22</v>
      </c>
      <c r="X56" s="2">
        <f t="shared" ca="1" si="100"/>
        <v>57.6</v>
      </c>
      <c r="Y56" s="8">
        <f t="shared" ca="1" si="101"/>
        <v>45</v>
      </c>
      <c r="Z56" s="2">
        <f t="shared" ca="1" si="102"/>
        <v>1.79</v>
      </c>
      <c r="AA56" s="2">
        <f t="shared" ca="1" si="102"/>
        <v>26.58</v>
      </c>
      <c r="AB56" s="2">
        <f t="shared" ca="1" si="102"/>
        <v>2.37</v>
      </c>
      <c r="AC56" s="2">
        <f t="shared" ca="1" si="102"/>
        <v>0</v>
      </c>
      <c r="AD56" s="2">
        <f t="shared" ca="1" si="102"/>
        <v>14.48</v>
      </c>
      <c r="AE56" s="2">
        <f t="shared" ca="1" si="102"/>
        <v>0</v>
      </c>
      <c r="AF56" s="2">
        <f t="shared" ca="1" si="103"/>
        <v>45.22</v>
      </c>
      <c r="AG56" s="2">
        <f t="shared" ca="1" si="104"/>
        <v>57.6</v>
      </c>
      <c r="AH56" s="8">
        <f t="shared" ca="1" si="105"/>
        <v>45</v>
      </c>
      <c r="AI56" s="2">
        <f t="shared" ca="1" si="106"/>
        <v>1.79</v>
      </c>
      <c r="AJ56" s="2">
        <f t="shared" ca="1" si="106"/>
        <v>26.58</v>
      </c>
      <c r="AK56" s="2">
        <f t="shared" ca="1" si="106"/>
        <v>2.37</v>
      </c>
      <c r="AL56" s="2">
        <f t="shared" ca="1" si="106"/>
        <v>0</v>
      </c>
      <c r="AM56" s="2">
        <f t="shared" ca="1" si="106"/>
        <v>14.48</v>
      </c>
      <c r="AN56" s="2" t="str">
        <f t="shared" ca="1" si="106"/>
        <v/>
      </c>
      <c r="AO56" s="2">
        <f t="shared" ca="1" si="107"/>
        <v>45.22</v>
      </c>
      <c r="AP56" s="2">
        <f t="shared" ca="1" si="108"/>
        <v>57.6</v>
      </c>
      <c r="AQ56" s="8">
        <f t="shared" ca="1" si="109"/>
        <v>45</v>
      </c>
      <c r="AR56" s="2">
        <f t="shared" ca="1" si="110"/>
        <v>1.79</v>
      </c>
      <c r="AS56" s="2">
        <f t="shared" ca="1" si="110"/>
        <v>26.58</v>
      </c>
      <c r="AT56" s="2">
        <f t="shared" ca="1" si="110"/>
        <v>2.37</v>
      </c>
      <c r="AU56" s="2">
        <f t="shared" ca="1" si="110"/>
        <v>0</v>
      </c>
      <c r="AV56" s="2">
        <f t="shared" ca="1" si="110"/>
        <v>14.48</v>
      </c>
      <c r="AW56" s="2" t="str">
        <f t="shared" ca="1" si="110"/>
        <v/>
      </c>
      <c r="AX56" s="2">
        <f t="shared" ca="1" si="111"/>
        <v>45.22</v>
      </c>
      <c r="AY56" s="2">
        <f t="shared" ca="1" si="112"/>
        <v>57.6</v>
      </c>
      <c r="AZ56" t="str">
        <f t="shared" si="113"/>
        <v>U03R10</v>
      </c>
      <c r="BA56">
        <f t="shared" si="114"/>
        <v>56</v>
      </c>
      <c r="BB56" s="54" t="b">
        <f t="shared" si="119"/>
        <v>1</v>
      </c>
    </row>
    <row r="57" spans="1:54" x14ac:dyDescent="0.25">
      <c r="A57" t="str">
        <f t="shared" si="115"/>
        <v>U03</v>
      </c>
      <c r="B57" t="s">
        <v>35</v>
      </c>
      <c r="C57" s="3" t="str">
        <f t="shared" si="87"/>
        <v>Zone 11</v>
      </c>
      <c r="D57" s="56" t="str">
        <f t="shared" ca="1" si="88"/>
        <v>Pass</v>
      </c>
      <c r="E57" s="2">
        <f t="shared" ca="1" si="89"/>
        <v>70.209999999999994</v>
      </c>
      <c r="F57" s="2">
        <f t="shared" ca="1" si="90"/>
        <v>70.209999999999994</v>
      </c>
      <c r="G57" s="27">
        <f t="shared" ca="1" si="116"/>
        <v>0</v>
      </c>
      <c r="H57" s="3" t="str">
        <f t="shared" ca="1" si="91"/>
        <v>Yes</v>
      </c>
      <c r="I57" s="2">
        <f t="shared" ca="1" si="92"/>
        <v>70.209999999999994</v>
      </c>
      <c r="J57" s="2">
        <f t="shared" ca="1" si="93"/>
        <v>70.209999999999994</v>
      </c>
      <c r="K57" s="2">
        <f t="shared" ca="1" si="94"/>
        <v>70.209999999999994</v>
      </c>
      <c r="L57" s="27">
        <f t="shared" ca="1" si="117"/>
        <v>0</v>
      </c>
      <c r="M57" s="3" t="str">
        <f t="shared" ca="1" si="95"/>
        <v>Yes</v>
      </c>
      <c r="N57" s="3" t="str">
        <f t="shared" si="96"/>
        <v>U03R11</v>
      </c>
      <c r="O57" s="34">
        <f t="shared" ca="1" si="118"/>
        <v>0</v>
      </c>
      <c r="P57" s="8">
        <f t="shared" ca="1" si="97"/>
        <v>46</v>
      </c>
      <c r="Q57" s="2">
        <f t="shared" ref="Q57:V62" ca="1" si="120">IF(Q$3=0,"",INDEX(INDIRECT(Q$1),$P57,Q$3))</f>
        <v>9.91</v>
      </c>
      <c r="R57" s="2">
        <f t="shared" ca="1" si="120"/>
        <v>43.05</v>
      </c>
      <c r="S57" s="2">
        <f t="shared" ca="1" si="120"/>
        <v>2.4700000000000002</v>
      </c>
      <c r="T57" s="2">
        <f t="shared" ca="1" si="120"/>
        <v>0</v>
      </c>
      <c r="U57" s="2">
        <f t="shared" ca="1" si="120"/>
        <v>14.78</v>
      </c>
      <c r="V57" s="2">
        <f t="shared" ca="1" si="120"/>
        <v>0</v>
      </c>
      <c r="W57" s="2">
        <f t="shared" ca="1" si="99"/>
        <v>70.209999999999994</v>
      </c>
      <c r="X57" s="2">
        <f t="shared" ca="1" si="100"/>
        <v>57.8</v>
      </c>
      <c r="Y57" s="8">
        <f t="shared" ca="1" si="101"/>
        <v>46</v>
      </c>
      <c r="Z57" s="2">
        <f t="shared" ref="Z57:AE62" ca="1" si="121">IF(Z$3=0,"",INDEX(INDIRECT(Z$1),$Y57,Z$3))</f>
        <v>9.91</v>
      </c>
      <c r="AA57" s="2">
        <f t="shared" ca="1" si="121"/>
        <v>43.05</v>
      </c>
      <c r="AB57" s="2">
        <f t="shared" ca="1" si="121"/>
        <v>2.4700000000000002</v>
      </c>
      <c r="AC57" s="2">
        <f t="shared" ca="1" si="121"/>
        <v>0</v>
      </c>
      <c r="AD57" s="2">
        <f t="shared" ca="1" si="121"/>
        <v>14.78</v>
      </c>
      <c r="AE57" s="2">
        <f t="shared" ca="1" si="121"/>
        <v>0</v>
      </c>
      <c r="AF57" s="2">
        <f t="shared" ca="1" si="103"/>
        <v>70.209999999999994</v>
      </c>
      <c r="AG57" s="2">
        <f t="shared" ca="1" si="104"/>
        <v>57.8</v>
      </c>
      <c r="AH57" s="8">
        <f t="shared" ca="1" si="105"/>
        <v>46</v>
      </c>
      <c r="AI57" s="2">
        <f t="shared" ref="AI57:AN62" ca="1" si="122">IF(AI$3=0,"",INDEX(INDIRECT(AI$1),$AH57,AI$3))</f>
        <v>9.91</v>
      </c>
      <c r="AJ57" s="2">
        <f t="shared" ca="1" si="122"/>
        <v>43.05</v>
      </c>
      <c r="AK57" s="2">
        <f t="shared" ca="1" si="122"/>
        <v>2.4700000000000002</v>
      </c>
      <c r="AL57" s="2">
        <f t="shared" ca="1" si="122"/>
        <v>0</v>
      </c>
      <c r="AM57" s="2">
        <f t="shared" ca="1" si="122"/>
        <v>14.78</v>
      </c>
      <c r="AN57" s="2" t="str">
        <f t="shared" ca="1" si="122"/>
        <v/>
      </c>
      <c r="AO57" s="2">
        <f t="shared" ca="1" si="107"/>
        <v>70.209999999999994</v>
      </c>
      <c r="AP57" s="2">
        <f t="shared" ca="1" si="108"/>
        <v>57.8</v>
      </c>
      <c r="AQ57" s="8">
        <f t="shared" ca="1" si="109"/>
        <v>46</v>
      </c>
      <c r="AR57" s="2">
        <f t="shared" ref="AR57:AW62" ca="1" si="123">IF(AR$3=0,"",INDEX(INDIRECT(AR$1),$AQ57,AR$3))</f>
        <v>9.91</v>
      </c>
      <c r="AS57" s="2">
        <f t="shared" ca="1" si="123"/>
        <v>43.05</v>
      </c>
      <c r="AT57" s="2">
        <f t="shared" ca="1" si="123"/>
        <v>2.4700000000000002</v>
      </c>
      <c r="AU57" s="2">
        <f t="shared" ca="1" si="123"/>
        <v>0</v>
      </c>
      <c r="AV57" s="2">
        <f t="shared" ca="1" si="123"/>
        <v>14.78</v>
      </c>
      <c r="AW57" s="2" t="str">
        <f t="shared" ca="1" si="123"/>
        <v/>
      </c>
      <c r="AX57" s="2">
        <f t="shared" ca="1" si="111"/>
        <v>70.209999999999994</v>
      </c>
      <c r="AY57" s="2">
        <f t="shared" ca="1" si="112"/>
        <v>57.8</v>
      </c>
      <c r="AZ57" t="str">
        <f t="shared" si="113"/>
        <v>U03R11</v>
      </c>
      <c r="BA57">
        <f t="shared" si="114"/>
        <v>57</v>
      </c>
      <c r="BB57" s="54" t="b">
        <f t="shared" si="119"/>
        <v>1</v>
      </c>
    </row>
    <row r="58" spans="1:54" x14ac:dyDescent="0.25">
      <c r="A58" t="str">
        <f t="shared" si="115"/>
        <v>U03</v>
      </c>
      <c r="B58" t="s">
        <v>36</v>
      </c>
      <c r="C58" s="3" t="str">
        <f t="shared" si="87"/>
        <v>Zone 12</v>
      </c>
      <c r="D58" s="56" t="str">
        <f t="shared" ca="1" si="88"/>
        <v>Pass</v>
      </c>
      <c r="E58" s="2">
        <f t="shared" ca="1" si="89"/>
        <v>54.37</v>
      </c>
      <c r="F58" s="2">
        <f t="shared" ca="1" si="90"/>
        <v>54.37</v>
      </c>
      <c r="G58" s="27">
        <f t="shared" ca="1" si="116"/>
        <v>0</v>
      </c>
      <c r="H58" s="3" t="str">
        <f t="shared" ca="1" si="91"/>
        <v>Yes</v>
      </c>
      <c r="I58" s="2">
        <f t="shared" ca="1" si="92"/>
        <v>54.37</v>
      </c>
      <c r="J58" s="2">
        <f t="shared" ca="1" si="93"/>
        <v>54.37</v>
      </c>
      <c r="K58" s="2">
        <f t="shared" ca="1" si="94"/>
        <v>54.37</v>
      </c>
      <c r="L58" s="27">
        <f t="shared" ca="1" si="117"/>
        <v>0</v>
      </c>
      <c r="M58" s="3" t="str">
        <f t="shared" ca="1" si="95"/>
        <v>Yes</v>
      </c>
      <c r="N58" s="3" t="str">
        <f t="shared" si="96"/>
        <v>U03R12</v>
      </c>
      <c r="O58" s="34">
        <f t="shared" ca="1" si="118"/>
        <v>0</v>
      </c>
      <c r="P58" s="8">
        <f t="shared" ca="1" si="97"/>
        <v>47</v>
      </c>
      <c r="Q58" s="2">
        <f t="shared" ca="1" si="120"/>
        <v>9.7799999999999994</v>
      </c>
      <c r="R58" s="2">
        <f t="shared" ca="1" si="120"/>
        <v>26.66</v>
      </c>
      <c r="S58" s="2">
        <f t="shared" ca="1" si="120"/>
        <v>2.4700000000000002</v>
      </c>
      <c r="T58" s="2">
        <f t="shared" ca="1" si="120"/>
        <v>0</v>
      </c>
      <c r="U58" s="2">
        <f t="shared" ca="1" si="120"/>
        <v>15.46</v>
      </c>
      <c r="V58" s="2">
        <f t="shared" ca="1" si="120"/>
        <v>0</v>
      </c>
      <c r="W58" s="2">
        <f t="shared" ca="1" si="99"/>
        <v>54.37</v>
      </c>
      <c r="X58" s="2">
        <f t="shared" ca="1" si="100"/>
        <v>57.9</v>
      </c>
      <c r="Y58" s="8">
        <f t="shared" ca="1" si="101"/>
        <v>47</v>
      </c>
      <c r="Z58" s="2">
        <f t="shared" ca="1" si="121"/>
        <v>9.7799999999999994</v>
      </c>
      <c r="AA58" s="2">
        <f t="shared" ca="1" si="121"/>
        <v>26.66</v>
      </c>
      <c r="AB58" s="2">
        <f t="shared" ca="1" si="121"/>
        <v>2.4700000000000002</v>
      </c>
      <c r="AC58" s="2">
        <f t="shared" ca="1" si="121"/>
        <v>0</v>
      </c>
      <c r="AD58" s="2">
        <f t="shared" ca="1" si="121"/>
        <v>15.46</v>
      </c>
      <c r="AE58" s="2">
        <f t="shared" ca="1" si="121"/>
        <v>0</v>
      </c>
      <c r="AF58" s="2">
        <f t="shared" ca="1" si="103"/>
        <v>54.37</v>
      </c>
      <c r="AG58" s="2">
        <f t="shared" ca="1" si="104"/>
        <v>57.9</v>
      </c>
      <c r="AH58" s="8">
        <f t="shared" ca="1" si="105"/>
        <v>47</v>
      </c>
      <c r="AI58" s="2">
        <f t="shared" ca="1" si="122"/>
        <v>9.7799999999999994</v>
      </c>
      <c r="AJ58" s="2">
        <f t="shared" ca="1" si="122"/>
        <v>26.66</v>
      </c>
      <c r="AK58" s="2">
        <f t="shared" ca="1" si="122"/>
        <v>2.4700000000000002</v>
      </c>
      <c r="AL58" s="2">
        <f t="shared" ca="1" si="122"/>
        <v>0</v>
      </c>
      <c r="AM58" s="2">
        <f t="shared" ca="1" si="122"/>
        <v>15.46</v>
      </c>
      <c r="AN58" s="2" t="str">
        <f t="shared" ca="1" si="122"/>
        <v/>
      </c>
      <c r="AO58" s="2">
        <f t="shared" ca="1" si="107"/>
        <v>54.37</v>
      </c>
      <c r="AP58" s="2">
        <f t="shared" ca="1" si="108"/>
        <v>57.9</v>
      </c>
      <c r="AQ58" s="8">
        <f t="shared" ca="1" si="109"/>
        <v>47</v>
      </c>
      <c r="AR58" s="2">
        <f t="shared" ca="1" si="123"/>
        <v>9.7799999999999994</v>
      </c>
      <c r="AS58" s="2">
        <f t="shared" ca="1" si="123"/>
        <v>26.66</v>
      </c>
      <c r="AT58" s="2">
        <f t="shared" ca="1" si="123"/>
        <v>2.4700000000000002</v>
      </c>
      <c r="AU58" s="2">
        <f t="shared" ca="1" si="123"/>
        <v>0</v>
      </c>
      <c r="AV58" s="2">
        <f t="shared" ca="1" si="123"/>
        <v>15.46</v>
      </c>
      <c r="AW58" s="2" t="str">
        <f t="shared" ca="1" si="123"/>
        <v/>
      </c>
      <c r="AX58" s="2">
        <f t="shared" ca="1" si="111"/>
        <v>54.37</v>
      </c>
      <c r="AY58" s="2">
        <f t="shared" ca="1" si="112"/>
        <v>57.9</v>
      </c>
      <c r="AZ58" t="str">
        <f t="shared" si="113"/>
        <v>U03R12</v>
      </c>
      <c r="BA58">
        <f t="shared" si="114"/>
        <v>58</v>
      </c>
      <c r="BB58" s="54" t="b">
        <f t="shared" si="119"/>
        <v>1</v>
      </c>
    </row>
    <row r="59" spans="1:54" x14ac:dyDescent="0.25">
      <c r="A59" t="str">
        <f t="shared" si="115"/>
        <v>U03</v>
      </c>
      <c r="B59" t="s">
        <v>37</v>
      </c>
      <c r="C59" s="3" t="str">
        <f t="shared" si="87"/>
        <v>Zone 13</v>
      </c>
      <c r="D59" s="56" t="str">
        <f t="shared" ca="1" si="88"/>
        <v>Pass</v>
      </c>
      <c r="E59" s="2">
        <f t="shared" ca="1" si="89"/>
        <v>71.77</v>
      </c>
      <c r="F59" s="2">
        <f t="shared" ca="1" si="90"/>
        <v>71.77</v>
      </c>
      <c r="G59" s="27">
        <f t="shared" ca="1" si="116"/>
        <v>0</v>
      </c>
      <c r="H59" s="3" t="str">
        <f t="shared" ca="1" si="91"/>
        <v>Yes</v>
      </c>
      <c r="I59" s="2">
        <f t="shared" ca="1" si="92"/>
        <v>71.77</v>
      </c>
      <c r="J59" s="2">
        <f t="shared" ca="1" si="93"/>
        <v>71.77</v>
      </c>
      <c r="K59" s="2">
        <f t="shared" ca="1" si="94"/>
        <v>71.77</v>
      </c>
      <c r="L59" s="27">
        <f t="shared" ca="1" si="117"/>
        <v>0</v>
      </c>
      <c r="M59" s="3" t="str">
        <f t="shared" ca="1" si="95"/>
        <v>Yes</v>
      </c>
      <c r="N59" s="3" t="str">
        <f t="shared" si="96"/>
        <v>U03R13</v>
      </c>
      <c r="O59" s="34">
        <f t="shared" ca="1" si="118"/>
        <v>0</v>
      </c>
      <c r="P59" s="8">
        <f t="shared" ca="1" si="97"/>
        <v>48</v>
      </c>
      <c r="Q59" s="2">
        <f t="shared" ca="1" si="120"/>
        <v>8.57</v>
      </c>
      <c r="R59" s="2">
        <f t="shared" ca="1" si="120"/>
        <v>46.23</v>
      </c>
      <c r="S59" s="2">
        <f t="shared" ca="1" si="120"/>
        <v>2.4700000000000002</v>
      </c>
      <c r="T59" s="2">
        <f t="shared" ca="1" si="120"/>
        <v>0</v>
      </c>
      <c r="U59" s="2">
        <f t="shared" ca="1" si="120"/>
        <v>14.5</v>
      </c>
      <c r="V59" s="2">
        <f t="shared" ca="1" si="120"/>
        <v>0</v>
      </c>
      <c r="W59" s="2">
        <f t="shared" ca="1" si="99"/>
        <v>71.77</v>
      </c>
      <c r="X59" s="2">
        <f t="shared" ca="1" si="100"/>
        <v>59.2</v>
      </c>
      <c r="Y59" s="8">
        <f t="shared" ca="1" si="101"/>
        <v>48</v>
      </c>
      <c r="Z59" s="2">
        <f t="shared" ca="1" si="121"/>
        <v>8.57</v>
      </c>
      <c r="AA59" s="2">
        <f t="shared" ca="1" si="121"/>
        <v>46.23</v>
      </c>
      <c r="AB59" s="2">
        <f t="shared" ca="1" si="121"/>
        <v>2.4700000000000002</v>
      </c>
      <c r="AC59" s="2">
        <f t="shared" ca="1" si="121"/>
        <v>0</v>
      </c>
      <c r="AD59" s="2">
        <f t="shared" ca="1" si="121"/>
        <v>14.5</v>
      </c>
      <c r="AE59" s="2">
        <f t="shared" ca="1" si="121"/>
        <v>0</v>
      </c>
      <c r="AF59" s="2">
        <f t="shared" ca="1" si="103"/>
        <v>71.77</v>
      </c>
      <c r="AG59" s="2">
        <f t="shared" ca="1" si="104"/>
        <v>59.2</v>
      </c>
      <c r="AH59" s="8">
        <f t="shared" ca="1" si="105"/>
        <v>48</v>
      </c>
      <c r="AI59" s="2">
        <f t="shared" ca="1" si="122"/>
        <v>8.57</v>
      </c>
      <c r="AJ59" s="2">
        <f t="shared" ca="1" si="122"/>
        <v>46.23</v>
      </c>
      <c r="AK59" s="2">
        <f t="shared" ca="1" si="122"/>
        <v>2.4700000000000002</v>
      </c>
      <c r="AL59" s="2">
        <f t="shared" ca="1" si="122"/>
        <v>0</v>
      </c>
      <c r="AM59" s="2">
        <f t="shared" ca="1" si="122"/>
        <v>14.5</v>
      </c>
      <c r="AN59" s="2" t="str">
        <f t="shared" ca="1" si="122"/>
        <v/>
      </c>
      <c r="AO59" s="2">
        <f t="shared" ca="1" si="107"/>
        <v>71.77</v>
      </c>
      <c r="AP59" s="2">
        <f t="shared" ca="1" si="108"/>
        <v>59.2</v>
      </c>
      <c r="AQ59" s="8">
        <f t="shared" ca="1" si="109"/>
        <v>48</v>
      </c>
      <c r="AR59" s="2">
        <f t="shared" ca="1" si="123"/>
        <v>8.57</v>
      </c>
      <c r="AS59" s="2">
        <f t="shared" ca="1" si="123"/>
        <v>46.23</v>
      </c>
      <c r="AT59" s="2">
        <f t="shared" ca="1" si="123"/>
        <v>2.4700000000000002</v>
      </c>
      <c r="AU59" s="2">
        <f t="shared" ca="1" si="123"/>
        <v>0</v>
      </c>
      <c r="AV59" s="2">
        <f t="shared" ca="1" si="123"/>
        <v>14.5</v>
      </c>
      <c r="AW59" s="2" t="str">
        <f t="shared" ca="1" si="123"/>
        <v/>
      </c>
      <c r="AX59" s="2">
        <f t="shared" ca="1" si="111"/>
        <v>71.77</v>
      </c>
      <c r="AY59" s="2">
        <f t="shared" ca="1" si="112"/>
        <v>59.2</v>
      </c>
      <c r="AZ59" t="str">
        <f t="shared" si="113"/>
        <v>U03R13</v>
      </c>
      <c r="BA59">
        <f t="shared" si="114"/>
        <v>59</v>
      </c>
      <c r="BB59" s="54" t="b">
        <f t="shared" si="119"/>
        <v>1</v>
      </c>
    </row>
    <row r="60" spans="1:54" x14ac:dyDescent="0.25">
      <c r="A60" t="str">
        <f t="shared" si="115"/>
        <v>U03</v>
      </c>
      <c r="B60" t="s">
        <v>38</v>
      </c>
      <c r="C60" s="3" t="str">
        <f t="shared" si="87"/>
        <v>Zone 14</v>
      </c>
      <c r="D60" s="56" t="str">
        <f t="shared" ca="1" si="88"/>
        <v>Pass</v>
      </c>
      <c r="E60" s="2">
        <f t="shared" ca="1" si="89"/>
        <v>66.5</v>
      </c>
      <c r="F60" s="2">
        <f t="shared" ca="1" si="90"/>
        <v>66.5</v>
      </c>
      <c r="G60" s="27">
        <f t="shared" ca="1" si="116"/>
        <v>0</v>
      </c>
      <c r="H60" s="3" t="str">
        <f t="shared" ca="1" si="91"/>
        <v>Yes</v>
      </c>
      <c r="I60" s="2">
        <f t="shared" ca="1" si="92"/>
        <v>66.5</v>
      </c>
      <c r="J60" s="2">
        <f t="shared" ca="1" si="93"/>
        <v>66.5</v>
      </c>
      <c r="K60" s="2">
        <f t="shared" ca="1" si="94"/>
        <v>66.5</v>
      </c>
      <c r="L60" s="27">
        <f t="shared" ca="1" si="117"/>
        <v>0</v>
      </c>
      <c r="M60" s="3" t="str">
        <f t="shared" ca="1" si="95"/>
        <v>Yes</v>
      </c>
      <c r="N60" s="3" t="str">
        <f t="shared" si="96"/>
        <v>U03R14</v>
      </c>
      <c r="O60" s="34">
        <f t="shared" ca="1" si="118"/>
        <v>0</v>
      </c>
      <c r="P60" s="8">
        <f t="shared" ca="1" si="97"/>
        <v>49</v>
      </c>
      <c r="Q60" s="2">
        <f t="shared" ca="1" si="120"/>
        <v>9.61</v>
      </c>
      <c r="R60" s="2">
        <f t="shared" ca="1" si="120"/>
        <v>39.46</v>
      </c>
      <c r="S60" s="2">
        <f t="shared" ca="1" si="120"/>
        <v>2.37</v>
      </c>
      <c r="T60" s="2">
        <f t="shared" ca="1" si="120"/>
        <v>0</v>
      </c>
      <c r="U60" s="2">
        <f t="shared" ca="1" si="120"/>
        <v>15.06</v>
      </c>
      <c r="V60" s="2">
        <f t="shared" ca="1" si="120"/>
        <v>0</v>
      </c>
      <c r="W60" s="2">
        <f t="shared" ca="1" si="99"/>
        <v>66.5</v>
      </c>
      <c r="X60" s="2">
        <f t="shared" ca="1" si="100"/>
        <v>58.6</v>
      </c>
      <c r="Y60" s="8">
        <f t="shared" ca="1" si="101"/>
        <v>49</v>
      </c>
      <c r="Z60" s="2">
        <f t="shared" ca="1" si="121"/>
        <v>9.61</v>
      </c>
      <c r="AA60" s="2">
        <f t="shared" ca="1" si="121"/>
        <v>39.46</v>
      </c>
      <c r="AB60" s="2">
        <f t="shared" ca="1" si="121"/>
        <v>2.37</v>
      </c>
      <c r="AC60" s="2">
        <f t="shared" ca="1" si="121"/>
        <v>0</v>
      </c>
      <c r="AD60" s="2">
        <f t="shared" ca="1" si="121"/>
        <v>15.06</v>
      </c>
      <c r="AE60" s="2">
        <f t="shared" ca="1" si="121"/>
        <v>0</v>
      </c>
      <c r="AF60" s="2">
        <f t="shared" ca="1" si="103"/>
        <v>66.5</v>
      </c>
      <c r="AG60" s="2">
        <f t="shared" ca="1" si="104"/>
        <v>58.6</v>
      </c>
      <c r="AH60" s="8">
        <f t="shared" ca="1" si="105"/>
        <v>49</v>
      </c>
      <c r="AI60" s="2">
        <f t="shared" ca="1" si="122"/>
        <v>9.61</v>
      </c>
      <c r="AJ60" s="2">
        <f t="shared" ca="1" si="122"/>
        <v>39.46</v>
      </c>
      <c r="AK60" s="2">
        <f t="shared" ca="1" si="122"/>
        <v>2.37</v>
      </c>
      <c r="AL60" s="2">
        <f t="shared" ca="1" si="122"/>
        <v>0</v>
      </c>
      <c r="AM60" s="2">
        <f t="shared" ca="1" si="122"/>
        <v>15.06</v>
      </c>
      <c r="AN60" s="2" t="str">
        <f t="shared" ca="1" si="122"/>
        <v/>
      </c>
      <c r="AO60" s="2">
        <f t="shared" ca="1" si="107"/>
        <v>66.5</v>
      </c>
      <c r="AP60" s="2">
        <f t="shared" ca="1" si="108"/>
        <v>58.6</v>
      </c>
      <c r="AQ60" s="8">
        <f t="shared" ca="1" si="109"/>
        <v>49</v>
      </c>
      <c r="AR60" s="2">
        <f t="shared" ca="1" si="123"/>
        <v>9.61</v>
      </c>
      <c r="AS60" s="2">
        <f t="shared" ca="1" si="123"/>
        <v>39.46</v>
      </c>
      <c r="AT60" s="2">
        <f t="shared" ca="1" si="123"/>
        <v>2.37</v>
      </c>
      <c r="AU60" s="2">
        <f t="shared" ca="1" si="123"/>
        <v>0</v>
      </c>
      <c r="AV60" s="2">
        <f t="shared" ca="1" si="123"/>
        <v>15.06</v>
      </c>
      <c r="AW60" s="2" t="str">
        <f t="shared" ca="1" si="123"/>
        <v/>
      </c>
      <c r="AX60" s="2">
        <f t="shared" ca="1" si="111"/>
        <v>66.5</v>
      </c>
      <c r="AY60" s="2">
        <f t="shared" ca="1" si="112"/>
        <v>58.6</v>
      </c>
      <c r="AZ60" t="str">
        <f t="shared" si="113"/>
        <v>U03R14</v>
      </c>
      <c r="BA60">
        <f t="shared" si="114"/>
        <v>60</v>
      </c>
      <c r="BB60" s="54" t="b">
        <f t="shared" si="119"/>
        <v>1</v>
      </c>
    </row>
    <row r="61" spans="1:54" x14ac:dyDescent="0.25">
      <c r="A61" t="str">
        <f t="shared" si="115"/>
        <v>U03</v>
      </c>
      <c r="B61" t="s">
        <v>39</v>
      </c>
      <c r="C61" s="3" t="str">
        <f t="shared" si="87"/>
        <v>Zone 15</v>
      </c>
      <c r="D61" s="56" t="str">
        <f t="shared" ca="1" si="88"/>
        <v>Pass</v>
      </c>
      <c r="E61" s="2">
        <f t="shared" ca="1" si="89"/>
        <v>102.02</v>
      </c>
      <c r="F61" s="2">
        <f t="shared" ca="1" si="90"/>
        <v>102.02</v>
      </c>
      <c r="G61" s="27">
        <f t="shared" ca="1" si="116"/>
        <v>0</v>
      </c>
      <c r="H61" s="3" t="str">
        <f t="shared" ca="1" si="91"/>
        <v>Yes</v>
      </c>
      <c r="I61" s="2">
        <f t="shared" ca="1" si="92"/>
        <v>102.02</v>
      </c>
      <c r="J61" s="2">
        <f t="shared" ca="1" si="93"/>
        <v>102.02</v>
      </c>
      <c r="K61" s="2">
        <f t="shared" ca="1" si="94"/>
        <v>102.02</v>
      </c>
      <c r="L61" s="27">
        <f t="shared" ca="1" si="117"/>
        <v>0</v>
      </c>
      <c r="M61" s="3" t="str">
        <f t="shared" ca="1" si="95"/>
        <v>Yes</v>
      </c>
      <c r="N61" s="3" t="str">
        <f t="shared" si="96"/>
        <v>U03R15</v>
      </c>
      <c r="O61" s="34">
        <f t="shared" ca="1" si="118"/>
        <v>0</v>
      </c>
      <c r="P61" s="8">
        <f t="shared" ca="1" si="97"/>
        <v>50</v>
      </c>
      <c r="Q61" s="2">
        <f t="shared" ca="1" si="120"/>
        <v>0.09</v>
      </c>
      <c r="R61" s="2">
        <f t="shared" ca="1" si="120"/>
        <v>88.55</v>
      </c>
      <c r="S61" s="2">
        <f t="shared" ca="1" si="120"/>
        <v>2.37</v>
      </c>
      <c r="T61" s="2">
        <f t="shared" ca="1" si="120"/>
        <v>0</v>
      </c>
      <c r="U61" s="2">
        <f t="shared" ca="1" si="120"/>
        <v>11.01</v>
      </c>
      <c r="V61" s="2">
        <f t="shared" ca="1" si="120"/>
        <v>0</v>
      </c>
      <c r="W61" s="2">
        <f t="shared" ca="1" si="99"/>
        <v>102.02</v>
      </c>
      <c r="X61" s="2">
        <f t="shared" ca="1" si="100"/>
        <v>62.9</v>
      </c>
      <c r="Y61" s="8">
        <f t="shared" ca="1" si="101"/>
        <v>50</v>
      </c>
      <c r="Z61" s="2">
        <f t="shared" ca="1" si="121"/>
        <v>0.09</v>
      </c>
      <c r="AA61" s="2">
        <f t="shared" ca="1" si="121"/>
        <v>88.55</v>
      </c>
      <c r="AB61" s="2">
        <f t="shared" ca="1" si="121"/>
        <v>2.37</v>
      </c>
      <c r="AC61" s="2">
        <f t="shared" ca="1" si="121"/>
        <v>0</v>
      </c>
      <c r="AD61" s="2">
        <f t="shared" ca="1" si="121"/>
        <v>11.01</v>
      </c>
      <c r="AE61" s="2">
        <f t="shared" ca="1" si="121"/>
        <v>0</v>
      </c>
      <c r="AF61" s="2">
        <f t="shared" ca="1" si="103"/>
        <v>102.02</v>
      </c>
      <c r="AG61" s="2">
        <f t="shared" ca="1" si="104"/>
        <v>62.9</v>
      </c>
      <c r="AH61" s="8">
        <f t="shared" ca="1" si="105"/>
        <v>50</v>
      </c>
      <c r="AI61" s="2">
        <f t="shared" ca="1" si="122"/>
        <v>0.09</v>
      </c>
      <c r="AJ61" s="2">
        <f t="shared" ca="1" si="122"/>
        <v>88.55</v>
      </c>
      <c r="AK61" s="2">
        <f t="shared" ca="1" si="122"/>
        <v>2.37</v>
      </c>
      <c r="AL61" s="2">
        <f t="shared" ca="1" si="122"/>
        <v>0</v>
      </c>
      <c r="AM61" s="2">
        <f t="shared" ca="1" si="122"/>
        <v>11.01</v>
      </c>
      <c r="AN61" s="2" t="str">
        <f t="shared" ca="1" si="122"/>
        <v/>
      </c>
      <c r="AO61" s="2">
        <f t="shared" ca="1" si="107"/>
        <v>102.02</v>
      </c>
      <c r="AP61" s="2">
        <f t="shared" ca="1" si="108"/>
        <v>62.9</v>
      </c>
      <c r="AQ61" s="8">
        <f t="shared" ca="1" si="109"/>
        <v>50</v>
      </c>
      <c r="AR61" s="2">
        <f t="shared" ca="1" si="123"/>
        <v>0.09</v>
      </c>
      <c r="AS61" s="2">
        <f t="shared" ca="1" si="123"/>
        <v>88.55</v>
      </c>
      <c r="AT61" s="2">
        <f t="shared" ca="1" si="123"/>
        <v>2.37</v>
      </c>
      <c r="AU61" s="2">
        <f t="shared" ca="1" si="123"/>
        <v>0</v>
      </c>
      <c r="AV61" s="2">
        <f t="shared" ca="1" si="123"/>
        <v>11.01</v>
      </c>
      <c r="AW61" s="2" t="str">
        <f t="shared" ca="1" si="123"/>
        <v/>
      </c>
      <c r="AX61" s="2">
        <f t="shared" ca="1" si="111"/>
        <v>102.02</v>
      </c>
      <c r="AY61" s="2">
        <f t="shared" ca="1" si="112"/>
        <v>62.9</v>
      </c>
      <c r="AZ61" t="str">
        <f t="shared" si="113"/>
        <v>U03R15</v>
      </c>
      <c r="BA61">
        <f t="shared" si="114"/>
        <v>61</v>
      </c>
      <c r="BB61" s="54" t="b">
        <f t="shared" si="119"/>
        <v>1</v>
      </c>
    </row>
    <row r="62" spans="1:54" x14ac:dyDescent="0.25">
      <c r="A62" t="str">
        <f t="shared" si="115"/>
        <v>U03</v>
      </c>
      <c r="B62" t="s">
        <v>40</v>
      </c>
      <c r="C62" s="3" t="str">
        <f t="shared" si="87"/>
        <v>Zone 16</v>
      </c>
      <c r="D62" s="56" t="str">
        <f t="shared" ca="1" si="88"/>
        <v>Pass</v>
      </c>
      <c r="E62" s="2">
        <f t="shared" ca="1" si="89"/>
        <v>56.23</v>
      </c>
      <c r="F62" s="2">
        <f t="shared" ca="1" si="90"/>
        <v>56.23</v>
      </c>
      <c r="G62" s="27">
        <f t="shared" ca="1" si="116"/>
        <v>0</v>
      </c>
      <c r="H62" s="3" t="str">
        <f t="shared" ca="1" si="91"/>
        <v>Yes</v>
      </c>
      <c r="I62" s="2">
        <f t="shared" ca="1" si="92"/>
        <v>56.23</v>
      </c>
      <c r="J62" s="2">
        <f t="shared" ca="1" si="93"/>
        <v>56.23</v>
      </c>
      <c r="K62" s="2">
        <f t="shared" ca="1" si="94"/>
        <v>56.23</v>
      </c>
      <c r="L62" s="27">
        <f t="shared" ca="1" si="117"/>
        <v>0</v>
      </c>
      <c r="M62" s="3" t="str">
        <f t="shared" ca="1" si="95"/>
        <v>Yes</v>
      </c>
      <c r="N62" s="3" t="str">
        <f t="shared" si="96"/>
        <v>U03R16</v>
      </c>
      <c r="O62" s="34">
        <f t="shared" ca="1" si="118"/>
        <v>0</v>
      </c>
      <c r="P62" s="8">
        <f t="shared" ca="1" si="97"/>
        <v>51</v>
      </c>
      <c r="Q62" s="2">
        <f t="shared" ca="1" si="120"/>
        <v>26.63</v>
      </c>
      <c r="R62" s="2">
        <f t="shared" ca="1" si="120"/>
        <v>8.7899999999999991</v>
      </c>
      <c r="S62" s="2">
        <f t="shared" ca="1" si="120"/>
        <v>2.36</v>
      </c>
      <c r="T62" s="2">
        <f t="shared" ca="1" si="120"/>
        <v>0</v>
      </c>
      <c r="U62" s="2">
        <f t="shared" ca="1" si="120"/>
        <v>18.45</v>
      </c>
      <c r="V62" s="2">
        <f t="shared" ca="1" si="120"/>
        <v>0</v>
      </c>
      <c r="W62" s="2">
        <f t="shared" ca="1" si="99"/>
        <v>56.23</v>
      </c>
      <c r="X62" s="2">
        <f t="shared" ca="1" si="100"/>
        <v>62.9</v>
      </c>
      <c r="Y62" s="8">
        <f t="shared" ca="1" si="101"/>
        <v>51</v>
      </c>
      <c r="Z62" s="2">
        <f t="shared" ca="1" si="121"/>
        <v>26.63</v>
      </c>
      <c r="AA62" s="2">
        <f t="shared" ca="1" si="121"/>
        <v>8.7899999999999991</v>
      </c>
      <c r="AB62" s="2">
        <f t="shared" ca="1" si="121"/>
        <v>2.36</v>
      </c>
      <c r="AC62" s="2">
        <f t="shared" ca="1" si="121"/>
        <v>0</v>
      </c>
      <c r="AD62" s="2">
        <f t="shared" ca="1" si="121"/>
        <v>18.45</v>
      </c>
      <c r="AE62" s="2">
        <f t="shared" ca="1" si="121"/>
        <v>0</v>
      </c>
      <c r="AF62" s="2">
        <f t="shared" ca="1" si="103"/>
        <v>56.23</v>
      </c>
      <c r="AG62" s="2">
        <f t="shared" ca="1" si="104"/>
        <v>62.9</v>
      </c>
      <c r="AH62" s="8">
        <f t="shared" ca="1" si="105"/>
        <v>51</v>
      </c>
      <c r="AI62" s="2">
        <f t="shared" ca="1" si="122"/>
        <v>26.63</v>
      </c>
      <c r="AJ62" s="2">
        <f t="shared" ca="1" si="122"/>
        <v>8.7899999999999991</v>
      </c>
      <c r="AK62" s="2">
        <f t="shared" ca="1" si="122"/>
        <v>2.36</v>
      </c>
      <c r="AL62" s="2">
        <f t="shared" ca="1" si="122"/>
        <v>0</v>
      </c>
      <c r="AM62" s="2">
        <f t="shared" ca="1" si="122"/>
        <v>18.45</v>
      </c>
      <c r="AN62" s="2" t="str">
        <f t="shared" ca="1" si="122"/>
        <v/>
      </c>
      <c r="AO62" s="2">
        <f t="shared" ca="1" si="107"/>
        <v>56.23</v>
      </c>
      <c r="AP62" s="2">
        <f t="shared" ca="1" si="108"/>
        <v>62.9</v>
      </c>
      <c r="AQ62" s="8">
        <f t="shared" ca="1" si="109"/>
        <v>51</v>
      </c>
      <c r="AR62" s="2">
        <f t="shared" ca="1" si="123"/>
        <v>26.63</v>
      </c>
      <c r="AS62" s="2">
        <f t="shared" ca="1" si="123"/>
        <v>8.7899999999999991</v>
      </c>
      <c r="AT62" s="2">
        <f t="shared" ca="1" si="123"/>
        <v>2.36</v>
      </c>
      <c r="AU62" s="2">
        <f t="shared" ca="1" si="123"/>
        <v>0</v>
      </c>
      <c r="AV62" s="2">
        <f t="shared" ca="1" si="123"/>
        <v>18.45</v>
      </c>
      <c r="AW62" s="2" t="str">
        <f t="shared" ca="1" si="123"/>
        <v/>
      </c>
      <c r="AX62" s="2">
        <f t="shared" ca="1" si="111"/>
        <v>56.23</v>
      </c>
      <c r="AY62" s="2">
        <f t="shared" ca="1" si="112"/>
        <v>62.9</v>
      </c>
      <c r="AZ62" t="str">
        <f t="shared" si="113"/>
        <v>U03R16</v>
      </c>
      <c r="BA62">
        <f t="shared" si="114"/>
        <v>62</v>
      </c>
      <c r="BB62" s="54" t="b">
        <f t="shared" si="119"/>
        <v>1</v>
      </c>
    </row>
    <row r="63" spans="1:54" x14ac:dyDescent="0.25">
      <c r="A63" s="33" t="str">
        <f>"Result "&amp;A46</f>
        <v>Result U03</v>
      </c>
      <c r="C63" s="5"/>
      <c r="D63" s="57" t="str">
        <f ca="1">IF(NOT(BB63),"n/a",IF(COUNTIF(D47:D62,Pass)=16,Pass,Fail))</f>
        <v>Pass</v>
      </c>
      <c r="E63" s="36">
        <f ca="1">AVERAGE(E47:E62)</f>
        <v>46.785625000000003</v>
      </c>
      <c r="F63" s="36">
        <f ca="1">AVERAGE(F47:F62)</f>
        <v>46.785625000000003</v>
      </c>
      <c r="G63" s="32">
        <f ca="1">IF(E63=0,0,(F63-E63)/E63)</f>
        <v>0</v>
      </c>
      <c r="H63" s="32"/>
      <c r="I63" s="36">
        <f ca="1">AVERAGE(I47:I62)</f>
        <v>46.785625000000003</v>
      </c>
      <c r="J63" s="36">
        <f ca="1">AVERAGE(J47:J62)</f>
        <v>46.785625000000003</v>
      </c>
      <c r="K63" s="36">
        <f ca="1">AVERAGE(K47:K62)</f>
        <v>46.785625000000003</v>
      </c>
      <c r="L63" s="32">
        <f t="shared" ca="1" si="117"/>
        <v>0</v>
      </c>
      <c r="M63" s="32" t="s">
        <v>542</v>
      </c>
      <c r="N63" s="30">
        <f ca="1">MIN(L47:L62)</f>
        <v>0</v>
      </c>
      <c r="O63" s="29">
        <f ca="1">AVERAGE(O47:O62)</f>
        <v>0</v>
      </c>
      <c r="P63" s="30" t="s">
        <v>544</v>
      </c>
      <c r="Q63" s="29">
        <f ca="1">AVERAGE(Q47:Q62)</f>
        <v>6.7381249999999993</v>
      </c>
      <c r="R63" s="29">
        <f ca="1">AVERAGE(R47:R62)</f>
        <v>22.183125</v>
      </c>
      <c r="S63" s="29">
        <f ca="1">AVERAGE(S47:S62)</f>
        <v>2.4293749999999998</v>
      </c>
      <c r="T63" s="29"/>
      <c r="U63" s="29">
        <f ca="1">AVERAGE(U47:U62)</f>
        <v>15.434999999999999</v>
      </c>
      <c r="V63" s="29">
        <f ca="1">AVERAGE(V47:V62)</f>
        <v>0</v>
      </c>
      <c r="W63" s="29">
        <f ca="1">AVERAGE(W47:W62)</f>
        <v>46.785625000000003</v>
      </c>
      <c r="X63" s="29">
        <f ca="1">AVERAGE(X47:X62)</f>
        <v>59.774999999999999</v>
      </c>
      <c r="Y63" s="29" t="s">
        <v>544</v>
      </c>
      <c r="Z63" s="29">
        <f ca="1">AVERAGE(Z47:Z62)</f>
        <v>6.7381249999999993</v>
      </c>
      <c r="AA63" s="29">
        <f ca="1">AVERAGE(AA47:AA62)</f>
        <v>22.183125</v>
      </c>
      <c r="AB63" s="29">
        <f ca="1">AVERAGE(AB47:AB62)</f>
        <v>2.4293749999999998</v>
      </c>
      <c r="AC63" s="29">
        <f ca="1">AVERAGE(AC47:AC62)</f>
        <v>0</v>
      </c>
      <c r="AD63" s="29">
        <f ca="1">AVERAGE(AD47:AD62)</f>
        <v>15.434999999999999</v>
      </c>
      <c r="AE63" s="29"/>
      <c r="AF63" s="29">
        <f ca="1">AVERAGE(AF47:AF62)</f>
        <v>46.785625000000003</v>
      </c>
      <c r="AG63" s="29">
        <f ca="1">AVERAGE(AG47:AG62)</f>
        <v>59.774999999999999</v>
      </c>
      <c r="AI63" s="29">
        <f ca="1">AVERAGE(AI47:AI62)</f>
        <v>6.7381249999999993</v>
      </c>
      <c r="AJ63" s="29">
        <f ca="1">AVERAGE(AJ47:AJ62)</f>
        <v>22.183125</v>
      </c>
      <c r="AK63" s="29">
        <f ca="1">AVERAGE(AK47:AK62)</f>
        <v>2.4293749999999998</v>
      </c>
      <c r="AL63" s="29">
        <f ca="1">AVERAGE(AL47:AL62)</f>
        <v>0</v>
      </c>
      <c r="AM63" s="29">
        <f ca="1">AVERAGE(AM47:AM62)</f>
        <v>15.434999999999999</v>
      </c>
      <c r="AN63" s="29"/>
      <c r="AO63" s="29">
        <f ca="1">AVERAGE(AO47:AO62)</f>
        <v>46.785625000000003</v>
      </c>
      <c r="AP63" s="29">
        <f ca="1">AVERAGE(AP47:AP62)</f>
        <v>59.774999999999999</v>
      </c>
      <c r="AQ63" s="29" t="s">
        <v>544</v>
      </c>
      <c r="AR63" s="29">
        <f ca="1">AVERAGE(AR47:AR62)</f>
        <v>6.7381249999999993</v>
      </c>
      <c r="AS63" s="29">
        <f ca="1">AVERAGE(AS47:AS62)</f>
        <v>22.183125</v>
      </c>
      <c r="AT63" s="29">
        <f ca="1">AVERAGE(AT47:AT62)</f>
        <v>2.4293749999999998</v>
      </c>
      <c r="AU63" s="29">
        <f ca="1">AVERAGE(AU47:AU62)</f>
        <v>0</v>
      </c>
      <c r="AV63" s="29">
        <f ca="1">AVERAGE(AV47:AV62)</f>
        <v>15.434999999999999</v>
      </c>
      <c r="AW63" s="29"/>
      <c r="AX63" s="29">
        <f ca="1">AVERAGE(AX47:AX62)</f>
        <v>46.785625000000003</v>
      </c>
      <c r="AY63" s="29">
        <f ca="1">AVERAGE(AY47:AY62)</f>
        <v>59.774999999999999</v>
      </c>
      <c r="BB63" s="54" t="b">
        <f t="shared" si="119"/>
        <v>1</v>
      </c>
    </row>
    <row r="64" spans="1:54" x14ac:dyDescent="0.25">
      <c r="D64" s="6"/>
      <c r="E64" s="6"/>
      <c r="F64" s="6"/>
      <c r="G64" s="6"/>
      <c r="H64" s="6"/>
      <c r="I64" s="6"/>
      <c r="J64" s="6"/>
      <c r="K64" s="6"/>
      <c r="L64" s="5" t="s">
        <v>544</v>
      </c>
      <c r="M64" s="5" t="s">
        <v>543</v>
      </c>
      <c r="N64" s="31">
        <f ca="1">MAX(L47:L62)</f>
        <v>0</v>
      </c>
      <c r="Y64" s="6" t="s">
        <v>545</v>
      </c>
      <c r="Z64" s="30">
        <f ca="1">(Z63-Q63)/Q63</f>
        <v>0</v>
      </c>
      <c r="AA64" s="30">
        <f ca="1">(AA63-R63)/R63</f>
        <v>0</v>
      </c>
      <c r="AB64" s="30">
        <f ca="1">(AB63-S63)/S63</f>
        <v>0</v>
      </c>
      <c r="AC64" s="30"/>
      <c r="AD64" s="30">
        <f ca="1">(AD63-U63)/U63</f>
        <v>0</v>
      </c>
      <c r="AE64" s="30"/>
      <c r="AF64" s="30">
        <f ca="1">(AF63-W63)/W63</f>
        <v>0</v>
      </c>
      <c r="AQ64" s="6"/>
      <c r="AR64" s="30"/>
      <c r="AS64" s="30"/>
      <c r="AT64" s="30"/>
      <c r="AU64" s="30"/>
      <c r="AV64" s="30"/>
      <c r="AW64" s="30"/>
      <c r="AX64" s="30"/>
      <c r="BB64" s="53"/>
    </row>
    <row r="65" spans="1:54" x14ac:dyDescent="0.25">
      <c r="A65" s="6" t="s">
        <v>450</v>
      </c>
      <c r="B65" s="6" t="str">
        <f>VLOOKUP(A65,TestArray,2)&amp;" in "&amp;VLOOKUP(A65,TestArray,3)&amp;" for Prototype "&amp;VLOOKUP(A65,TestArray,4)</f>
        <v>Proposed Design in All Zones for Prototype P2100ft2</v>
      </c>
      <c r="C65" s="6"/>
      <c r="I65" s="6" t="str">
        <f>VLOOKUP(A65,TestArray,21)</f>
        <v>Standard = T01 Standard for this test</v>
      </c>
      <c r="BB65" s="53"/>
    </row>
    <row r="66" spans="1:54" x14ac:dyDescent="0.25">
      <c r="A66" t="str">
        <f>A65</f>
        <v>U04</v>
      </c>
      <c r="B66" t="s">
        <v>3</v>
      </c>
      <c r="C66" s="3" t="str">
        <f t="shared" ref="C66:C81" si="124">VLOOKUP(A66,TestArray,4+RIGHT(B66,2))</f>
        <v>Zone 01</v>
      </c>
      <c r="D66" t="str">
        <f t="shared" ref="D66:D81" ca="1" si="125">IF(NOT(BB66),"n/a",IF(AND(H66=Yes,M66=Yes),Pass,Fail))</f>
        <v>Pass</v>
      </c>
      <c r="E66" s="2">
        <f t="shared" ref="E66:E81" ca="1" si="126">IF(Units="EDR",X66,W66)</f>
        <v>43.35</v>
      </c>
      <c r="F66" s="2">
        <f t="shared" ref="F66:F81" ca="1" si="127">IF(Units="EDR",AG66,AF66)</f>
        <v>43.35</v>
      </c>
      <c r="G66" s="27">
        <f ca="1">IF(E66=0,0,(F66-E66)/E66)</f>
        <v>0</v>
      </c>
      <c r="H66" s="3" t="str">
        <f t="shared" ref="H66:H81" ca="1" si="128">IF(AND((E66-Tolerance&lt;=F66),(E66+Tolerance&gt;=F66)),Yes,No)</f>
        <v>Yes</v>
      </c>
      <c r="I66" s="2">
        <f t="shared" ref="I66:I81" ca="1" si="129">IF(Units="EDR",J66,INDIRECT(RefCol&amp;INDEX(StandardArray,MATCH($N66,StandardList,0),2)))</f>
        <v>44.68</v>
      </c>
      <c r="J66" s="2">
        <f t="shared" ref="J66:J81" ca="1" si="130">IF(Units="EDR",AP66,AO66)</f>
        <v>44.68</v>
      </c>
      <c r="K66" s="2">
        <f t="shared" ref="K66:K81" ca="1" si="131">IF(Units="EDR",AY66,AX66)</f>
        <v>44.68</v>
      </c>
      <c r="L66" s="27">
        <f ca="1">IF(I66=0,0,(K66-I66)/I66)</f>
        <v>0</v>
      </c>
      <c r="M66" s="3" t="str">
        <f t="shared" ref="M66:M81" ca="1" si="132">IF(AND((I66-Tolerance&lt;=K66),(I66+Tolerance&gt;=K66),(J66-Tolerance&lt;=K66),(J66+Tolerance&gt;=K66)),Yes,No)</f>
        <v>Yes</v>
      </c>
      <c r="N66" s="3" t="str">
        <f>N9</f>
        <v>U01R01</v>
      </c>
      <c r="O66" s="34">
        <f ca="1">K66-F66</f>
        <v>1.3299999999999983</v>
      </c>
      <c r="P66" s="8">
        <f t="shared" ref="P66:P81" ca="1" si="133">MATCH($A66&amp;$B66,INDIRECT(P$2),0)</f>
        <v>52</v>
      </c>
      <c r="Q66" s="2">
        <f t="shared" ref="Q66:V75" ca="1" si="134">IF(Q$3=0,"",INDEX(INDIRECT(Q$1),$P66,Q$3))</f>
        <v>32.04</v>
      </c>
      <c r="R66" s="2">
        <f t="shared" ca="1" si="134"/>
        <v>0</v>
      </c>
      <c r="S66" s="2">
        <f t="shared" ca="1" si="134"/>
        <v>1.17</v>
      </c>
      <c r="T66" s="2">
        <f t="shared" ca="1" si="134"/>
        <v>0</v>
      </c>
      <c r="U66" s="2">
        <f t="shared" ca="1" si="134"/>
        <v>10.14</v>
      </c>
      <c r="V66" s="2">
        <f t="shared" ca="1" si="134"/>
        <v>0</v>
      </c>
      <c r="W66" s="2">
        <f t="shared" ref="W66:W81" ca="1" si="135">IF(TotalSum="No",INDEX(INDIRECT(W$1),$P66,W$3),SUM(Q66:V66))</f>
        <v>43.35</v>
      </c>
      <c r="X66" s="2">
        <f t="shared" ref="X66:X81" ca="1" si="136">IF(X$3=0,"",INDEX(INDIRECT(X$1),$P66,X$3))</f>
        <v>60.4</v>
      </c>
      <c r="Y66" s="8">
        <f t="shared" ref="Y66:Y81" ca="1" si="137">MATCH($A66&amp;$B66,INDIRECT(Y$2),0)</f>
        <v>52</v>
      </c>
      <c r="Z66" s="2">
        <f t="shared" ref="Z66:AE75" ca="1" si="138">IF(Z$3=0,"",INDEX(INDIRECT(Z$1),$Y66,Z$3))</f>
        <v>32.04</v>
      </c>
      <c r="AA66" s="2">
        <f t="shared" ca="1" si="138"/>
        <v>0</v>
      </c>
      <c r="AB66" s="2">
        <f t="shared" ca="1" si="138"/>
        <v>1.17</v>
      </c>
      <c r="AC66" s="2">
        <f t="shared" ca="1" si="138"/>
        <v>0</v>
      </c>
      <c r="AD66" s="2">
        <f t="shared" ca="1" si="138"/>
        <v>10.14</v>
      </c>
      <c r="AE66" s="2">
        <f t="shared" ca="1" si="138"/>
        <v>0</v>
      </c>
      <c r="AF66" s="2">
        <f t="shared" ref="AF66:AF81" ca="1" si="139">IF(TotalSum="No",INDEX(INDIRECT(AF$1),$Y66,AF$3),SUM(Z66:AE66))</f>
        <v>43.35</v>
      </c>
      <c r="AG66" s="2">
        <f t="shared" ref="AG66:AG81" ca="1" si="140">IF(AG$3=0,"",INDEX(INDIRECT(AG$1),$P66,AG$3))</f>
        <v>60.4</v>
      </c>
      <c r="AH66" s="8">
        <f t="shared" ref="AH66:AH81" ca="1" si="141">MATCH($A66&amp;$B66,INDIRECT(AH$2),0)</f>
        <v>52</v>
      </c>
      <c r="AI66" s="2">
        <f t="shared" ref="AI66:AN75" ca="1" si="142">IF(AI$3=0,"",INDEX(INDIRECT(AI$1),$AH66,AI$3))</f>
        <v>33.369999999999997</v>
      </c>
      <c r="AJ66" s="2">
        <f t="shared" ca="1" si="142"/>
        <v>0</v>
      </c>
      <c r="AK66" s="2">
        <f t="shared" ca="1" si="142"/>
        <v>1.17</v>
      </c>
      <c r="AL66" s="2">
        <f t="shared" ca="1" si="142"/>
        <v>0</v>
      </c>
      <c r="AM66" s="2">
        <f t="shared" ca="1" si="142"/>
        <v>10.14</v>
      </c>
      <c r="AN66" s="2" t="str">
        <f t="shared" ca="1" si="142"/>
        <v/>
      </c>
      <c r="AO66" s="2">
        <f t="shared" ref="AO66:AO81" ca="1" si="143">IF(TotalSum="No",INDEX(INDIRECT(AO$1),$AH66,AO$3),SUM(AI66:AN66))</f>
        <v>44.68</v>
      </c>
      <c r="AP66" s="2">
        <f t="shared" ref="AP66:AP81" ca="1" si="144">IF(AP$3=0,"",INDEX(INDIRECT(AP$1),$P66,AP$3))</f>
        <v>61.4</v>
      </c>
      <c r="AQ66" s="8">
        <f t="shared" ref="AQ66:AQ81" ca="1" si="145">MATCH($A66&amp;$B66,INDIRECT(AQ$2),0)</f>
        <v>52</v>
      </c>
      <c r="AR66" s="2">
        <f t="shared" ref="AR66:AW75" ca="1" si="146">IF(AR$3=0,"",INDEX(INDIRECT(AR$1),$AQ66,AR$3))</f>
        <v>33.369999999999997</v>
      </c>
      <c r="AS66" s="2">
        <f t="shared" ca="1" si="146"/>
        <v>0</v>
      </c>
      <c r="AT66" s="2">
        <f t="shared" ca="1" si="146"/>
        <v>1.17</v>
      </c>
      <c r="AU66" s="2">
        <f t="shared" ca="1" si="146"/>
        <v>0</v>
      </c>
      <c r="AV66" s="2">
        <f t="shared" ca="1" si="146"/>
        <v>10.14</v>
      </c>
      <c r="AW66" s="2" t="str">
        <f t="shared" ca="1" si="146"/>
        <v/>
      </c>
      <c r="AX66" s="2">
        <f t="shared" ref="AX66:AX81" ca="1" si="147">IF(TotalSum="No",INDEX(INDIRECT(AX$1),$AQ66,AX$3),SUM(AR66:AW66))</f>
        <v>44.68</v>
      </c>
      <c r="AY66" s="2">
        <f t="shared" ref="AY66:AY81" ca="1" si="148">IF(AY$3=0,"",INDEX(INDIRECT(AY$1),$P66,AY$3))</f>
        <v>61.4</v>
      </c>
      <c r="AZ66" t="str">
        <f t="shared" ref="AZ66:AZ81" si="149">A66&amp;B66</f>
        <v>U04R01</v>
      </c>
      <c r="BA66">
        <f t="shared" ref="BA66:BA81" si="150">ROW(AZ66)</f>
        <v>66</v>
      </c>
      <c r="BB66" s="55" t="b">
        <f>AND(SingleFamily="Yes",NewlyConstructed="Yes")</f>
        <v>1</v>
      </c>
    </row>
    <row r="67" spans="1:54" x14ac:dyDescent="0.25">
      <c r="A67" t="str">
        <f t="shared" ref="A67:A81" si="151">A66</f>
        <v>U04</v>
      </c>
      <c r="B67" t="s">
        <v>26</v>
      </c>
      <c r="C67" s="3" t="str">
        <f t="shared" si="124"/>
        <v>Zone 02</v>
      </c>
      <c r="D67" s="56" t="str">
        <f t="shared" ca="1" si="125"/>
        <v>Pass</v>
      </c>
      <c r="E67" s="2">
        <f t="shared" ca="1" si="126"/>
        <v>32.5</v>
      </c>
      <c r="F67" s="2">
        <f t="shared" ca="1" si="127"/>
        <v>32.5</v>
      </c>
      <c r="G67" s="27">
        <f t="shared" ref="G67:G81" ca="1" si="152">IF(E67=0,0,(F67-E67)/E67)</f>
        <v>0</v>
      </c>
      <c r="H67" s="3" t="str">
        <f t="shared" ca="1" si="128"/>
        <v>Yes</v>
      </c>
      <c r="I67" s="2">
        <f t="shared" ca="1" si="129"/>
        <v>33.99</v>
      </c>
      <c r="J67" s="2">
        <f t="shared" ca="1" si="130"/>
        <v>33.99</v>
      </c>
      <c r="K67" s="2">
        <f t="shared" ca="1" si="131"/>
        <v>33.99</v>
      </c>
      <c r="L67" s="27">
        <f t="shared" ref="L67:L82" ca="1" si="153">IF(I67=0,0,(K67-I67)/I67)</f>
        <v>0</v>
      </c>
      <c r="M67" s="3" t="str">
        <f t="shared" ca="1" si="132"/>
        <v>Yes</v>
      </c>
      <c r="N67" s="3" t="str">
        <f t="shared" ref="N67:N81" si="154">N10</f>
        <v>U01R02</v>
      </c>
      <c r="O67" s="34">
        <f t="shared" ref="O67:O81" ca="1" si="155">K67-F67</f>
        <v>1.490000000000002</v>
      </c>
      <c r="P67" s="8">
        <f t="shared" ca="1" si="133"/>
        <v>53</v>
      </c>
      <c r="Q67" s="2">
        <f t="shared" ca="1" si="134"/>
        <v>22.16</v>
      </c>
      <c r="R67" s="2">
        <f t="shared" ca="1" si="134"/>
        <v>0.02</v>
      </c>
      <c r="S67" s="2">
        <f t="shared" ca="1" si="134"/>
        <v>1.17</v>
      </c>
      <c r="T67" s="2">
        <f t="shared" ca="1" si="134"/>
        <v>0</v>
      </c>
      <c r="U67" s="2">
        <f t="shared" ca="1" si="134"/>
        <v>9.15</v>
      </c>
      <c r="V67" s="2">
        <f t="shared" ca="1" si="134"/>
        <v>0</v>
      </c>
      <c r="W67" s="2">
        <f t="shared" ca="1" si="135"/>
        <v>32.5</v>
      </c>
      <c r="X67" s="2">
        <f t="shared" ca="1" si="136"/>
        <v>51.7</v>
      </c>
      <c r="Y67" s="8">
        <f t="shared" ca="1" si="137"/>
        <v>53</v>
      </c>
      <c r="Z67" s="2">
        <f t="shared" ca="1" si="138"/>
        <v>22.16</v>
      </c>
      <c r="AA67" s="2">
        <f t="shared" ca="1" si="138"/>
        <v>0.02</v>
      </c>
      <c r="AB67" s="2">
        <f t="shared" ca="1" si="138"/>
        <v>1.17</v>
      </c>
      <c r="AC67" s="2">
        <f t="shared" ca="1" si="138"/>
        <v>0</v>
      </c>
      <c r="AD67" s="2">
        <f t="shared" ca="1" si="138"/>
        <v>9.15</v>
      </c>
      <c r="AE67" s="2">
        <f t="shared" ca="1" si="138"/>
        <v>0</v>
      </c>
      <c r="AF67" s="2">
        <f t="shared" ca="1" si="139"/>
        <v>32.5</v>
      </c>
      <c r="AG67" s="2">
        <f t="shared" ca="1" si="140"/>
        <v>51.7</v>
      </c>
      <c r="AH67" s="8">
        <f t="shared" ca="1" si="141"/>
        <v>53</v>
      </c>
      <c r="AI67" s="2">
        <f t="shared" ca="1" si="142"/>
        <v>23.31</v>
      </c>
      <c r="AJ67" s="2">
        <f t="shared" ca="1" si="142"/>
        <v>0.36</v>
      </c>
      <c r="AK67" s="2">
        <f t="shared" ca="1" si="142"/>
        <v>1.17</v>
      </c>
      <c r="AL67" s="2">
        <f t="shared" ca="1" si="142"/>
        <v>0</v>
      </c>
      <c r="AM67" s="2">
        <f t="shared" ca="1" si="142"/>
        <v>9.15</v>
      </c>
      <c r="AN67" s="2" t="str">
        <f t="shared" ca="1" si="142"/>
        <v/>
      </c>
      <c r="AO67" s="2">
        <f t="shared" ca="1" si="143"/>
        <v>33.99</v>
      </c>
      <c r="AP67" s="2">
        <f t="shared" ca="1" si="144"/>
        <v>52.8</v>
      </c>
      <c r="AQ67" s="8">
        <f t="shared" ca="1" si="145"/>
        <v>53</v>
      </c>
      <c r="AR67" s="2">
        <f t="shared" ca="1" si="146"/>
        <v>23.31</v>
      </c>
      <c r="AS67" s="2">
        <f t="shared" ca="1" si="146"/>
        <v>0.36</v>
      </c>
      <c r="AT67" s="2">
        <f t="shared" ca="1" si="146"/>
        <v>1.17</v>
      </c>
      <c r="AU67" s="2">
        <f t="shared" ca="1" si="146"/>
        <v>0</v>
      </c>
      <c r="AV67" s="2">
        <f t="shared" ca="1" si="146"/>
        <v>9.15</v>
      </c>
      <c r="AW67" s="2" t="str">
        <f t="shared" ca="1" si="146"/>
        <v/>
      </c>
      <c r="AX67" s="2">
        <f t="shared" ca="1" si="147"/>
        <v>33.99</v>
      </c>
      <c r="AY67" s="2">
        <f t="shared" ca="1" si="148"/>
        <v>52.8</v>
      </c>
      <c r="AZ67" t="str">
        <f t="shared" si="149"/>
        <v>U04R02</v>
      </c>
      <c r="BA67">
        <f t="shared" si="150"/>
        <v>67</v>
      </c>
      <c r="BB67" s="53" t="b">
        <f>BB66</f>
        <v>1</v>
      </c>
    </row>
    <row r="68" spans="1:54" x14ac:dyDescent="0.25">
      <c r="A68" t="str">
        <f t="shared" si="151"/>
        <v>U04</v>
      </c>
      <c r="B68" t="s">
        <v>27</v>
      </c>
      <c r="C68" s="3" t="str">
        <f t="shared" si="124"/>
        <v>Zone 03</v>
      </c>
      <c r="D68" s="56" t="str">
        <f t="shared" ca="1" si="125"/>
        <v>Pass</v>
      </c>
      <c r="E68" s="2">
        <f t="shared" ca="1" si="126"/>
        <v>22.82</v>
      </c>
      <c r="F68" s="2">
        <f t="shared" ca="1" si="127"/>
        <v>22.82</v>
      </c>
      <c r="G68" s="27">
        <f t="shared" ca="1" si="152"/>
        <v>0</v>
      </c>
      <c r="H68" s="3" t="str">
        <f t="shared" ca="1" si="128"/>
        <v>Yes</v>
      </c>
      <c r="I68" s="2">
        <f t="shared" ca="1" si="129"/>
        <v>24.78</v>
      </c>
      <c r="J68" s="2">
        <f t="shared" ca="1" si="130"/>
        <v>24.78</v>
      </c>
      <c r="K68" s="2">
        <f t="shared" ca="1" si="131"/>
        <v>24.78</v>
      </c>
      <c r="L68" s="27">
        <f t="shared" ca="1" si="153"/>
        <v>0</v>
      </c>
      <c r="M68" s="3" t="str">
        <f t="shared" ca="1" si="132"/>
        <v>Yes</v>
      </c>
      <c r="N68" s="3" t="str">
        <f t="shared" si="154"/>
        <v>U01R03</v>
      </c>
      <c r="O68" s="34">
        <f t="shared" ca="1" si="155"/>
        <v>1.9600000000000009</v>
      </c>
      <c r="P68" s="8">
        <f t="shared" ca="1" si="133"/>
        <v>54</v>
      </c>
      <c r="Q68" s="2">
        <f t="shared" ca="1" si="134"/>
        <v>12.48</v>
      </c>
      <c r="R68" s="2">
        <f t="shared" ca="1" si="134"/>
        <v>0</v>
      </c>
      <c r="S68" s="2">
        <f t="shared" ca="1" si="134"/>
        <v>1.17</v>
      </c>
      <c r="T68" s="2">
        <f t="shared" ca="1" si="134"/>
        <v>0</v>
      </c>
      <c r="U68" s="2">
        <f t="shared" ca="1" si="134"/>
        <v>9.17</v>
      </c>
      <c r="V68" s="2">
        <f t="shared" ca="1" si="134"/>
        <v>0</v>
      </c>
      <c r="W68" s="2">
        <f t="shared" ca="1" si="135"/>
        <v>22.82</v>
      </c>
      <c r="X68" s="2">
        <f t="shared" ca="1" si="136"/>
        <v>49.2</v>
      </c>
      <c r="Y68" s="8">
        <f t="shared" ca="1" si="137"/>
        <v>54</v>
      </c>
      <c r="Z68" s="2">
        <f t="shared" ca="1" si="138"/>
        <v>12.48</v>
      </c>
      <c r="AA68" s="2">
        <f t="shared" ca="1" si="138"/>
        <v>0</v>
      </c>
      <c r="AB68" s="2">
        <f t="shared" ca="1" si="138"/>
        <v>1.17</v>
      </c>
      <c r="AC68" s="2">
        <f t="shared" ca="1" si="138"/>
        <v>0</v>
      </c>
      <c r="AD68" s="2">
        <f t="shared" ca="1" si="138"/>
        <v>9.17</v>
      </c>
      <c r="AE68" s="2">
        <f t="shared" ca="1" si="138"/>
        <v>0</v>
      </c>
      <c r="AF68" s="2">
        <f t="shared" ca="1" si="139"/>
        <v>22.82</v>
      </c>
      <c r="AG68" s="2">
        <f t="shared" ca="1" si="140"/>
        <v>49.2</v>
      </c>
      <c r="AH68" s="8">
        <f t="shared" ca="1" si="141"/>
        <v>54</v>
      </c>
      <c r="AI68" s="2">
        <f t="shared" ca="1" si="142"/>
        <v>14.44</v>
      </c>
      <c r="AJ68" s="2">
        <f t="shared" ca="1" si="142"/>
        <v>0</v>
      </c>
      <c r="AK68" s="2">
        <f t="shared" ca="1" si="142"/>
        <v>1.17</v>
      </c>
      <c r="AL68" s="2">
        <f t="shared" ca="1" si="142"/>
        <v>0</v>
      </c>
      <c r="AM68" s="2">
        <f t="shared" ca="1" si="142"/>
        <v>9.17</v>
      </c>
      <c r="AN68" s="2" t="str">
        <f t="shared" ca="1" si="142"/>
        <v/>
      </c>
      <c r="AO68" s="2">
        <f t="shared" ca="1" si="143"/>
        <v>24.78</v>
      </c>
      <c r="AP68" s="2">
        <f t="shared" ca="1" si="144"/>
        <v>50.8</v>
      </c>
      <c r="AQ68" s="8">
        <f t="shared" ca="1" si="145"/>
        <v>54</v>
      </c>
      <c r="AR68" s="2">
        <f t="shared" ca="1" si="146"/>
        <v>14.44</v>
      </c>
      <c r="AS68" s="2">
        <f t="shared" ca="1" si="146"/>
        <v>0</v>
      </c>
      <c r="AT68" s="2">
        <f t="shared" ca="1" si="146"/>
        <v>1.17</v>
      </c>
      <c r="AU68" s="2">
        <f t="shared" ca="1" si="146"/>
        <v>0</v>
      </c>
      <c r="AV68" s="2">
        <f t="shared" ca="1" si="146"/>
        <v>9.17</v>
      </c>
      <c r="AW68" s="2" t="str">
        <f t="shared" ca="1" si="146"/>
        <v/>
      </c>
      <c r="AX68" s="2">
        <f t="shared" ca="1" si="147"/>
        <v>24.78</v>
      </c>
      <c r="AY68" s="2">
        <f t="shared" ca="1" si="148"/>
        <v>50.8</v>
      </c>
      <c r="AZ68" t="str">
        <f t="shared" si="149"/>
        <v>U04R03</v>
      </c>
      <c r="BA68">
        <f t="shared" si="150"/>
        <v>68</v>
      </c>
      <c r="BB68" s="55" t="b">
        <f t="shared" ref="BB68:BB82" si="156">BB67</f>
        <v>1</v>
      </c>
    </row>
    <row r="69" spans="1:54" x14ac:dyDescent="0.25">
      <c r="A69" t="str">
        <f t="shared" si="151"/>
        <v>U04</v>
      </c>
      <c r="B69" t="s">
        <v>28</v>
      </c>
      <c r="C69" s="3" t="str">
        <f t="shared" si="124"/>
        <v>Zone 04</v>
      </c>
      <c r="D69" s="56" t="str">
        <f t="shared" ca="1" si="125"/>
        <v>Pass</v>
      </c>
      <c r="E69" s="2">
        <f t="shared" ca="1" si="126"/>
        <v>25.42</v>
      </c>
      <c r="F69" s="2">
        <f t="shared" ca="1" si="127"/>
        <v>25.42</v>
      </c>
      <c r="G69" s="27">
        <f t="shared" ca="1" si="152"/>
        <v>0</v>
      </c>
      <c r="H69" s="3" t="str">
        <f t="shared" ca="1" si="128"/>
        <v>Yes</v>
      </c>
      <c r="I69" s="2">
        <f t="shared" ca="1" si="129"/>
        <v>28.07</v>
      </c>
      <c r="J69" s="2">
        <f t="shared" ca="1" si="130"/>
        <v>28.07</v>
      </c>
      <c r="K69" s="2">
        <f t="shared" ca="1" si="131"/>
        <v>28.07</v>
      </c>
      <c r="L69" s="27">
        <f t="shared" ca="1" si="153"/>
        <v>0</v>
      </c>
      <c r="M69" s="3" t="str">
        <f t="shared" ca="1" si="132"/>
        <v>Yes</v>
      </c>
      <c r="N69" s="3" t="str">
        <f t="shared" si="154"/>
        <v>U01R04</v>
      </c>
      <c r="O69" s="34">
        <f t="shared" ca="1" si="155"/>
        <v>2.6499999999999986</v>
      </c>
      <c r="P69" s="8">
        <f t="shared" ca="1" si="133"/>
        <v>55</v>
      </c>
      <c r="Q69" s="2">
        <f t="shared" ca="1" si="134"/>
        <v>15.22</v>
      </c>
      <c r="R69" s="2">
        <f t="shared" ca="1" si="134"/>
        <v>0.26</v>
      </c>
      <c r="S69" s="2">
        <f t="shared" ca="1" si="134"/>
        <v>1.17</v>
      </c>
      <c r="T69" s="2">
        <f t="shared" ca="1" si="134"/>
        <v>0</v>
      </c>
      <c r="U69" s="2">
        <f t="shared" ca="1" si="134"/>
        <v>8.77</v>
      </c>
      <c r="V69" s="2">
        <f t="shared" ca="1" si="134"/>
        <v>0</v>
      </c>
      <c r="W69" s="2">
        <f t="shared" ca="1" si="135"/>
        <v>25.42</v>
      </c>
      <c r="X69" s="2">
        <f t="shared" ca="1" si="136"/>
        <v>48.7</v>
      </c>
      <c r="Y69" s="8">
        <f t="shared" ca="1" si="137"/>
        <v>55</v>
      </c>
      <c r="Z69" s="2">
        <f t="shared" ca="1" si="138"/>
        <v>15.22</v>
      </c>
      <c r="AA69" s="2">
        <f t="shared" ca="1" si="138"/>
        <v>0.26</v>
      </c>
      <c r="AB69" s="2">
        <f t="shared" ca="1" si="138"/>
        <v>1.17</v>
      </c>
      <c r="AC69" s="2">
        <f t="shared" ca="1" si="138"/>
        <v>0</v>
      </c>
      <c r="AD69" s="2">
        <f t="shared" ca="1" si="138"/>
        <v>8.77</v>
      </c>
      <c r="AE69" s="2">
        <f t="shared" ca="1" si="138"/>
        <v>0</v>
      </c>
      <c r="AF69" s="2">
        <f t="shared" ca="1" si="139"/>
        <v>25.42</v>
      </c>
      <c r="AG69" s="2">
        <f t="shared" ca="1" si="140"/>
        <v>48.7</v>
      </c>
      <c r="AH69" s="8">
        <f t="shared" ca="1" si="141"/>
        <v>55</v>
      </c>
      <c r="AI69" s="2">
        <f t="shared" ca="1" si="142"/>
        <v>16.53</v>
      </c>
      <c r="AJ69" s="2">
        <f t="shared" ca="1" si="142"/>
        <v>1.6</v>
      </c>
      <c r="AK69" s="2">
        <f t="shared" ca="1" si="142"/>
        <v>1.17</v>
      </c>
      <c r="AL69" s="2">
        <f t="shared" ca="1" si="142"/>
        <v>0</v>
      </c>
      <c r="AM69" s="2">
        <f t="shared" ca="1" si="142"/>
        <v>8.77</v>
      </c>
      <c r="AN69" s="2" t="str">
        <f t="shared" ca="1" si="142"/>
        <v/>
      </c>
      <c r="AO69" s="2">
        <f t="shared" ca="1" si="143"/>
        <v>28.07</v>
      </c>
      <c r="AP69" s="2">
        <f t="shared" ca="1" si="144"/>
        <v>50.6</v>
      </c>
      <c r="AQ69" s="8">
        <f t="shared" ca="1" si="145"/>
        <v>55</v>
      </c>
      <c r="AR69" s="2">
        <f t="shared" ca="1" si="146"/>
        <v>16.53</v>
      </c>
      <c r="AS69" s="2">
        <f t="shared" ca="1" si="146"/>
        <v>1.6</v>
      </c>
      <c r="AT69" s="2">
        <f t="shared" ca="1" si="146"/>
        <v>1.17</v>
      </c>
      <c r="AU69" s="2">
        <f t="shared" ca="1" si="146"/>
        <v>0</v>
      </c>
      <c r="AV69" s="2">
        <f t="shared" ca="1" si="146"/>
        <v>8.77</v>
      </c>
      <c r="AW69" s="2" t="str">
        <f t="shared" ca="1" si="146"/>
        <v/>
      </c>
      <c r="AX69" s="2">
        <f t="shared" ca="1" si="147"/>
        <v>28.07</v>
      </c>
      <c r="AY69" s="2">
        <f t="shared" ca="1" si="148"/>
        <v>50.6</v>
      </c>
      <c r="AZ69" t="str">
        <f t="shared" si="149"/>
        <v>U04R04</v>
      </c>
      <c r="BA69">
        <f t="shared" si="150"/>
        <v>69</v>
      </c>
      <c r="BB69" s="55" t="b">
        <f t="shared" si="156"/>
        <v>1</v>
      </c>
    </row>
    <row r="70" spans="1:54" x14ac:dyDescent="0.25">
      <c r="A70" t="str">
        <f t="shared" si="151"/>
        <v>U04</v>
      </c>
      <c r="B70" t="s">
        <v>29</v>
      </c>
      <c r="C70" s="3" t="str">
        <f t="shared" si="124"/>
        <v>Zone 05</v>
      </c>
      <c r="D70" s="56" t="str">
        <f t="shared" ca="1" si="125"/>
        <v>Pass</v>
      </c>
      <c r="E70" s="2">
        <f t="shared" ca="1" si="126"/>
        <v>20.329999999999998</v>
      </c>
      <c r="F70" s="2">
        <f t="shared" ca="1" si="127"/>
        <v>20.329999999999998</v>
      </c>
      <c r="G70" s="27">
        <f t="shared" ca="1" si="152"/>
        <v>0</v>
      </c>
      <c r="H70" s="3" t="str">
        <f t="shared" ca="1" si="128"/>
        <v>Yes</v>
      </c>
      <c r="I70" s="2">
        <f t="shared" ca="1" si="129"/>
        <v>22.4</v>
      </c>
      <c r="J70" s="2">
        <f t="shared" ca="1" si="130"/>
        <v>22.4</v>
      </c>
      <c r="K70" s="2">
        <f t="shared" ca="1" si="131"/>
        <v>22.4</v>
      </c>
      <c r="L70" s="27">
        <f t="shared" ca="1" si="153"/>
        <v>0</v>
      </c>
      <c r="M70" s="3" t="str">
        <f t="shared" ca="1" si="132"/>
        <v>Yes</v>
      </c>
      <c r="N70" s="3" t="str">
        <f t="shared" si="154"/>
        <v>U01R05</v>
      </c>
      <c r="O70" s="34">
        <f t="shared" ca="1" si="155"/>
        <v>2.0700000000000003</v>
      </c>
      <c r="P70" s="8">
        <f t="shared" ca="1" si="133"/>
        <v>56</v>
      </c>
      <c r="Q70" s="2">
        <f t="shared" ca="1" si="134"/>
        <v>9.7899999999999991</v>
      </c>
      <c r="R70" s="2">
        <f t="shared" ca="1" si="134"/>
        <v>0</v>
      </c>
      <c r="S70" s="2">
        <f t="shared" ca="1" si="134"/>
        <v>1.17</v>
      </c>
      <c r="T70" s="2">
        <f t="shared" ca="1" si="134"/>
        <v>0</v>
      </c>
      <c r="U70" s="2">
        <f t="shared" ca="1" si="134"/>
        <v>9.3699999999999992</v>
      </c>
      <c r="V70" s="2">
        <f t="shared" ca="1" si="134"/>
        <v>0</v>
      </c>
      <c r="W70" s="2">
        <f t="shared" ca="1" si="135"/>
        <v>20.329999999999998</v>
      </c>
      <c r="X70" s="2">
        <f t="shared" ca="1" si="136"/>
        <v>45.9</v>
      </c>
      <c r="Y70" s="8">
        <f t="shared" ca="1" si="137"/>
        <v>56</v>
      </c>
      <c r="Z70" s="2">
        <f t="shared" ca="1" si="138"/>
        <v>9.7899999999999991</v>
      </c>
      <c r="AA70" s="2">
        <f t="shared" ca="1" si="138"/>
        <v>0</v>
      </c>
      <c r="AB70" s="2">
        <f t="shared" ca="1" si="138"/>
        <v>1.17</v>
      </c>
      <c r="AC70" s="2">
        <f t="shared" ca="1" si="138"/>
        <v>0</v>
      </c>
      <c r="AD70" s="2">
        <f t="shared" ca="1" si="138"/>
        <v>9.3699999999999992</v>
      </c>
      <c r="AE70" s="2">
        <f t="shared" ca="1" si="138"/>
        <v>0</v>
      </c>
      <c r="AF70" s="2">
        <f t="shared" ca="1" si="139"/>
        <v>20.329999999999998</v>
      </c>
      <c r="AG70" s="2">
        <f t="shared" ca="1" si="140"/>
        <v>45.9</v>
      </c>
      <c r="AH70" s="8">
        <f t="shared" ca="1" si="141"/>
        <v>56</v>
      </c>
      <c r="AI70" s="2">
        <f t="shared" ca="1" si="142"/>
        <v>11.86</v>
      </c>
      <c r="AJ70" s="2">
        <f t="shared" ca="1" si="142"/>
        <v>0</v>
      </c>
      <c r="AK70" s="2">
        <f t="shared" ca="1" si="142"/>
        <v>1.17</v>
      </c>
      <c r="AL70" s="2">
        <f t="shared" ca="1" si="142"/>
        <v>0</v>
      </c>
      <c r="AM70" s="2">
        <f t="shared" ca="1" si="142"/>
        <v>9.3699999999999992</v>
      </c>
      <c r="AN70" s="2" t="str">
        <f t="shared" ca="1" si="142"/>
        <v/>
      </c>
      <c r="AO70" s="2">
        <f t="shared" ca="1" si="143"/>
        <v>22.4</v>
      </c>
      <c r="AP70" s="2">
        <f t="shared" ca="1" si="144"/>
        <v>47.4</v>
      </c>
      <c r="AQ70" s="8">
        <f t="shared" ca="1" si="145"/>
        <v>56</v>
      </c>
      <c r="AR70" s="2">
        <f t="shared" ca="1" si="146"/>
        <v>11.86</v>
      </c>
      <c r="AS70" s="2">
        <f t="shared" ca="1" si="146"/>
        <v>0</v>
      </c>
      <c r="AT70" s="2">
        <f t="shared" ca="1" si="146"/>
        <v>1.17</v>
      </c>
      <c r="AU70" s="2">
        <f t="shared" ca="1" si="146"/>
        <v>0</v>
      </c>
      <c r="AV70" s="2">
        <f t="shared" ca="1" si="146"/>
        <v>9.3699999999999992</v>
      </c>
      <c r="AW70" s="2" t="str">
        <f t="shared" ca="1" si="146"/>
        <v/>
      </c>
      <c r="AX70" s="2">
        <f t="shared" ca="1" si="147"/>
        <v>22.4</v>
      </c>
      <c r="AY70" s="2">
        <f t="shared" ca="1" si="148"/>
        <v>47.4</v>
      </c>
      <c r="AZ70" t="str">
        <f t="shared" si="149"/>
        <v>U04R05</v>
      </c>
      <c r="BA70">
        <f t="shared" si="150"/>
        <v>70</v>
      </c>
      <c r="BB70" s="55" t="b">
        <f t="shared" si="156"/>
        <v>1</v>
      </c>
    </row>
    <row r="71" spans="1:54" x14ac:dyDescent="0.25">
      <c r="A71" t="str">
        <f t="shared" si="151"/>
        <v>U04</v>
      </c>
      <c r="B71" t="s">
        <v>30</v>
      </c>
      <c r="C71" s="3" t="str">
        <f t="shared" si="124"/>
        <v>Zone 06</v>
      </c>
      <c r="D71" s="56" t="str">
        <f t="shared" ca="1" si="125"/>
        <v>Pass</v>
      </c>
      <c r="E71" s="2">
        <f t="shared" ca="1" si="126"/>
        <v>17.54</v>
      </c>
      <c r="F71" s="2">
        <f t="shared" ca="1" si="127"/>
        <v>17.54</v>
      </c>
      <c r="G71" s="27">
        <f t="shared" ca="1" si="152"/>
        <v>0</v>
      </c>
      <c r="H71" s="3" t="str">
        <f t="shared" ca="1" si="128"/>
        <v>Yes</v>
      </c>
      <c r="I71" s="2">
        <f t="shared" ca="1" si="129"/>
        <v>19.18</v>
      </c>
      <c r="J71" s="2">
        <f t="shared" ca="1" si="130"/>
        <v>19.18</v>
      </c>
      <c r="K71" s="2">
        <f t="shared" ca="1" si="131"/>
        <v>19.18</v>
      </c>
      <c r="L71" s="27">
        <f t="shared" ca="1" si="153"/>
        <v>0</v>
      </c>
      <c r="M71" s="3" t="str">
        <f t="shared" ca="1" si="132"/>
        <v>Yes</v>
      </c>
      <c r="N71" s="3" t="str">
        <f t="shared" si="154"/>
        <v>U01R06</v>
      </c>
      <c r="O71" s="34">
        <f t="shared" ca="1" si="155"/>
        <v>1.6400000000000006</v>
      </c>
      <c r="P71" s="8">
        <f t="shared" ca="1" si="133"/>
        <v>57</v>
      </c>
      <c r="Q71" s="2">
        <f t="shared" ca="1" si="134"/>
        <v>6.51</v>
      </c>
      <c r="R71" s="2">
        <f t="shared" ca="1" si="134"/>
        <v>1.5</v>
      </c>
      <c r="S71" s="2">
        <f t="shared" ca="1" si="134"/>
        <v>1.1299999999999999</v>
      </c>
      <c r="T71" s="2">
        <f t="shared" ca="1" si="134"/>
        <v>0</v>
      </c>
      <c r="U71" s="2">
        <f t="shared" ca="1" si="134"/>
        <v>8.4</v>
      </c>
      <c r="V71" s="2">
        <f t="shared" ca="1" si="134"/>
        <v>0</v>
      </c>
      <c r="W71" s="2">
        <f t="shared" ca="1" si="135"/>
        <v>17.54</v>
      </c>
      <c r="X71" s="2">
        <f t="shared" ca="1" si="136"/>
        <v>51.5</v>
      </c>
      <c r="Y71" s="8">
        <f t="shared" ca="1" si="137"/>
        <v>57</v>
      </c>
      <c r="Z71" s="2">
        <f t="shared" ca="1" si="138"/>
        <v>6.51</v>
      </c>
      <c r="AA71" s="2">
        <f t="shared" ca="1" si="138"/>
        <v>1.5</v>
      </c>
      <c r="AB71" s="2">
        <f t="shared" ca="1" si="138"/>
        <v>1.1299999999999999</v>
      </c>
      <c r="AC71" s="2">
        <f t="shared" ca="1" si="138"/>
        <v>0</v>
      </c>
      <c r="AD71" s="2">
        <f t="shared" ca="1" si="138"/>
        <v>8.4</v>
      </c>
      <c r="AE71" s="2">
        <f t="shared" ca="1" si="138"/>
        <v>0</v>
      </c>
      <c r="AF71" s="2">
        <f t="shared" ca="1" si="139"/>
        <v>17.54</v>
      </c>
      <c r="AG71" s="2">
        <f t="shared" ca="1" si="140"/>
        <v>51.5</v>
      </c>
      <c r="AH71" s="8">
        <f t="shared" ca="1" si="141"/>
        <v>57</v>
      </c>
      <c r="AI71" s="2">
        <f t="shared" ca="1" si="142"/>
        <v>7.51</v>
      </c>
      <c r="AJ71" s="2">
        <f t="shared" ca="1" si="142"/>
        <v>2.14</v>
      </c>
      <c r="AK71" s="2">
        <f t="shared" ca="1" si="142"/>
        <v>1.1299999999999999</v>
      </c>
      <c r="AL71" s="2">
        <f t="shared" ca="1" si="142"/>
        <v>0</v>
      </c>
      <c r="AM71" s="2">
        <f t="shared" ca="1" si="142"/>
        <v>8.4</v>
      </c>
      <c r="AN71" s="2" t="str">
        <f t="shared" ca="1" si="142"/>
        <v/>
      </c>
      <c r="AO71" s="2">
        <f t="shared" ca="1" si="143"/>
        <v>19.18</v>
      </c>
      <c r="AP71" s="2">
        <f t="shared" ca="1" si="144"/>
        <v>53</v>
      </c>
      <c r="AQ71" s="8">
        <f t="shared" ca="1" si="145"/>
        <v>57</v>
      </c>
      <c r="AR71" s="2">
        <f t="shared" ca="1" si="146"/>
        <v>7.51</v>
      </c>
      <c r="AS71" s="2">
        <f t="shared" ca="1" si="146"/>
        <v>2.14</v>
      </c>
      <c r="AT71" s="2">
        <f t="shared" ca="1" si="146"/>
        <v>1.1299999999999999</v>
      </c>
      <c r="AU71" s="2">
        <f t="shared" ca="1" si="146"/>
        <v>0</v>
      </c>
      <c r="AV71" s="2">
        <f t="shared" ca="1" si="146"/>
        <v>8.4</v>
      </c>
      <c r="AW71" s="2" t="str">
        <f t="shared" ca="1" si="146"/>
        <v/>
      </c>
      <c r="AX71" s="2">
        <f t="shared" ca="1" si="147"/>
        <v>19.18</v>
      </c>
      <c r="AY71" s="2">
        <f t="shared" ca="1" si="148"/>
        <v>53</v>
      </c>
      <c r="AZ71" t="str">
        <f t="shared" si="149"/>
        <v>U04R06</v>
      </c>
      <c r="BA71">
        <f t="shared" si="150"/>
        <v>71</v>
      </c>
      <c r="BB71" s="55" t="b">
        <f t="shared" si="156"/>
        <v>1</v>
      </c>
    </row>
    <row r="72" spans="1:54" x14ac:dyDescent="0.25">
      <c r="A72" t="str">
        <f t="shared" si="151"/>
        <v>U04</v>
      </c>
      <c r="B72" t="s">
        <v>31</v>
      </c>
      <c r="C72" s="3" t="str">
        <f t="shared" si="124"/>
        <v>Zone 07</v>
      </c>
      <c r="D72" s="56" t="str">
        <f t="shared" ca="1" si="125"/>
        <v>Pass</v>
      </c>
      <c r="E72" s="2">
        <f t="shared" ca="1" si="126"/>
        <v>11.43</v>
      </c>
      <c r="F72" s="2">
        <f t="shared" ca="1" si="127"/>
        <v>11.43</v>
      </c>
      <c r="G72" s="27">
        <f t="shared" ca="1" si="152"/>
        <v>0</v>
      </c>
      <c r="H72" s="3" t="str">
        <f t="shared" ca="1" si="128"/>
        <v>Yes</v>
      </c>
      <c r="I72" s="2">
        <f t="shared" ca="1" si="129"/>
        <v>12.24</v>
      </c>
      <c r="J72" s="2">
        <f t="shared" ca="1" si="130"/>
        <v>12.24</v>
      </c>
      <c r="K72" s="2">
        <f t="shared" ca="1" si="131"/>
        <v>12.24</v>
      </c>
      <c r="L72" s="27">
        <f t="shared" ca="1" si="153"/>
        <v>0</v>
      </c>
      <c r="M72" s="3" t="str">
        <f t="shared" ca="1" si="132"/>
        <v>Yes</v>
      </c>
      <c r="N72" s="3" t="str">
        <f t="shared" si="154"/>
        <v>U01R07</v>
      </c>
      <c r="O72" s="34">
        <f t="shared" ca="1" si="155"/>
        <v>0.8100000000000005</v>
      </c>
      <c r="P72" s="8">
        <f t="shared" ca="1" si="133"/>
        <v>58</v>
      </c>
      <c r="Q72" s="2">
        <f t="shared" ca="1" si="134"/>
        <v>2.09</v>
      </c>
      <c r="R72" s="2">
        <f t="shared" ca="1" si="134"/>
        <v>7.0000000000000007E-2</v>
      </c>
      <c r="S72" s="2">
        <f t="shared" ca="1" si="134"/>
        <v>1.17</v>
      </c>
      <c r="T72" s="2">
        <f t="shared" ca="1" si="134"/>
        <v>0</v>
      </c>
      <c r="U72" s="2">
        <f t="shared" ca="1" si="134"/>
        <v>8.1</v>
      </c>
      <c r="V72" s="2">
        <f t="shared" ca="1" si="134"/>
        <v>0</v>
      </c>
      <c r="W72" s="2">
        <f t="shared" ca="1" si="135"/>
        <v>11.43</v>
      </c>
      <c r="X72" s="2">
        <f t="shared" ca="1" si="136"/>
        <v>50.1</v>
      </c>
      <c r="Y72" s="8">
        <f t="shared" ca="1" si="137"/>
        <v>58</v>
      </c>
      <c r="Z72" s="2">
        <f t="shared" ca="1" si="138"/>
        <v>2.09</v>
      </c>
      <c r="AA72" s="2">
        <f t="shared" ca="1" si="138"/>
        <v>7.0000000000000007E-2</v>
      </c>
      <c r="AB72" s="2">
        <f t="shared" ca="1" si="138"/>
        <v>1.17</v>
      </c>
      <c r="AC72" s="2">
        <f t="shared" ca="1" si="138"/>
        <v>0</v>
      </c>
      <c r="AD72" s="2">
        <f t="shared" ca="1" si="138"/>
        <v>8.1</v>
      </c>
      <c r="AE72" s="2">
        <f t="shared" ca="1" si="138"/>
        <v>0</v>
      </c>
      <c r="AF72" s="2">
        <f t="shared" ca="1" si="139"/>
        <v>11.43</v>
      </c>
      <c r="AG72" s="2">
        <f t="shared" ca="1" si="140"/>
        <v>50.1</v>
      </c>
      <c r="AH72" s="8">
        <f t="shared" ca="1" si="141"/>
        <v>58</v>
      </c>
      <c r="AI72" s="2">
        <f t="shared" ca="1" si="142"/>
        <v>2.68</v>
      </c>
      <c r="AJ72" s="2">
        <f t="shared" ca="1" si="142"/>
        <v>0.28999999999999998</v>
      </c>
      <c r="AK72" s="2">
        <f t="shared" ca="1" si="142"/>
        <v>1.17</v>
      </c>
      <c r="AL72" s="2">
        <f t="shared" ca="1" si="142"/>
        <v>0</v>
      </c>
      <c r="AM72" s="2">
        <f t="shared" ca="1" si="142"/>
        <v>8.1</v>
      </c>
      <c r="AN72" s="2" t="str">
        <f t="shared" ca="1" si="142"/>
        <v/>
      </c>
      <c r="AO72" s="2">
        <f t="shared" ca="1" si="143"/>
        <v>12.24</v>
      </c>
      <c r="AP72" s="2">
        <f t="shared" ca="1" si="144"/>
        <v>50.9</v>
      </c>
      <c r="AQ72" s="8">
        <f t="shared" ca="1" si="145"/>
        <v>58</v>
      </c>
      <c r="AR72" s="2">
        <f t="shared" ca="1" si="146"/>
        <v>2.68</v>
      </c>
      <c r="AS72" s="2">
        <f t="shared" ca="1" si="146"/>
        <v>0.28999999999999998</v>
      </c>
      <c r="AT72" s="2">
        <f t="shared" ca="1" si="146"/>
        <v>1.17</v>
      </c>
      <c r="AU72" s="2">
        <f t="shared" ca="1" si="146"/>
        <v>0</v>
      </c>
      <c r="AV72" s="2">
        <f t="shared" ca="1" si="146"/>
        <v>8.1</v>
      </c>
      <c r="AW72" s="2" t="str">
        <f t="shared" ca="1" si="146"/>
        <v/>
      </c>
      <c r="AX72" s="2">
        <f t="shared" ca="1" si="147"/>
        <v>12.24</v>
      </c>
      <c r="AY72" s="2">
        <f t="shared" ca="1" si="148"/>
        <v>50.9</v>
      </c>
      <c r="AZ72" t="str">
        <f t="shared" si="149"/>
        <v>U04R07</v>
      </c>
      <c r="BA72">
        <f t="shared" si="150"/>
        <v>72</v>
      </c>
      <c r="BB72" s="55" t="b">
        <f t="shared" si="156"/>
        <v>1</v>
      </c>
    </row>
    <row r="73" spans="1:54" x14ac:dyDescent="0.25">
      <c r="A73" t="str">
        <f t="shared" si="151"/>
        <v>U04</v>
      </c>
      <c r="B73" t="s">
        <v>32</v>
      </c>
      <c r="C73" s="3" t="str">
        <f t="shared" si="124"/>
        <v>Zone 08</v>
      </c>
      <c r="D73" s="56" t="str">
        <f t="shared" ca="1" si="125"/>
        <v>Pass</v>
      </c>
      <c r="E73" s="2">
        <f t="shared" ca="1" si="126"/>
        <v>17.350000000000001</v>
      </c>
      <c r="F73" s="2">
        <f t="shared" ca="1" si="127"/>
        <v>17.350000000000001</v>
      </c>
      <c r="G73" s="27">
        <f t="shared" ca="1" si="152"/>
        <v>0</v>
      </c>
      <c r="H73" s="3" t="str">
        <f t="shared" ca="1" si="128"/>
        <v>Yes</v>
      </c>
      <c r="I73" s="2">
        <f t="shared" ca="1" si="129"/>
        <v>19.399999999999999</v>
      </c>
      <c r="J73" s="2">
        <f t="shared" ca="1" si="130"/>
        <v>19.399999999999999</v>
      </c>
      <c r="K73" s="2">
        <f t="shared" ca="1" si="131"/>
        <v>19.399999999999999</v>
      </c>
      <c r="L73" s="27">
        <f t="shared" ca="1" si="153"/>
        <v>0</v>
      </c>
      <c r="M73" s="3" t="str">
        <f t="shared" ca="1" si="132"/>
        <v>Yes</v>
      </c>
      <c r="N73" s="3" t="str">
        <f t="shared" si="154"/>
        <v>U01R08</v>
      </c>
      <c r="O73" s="34">
        <f t="shared" ca="1" si="155"/>
        <v>2.0499999999999972</v>
      </c>
      <c r="P73" s="8">
        <f t="shared" ca="1" si="133"/>
        <v>59</v>
      </c>
      <c r="Q73" s="2">
        <f t="shared" ca="1" si="134"/>
        <v>3.26</v>
      </c>
      <c r="R73" s="2">
        <f t="shared" ca="1" si="134"/>
        <v>4.91</v>
      </c>
      <c r="S73" s="2">
        <f t="shared" ca="1" si="134"/>
        <v>1.1299999999999999</v>
      </c>
      <c r="T73" s="2">
        <f t="shared" ca="1" si="134"/>
        <v>0</v>
      </c>
      <c r="U73" s="2">
        <f t="shared" ca="1" si="134"/>
        <v>8.0500000000000007</v>
      </c>
      <c r="V73" s="2">
        <f t="shared" ca="1" si="134"/>
        <v>0</v>
      </c>
      <c r="W73" s="2">
        <f t="shared" ca="1" si="135"/>
        <v>17.350000000000001</v>
      </c>
      <c r="X73" s="2">
        <f t="shared" ca="1" si="136"/>
        <v>46.1</v>
      </c>
      <c r="Y73" s="8">
        <f t="shared" ca="1" si="137"/>
        <v>59</v>
      </c>
      <c r="Z73" s="2">
        <f t="shared" ca="1" si="138"/>
        <v>3.26</v>
      </c>
      <c r="AA73" s="2">
        <f t="shared" ca="1" si="138"/>
        <v>4.91</v>
      </c>
      <c r="AB73" s="2">
        <f t="shared" ca="1" si="138"/>
        <v>1.1299999999999999</v>
      </c>
      <c r="AC73" s="2">
        <f t="shared" ca="1" si="138"/>
        <v>0</v>
      </c>
      <c r="AD73" s="2">
        <f t="shared" ca="1" si="138"/>
        <v>8.0500000000000007</v>
      </c>
      <c r="AE73" s="2">
        <f t="shared" ca="1" si="138"/>
        <v>0</v>
      </c>
      <c r="AF73" s="2">
        <f t="shared" ca="1" si="139"/>
        <v>17.350000000000001</v>
      </c>
      <c r="AG73" s="2">
        <f t="shared" ca="1" si="140"/>
        <v>46.1</v>
      </c>
      <c r="AH73" s="8">
        <f t="shared" ca="1" si="141"/>
        <v>59</v>
      </c>
      <c r="AI73" s="2">
        <f t="shared" ca="1" si="142"/>
        <v>3.98</v>
      </c>
      <c r="AJ73" s="2">
        <f t="shared" ca="1" si="142"/>
        <v>6.24</v>
      </c>
      <c r="AK73" s="2">
        <f t="shared" ca="1" si="142"/>
        <v>1.1299999999999999</v>
      </c>
      <c r="AL73" s="2">
        <f t="shared" ca="1" si="142"/>
        <v>0</v>
      </c>
      <c r="AM73" s="2">
        <f t="shared" ca="1" si="142"/>
        <v>8.0500000000000007</v>
      </c>
      <c r="AN73" s="2" t="str">
        <f t="shared" ca="1" si="142"/>
        <v/>
      </c>
      <c r="AO73" s="2">
        <f t="shared" ca="1" si="143"/>
        <v>19.399999999999999</v>
      </c>
      <c r="AP73" s="2">
        <f t="shared" ca="1" si="144"/>
        <v>47.7</v>
      </c>
      <c r="AQ73" s="8">
        <f t="shared" ca="1" si="145"/>
        <v>59</v>
      </c>
      <c r="AR73" s="2">
        <f t="shared" ca="1" si="146"/>
        <v>3.98</v>
      </c>
      <c r="AS73" s="2">
        <f t="shared" ca="1" si="146"/>
        <v>6.24</v>
      </c>
      <c r="AT73" s="2">
        <f t="shared" ca="1" si="146"/>
        <v>1.1299999999999999</v>
      </c>
      <c r="AU73" s="2">
        <f t="shared" ca="1" si="146"/>
        <v>0</v>
      </c>
      <c r="AV73" s="2">
        <f t="shared" ca="1" si="146"/>
        <v>8.0500000000000007</v>
      </c>
      <c r="AW73" s="2" t="str">
        <f t="shared" ca="1" si="146"/>
        <v/>
      </c>
      <c r="AX73" s="2">
        <f t="shared" ca="1" si="147"/>
        <v>19.399999999999999</v>
      </c>
      <c r="AY73" s="2">
        <f t="shared" ca="1" si="148"/>
        <v>47.7</v>
      </c>
      <c r="AZ73" t="str">
        <f t="shared" si="149"/>
        <v>U04R08</v>
      </c>
      <c r="BA73">
        <f t="shared" si="150"/>
        <v>73</v>
      </c>
      <c r="BB73" s="55" t="b">
        <f t="shared" si="156"/>
        <v>1</v>
      </c>
    </row>
    <row r="74" spans="1:54" x14ac:dyDescent="0.25">
      <c r="A74" t="str">
        <f t="shared" si="151"/>
        <v>U04</v>
      </c>
      <c r="B74" t="s">
        <v>33</v>
      </c>
      <c r="C74" s="3" t="str">
        <f t="shared" si="124"/>
        <v>Zone 09</v>
      </c>
      <c r="D74" s="56" t="str">
        <f t="shared" ca="1" si="125"/>
        <v>Pass</v>
      </c>
      <c r="E74" s="2">
        <f t="shared" ca="1" si="126"/>
        <v>28.15</v>
      </c>
      <c r="F74" s="2">
        <f t="shared" ca="1" si="127"/>
        <v>28.15</v>
      </c>
      <c r="G74" s="27">
        <f t="shared" ca="1" si="152"/>
        <v>0</v>
      </c>
      <c r="H74" s="3" t="str">
        <f t="shared" ca="1" si="128"/>
        <v>Yes</v>
      </c>
      <c r="I74" s="2">
        <f t="shared" ca="1" si="129"/>
        <v>32.18</v>
      </c>
      <c r="J74" s="2">
        <f t="shared" ca="1" si="130"/>
        <v>32.18</v>
      </c>
      <c r="K74" s="2">
        <f t="shared" ca="1" si="131"/>
        <v>32.18</v>
      </c>
      <c r="L74" s="27">
        <f t="shared" ca="1" si="153"/>
        <v>0</v>
      </c>
      <c r="M74" s="3" t="str">
        <f t="shared" ca="1" si="132"/>
        <v>Yes</v>
      </c>
      <c r="N74" s="3" t="str">
        <f t="shared" si="154"/>
        <v>U01R09</v>
      </c>
      <c r="O74" s="34">
        <f t="shared" ca="1" si="155"/>
        <v>4.0300000000000011</v>
      </c>
      <c r="P74" s="8">
        <f t="shared" ca="1" si="133"/>
        <v>60</v>
      </c>
      <c r="Q74" s="2">
        <f t="shared" ca="1" si="134"/>
        <v>5.2</v>
      </c>
      <c r="R74" s="2">
        <f t="shared" ca="1" si="134"/>
        <v>13.77</v>
      </c>
      <c r="S74" s="2">
        <f t="shared" ca="1" si="134"/>
        <v>1.1200000000000001</v>
      </c>
      <c r="T74" s="2">
        <f t="shared" ca="1" si="134"/>
        <v>0</v>
      </c>
      <c r="U74" s="2">
        <f t="shared" ca="1" si="134"/>
        <v>8.06</v>
      </c>
      <c r="V74" s="2">
        <f t="shared" ca="1" si="134"/>
        <v>0</v>
      </c>
      <c r="W74" s="2">
        <f t="shared" ca="1" si="135"/>
        <v>28.15</v>
      </c>
      <c r="X74" s="2">
        <f t="shared" ca="1" si="136"/>
        <v>45.8</v>
      </c>
      <c r="Y74" s="8">
        <f t="shared" ca="1" si="137"/>
        <v>60</v>
      </c>
      <c r="Z74" s="2">
        <f t="shared" ca="1" si="138"/>
        <v>5.2</v>
      </c>
      <c r="AA74" s="2">
        <f t="shared" ca="1" si="138"/>
        <v>13.77</v>
      </c>
      <c r="AB74" s="2">
        <f t="shared" ca="1" si="138"/>
        <v>1.1200000000000001</v>
      </c>
      <c r="AC74" s="2">
        <f t="shared" ca="1" si="138"/>
        <v>0</v>
      </c>
      <c r="AD74" s="2">
        <f t="shared" ca="1" si="138"/>
        <v>8.06</v>
      </c>
      <c r="AE74" s="2">
        <f t="shared" ca="1" si="138"/>
        <v>0</v>
      </c>
      <c r="AF74" s="2">
        <f t="shared" ca="1" si="139"/>
        <v>28.15</v>
      </c>
      <c r="AG74" s="2">
        <f t="shared" ca="1" si="140"/>
        <v>45.8</v>
      </c>
      <c r="AH74" s="8">
        <f t="shared" ca="1" si="141"/>
        <v>60</v>
      </c>
      <c r="AI74" s="2">
        <f t="shared" ca="1" si="142"/>
        <v>6.05</v>
      </c>
      <c r="AJ74" s="2">
        <f t="shared" ca="1" si="142"/>
        <v>16.95</v>
      </c>
      <c r="AK74" s="2">
        <f t="shared" ca="1" si="142"/>
        <v>1.1200000000000001</v>
      </c>
      <c r="AL74" s="2">
        <f t="shared" ca="1" si="142"/>
        <v>0</v>
      </c>
      <c r="AM74" s="2">
        <f t="shared" ca="1" si="142"/>
        <v>8.06</v>
      </c>
      <c r="AN74" s="2" t="str">
        <f t="shared" ca="1" si="142"/>
        <v/>
      </c>
      <c r="AO74" s="2">
        <f t="shared" ca="1" si="143"/>
        <v>32.18</v>
      </c>
      <c r="AP74" s="2">
        <f t="shared" ca="1" si="144"/>
        <v>48.5</v>
      </c>
      <c r="AQ74" s="8">
        <f t="shared" ca="1" si="145"/>
        <v>60</v>
      </c>
      <c r="AR74" s="2">
        <f t="shared" ca="1" si="146"/>
        <v>6.05</v>
      </c>
      <c r="AS74" s="2">
        <f t="shared" ca="1" si="146"/>
        <v>16.95</v>
      </c>
      <c r="AT74" s="2">
        <f t="shared" ca="1" si="146"/>
        <v>1.1200000000000001</v>
      </c>
      <c r="AU74" s="2">
        <f t="shared" ca="1" si="146"/>
        <v>0</v>
      </c>
      <c r="AV74" s="2">
        <f t="shared" ca="1" si="146"/>
        <v>8.06</v>
      </c>
      <c r="AW74" s="2" t="str">
        <f t="shared" ca="1" si="146"/>
        <v/>
      </c>
      <c r="AX74" s="2">
        <f t="shared" ca="1" si="147"/>
        <v>32.18</v>
      </c>
      <c r="AY74" s="2">
        <f t="shared" ca="1" si="148"/>
        <v>48.5</v>
      </c>
      <c r="AZ74" t="str">
        <f t="shared" si="149"/>
        <v>U04R09</v>
      </c>
      <c r="BA74">
        <f t="shared" si="150"/>
        <v>74</v>
      </c>
      <c r="BB74" s="55" t="b">
        <f t="shared" si="156"/>
        <v>1</v>
      </c>
    </row>
    <row r="75" spans="1:54" x14ac:dyDescent="0.25">
      <c r="A75" t="str">
        <f t="shared" si="151"/>
        <v>U04</v>
      </c>
      <c r="B75" t="s">
        <v>34</v>
      </c>
      <c r="C75" s="3" t="str">
        <f t="shared" si="124"/>
        <v>Zone 10</v>
      </c>
      <c r="D75" s="56" t="str">
        <f t="shared" ca="1" si="125"/>
        <v>Pass</v>
      </c>
      <c r="E75" s="2">
        <f t="shared" ca="1" si="126"/>
        <v>28.81</v>
      </c>
      <c r="F75" s="2">
        <f t="shared" ca="1" si="127"/>
        <v>28.81</v>
      </c>
      <c r="G75" s="27">
        <f t="shared" ca="1" si="152"/>
        <v>0</v>
      </c>
      <c r="H75" s="3" t="str">
        <f t="shared" ca="1" si="128"/>
        <v>Yes</v>
      </c>
      <c r="I75" s="2">
        <f t="shared" ca="1" si="129"/>
        <v>32.549999999999997</v>
      </c>
      <c r="J75" s="2">
        <f t="shared" ca="1" si="130"/>
        <v>32.549999999999997</v>
      </c>
      <c r="K75" s="2">
        <f t="shared" ca="1" si="131"/>
        <v>32.549999999999997</v>
      </c>
      <c r="L75" s="27">
        <f t="shared" ca="1" si="153"/>
        <v>0</v>
      </c>
      <c r="M75" s="3" t="str">
        <f t="shared" ca="1" si="132"/>
        <v>Yes</v>
      </c>
      <c r="N75" s="3" t="str">
        <f t="shared" si="154"/>
        <v>U01R10</v>
      </c>
      <c r="O75" s="34">
        <f t="shared" ca="1" si="155"/>
        <v>3.7399999999999984</v>
      </c>
      <c r="P75" s="8">
        <f t="shared" ca="1" si="133"/>
        <v>61</v>
      </c>
      <c r="Q75" s="2">
        <f t="shared" ca="1" si="134"/>
        <v>6.12</v>
      </c>
      <c r="R75" s="2">
        <f t="shared" ca="1" si="134"/>
        <v>13.56</v>
      </c>
      <c r="S75" s="2">
        <f t="shared" ca="1" si="134"/>
        <v>1.1200000000000001</v>
      </c>
      <c r="T75" s="2">
        <f t="shared" ca="1" si="134"/>
        <v>0</v>
      </c>
      <c r="U75" s="2">
        <f t="shared" ca="1" si="134"/>
        <v>8.01</v>
      </c>
      <c r="V75" s="2">
        <f t="shared" ca="1" si="134"/>
        <v>0</v>
      </c>
      <c r="W75" s="2">
        <f t="shared" ca="1" si="135"/>
        <v>28.81</v>
      </c>
      <c r="X75" s="2">
        <f t="shared" ca="1" si="136"/>
        <v>44.2</v>
      </c>
      <c r="Y75" s="8">
        <f t="shared" ca="1" si="137"/>
        <v>61</v>
      </c>
      <c r="Z75" s="2">
        <f t="shared" ca="1" si="138"/>
        <v>6.12</v>
      </c>
      <c r="AA75" s="2">
        <f t="shared" ca="1" si="138"/>
        <v>13.56</v>
      </c>
      <c r="AB75" s="2">
        <f t="shared" ca="1" si="138"/>
        <v>1.1200000000000001</v>
      </c>
      <c r="AC75" s="2">
        <f t="shared" ca="1" si="138"/>
        <v>0</v>
      </c>
      <c r="AD75" s="2">
        <f t="shared" ca="1" si="138"/>
        <v>8.01</v>
      </c>
      <c r="AE75" s="2">
        <f t="shared" ca="1" si="138"/>
        <v>0</v>
      </c>
      <c r="AF75" s="2">
        <f t="shared" ca="1" si="139"/>
        <v>28.81</v>
      </c>
      <c r="AG75" s="2">
        <f t="shared" ca="1" si="140"/>
        <v>44.2</v>
      </c>
      <c r="AH75" s="8">
        <f t="shared" ca="1" si="141"/>
        <v>61</v>
      </c>
      <c r="AI75" s="2">
        <f t="shared" ca="1" si="142"/>
        <v>7.11</v>
      </c>
      <c r="AJ75" s="2">
        <f t="shared" ca="1" si="142"/>
        <v>16.309999999999999</v>
      </c>
      <c r="AK75" s="2">
        <f t="shared" ca="1" si="142"/>
        <v>1.1200000000000001</v>
      </c>
      <c r="AL75" s="2">
        <f t="shared" ca="1" si="142"/>
        <v>0</v>
      </c>
      <c r="AM75" s="2">
        <f t="shared" ca="1" si="142"/>
        <v>8.01</v>
      </c>
      <c r="AN75" s="2" t="str">
        <f t="shared" ca="1" si="142"/>
        <v/>
      </c>
      <c r="AO75" s="2">
        <f t="shared" ca="1" si="143"/>
        <v>32.549999999999997</v>
      </c>
      <c r="AP75" s="2">
        <f t="shared" ca="1" si="144"/>
        <v>46.7</v>
      </c>
      <c r="AQ75" s="8">
        <f t="shared" ca="1" si="145"/>
        <v>61</v>
      </c>
      <c r="AR75" s="2">
        <f t="shared" ca="1" si="146"/>
        <v>7.11</v>
      </c>
      <c r="AS75" s="2">
        <f t="shared" ca="1" si="146"/>
        <v>16.309999999999999</v>
      </c>
      <c r="AT75" s="2">
        <f t="shared" ca="1" si="146"/>
        <v>1.1200000000000001</v>
      </c>
      <c r="AU75" s="2">
        <f t="shared" ca="1" si="146"/>
        <v>0</v>
      </c>
      <c r="AV75" s="2">
        <f t="shared" ca="1" si="146"/>
        <v>8.01</v>
      </c>
      <c r="AW75" s="2" t="str">
        <f t="shared" ca="1" si="146"/>
        <v/>
      </c>
      <c r="AX75" s="2">
        <f t="shared" ca="1" si="147"/>
        <v>32.549999999999997</v>
      </c>
      <c r="AY75" s="2">
        <f t="shared" ca="1" si="148"/>
        <v>46.7</v>
      </c>
      <c r="AZ75" t="str">
        <f t="shared" si="149"/>
        <v>U04R10</v>
      </c>
      <c r="BA75">
        <f t="shared" si="150"/>
        <v>75</v>
      </c>
      <c r="BB75" s="55" t="b">
        <f t="shared" si="156"/>
        <v>1</v>
      </c>
    </row>
    <row r="76" spans="1:54" x14ac:dyDescent="0.25">
      <c r="A76" t="str">
        <f t="shared" si="151"/>
        <v>U04</v>
      </c>
      <c r="B76" t="s">
        <v>35</v>
      </c>
      <c r="C76" s="3" t="str">
        <f t="shared" si="124"/>
        <v>Zone 11</v>
      </c>
      <c r="D76" s="56" t="str">
        <f t="shared" ca="1" si="125"/>
        <v>Pass</v>
      </c>
      <c r="E76" s="2">
        <f t="shared" ca="1" si="126"/>
        <v>58.31</v>
      </c>
      <c r="F76" s="2">
        <f t="shared" ca="1" si="127"/>
        <v>58.31</v>
      </c>
      <c r="G76" s="27">
        <f t="shared" ca="1" si="152"/>
        <v>0</v>
      </c>
      <c r="H76" s="3" t="str">
        <f t="shared" ca="1" si="128"/>
        <v>Yes</v>
      </c>
      <c r="I76" s="2">
        <f t="shared" ca="1" si="129"/>
        <v>63.84</v>
      </c>
      <c r="J76" s="2">
        <f t="shared" ca="1" si="130"/>
        <v>63.84</v>
      </c>
      <c r="K76" s="2">
        <f t="shared" ca="1" si="131"/>
        <v>63.84</v>
      </c>
      <c r="L76" s="27">
        <f t="shared" ca="1" si="153"/>
        <v>0</v>
      </c>
      <c r="M76" s="3" t="str">
        <f t="shared" ca="1" si="132"/>
        <v>Yes</v>
      </c>
      <c r="N76" s="3" t="str">
        <f t="shared" si="154"/>
        <v>U01R11</v>
      </c>
      <c r="O76" s="34">
        <f t="shared" ca="1" si="155"/>
        <v>5.5300000000000011</v>
      </c>
      <c r="P76" s="8">
        <f t="shared" ca="1" si="133"/>
        <v>62</v>
      </c>
      <c r="Q76" s="2">
        <f t="shared" ref="Q76:V81" ca="1" si="157">IF(Q$3=0,"",INDEX(INDIRECT(Q$1),$P76,Q$3))</f>
        <v>18.46</v>
      </c>
      <c r="R76" s="2">
        <f t="shared" ca="1" si="157"/>
        <v>30.49</v>
      </c>
      <c r="S76" s="2">
        <f t="shared" ca="1" si="157"/>
        <v>1.17</v>
      </c>
      <c r="T76" s="2">
        <f t="shared" ca="1" si="157"/>
        <v>0</v>
      </c>
      <c r="U76" s="2">
        <f t="shared" ca="1" si="157"/>
        <v>8.19</v>
      </c>
      <c r="V76" s="2">
        <f t="shared" ca="1" si="157"/>
        <v>0</v>
      </c>
      <c r="W76" s="2">
        <f t="shared" ca="1" si="135"/>
        <v>58.31</v>
      </c>
      <c r="X76" s="2">
        <f t="shared" ca="1" si="136"/>
        <v>48</v>
      </c>
      <c r="Y76" s="8">
        <f t="shared" ca="1" si="137"/>
        <v>62</v>
      </c>
      <c r="Z76" s="2">
        <f t="shared" ref="Z76:AE81" ca="1" si="158">IF(Z$3=0,"",INDEX(INDIRECT(Z$1),$Y76,Z$3))</f>
        <v>18.46</v>
      </c>
      <c r="AA76" s="2">
        <f t="shared" ca="1" si="158"/>
        <v>30.49</v>
      </c>
      <c r="AB76" s="2">
        <f t="shared" ca="1" si="158"/>
        <v>1.17</v>
      </c>
      <c r="AC76" s="2">
        <f t="shared" ca="1" si="158"/>
        <v>0</v>
      </c>
      <c r="AD76" s="2">
        <f t="shared" ca="1" si="158"/>
        <v>8.19</v>
      </c>
      <c r="AE76" s="2">
        <f t="shared" ca="1" si="158"/>
        <v>0</v>
      </c>
      <c r="AF76" s="2">
        <f t="shared" ca="1" si="139"/>
        <v>58.31</v>
      </c>
      <c r="AG76" s="2">
        <f t="shared" ca="1" si="140"/>
        <v>48</v>
      </c>
      <c r="AH76" s="8">
        <f t="shared" ca="1" si="141"/>
        <v>62</v>
      </c>
      <c r="AI76" s="2">
        <f t="shared" ref="AI76:AN81" ca="1" si="159">IF(AI$3=0,"",INDEX(INDIRECT(AI$1),$AH76,AI$3))</f>
        <v>19.93</v>
      </c>
      <c r="AJ76" s="2">
        <f t="shared" ca="1" si="159"/>
        <v>34.549999999999997</v>
      </c>
      <c r="AK76" s="2">
        <f t="shared" ca="1" si="159"/>
        <v>1.17</v>
      </c>
      <c r="AL76" s="2">
        <f t="shared" ca="1" si="159"/>
        <v>0</v>
      </c>
      <c r="AM76" s="2">
        <f t="shared" ca="1" si="159"/>
        <v>8.19</v>
      </c>
      <c r="AN76" s="2" t="str">
        <f t="shared" ca="1" si="159"/>
        <v/>
      </c>
      <c r="AO76" s="2">
        <f t="shared" ca="1" si="143"/>
        <v>63.84</v>
      </c>
      <c r="AP76" s="2">
        <f t="shared" ca="1" si="144"/>
        <v>50.7</v>
      </c>
      <c r="AQ76" s="8">
        <f t="shared" ca="1" si="145"/>
        <v>62</v>
      </c>
      <c r="AR76" s="2">
        <f t="shared" ref="AR76:AW81" ca="1" si="160">IF(AR$3=0,"",INDEX(INDIRECT(AR$1),$AQ76,AR$3))</f>
        <v>19.93</v>
      </c>
      <c r="AS76" s="2">
        <f t="shared" ca="1" si="160"/>
        <v>34.549999999999997</v>
      </c>
      <c r="AT76" s="2">
        <f t="shared" ca="1" si="160"/>
        <v>1.17</v>
      </c>
      <c r="AU76" s="2">
        <f t="shared" ca="1" si="160"/>
        <v>0</v>
      </c>
      <c r="AV76" s="2">
        <f t="shared" ca="1" si="160"/>
        <v>8.19</v>
      </c>
      <c r="AW76" s="2" t="str">
        <f t="shared" ca="1" si="160"/>
        <v/>
      </c>
      <c r="AX76" s="2">
        <f t="shared" ca="1" si="147"/>
        <v>63.84</v>
      </c>
      <c r="AY76" s="2">
        <f t="shared" ca="1" si="148"/>
        <v>50.7</v>
      </c>
      <c r="AZ76" t="str">
        <f t="shared" si="149"/>
        <v>U04R11</v>
      </c>
      <c r="BA76">
        <f t="shared" si="150"/>
        <v>76</v>
      </c>
      <c r="BB76" s="55" t="b">
        <f t="shared" si="156"/>
        <v>1</v>
      </c>
    </row>
    <row r="77" spans="1:54" x14ac:dyDescent="0.25">
      <c r="A77" t="str">
        <f t="shared" si="151"/>
        <v>U04</v>
      </c>
      <c r="B77" t="s">
        <v>36</v>
      </c>
      <c r="C77" s="3" t="str">
        <f t="shared" si="124"/>
        <v>Zone 12</v>
      </c>
      <c r="D77" s="56" t="str">
        <f t="shared" ca="1" si="125"/>
        <v>Pass</v>
      </c>
      <c r="E77" s="2">
        <f t="shared" ca="1" si="126"/>
        <v>36.96</v>
      </c>
      <c r="F77" s="2">
        <f t="shared" ca="1" si="127"/>
        <v>36.96</v>
      </c>
      <c r="G77" s="27">
        <f t="shared" ca="1" si="152"/>
        <v>0</v>
      </c>
      <c r="H77" s="3" t="str">
        <f t="shared" ca="1" si="128"/>
        <v>Yes</v>
      </c>
      <c r="I77" s="2">
        <f t="shared" ca="1" si="129"/>
        <v>41.01</v>
      </c>
      <c r="J77" s="2">
        <f t="shared" ca="1" si="130"/>
        <v>41.01</v>
      </c>
      <c r="K77" s="2">
        <f t="shared" ca="1" si="131"/>
        <v>41.01</v>
      </c>
      <c r="L77" s="27">
        <f t="shared" ca="1" si="153"/>
        <v>0</v>
      </c>
      <c r="M77" s="3" t="str">
        <f t="shared" ca="1" si="132"/>
        <v>Yes</v>
      </c>
      <c r="N77" s="3" t="str">
        <f t="shared" si="154"/>
        <v>U01R12</v>
      </c>
      <c r="O77" s="34">
        <f t="shared" ca="1" si="155"/>
        <v>4.0499999999999972</v>
      </c>
      <c r="P77" s="8">
        <f t="shared" ca="1" si="133"/>
        <v>63</v>
      </c>
      <c r="Q77" s="2">
        <f t="shared" ca="1" si="157"/>
        <v>19.93</v>
      </c>
      <c r="R77" s="2">
        <f t="shared" ca="1" si="157"/>
        <v>7.3</v>
      </c>
      <c r="S77" s="2">
        <f t="shared" ca="1" si="157"/>
        <v>1.17</v>
      </c>
      <c r="T77" s="2">
        <f t="shared" ca="1" si="157"/>
        <v>0</v>
      </c>
      <c r="U77" s="2">
        <f t="shared" ca="1" si="157"/>
        <v>8.56</v>
      </c>
      <c r="V77" s="2">
        <f t="shared" ca="1" si="157"/>
        <v>0</v>
      </c>
      <c r="W77" s="2">
        <f t="shared" ca="1" si="135"/>
        <v>36.96</v>
      </c>
      <c r="X77" s="2">
        <f t="shared" ca="1" si="136"/>
        <v>44.8</v>
      </c>
      <c r="Y77" s="8">
        <f t="shared" ca="1" si="137"/>
        <v>63</v>
      </c>
      <c r="Z77" s="2">
        <f t="shared" ca="1" si="158"/>
        <v>19.93</v>
      </c>
      <c r="AA77" s="2">
        <f t="shared" ca="1" si="158"/>
        <v>7.3</v>
      </c>
      <c r="AB77" s="2">
        <f t="shared" ca="1" si="158"/>
        <v>1.17</v>
      </c>
      <c r="AC77" s="2">
        <f t="shared" ca="1" si="158"/>
        <v>0</v>
      </c>
      <c r="AD77" s="2">
        <f t="shared" ca="1" si="158"/>
        <v>8.56</v>
      </c>
      <c r="AE77" s="2">
        <f t="shared" ca="1" si="158"/>
        <v>0</v>
      </c>
      <c r="AF77" s="2">
        <f t="shared" ca="1" si="139"/>
        <v>36.96</v>
      </c>
      <c r="AG77" s="2">
        <f t="shared" ca="1" si="140"/>
        <v>44.8</v>
      </c>
      <c r="AH77" s="8">
        <f t="shared" ca="1" si="141"/>
        <v>63</v>
      </c>
      <c r="AI77" s="2">
        <f t="shared" ca="1" si="159"/>
        <v>20.99</v>
      </c>
      <c r="AJ77" s="2">
        <f t="shared" ca="1" si="159"/>
        <v>10.29</v>
      </c>
      <c r="AK77" s="2">
        <f t="shared" ca="1" si="159"/>
        <v>1.17</v>
      </c>
      <c r="AL77" s="2">
        <f t="shared" ca="1" si="159"/>
        <v>0</v>
      </c>
      <c r="AM77" s="2">
        <f t="shared" ca="1" si="159"/>
        <v>8.56</v>
      </c>
      <c r="AN77" s="2" t="str">
        <f t="shared" ca="1" si="159"/>
        <v/>
      </c>
      <c r="AO77" s="2">
        <f t="shared" ca="1" si="143"/>
        <v>41.01</v>
      </c>
      <c r="AP77" s="2">
        <f t="shared" ca="1" si="144"/>
        <v>47.2</v>
      </c>
      <c r="AQ77" s="8">
        <f t="shared" ca="1" si="145"/>
        <v>63</v>
      </c>
      <c r="AR77" s="2">
        <f t="shared" ca="1" si="160"/>
        <v>20.99</v>
      </c>
      <c r="AS77" s="2">
        <f t="shared" ca="1" si="160"/>
        <v>10.29</v>
      </c>
      <c r="AT77" s="2">
        <f t="shared" ca="1" si="160"/>
        <v>1.17</v>
      </c>
      <c r="AU77" s="2">
        <f t="shared" ca="1" si="160"/>
        <v>0</v>
      </c>
      <c r="AV77" s="2">
        <f t="shared" ca="1" si="160"/>
        <v>8.56</v>
      </c>
      <c r="AW77" s="2" t="str">
        <f t="shared" ca="1" si="160"/>
        <v/>
      </c>
      <c r="AX77" s="2">
        <f t="shared" ca="1" si="147"/>
        <v>41.01</v>
      </c>
      <c r="AY77" s="2">
        <f t="shared" ca="1" si="148"/>
        <v>47.2</v>
      </c>
      <c r="AZ77" t="str">
        <f t="shared" si="149"/>
        <v>U04R12</v>
      </c>
      <c r="BA77">
        <f t="shared" si="150"/>
        <v>77</v>
      </c>
      <c r="BB77" s="55" t="b">
        <f t="shared" si="156"/>
        <v>1</v>
      </c>
    </row>
    <row r="78" spans="1:54" x14ac:dyDescent="0.25">
      <c r="A78" t="str">
        <f t="shared" si="151"/>
        <v>U04</v>
      </c>
      <c r="B78" t="s">
        <v>37</v>
      </c>
      <c r="C78" s="3" t="str">
        <f t="shared" si="124"/>
        <v>Zone 13</v>
      </c>
      <c r="D78" s="56" t="str">
        <f t="shared" ca="1" si="125"/>
        <v>Pass</v>
      </c>
      <c r="E78" s="2">
        <f t="shared" ca="1" si="126"/>
        <v>59.46</v>
      </c>
      <c r="F78" s="2">
        <f t="shared" ca="1" si="127"/>
        <v>59.46</v>
      </c>
      <c r="G78" s="27">
        <f t="shared" ca="1" si="152"/>
        <v>0</v>
      </c>
      <c r="H78" s="3" t="str">
        <f t="shared" ca="1" si="128"/>
        <v>Yes</v>
      </c>
      <c r="I78" s="2">
        <f t="shared" ca="1" si="129"/>
        <v>65.16</v>
      </c>
      <c r="J78" s="2">
        <f t="shared" ca="1" si="130"/>
        <v>65.16</v>
      </c>
      <c r="K78" s="2">
        <f t="shared" ca="1" si="131"/>
        <v>65.16</v>
      </c>
      <c r="L78" s="27">
        <f t="shared" ca="1" si="153"/>
        <v>0</v>
      </c>
      <c r="M78" s="3" t="str">
        <f t="shared" ca="1" si="132"/>
        <v>Yes</v>
      </c>
      <c r="N78" s="3" t="str">
        <f t="shared" si="154"/>
        <v>U01R13</v>
      </c>
      <c r="O78" s="34">
        <f t="shared" ca="1" si="155"/>
        <v>5.6999999999999957</v>
      </c>
      <c r="P78" s="8">
        <f t="shared" ca="1" si="133"/>
        <v>64</v>
      </c>
      <c r="Q78" s="2">
        <f t="shared" ca="1" si="157"/>
        <v>16.579999999999998</v>
      </c>
      <c r="R78" s="2">
        <f t="shared" ca="1" si="157"/>
        <v>33.67</v>
      </c>
      <c r="S78" s="2">
        <f t="shared" ca="1" si="157"/>
        <v>1.17</v>
      </c>
      <c r="T78" s="2">
        <f t="shared" ca="1" si="157"/>
        <v>0</v>
      </c>
      <c r="U78" s="2">
        <f t="shared" ca="1" si="157"/>
        <v>8.0399999999999991</v>
      </c>
      <c r="V78" s="2">
        <f t="shared" ca="1" si="157"/>
        <v>0</v>
      </c>
      <c r="W78" s="2">
        <f t="shared" ca="1" si="135"/>
        <v>59.46</v>
      </c>
      <c r="X78" s="2">
        <f t="shared" ca="1" si="136"/>
        <v>49.7</v>
      </c>
      <c r="Y78" s="8">
        <f t="shared" ca="1" si="137"/>
        <v>64</v>
      </c>
      <c r="Z78" s="2">
        <f t="shared" ca="1" si="158"/>
        <v>16.579999999999998</v>
      </c>
      <c r="AA78" s="2">
        <f t="shared" ca="1" si="158"/>
        <v>33.67</v>
      </c>
      <c r="AB78" s="2">
        <f t="shared" ca="1" si="158"/>
        <v>1.17</v>
      </c>
      <c r="AC78" s="2">
        <f t="shared" ca="1" si="158"/>
        <v>0</v>
      </c>
      <c r="AD78" s="2">
        <f t="shared" ca="1" si="158"/>
        <v>8.0399999999999991</v>
      </c>
      <c r="AE78" s="2">
        <f t="shared" ca="1" si="158"/>
        <v>0</v>
      </c>
      <c r="AF78" s="2">
        <f t="shared" ca="1" si="139"/>
        <v>59.46</v>
      </c>
      <c r="AG78" s="2">
        <f t="shared" ca="1" si="140"/>
        <v>49.7</v>
      </c>
      <c r="AH78" s="8">
        <f t="shared" ca="1" si="141"/>
        <v>64</v>
      </c>
      <c r="AI78" s="2">
        <f t="shared" ca="1" si="159"/>
        <v>17.45</v>
      </c>
      <c r="AJ78" s="2">
        <f t="shared" ca="1" si="159"/>
        <v>38.5</v>
      </c>
      <c r="AK78" s="2">
        <f t="shared" ca="1" si="159"/>
        <v>1.17</v>
      </c>
      <c r="AL78" s="2">
        <f t="shared" ca="1" si="159"/>
        <v>0</v>
      </c>
      <c r="AM78" s="2">
        <f t="shared" ca="1" si="159"/>
        <v>8.0399999999999991</v>
      </c>
      <c r="AN78" s="2" t="str">
        <f t="shared" ca="1" si="159"/>
        <v/>
      </c>
      <c r="AO78" s="2">
        <f t="shared" ca="1" si="143"/>
        <v>65.16</v>
      </c>
      <c r="AP78" s="2">
        <f t="shared" ca="1" si="144"/>
        <v>52.5</v>
      </c>
      <c r="AQ78" s="8">
        <f t="shared" ca="1" si="145"/>
        <v>64</v>
      </c>
      <c r="AR78" s="2">
        <f t="shared" ca="1" si="160"/>
        <v>17.45</v>
      </c>
      <c r="AS78" s="2">
        <f t="shared" ca="1" si="160"/>
        <v>38.5</v>
      </c>
      <c r="AT78" s="2">
        <f t="shared" ca="1" si="160"/>
        <v>1.17</v>
      </c>
      <c r="AU78" s="2">
        <f t="shared" ca="1" si="160"/>
        <v>0</v>
      </c>
      <c r="AV78" s="2">
        <f t="shared" ca="1" si="160"/>
        <v>8.0399999999999991</v>
      </c>
      <c r="AW78" s="2" t="str">
        <f t="shared" ca="1" si="160"/>
        <v/>
      </c>
      <c r="AX78" s="2">
        <f t="shared" ca="1" si="147"/>
        <v>65.16</v>
      </c>
      <c r="AY78" s="2">
        <f t="shared" ca="1" si="148"/>
        <v>52.5</v>
      </c>
      <c r="AZ78" t="str">
        <f t="shared" si="149"/>
        <v>U04R13</v>
      </c>
      <c r="BA78">
        <f t="shared" si="150"/>
        <v>78</v>
      </c>
      <c r="BB78" s="55" t="b">
        <f t="shared" si="156"/>
        <v>1</v>
      </c>
    </row>
    <row r="79" spans="1:54" x14ac:dyDescent="0.25">
      <c r="A79" t="str">
        <f t="shared" si="151"/>
        <v>U04</v>
      </c>
      <c r="B79" t="s">
        <v>38</v>
      </c>
      <c r="C79" s="3" t="str">
        <f t="shared" si="124"/>
        <v>Zone 14</v>
      </c>
      <c r="D79" s="56" t="str">
        <f t="shared" ca="1" si="125"/>
        <v>Pass</v>
      </c>
      <c r="E79" s="2">
        <f t="shared" ca="1" si="126"/>
        <v>54.23</v>
      </c>
      <c r="F79" s="2">
        <f t="shared" ca="1" si="127"/>
        <v>54.23</v>
      </c>
      <c r="G79" s="27">
        <f t="shared" ca="1" si="152"/>
        <v>0</v>
      </c>
      <c r="H79" s="3" t="str">
        <f t="shared" ca="1" si="128"/>
        <v>Yes</v>
      </c>
      <c r="I79" s="2">
        <f t="shared" ca="1" si="129"/>
        <v>61.08</v>
      </c>
      <c r="J79" s="2">
        <f t="shared" ca="1" si="130"/>
        <v>61.08</v>
      </c>
      <c r="K79" s="2">
        <f t="shared" ca="1" si="131"/>
        <v>61.08</v>
      </c>
      <c r="L79" s="27">
        <f t="shared" ca="1" si="153"/>
        <v>0</v>
      </c>
      <c r="M79" s="3" t="str">
        <f t="shared" ca="1" si="132"/>
        <v>Yes</v>
      </c>
      <c r="N79" s="3" t="str">
        <f t="shared" si="154"/>
        <v>U01R14</v>
      </c>
      <c r="O79" s="34">
        <f t="shared" ca="1" si="155"/>
        <v>6.8500000000000014</v>
      </c>
      <c r="P79" s="8">
        <f t="shared" ca="1" si="133"/>
        <v>65</v>
      </c>
      <c r="Q79" s="2">
        <f t="shared" ca="1" si="157"/>
        <v>17.61</v>
      </c>
      <c r="R79" s="2">
        <f t="shared" ca="1" si="157"/>
        <v>27.15</v>
      </c>
      <c r="S79" s="2">
        <f t="shared" ca="1" si="157"/>
        <v>1.1200000000000001</v>
      </c>
      <c r="T79" s="2">
        <f t="shared" ca="1" si="157"/>
        <v>0</v>
      </c>
      <c r="U79" s="2">
        <f t="shared" ca="1" si="157"/>
        <v>8.35</v>
      </c>
      <c r="V79" s="2">
        <f t="shared" ca="1" si="157"/>
        <v>0</v>
      </c>
      <c r="W79" s="2">
        <f t="shared" ca="1" si="135"/>
        <v>54.23</v>
      </c>
      <c r="X79" s="2">
        <f t="shared" ca="1" si="136"/>
        <v>48.1</v>
      </c>
      <c r="Y79" s="8">
        <f t="shared" ca="1" si="137"/>
        <v>65</v>
      </c>
      <c r="Z79" s="2">
        <f t="shared" ca="1" si="158"/>
        <v>17.61</v>
      </c>
      <c r="AA79" s="2">
        <f t="shared" ca="1" si="158"/>
        <v>27.15</v>
      </c>
      <c r="AB79" s="2">
        <f t="shared" ca="1" si="158"/>
        <v>1.1200000000000001</v>
      </c>
      <c r="AC79" s="2">
        <f t="shared" ca="1" si="158"/>
        <v>0</v>
      </c>
      <c r="AD79" s="2">
        <f t="shared" ca="1" si="158"/>
        <v>8.35</v>
      </c>
      <c r="AE79" s="2">
        <f t="shared" ca="1" si="158"/>
        <v>0</v>
      </c>
      <c r="AF79" s="2">
        <f t="shared" ca="1" si="139"/>
        <v>54.23</v>
      </c>
      <c r="AG79" s="2">
        <f t="shared" ca="1" si="140"/>
        <v>48.1</v>
      </c>
      <c r="AH79" s="8">
        <f t="shared" ca="1" si="141"/>
        <v>65</v>
      </c>
      <c r="AI79" s="2">
        <f t="shared" ca="1" si="159"/>
        <v>19.41</v>
      </c>
      <c r="AJ79" s="2">
        <f t="shared" ca="1" si="159"/>
        <v>32.200000000000003</v>
      </c>
      <c r="AK79" s="2">
        <f t="shared" ca="1" si="159"/>
        <v>1.1200000000000001</v>
      </c>
      <c r="AL79" s="2">
        <f t="shared" ca="1" si="159"/>
        <v>0</v>
      </c>
      <c r="AM79" s="2">
        <f t="shared" ca="1" si="159"/>
        <v>8.35</v>
      </c>
      <c r="AN79" s="2" t="str">
        <f t="shared" ca="1" si="159"/>
        <v/>
      </c>
      <c r="AO79" s="2">
        <f t="shared" ca="1" si="143"/>
        <v>61.08</v>
      </c>
      <c r="AP79" s="2">
        <f t="shared" ca="1" si="144"/>
        <v>51.5</v>
      </c>
      <c r="AQ79" s="8">
        <f t="shared" ca="1" si="145"/>
        <v>65</v>
      </c>
      <c r="AR79" s="2">
        <f t="shared" ca="1" si="160"/>
        <v>19.41</v>
      </c>
      <c r="AS79" s="2">
        <f t="shared" ca="1" si="160"/>
        <v>32.200000000000003</v>
      </c>
      <c r="AT79" s="2">
        <f t="shared" ca="1" si="160"/>
        <v>1.1200000000000001</v>
      </c>
      <c r="AU79" s="2">
        <f t="shared" ca="1" si="160"/>
        <v>0</v>
      </c>
      <c r="AV79" s="2">
        <f t="shared" ca="1" si="160"/>
        <v>8.35</v>
      </c>
      <c r="AW79" s="2" t="str">
        <f t="shared" ca="1" si="160"/>
        <v/>
      </c>
      <c r="AX79" s="2">
        <f t="shared" ca="1" si="147"/>
        <v>61.08</v>
      </c>
      <c r="AY79" s="2">
        <f t="shared" ca="1" si="148"/>
        <v>51.5</v>
      </c>
      <c r="AZ79" t="str">
        <f t="shared" si="149"/>
        <v>U04R14</v>
      </c>
      <c r="BA79">
        <f t="shared" si="150"/>
        <v>79</v>
      </c>
      <c r="BB79" s="55" t="b">
        <f t="shared" si="156"/>
        <v>1</v>
      </c>
    </row>
    <row r="80" spans="1:54" x14ac:dyDescent="0.25">
      <c r="A80" t="str">
        <f t="shared" si="151"/>
        <v>U04</v>
      </c>
      <c r="B80" t="s">
        <v>39</v>
      </c>
      <c r="C80" s="3" t="str">
        <f t="shared" si="124"/>
        <v>Zone 15</v>
      </c>
      <c r="D80" s="56" t="str">
        <f t="shared" ca="1" si="125"/>
        <v>Pass</v>
      </c>
      <c r="E80" s="2">
        <f t="shared" ca="1" si="126"/>
        <v>89.53</v>
      </c>
      <c r="F80" s="2">
        <f t="shared" ca="1" si="127"/>
        <v>89.53</v>
      </c>
      <c r="G80" s="27">
        <f t="shared" ca="1" si="152"/>
        <v>0</v>
      </c>
      <c r="H80" s="3" t="str">
        <f t="shared" ca="1" si="128"/>
        <v>Yes</v>
      </c>
      <c r="I80" s="2">
        <f t="shared" ca="1" si="129"/>
        <v>96.23</v>
      </c>
      <c r="J80" s="2">
        <f t="shared" ca="1" si="130"/>
        <v>96.23</v>
      </c>
      <c r="K80" s="2">
        <f t="shared" ca="1" si="131"/>
        <v>96.23</v>
      </c>
      <c r="L80" s="27">
        <f t="shared" ca="1" si="153"/>
        <v>0</v>
      </c>
      <c r="M80" s="3" t="str">
        <f t="shared" ca="1" si="132"/>
        <v>Yes</v>
      </c>
      <c r="N80" s="3" t="str">
        <f t="shared" si="154"/>
        <v>U01R15</v>
      </c>
      <c r="O80" s="34">
        <f t="shared" ca="1" si="155"/>
        <v>6.7000000000000028</v>
      </c>
      <c r="P80" s="8">
        <f t="shared" ca="1" si="133"/>
        <v>66</v>
      </c>
      <c r="Q80" s="2">
        <f t="shared" ca="1" si="157"/>
        <v>0.43</v>
      </c>
      <c r="R80" s="2">
        <f t="shared" ca="1" si="157"/>
        <v>81.89</v>
      </c>
      <c r="S80" s="2">
        <f t="shared" ca="1" si="157"/>
        <v>1.1200000000000001</v>
      </c>
      <c r="T80" s="2">
        <f t="shared" ca="1" si="157"/>
        <v>0</v>
      </c>
      <c r="U80" s="2">
        <f t="shared" ca="1" si="157"/>
        <v>6.09</v>
      </c>
      <c r="V80" s="2">
        <f t="shared" ca="1" si="157"/>
        <v>0</v>
      </c>
      <c r="W80" s="2">
        <f t="shared" ca="1" si="135"/>
        <v>89.53</v>
      </c>
      <c r="X80" s="2">
        <f t="shared" ca="1" si="136"/>
        <v>54.3</v>
      </c>
      <c r="Y80" s="8">
        <f t="shared" ca="1" si="137"/>
        <v>66</v>
      </c>
      <c r="Z80" s="2">
        <f t="shared" ca="1" si="158"/>
        <v>0.43</v>
      </c>
      <c r="AA80" s="2">
        <f t="shared" ca="1" si="158"/>
        <v>81.89</v>
      </c>
      <c r="AB80" s="2">
        <f t="shared" ca="1" si="158"/>
        <v>1.1200000000000001</v>
      </c>
      <c r="AC80" s="2">
        <f t="shared" ca="1" si="158"/>
        <v>0</v>
      </c>
      <c r="AD80" s="2">
        <f t="shared" ca="1" si="158"/>
        <v>6.09</v>
      </c>
      <c r="AE80" s="2">
        <f t="shared" ca="1" si="158"/>
        <v>0</v>
      </c>
      <c r="AF80" s="2">
        <f t="shared" ca="1" si="139"/>
        <v>89.53</v>
      </c>
      <c r="AG80" s="2">
        <f t="shared" ca="1" si="140"/>
        <v>54.3</v>
      </c>
      <c r="AH80" s="8">
        <f t="shared" ca="1" si="141"/>
        <v>66</v>
      </c>
      <c r="AI80" s="2">
        <f t="shared" ca="1" si="159"/>
        <v>0.66</v>
      </c>
      <c r="AJ80" s="2">
        <f t="shared" ca="1" si="159"/>
        <v>88.36</v>
      </c>
      <c r="AK80" s="2">
        <f t="shared" ca="1" si="159"/>
        <v>1.1200000000000001</v>
      </c>
      <c r="AL80" s="2">
        <f t="shared" ca="1" si="159"/>
        <v>0</v>
      </c>
      <c r="AM80" s="2">
        <f t="shared" ca="1" si="159"/>
        <v>6.09</v>
      </c>
      <c r="AN80" s="2" t="str">
        <f t="shared" ca="1" si="159"/>
        <v/>
      </c>
      <c r="AO80" s="2">
        <f t="shared" ca="1" si="143"/>
        <v>96.23</v>
      </c>
      <c r="AP80" s="2">
        <f t="shared" ca="1" si="144"/>
        <v>57</v>
      </c>
      <c r="AQ80" s="8">
        <f t="shared" ca="1" si="145"/>
        <v>66</v>
      </c>
      <c r="AR80" s="2">
        <f t="shared" ca="1" si="160"/>
        <v>0.66</v>
      </c>
      <c r="AS80" s="2">
        <f t="shared" ca="1" si="160"/>
        <v>88.36</v>
      </c>
      <c r="AT80" s="2">
        <f t="shared" ca="1" si="160"/>
        <v>1.1200000000000001</v>
      </c>
      <c r="AU80" s="2">
        <f t="shared" ca="1" si="160"/>
        <v>0</v>
      </c>
      <c r="AV80" s="2">
        <f t="shared" ca="1" si="160"/>
        <v>6.09</v>
      </c>
      <c r="AW80" s="2" t="str">
        <f t="shared" ca="1" si="160"/>
        <v/>
      </c>
      <c r="AX80" s="2">
        <f t="shared" ca="1" si="147"/>
        <v>96.23</v>
      </c>
      <c r="AY80" s="2">
        <f t="shared" ca="1" si="148"/>
        <v>57</v>
      </c>
      <c r="AZ80" t="str">
        <f t="shared" si="149"/>
        <v>U04R15</v>
      </c>
      <c r="BA80">
        <f t="shared" si="150"/>
        <v>80</v>
      </c>
      <c r="BB80" s="55" t="b">
        <f t="shared" si="156"/>
        <v>1</v>
      </c>
    </row>
    <row r="81" spans="1:54" x14ac:dyDescent="0.25">
      <c r="A81" t="str">
        <f t="shared" si="151"/>
        <v>U04</v>
      </c>
      <c r="B81" t="s">
        <v>40</v>
      </c>
      <c r="C81" s="3" t="str">
        <f t="shared" si="124"/>
        <v>Zone 16</v>
      </c>
      <c r="D81" s="56" t="str">
        <f t="shared" ca="1" si="125"/>
        <v>Pass</v>
      </c>
      <c r="E81" s="2">
        <f t="shared" ca="1" si="126"/>
        <v>54.39</v>
      </c>
      <c r="F81" s="2">
        <f t="shared" ca="1" si="127"/>
        <v>54.39</v>
      </c>
      <c r="G81" s="27">
        <f t="shared" ca="1" si="152"/>
        <v>0</v>
      </c>
      <c r="H81" s="3" t="str">
        <f t="shared" ca="1" si="128"/>
        <v>Yes</v>
      </c>
      <c r="I81" s="2">
        <f t="shared" ca="1" si="129"/>
        <v>57.53</v>
      </c>
      <c r="J81" s="2">
        <f t="shared" ca="1" si="130"/>
        <v>57.53</v>
      </c>
      <c r="K81" s="2">
        <f t="shared" ca="1" si="131"/>
        <v>57.53</v>
      </c>
      <c r="L81" s="27">
        <f t="shared" ca="1" si="153"/>
        <v>0</v>
      </c>
      <c r="M81" s="3" t="str">
        <f t="shared" ca="1" si="132"/>
        <v>Yes</v>
      </c>
      <c r="N81" s="3" t="str">
        <f t="shared" si="154"/>
        <v>U01R16</v>
      </c>
      <c r="O81" s="34">
        <f t="shared" ca="1" si="155"/>
        <v>3.1400000000000006</v>
      </c>
      <c r="P81" s="8">
        <f t="shared" ca="1" si="133"/>
        <v>67</v>
      </c>
      <c r="Q81" s="2">
        <f t="shared" ca="1" si="157"/>
        <v>42.92</v>
      </c>
      <c r="R81" s="2">
        <f t="shared" ca="1" si="157"/>
        <v>0.13</v>
      </c>
      <c r="S81" s="2">
        <f t="shared" ca="1" si="157"/>
        <v>1.1100000000000001</v>
      </c>
      <c r="T81" s="2">
        <f t="shared" ca="1" si="157"/>
        <v>0</v>
      </c>
      <c r="U81" s="2">
        <f t="shared" ca="1" si="157"/>
        <v>10.23</v>
      </c>
      <c r="V81" s="2">
        <f t="shared" ca="1" si="157"/>
        <v>0</v>
      </c>
      <c r="W81" s="2">
        <f t="shared" ca="1" si="135"/>
        <v>54.39</v>
      </c>
      <c r="X81" s="2">
        <f t="shared" ca="1" si="136"/>
        <v>60</v>
      </c>
      <c r="Y81" s="8">
        <f t="shared" ca="1" si="137"/>
        <v>67</v>
      </c>
      <c r="Z81" s="2">
        <f t="shared" ca="1" si="158"/>
        <v>42.92</v>
      </c>
      <c r="AA81" s="2">
        <f t="shared" ca="1" si="158"/>
        <v>0.13</v>
      </c>
      <c r="AB81" s="2">
        <f t="shared" ca="1" si="158"/>
        <v>1.1100000000000001</v>
      </c>
      <c r="AC81" s="2">
        <f t="shared" ca="1" si="158"/>
        <v>0</v>
      </c>
      <c r="AD81" s="2">
        <f t="shared" ca="1" si="158"/>
        <v>10.23</v>
      </c>
      <c r="AE81" s="2">
        <f t="shared" ca="1" si="158"/>
        <v>0</v>
      </c>
      <c r="AF81" s="2">
        <f t="shared" ca="1" si="139"/>
        <v>54.39</v>
      </c>
      <c r="AG81" s="2">
        <f t="shared" ca="1" si="140"/>
        <v>60</v>
      </c>
      <c r="AH81" s="8">
        <f t="shared" ca="1" si="141"/>
        <v>67</v>
      </c>
      <c r="AI81" s="2">
        <f t="shared" ca="1" si="159"/>
        <v>44.83</v>
      </c>
      <c r="AJ81" s="2">
        <f t="shared" ca="1" si="159"/>
        <v>1.36</v>
      </c>
      <c r="AK81" s="2">
        <f t="shared" ca="1" si="159"/>
        <v>1.1100000000000001</v>
      </c>
      <c r="AL81" s="2">
        <f t="shared" ca="1" si="159"/>
        <v>0</v>
      </c>
      <c r="AM81" s="2">
        <f t="shared" ca="1" si="159"/>
        <v>10.23</v>
      </c>
      <c r="AN81" s="2" t="str">
        <f t="shared" ca="1" si="159"/>
        <v/>
      </c>
      <c r="AO81" s="2">
        <f t="shared" ca="1" si="143"/>
        <v>57.53</v>
      </c>
      <c r="AP81" s="2">
        <f t="shared" ca="1" si="144"/>
        <v>62</v>
      </c>
      <c r="AQ81" s="8">
        <f t="shared" ca="1" si="145"/>
        <v>67</v>
      </c>
      <c r="AR81" s="2">
        <f t="shared" ca="1" si="160"/>
        <v>44.83</v>
      </c>
      <c r="AS81" s="2">
        <f t="shared" ca="1" si="160"/>
        <v>1.36</v>
      </c>
      <c r="AT81" s="2">
        <f t="shared" ca="1" si="160"/>
        <v>1.1100000000000001</v>
      </c>
      <c r="AU81" s="2">
        <f t="shared" ca="1" si="160"/>
        <v>0</v>
      </c>
      <c r="AV81" s="2">
        <f t="shared" ca="1" si="160"/>
        <v>10.23</v>
      </c>
      <c r="AW81" s="2" t="str">
        <f t="shared" ca="1" si="160"/>
        <v/>
      </c>
      <c r="AX81" s="2">
        <f t="shared" ca="1" si="147"/>
        <v>57.53</v>
      </c>
      <c r="AY81" s="2">
        <f t="shared" ca="1" si="148"/>
        <v>62</v>
      </c>
      <c r="AZ81" t="str">
        <f t="shared" si="149"/>
        <v>U04R16</v>
      </c>
      <c r="BA81">
        <f t="shared" si="150"/>
        <v>81</v>
      </c>
      <c r="BB81" s="55" t="b">
        <f t="shared" si="156"/>
        <v>1</v>
      </c>
    </row>
    <row r="82" spans="1:54" x14ac:dyDescent="0.25">
      <c r="A82" s="33" t="str">
        <f>"Result "&amp;A65</f>
        <v>Result U04</v>
      </c>
      <c r="C82" s="5"/>
      <c r="D82" s="6" t="str">
        <f ca="1">IF(NOT(BB82),"n/a",IF(COUNTIF(D66:D81,Pass)=16,Pass,Fail))</f>
        <v>Pass</v>
      </c>
      <c r="E82" s="36">
        <f ca="1">AVERAGE(E66:E81)</f>
        <v>37.536249999999995</v>
      </c>
      <c r="F82" s="36">
        <f ca="1">AVERAGE(F66:F81)</f>
        <v>37.536249999999995</v>
      </c>
      <c r="G82" s="32">
        <f ca="1">IF(E82=0,0,(F82-E82)/E82)</f>
        <v>0</v>
      </c>
      <c r="H82" s="32"/>
      <c r="I82" s="36">
        <f ca="1">AVERAGE(I66:I81)</f>
        <v>40.894999999999996</v>
      </c>
      <c r="J82" s="36">
        <f ca="1">AVERAGE(J66:J81)</f>
        <v>40.894999999999996</v>
      </c>
      <c r="K82" s="36">
        <f ca="1">AVERAGE(K66:K81)</f>
        <v>40.894999999999996</v>
      </c>
      <c r="L82" s="32">
        <f t="shared" ca="1" si="153"/>
        <v>0</v>
      </c>
      <c r="M82" s="32" t="s">
        <v>542</v>
      </c>
      <c r="N82" s="30">
        <f ca="1">MIN(L66:L81)</f>
        <v>0</v>
      </c>
      <c r="O82" s="29">
        <f ca="1">AVERAGE(O66:O81)</f>
        <v>3.3587500000000001</v>
      </c>
      <c r="P82" s="30" t="s">
        <v>544</v>
      </c>
      <c r="Q82" s="29">
        <f ca="1">AVERAGE(Q66:Q81)</f>
        <v>14.425000000000004</v>
      </c>
      <c r="R82" s="29">
        <f ca="1">AVERAGE(R66:R81)</f>
        <v>13.419999999999998</v>
      </c>
      <c r="S82" s="29">
        <f ca="1">AVERAGE(S66:S81)</f>
        <v>1.1487499999999999</v>
      </c>
      <c r="T82" s="29"/>
      <c r="U82" s="29">
        <f ca="1">AVERAGE(U66:U81)</f>
        <v>8.5425000000000004</v>
      </c>
      <c r="V82" s="29">
        <f ca="1">AVERAGE(V66:V81)</f>
        <v>0</v>
      </c>
      <c r="W82" s="29">
        <f ca="1">AVERAGE(W66:W81)</f>
        <v>37.536249999999995</v>
      </c>
      <c r="X82" s="29">
        <f ca="1">AVERAGE(X66:X81)</f>
        <v>49.90625</v>
      </c>
      <c r="Y82" s="29" t="s">
        <v>544</v>
      </c>
      <c r="Z82" s="29">
        <f ca="1">AVERAGE(Z66:Z81)</f>
        <v>14.425000000000004</v>
      </c>
      <c r="AA82" s="29">
        <f ca="1">AVERAGE(AA66:AA81)</f>
        <v>13.419999999999998</v>
      </c>
      <c r="AB82" s="29">
        <f ca="1">AVERAGE(AB66:AB81)</f>
        <v>1.1487499999999999</v>
      </c>
      <c r="AC82" s="29">
        <f ca="1">AVERAGE(AC66:AC81)</f>
        <v>0</v>
      </c>
      <c r="AD82" s="29">
        <f ca="1">AVERAGE(AD66:AD81)</f>
        <v>8.5425000000000004</v>
      </c>
      <c r="AE82" s="29"/>
      <c r="AF82" s="29">
        <f ca="1">AVERAGE(AF66:AF81)</f>
        <v>37.536249999999995</v>
      </c>
      <c r="AG82" s="29">
        <f ca="1">AVERAGE(AG66:AG81)</f>
        <v>49.90625</v>
      </c>
      <c r="AI82" s="29">
        <f ca="1">AVERAGE(AI66:AI81)</f>
        <v>15.631875000000001</v>
      </c>
      <c r="AJ82" s="29">
        <f ca="1">AVERAGE(AJ66:AJ81)</f>
        <v>15.571875000000002</v>
      </c>
      <c r="AK82" s="29">
        <f ca="1">AVERAGE(AK66:AK81)</f>
        <v>1.1487499999999999</v>
      </c>
      <c r="AL82" s="29">
        <f ca="1">AVERAGE(AL66:AL81)</f>
        <v>0</v>
      </c>
      <c r="AM82" s="29">
        <f ca="1">AVERAGE(AM66:AM81)</f>
        <v>8.5425000000000004</v>
      </c>
      <c r="AN82" s="29"/>
      <c r="AO82" s="29">
        <f ca="1">AVERAGE(AO66:AO81)</f>
        <v>40.894999999999996</v>
      </c>
      <c r="AP82" s="29">
        <f ca="1">AVERAGE(AP66:AP81)</f>
        <v>51.918750000000003</v>
      </c>
      <c r="AQ82" s="29" t="s">
        <v>544</v>
      </c>
      <c r="AR82" s="29">
        <f ca="1">AVERAGE(AR66:AR81)</f>
        <v>15.631875000000001</v>
      </c>
      <c r="AS82" s="29">
        <f ca="1">AVERAGE(AS66:AS81)</f>
        <v>15.571875000000002</v>
      </c>
      <c r="AT82" s="29">
        <f ca="1">AVERAGE(AT66:AT81)</f>
        <v>1.1487499999999999</v>
      </c>
      <c r="AU82" s="29">
        <f ca="1">AVERAGE(AU66:AU81)</f>
        <v>0</v>
      </c>
      <c r="AV82" s="29">
        <f ca="1">AVERAGE(AV66:AV81)</f>
        <v>8.5425000000000004</v>
      </c>
      <c r="AW82" s="29"/>
      <c r="AX82" s="29">
        <f ca="1">AVERAGE(AX66:AX81)</f>
        <v>40.894999999999996</v>
      </c>
      <c r="AY82" s="29">
        <f ca="1">AVERAGE(AY66:AY81)</f>
        <v>51.918750000000003</v>
      </c>
      <c r="BB82" s="55" t="b">
        <f t="shared" si="156"/>
        <v>1</v>
      </c>
    </row>
    <row r="83" spans="1:54" x14ac:dyDescent="0.25">
      <c r="C83" s="6" t="s">
        <v>563</v>
      </c>
      <c r="D83" s="6"/>
      <c r="E83" s="6"/>
      <c r="F83" s="6"/>
      <c r="G83" s="6"/>
      <c r="H83" s="6"/>
      <c r="I83" s="6"/>
      <c r="J83" s="6"/>
      <c r="K83" s="6"/>
      <c r="L83" s="5" t="s">
        <v>544</v>
      </c>
      <c r="M83" s="5" t="s">
        <v>543</v>
      </c>
      <c r="N83" s="31">
        <f ca="1">MAX(L66:L81)</f>
        <v>0</v>
      </c>
      <c r="Y83" s="6" t="s">
        <v>545</v>
      </c>
      <c r="Z83" s="30">
        <f ca="1">(Z82-Q82)/Q82</f>
        <v>0</v>
      </c>
      <c r="AA83" s="30">
        <f ca="1">(AA82-R82)/R82</f>
        <v>0</v>
      </c>
      <c r="AB83" s="30">
        <f ca="1">(AB82-S82)/S82</f>
        <v>0</v>
      </c>
      <c r="AC83" s="30"/>
      <c r="AD83" s="30">
        <f ca="1">(AD82-U82)/U82</f>
        <v>0</v>
      </c>
      <c r="AE83" s="30"/>
      <c r="AF83" s="30">
        <f ca="1">(AF82-W82)/W82</f>
        <v>0</v>
      </c>
      <c r="AQ83" s="6"/>
      <c r="AR83" s="30"/>
      <c r="AS83" s="30"/>
      <c r="AT83" s="30"/>
      <c r="AU83" s="30"/>
      <c r="AV83" s="30"/>
      <c r="AW83" s="30"/>
      <c r="AX83" s="30"/>
      <c r="BB83" s="53"/>
    </row>
    <row r="84" spans="1:54" x14ac:dyDescent="0.25">
      <c r="A84" s="6" t="s">
        <v>451</v>
      </c>
      <c r="B84" s="6" t="str">
        <f>VLOOKUP(A84,TestArray,2)&amp;" in "&amp;VLOOKUP(A84,TestArray,3)&amp;" for Prototype "&amp;VLOOKUP(A84,TestArray,4)</f>
        <v>Proposed Design in All Zones for Prototype P2700ft2</v>
      </c>
      <c r="C84" s="6"/>
      <c r="I84" s="6" t="str">
        <f>VLOOKUP(A84,TestArray,21)</f>
        <v>Standard = T02 Standard for this test</v>
      </c>
      <c r="BB84" s="53"/>
    </row>
    <row r="85" spans="1:54" x14ac:dyDescent="0.25">
      <c r="A85" t="str">
        <f>A84</f>
        <v>U05</v>
      </c>
      <c r="B85" t="s">
        <v>3</v>
      </c>
      <c r="C85" s="3" t="str">
        <f t="shared" ref="C85:C100" si="161">VLOOKUP(A85,TestArray,4+RIGHT(B85,2))</f>
        <v>Zone 01</v>
      </c>
      <c r="D85" s="56" t="str">
        <f t="shared" ref="D85:D100" ca="1" si="162">IF(NOT(BB85),"n/a",IF(AND(H85=Yes,M85=Yes),Pass,Fail))</f>
        <v>Pass</v>
      </c>
      <c r="E85" s="2">
        <f t="shared" ref="E85:E100" ca="1" si="163">IF(Units="EDR",X85,W85)</f>
        <v>33.68</v>
      </c>
      <c r="F85" s="2">
        <f t="shared" ref="F85:F100" ca="1" si="164">IF(Units="EDR",AG85,AF85)</f>
        <v>33.68</v>
      </c>
      <c r="G85" s="27">
        <f ca="1">IF(E85=0,0,(F85-E85)/E85)</f>
        <v>0</v>
      </c>
      <c r="H85" s="3" t="str">
        <f t="shared" ref="H85:H100" ca="1" si="165">IF(AND((E85-Tolerance&lt;=F85),(E85+Tolerance&gt;=F85)),Yes,No)</f>
        <v>Yes</v>
      </c>
      <c r="I85" s="2">
        <f t="shared" ref="I85:I100" ca="1" si="166">IF(Units="EDR",J85,INDIRECT(RefCol&amp;INDEX(StandardArray,MATCH($N85,StandardList,0),2)))</f>
        <v>35.21</v>
      </c>
      <c r="J85" s="2">
        <f t="shared" ref="J85:J100" ca="1" si="167">IF(Units="EDR",AP85,AO85)</f>
        <v>35.21</v>
      </c>
      <c r="K85" s="2">
        <f t="shared" ref="K85:K100" ca="1" si="168">IF(Units="EDR",AY85,AX85)</f>
        <v>35.21</v>
      </c>
      <c r="L85" s="27">
        <f ca="1">IF(I85=0,0,(K85-I85)/I85)</f>
        <v>0</v>
      </c>
      <c r="M85" s="3" t="str">
        <f t="shared" ref="M85:M100" ca="1" si="169">IF(AND((I85-Tolerance&lt;=K85),(I85+Tolerance&gt;=K85),(J85-Tolerance&lt;=K85),(J85+Tolerance&gt;=K85)),Yes,No)</f>
        <v>Yes</v>
      </c>
      <c r="N85" s="3" t="str">
        <f t="shared" ref="N85:N100" si="170">N28</f>
        <v>U02R01</v>
      </c>
      <c r="O85" s="34">
        <f ca="1">K85-F85</f>
        <v>1.5300000000000011</v>
      </c>
      <c r="P85" s="8">
        <f t="shared" ref="P85:P100" ca="1" si="171">MATCH($A85&amp;$B85,INDIRECT(P$2),0)</f>
        <v>68</v>
      </c>
      <c r="Q85" s="2">
        <f t="shared" ref="Q85:V94" ca="1" si="172">IF(Q$3=0,"",INDEX(INDIRECT(Q$1),$P85,Q$3))</f>
        <v>23.69</v>
      </c>
      <c r="R85" s="2">
        <f t="shared" ca="1" si="172"/>
        <v>0</v>
      </c>
      <c r="S85" s="2">
        <f t="shared" ca="1" si="172"/>
        <v>1.1499999999999999</v>
      </c>
      <c r="T85" s="2">
        <f t="shared" ca="1" si="172"/>
        <v>0</v>
      </c>
      <c r="U85" s="2">
        <f t="shared" ca="1" si="172"/>
        <v>8.84</v>
      </c>
      <c r="V85" s="2">
        <f t="shared" ca="1" si="172"/>
        <v>0</v>
      </c>
      <c r="W85" s="2">
        <f t="shared" ref="W85:W100" ca="1" si="173">IF(TotalSum="No",INDEX(INDIRECT(W$1),$P85,W$3),SUM(Q85:V85))</f>
        <v>33.68</v>
      </c>
      <c r="X85" s="2">
        <f t="shared" ref="X85:X100" ca="1" si="174">IF(X$3=0,"",INDEX(INDIRECT(X$1),$P85,X$3))</f>
        <v>55.4</v>
      </c>
      <c r="Y85" s="8">
        <f t="shared" ref="Y85:Y100" ca="1" si="175">MATCH($A85&amp;$B85,INDIRECT(Y$2),0)</f>
        <v>68</v>
      </c>
      <c r="Z85" s="2">
        <f t="shared" ref="Z85:AE94" ca="1" si="176">IF(Z$3=0,"",INDEX(INDIRECT(Z$1),$Y85,Z$3))</f>
        <v>23.69</v>
      </c>
      <c r="AA85" s="2">
        <f t="shared" ca="1" si="176"/>
        <v>0</v>
      </c>
      <c r="AB85" s="2">
        <f t="shared" ca="1" si="176"/>
        <v>1.1499999999999999</v>
      </c>
      <c r="AC85" s="2">
        <f t="shared" ca="1" si="176"/>
        <v>0</v>
      </c>
      <c r="AD85" s="2">
        <f t="shared" ca="1" si="176"/>
        <v>8.84</v>
      </c>
      <c r="AE85" s="2">
        <f t="shared" ca="1" si="176"/>
        <v>0</v>
      </c>
      <c r="AF85" s="2">
        <f t="shared" ref="AF85:AF100" ca="1" si="177">IF(TotalSum="No",INDEX(INDIRECT(AF$1),$Y85,AF$3),SUM(Z85:AE85))</f>
        <v>33.68</v>
      </c>
      <c r="AG85" s="2">
        <f t="shared" ref="AG85:AG100" ca="1" si="178">IF(AG$3=0,"",INDEX(INDIRECT(AG$1),$P85,AG$3))</f>
        <v>55.4</v>
      </c>
      <c r="AH85" s="8">
        <f t="shared" ref="AH85:AH100" ca="1" si="179">MATCH($A85&amp;$B85,INDIRECT(AH$2),0)</f>
        <v>68</v>
      </c>
      <c r="AI85" s="2">
        <f t="shared" ref="AI85:AN94" ca="1" si="180">IF(AI$3=0,"",INDEX(INDIRECT(AI$1),$AH85,AI$3))</f>
        <v>25.22</v>
      </c>
      <c r="AJ85" s="2">
        <f t="shared" ca="1" si="180"/>
        <v>0</v>
      </c>
      <c r="AK85" s="2">
        <f t="shared" ca="1" si="180"/>
        <v>1.1499999999999999</v>
      </c>
      <c r="AL85" s="2">
        <f t="shared" ca="1" si="180"/>
        <v>0</v>
      </c>
      <c r="AM85" s="2">
        <f t="shared" ca="1" si="180"/>
        <v>8.84</v>
      </c>
      <c r="AN85" s="2" t="str">
        <f t="shared" ca="1" si="180"/>
        <v/>
      </c>
      <c r="AO85" s="2">
        <f t="shared" ref="AO85:AO100" ca="1" si="181">IF(TotalSum="No",INDEX(INDIRECT(AO$1),$AH85,AO$3),SUM(AI85:AN85))</f>
        <v>35.21</v>
      </c>
      <c r="AP85" s="2">
        <f t="shared" ref="AP85:AP100" ca="1" si="182">IF(AP$3=0,"",INDEX(INDIRECT(AP$1),$P85,AP$3))</f>
        <v>56.6</v>
      </c>
      <c r="AQ85" s="8">
        <f t="shared" ref="AQ85:AQ100" ca="1" si="183">MATCH($A85&amp;$B85,INDIRECT(AQ$2),0)</f>
        <v>68</v>
      </c>
      <c r="AR85" s="2">
        <f t="shared" ref="AR85:AW94" ca="1" si="184">IF(AR$3=0,"",INDEX(INDIRECT(AR$1),$AQ85,AR$3))</f>
        <v>25.22</v>
      </c>
      <c r="AS85" s="2">
        <f t="shared" ca="1" si="184"/>
        <v>0</v>
      </c>
      <c r="AT85" s="2">
        <f t="shared" ca="1" si="184"/>
        <v>1.1499999999999999</v>
      </c>
      <c r="AU85" s="2">
        <f t="shared" ca="1" si="184"/>
        <v>0</v>
      </c>
      <c r="AV85" s="2">
        <f t="shared" ca="1" si="184"/>
        <v>8.84</v>
      </c>
      <c r="AW85" s="2" t="str">
        <f t="shared" ca="1" si="184"/>
        <v/>
      </c>
      <c r="AX85" s="2">
        <f t="shared" ref="AX85:AX100" ca="1" si="185">IF(TotalSum="No",INDEX(INDIRECT(AX$1),$AQ85,AX$3),SUM(AR85:AW85))</f>
        <v>35.21</v>
      </c>
      <c r="AY85" s="2">
        <f t="shared" ref="AY85:AY100" ca="1" si="186">IF(AY$3=0,"",INDEX(INDIRECT(AY$1),$P85,AY$3))</f>
        <v>56.6</v>
      </c>
      <c r="AZ85" t="str">
        <f t="shared" ref="AZ85:AZ100" si="187">A85&amp;B85</f>
        <v>U05R01</v>
      </c>
      <c r="BA85">
        <f t="shared" ref="BA85:BA100" si="188">ROW(AZ85)</f>
        <v>85</v>
      </c>
      <c r="BB85" s="53" t="b">
        <f>AND(SingleFamily="Yes",NewlyConstructed="Yes")</f>
        <v>1</v>
      </c>
    </row>
    <row r="86" spans="1:54" x14ac:dyDescent="0.25">
      <c r="A86" t="str">
        <f t="shared" ref="A86:A100" si="189">A85</f>
        <v>U05</v>
      </c>
      <c r="B86" t="s">
        <v>26</v>
      </c>
      <c r="C86" s="3" t="str">
        <f t="shared" si="161"/>
        <v>Zone 02</v>
      </c>
      <c r="D86" s="56" t="str">
        <f t="shared" ca="1" si="162"/>
        <v>Pass</v>
      </c>
      <c r="E86" s="2">
        <f t="shared" ca="1" si="163"/>
        <v>28.31</v>
      </c>
      <c r="F86" s="2">
        <f t="shared" ca="1" si="164"/>
        <v>28.31</v>
      </c>
      <c r="G86" s="27">
        <f t="shared" ref="G86:G100" ca="1" si="190">IF(E86=0,0,(F86-E86)/E86)</f>
        <v>0</v>
      </c>
      <c r="H86" s="3" t="str">
        <f t="shared" ca="1" si="165"/>
        <v>Yes</v>
      </c>
      <c r="I86" s="2">
        <f t="shared" ca="1" si="166"/>
        <v>30.64</v>
      </c>
      <c r="J86" s="2">
        <f t="shared" ca="1" si="167"/>
        <v>30.64</v>
      </c>
      <c r="K86" s="2">
        <f t="shared" ca="1" si="168"/>
        <v>30.64</v>
      </c>
      <c r="L86" s="27">
        <f t="shared" ref="L86:L101" ca="1" si="191">IF(I86=0,0,(K86-I86)/I86)</f>
        <v>0</v>
      </c>
      <c r="M86" s="3" t="str">
        <f t="shared" ca="1" si="169"/>
        <v>Yes</v>
      </c>
      <c r="N86" s="3" t="str">
        <f t="shared" si="170"/>
        <v>U02R02</v>
      </c>
      <c r="O86" s="34">
        <f t="shared" ref="O86:O100" ca="1" si="192">K86-F86</f>
        <v>2.3300000000000018</v>
      </c>
      <c r="P86" s="8">
        <f t="shared" ca="1" si="171"/>
        <v>69</v>
      </c>
      <c r="Q86" s="2">
        <f t="shared" ca="1" si="172"/>
        <v>18.84</v>
      </c>
      <c r="R86" s="2">
        <f t="shared" ca="1" si="172"/>
        <v>0.36</v>
      </c>
      <c r="S86" s="2">
        <f t="shared" ca="1" si="172"/>
        <v>1.1499999999999999</v>
      </c>
      <c r="T86" s="2">
        <f t="shared" ca="1" si="172"/>
        <v>0</v>
      </c>
      <c r="U86" s="2">
        <f t="shared" ca="1" si="172"/>
        <v>7.96</v>
      </c>
      <c r="V86" s="2">
        <f t="shared" ca="1" si="172"/>
        <v>0</v>
      </c>
      <c r="W86" s="2">
        <f t="shared" ca="1" si="173"/>
        <v>28.31</v>
      </c>
      <c r="X86" s="2">
        <f t="shared" ca="1" si="174"/>
        <v>47.3</v>
      </c>
      <c r="Y86" s="8">
        <f t="shared" ca="1" si="175"/>
        <v>69</v>
      </c>
      <c r="Z86" s="2">
        <f t="shared" ca="1" si="176"/>
        <v>18.84</v>
      </c>
      <c r="AA86" s="2">
        <f t="shared" ca="1" si="176"/>
        <v>0.36</v>
      </c>
      <c r="AB86" s="2">
        <f t="shared" ca="1" si="176"/>
        <v>1.1499999999999999</v>
      </c>
      <c r="AC86" s="2">
        <f t="shared" ca="1" si="176"/>
        <v>0</v>
      </c>
      <c r="AD86" s="2">
        <f t="shared" ca="1" si="176"/>
        <v>7.96</v>
      </c>
      <c r="AE86" s="2">
        <f t="shared" ca="1" si="176"/>
        <v>0</v>
      </c>
      <c r="AF86" s="2">
        <f t="shared" ca="1" si="177"/>
        <v>28.31</v>
      </c>
      <c r="AG86" s="2">
        <f t="shared" ca="1" si="178"/>
        <v>47.3</v>
      </c>
      <c r="AH86" s="8">
        <f t="shared" ca="1" si="179"/>
        <v>69</v>
      </c>
      <c r="AI86" s="2">
        <f t="shared" ca="1" si="180"/>
        <v>19.96</v>
      </c>
      <c r="AJ86" s="2">
        <f t="shared" ca="1" si="180"/>
        <v>1.57</v>
      </c>
      <c r="AK86" s="2">
        <f t="shared" ca="1" si="180"/>
        <v>1.1499999999999999</v>
      </c>
      <c r="AL86" s="2">
        <f t="shared" ca="1" si="180"/>
        <v>0</v>
      </c>
      <c r="AM86" s="2">
        <f t="shared" ca="1" si="180"/>
        <v>7.96</v>
      </c>
      <c r="AN86" s="2" t="str">
        <f t="shared" ca="1" si="180"/>
        <v/>
      </c>
      <c r="AO86" s="2">
        <f t="shared" ca="1" si="181"/>
        <v>30.64</v>
      </c>
      <c r="AP86" s="2">
        <f t="shared" ca="1" si="182"/>
        <v>49.1</v>
      </c>
      <c r="AQ86" s="8">
        <f t="shared" ca="1" si="183"/>
        <v>69</v>
      </c>
      <c r="AR86" s="2">
        <f t="shared" ca="1" si="184"/>
        <v>19.96</v>
      </c>
      <c r="AS86" s="2">
        <f t="shared" ca="1" si="184"/>
        <v>1.57</v>
      </c>
      <c r="AT86" s="2">
        <f t="shared" ca="1" si="184"/>
        <v>1.1499999999999999</v>
      </c>
      <c r="AU86" s="2">
        <f t="shared" ca="1" si="184"/>
        <v>0</v>
      </c>
      <c r="AV86" s="2">
        <f t="shared" ca="1" si="184"/>
        <v>7.96</v>
      </c>
      <c r="AW86" s="2" t="str">
        <f t="shared" ca="1" si="184"/>
        <v/>
      </c>
      <c r="AX86" s="2">
        <f t="shared" ca="1" si="185"/>
        <v>30.64</v>
      </c>
      <c r="AY86" s="2">
        <f t="shared" ca="1" si="186"/>
        <v>49.1</v>
      </c>
      <c r="AZ86" t="str">
        <f t="shared" si="187"/>
        <v>U05R02</v>
      </c>
      <c r="BA86">
        <f t="shared" si="188"/>
        <v>86</v>
      </c>
      <c r="BB86" s="53" t="b">
        <f>BB85</f>
        <v>1</v>
      </c>
    </row>
    <row r="87" spans="1:54" x14ac:dyDescent="0.25">
      <c r="A87" t="str">
        <f t="shared" si="189"/>
        <v>U05</v>
      </c>
      <c r="B87" t="s">
        <v>27</v>
      </c>
      <c r="C87" s="3" t="str">
        <f t="shared" si="161"/>
        <v>Zone 03</v>
      </c>
      <c r="D87" s="56" t="str">
        <f t="shared" ca="1" si="162"/>
        <v>Pass</v>
      </c>
      <c r="E87" s="2">
        <f t="shared" ca="1" si="163"/>
        <v>18.21</v>
      </c>
      <c r="F87" s="2">
        <f t="shared" ca="1" si="164"/>
        <v>18.21</v>
      </c>
      <c r="G87" s="27">
        <f t="shared" ca="1" si="190"/>
        <v>0</v>
      </c>
      <c r="H87" s="3" t="str">
        <f t="shared" ca="1" si="165"/>
        <v>Yes</v>
      </c>
      <c r="I87" s="2">
        <f t="shared" ca="1" si="166"/>
        <v>20.21</v>
      </c>
      <c r="J87" s="2">
        <f t="shared" ca="1" si="167"/>
        <v>20.21</v>
      </c>
      <c r="K87" s="2">
        <f t="shared" ca="1" si="168"/>
        <v>20.21</v>
      </c>
      <c r="L87" s="27">
        <f t="shared" ca="1" si="191"/>
        <v>0</v>
      </c>
      <c r="M87" s="3" t="str">
        <f t="shared" ca="1" si="169"/>
        <v>Yes</v>
      </c>
      <c r="N87" s="3" t="str">
        <f t="shared" si="170"/>
        <v>U02R03</v>
      </c>
      <c r="O87" s="34">
        <f t="shared" ca="1" si="192"/>
        <v>2</v>
      </c>
      <c r="P87" s="8">
        <f t="shared" ca="1" si="171"/>
        <v>70</v>
      </c>
      <c r="Q87" s="2">
        <f t="shared" ca="1" si="172"/>
        <v>9.08</v>
      </c>
      <c r="R87" s="2">
        <f t="shared" ca="1" si="172"/>
        <v>0</v>
      </c>
      <c r="S87" s="2">
        <f t="shared" ca="1" si="172"/>
        <v>1.1499999999999999</v>
      </c>
      <c r="T87" s="2">
        <f t="shared" ca="1" si="172"/>
        <v>0</v>
      </c>
      <c r="U87" s="2">
        <f t="shared" ca="1" si="172"/>
        <v>7.98</v>
      </c>
      <c r="V87" s="2">
        <f t="shared" ca="1" si="172"/>
        <v>0</v>
      </c>
      <c r="W87" s="2">
        <f t="shared" ca="1" si="173"/>
        <v>18.21</v>
      </c>
      <c r="X87" s="2">
        <f t="shared" ca="1" si="174"/>
        <v>45.8</v>
      </c>
      <c r="Y87" s="8">
        <f t="shared" ca="1" si="175"/>
        <v>70</v>
      </c>
      <c r="Z87" s="2">
        <f t="shared" ca="1" si="176"/>
        <v>9.08</v>
      </c>
      <c r="AA87" s="2">
        <f t="shared" ca="1" si="176"/>
        <v>0</v>
      </c>
      <c r="AB87" s="2">
        <f t="shared" ca="1" si="176"/>
        <v>1.1499999999999999</v>
      </c>
      <c r="AC87" s="2">
        <f t="shared" ca="1" si="176"/>
        <v>0</v>
      </c>
      <c r="AD87" s="2">
        <f t="shared" ca="1" si="176"/>
        <v>7.98</v>
      </c>
      <c r="AE87" s="2">
        <f t="shared" ca="1" si="176"/>
        <v>0</v>
      </c>
      <c r="AF87" s="2">
        <f t="shared" ca="1" si="177"/>
        <v>18.21</v>
      </c>
      <c r="AG87" s="2">
        <f t="shared" ca="1" si="178"/>
        <v>45.8</v>
      </c>
      <c r="AH87" s="8">
        <f t="shared" ca="1" si="179"/>
        <v>70</v>
      </c>
      <c r="AI87" s="2">
        <f t="shared" ca="1" si="180"/>
        <v>10.98</v>
      </c>
      <c r="AJ87" s="2">
        <f t="shared" ca="1" si="180"/>
        <v>0.1</v>
      </c>
      <c r="AK87" s="2">
        <f t="shared" ca="1" si="180"/>
        <v>1.1499999999999999</v>
      </c>
      <c r="AL87" s="2">
        <f t="shared" ca="1" si="180"/>
        <v>0</v>
      </c>
      <c r="AM87" s="2">
        <f t="shared" ca="1" si="180"/>
        <v>7.98</v>
      </c>
      <c r="AN87" s="2" t="str">
        <f t="shared" ca="1" si="180"/>
        <v/>
      </c>
      <c r="AO87" s="2">
        <f t="shared" ca="1" si="181"/>
        <v>20.21</v>
      </c>
      <c r="AP87" s="2">
        <f t="shared" ca="1" si="182"/>
        <v>47.5</v>
      </c>
      <c r="AQ87" s="8">
        <f t="shared" ca="1" si="183"/>
        <v>70</v>
      </c>
      <c r="AR87" s="2">
        <f t="shared" ca="1" si="184"/>
        <v>10.98</v>
      </c>
      <c r="AS87" s="2">
        <f t="shared" ca="1" si="184"/>
        <v>0.1</v>
      </c>
      <c r="AT87" s="2">
        <f t="shared" ca="1" si="184"/>
        <v>1.1499999999999999</v>
      </c>
      <c r="AU87" s="2">
        <f t="shared" ca="1" si="184"/>
        <v>0</v>
      </c>
      <c r="AV87" s="2">
        <f t="shared" ca="1" si="184"/>
        <v>7.98</v>
      </c>
      <c r="AW87" s="2" t="str">
        <f t="shared" ca="1" si="184"/>
        <v/>
      </c>
      <c r="AX87" s="2">
        <f t="shared" ca="1" si="185"/>
        <v>20.21</v>
      </c>
      <c r="AY87" s="2">
        <f t="shared" ca="1" si="186"/>
        <v>47.5</v>
      </c>
      <c r="AZ87" t="str">
        <f t="shared" si="187"/>
        <v>U05R03</v>
      </c>
      <c r="BA87">
        <f t="shared" si="188"/>
        <v>87</v>
      </c>
      <c r="BB87" s="55" t="b">
        <f t="shared" ref="BB87:BB101" si="193">BB86</f>
        <v>1</v>
      </c>
    </row>
    <row r="88" spans="1:54" x14ac:dyDescent="0.25">
      <c r="A88" t="str">
        <f t="shared" si="189"/>
        <v>U05</v>
      </c>
      <c r="B88" t="s">
        <v>28</v>
      </c>
      <c r="C88" s="3" t="str">
        <f t="shared" si="161"/>
        <v>Zone 04</v>
      </c>
      <c r="D88" s="56" t="str">
        <f t="shared" ca="1" si="162"/>
        <v>Pass</v>
      </c>
      <c r="E88" s="2">
        <f t="shared" ca="1" si="163"/>
        <v>23.89</v>
      </c>
      <c r="F88" s="2">
        <f t="shared" ca="1" si="164"/>
        <v>23.89</v>
      </c>
      <c r="G88" s="27">
        <f t="shared" ca="1" si="190"/>
        <v>0</v>
      </c>
      <c r="H88" s="3" t="str">
        <f t="shared" ca="1" si="165"/>
        <v>Yes</v>
      </c>
      <c r="I88" s="2">
        <f t="shared" ca="1" si="166"/>
        <v>26.16</v>
      </c>
      <c r="J88" s="2">
        <f t="shared" ca="1" si="167"/>
        <v>26.16</v>
      </c>
      <c r="K88" s="2">
        <f t="shared" ca="1" si="168"/>
        <v>26.16</v>
      </c>
      <c r="L88" s="27">
        <f t="shared" ca="1" si="191"/>
        <v>0</v>
      </c>
      <c r="M88" s="3" t="str">
        <f t="shared" ca="1" si="169"/>
        <v>Yes</v>
      </c>
      <c r="N88" s="3" t="str">
        <f t="shared" si="170"/>
        <v>U02R04</v>
      </c>
      <c r="O88" s="34">
        <f t="shared" ca="1" si="192"/>
        <v>2.2699999999999996</v>
      </c>
      <c r="P88" s="8">
        <f t="shared" ca="1" si="171"/>
        <v>71</v>
      </c>
      <c r="Q88" s="2">
        <f t="shared" ca="1" si="172"/>
        <v>13.24</v>
      </c>
      <c r="R88" s="2">
        <f t="shared" ca="1" si="172"/>
        <v>1.88</v>
      </c>
      <c r="S88" s="2">
        <f t="shared" ca="1" si="172"/>
        <v>1.1499999999999999</v>
      </c>
      <c r="T88" s="2">
        <f t="shared" ca="1" si="172"/>
        <v>0</v>
      </c>
      <c r="U88" s="2">
        <f t="shared" ca="1" si="172"/>
        <v>7.62</v>
      </c>
      <c r="V88" s="2">
        <f t="shared" ca="1" si="172"/>
        <v>0</v>
      </c>
      <c r="W88" s="2">
        <f t="shared" ca="1" si="173"/>
        <v>23.89</v>
      </c>
      <c r="X88" s="2">
        <f t="shared" ca="1" si="174"/>
        <v>45.9</v>
      </c>
      <c r="Y88" s="8">
        <f t="shared" ca="1" si="175"/>
        <v>71</v>
      </c>
      <c r="Z88" s="2">
        <f t="shared" ca="1" si="176"/>
        <v>13.24</v>
      </c>
      <c r="AA88" s="2">
        <f t="shared" ca="1" si="176"/>
        <v>1.88</v>
      </c>
      <c r="AB88" s="2">
        <f t="shared" ca="1" si="176"/>
        <v>1.1499999999999999</v>
      </c>
      <c r="AC88" s="2">
        <f t="shared" ca="1" si="176"/>
        <v>0</v>
      </c>
      <c r="AD88" s="2">
        <f t="shared" ca="1" si="176"/>
        <v>7.62</v>
      </c>
      <c r="AE88" s="2">
        <f t="shared" ca="1" si="176"/>
        <v>0</v>
      </c>
      <c r="AF88" s="2">
        <f t="shared" ca="1" si="177"/>
        <v>23.89</v>
      </c>
      <c r="AG88" s="2">
        <f t="shared" ca="1" si="178"/>
        <v>45.9</v>
      </c>
      <c r="AH88" s="8">
        <f t="shared" ca="1" si="179"/>
        <v>71</v>
      </c>
      <c r="AI88" s="2">
        <f t="shared" ca="1" si="180"/>
        <v>14.5</v>
      </c>
      <c r="AJ88" s="2">
        <f t="shared" ca="1" si="180"/>
        <v>2.89</v>
      </c>
      <c r="AK88" s="2">
        <f t="shared" ca="1" si="180"/>
        <v>1.1499999999999999</v>
      </c>
      <c r="AL88" s="2">
        <f t="shared" ca="1" si="180"/>
        <v>0</v>
      </c>
      <c r="AM88" s="2">
        <f t="shared" ca="1" si="180"/>
        <v>7.62</v>
      </c>
      <c r="AN88" s="2" t="str">
        <f t="shared" ca="1" si="180"/>
        <v/>
      </c>
      <c r="AO88" s="2">
        <f t="shared" ca="1" si="181"/>
        <v>26.16</v>
      </c>
      <c r="AP88" s="2">
        <f t="shared" ca="1" si="182"/>
        <v>47.6</v>
      </c>
      <c r="AQ88" s="8">
        <f t="shared" ca="1" si="183"/>
        <v>71</v>
      </c>
      <c r="AR88" s="2">
        <f t="shared" ca="1" si="184"/>
        <v>14.5</v>
      </c>
      <c r="AS88" s="2">
        <f t="shared" ca="1" si="184"/>
        <v>2.89</v>
      </c>
      <c r="AT88" s="2">
        <f t="shared" ca="1" si="184"/>
        <v>1.1499999999999999</v>
      </c>
      <c r="AU88" s="2">
        <f t="shared" ca="1" si="184"/>
        <v>0</v>
      </c>
      <c r="AV88" s="2">
        <f t="shared" ca="1" si="184"/>
        <v>7.62</v>
      </c>
      <c r="AW88" s="2" t="str">
        <f t="shared" ca="1" si="184"/>
        <v/>
      </c>
      <c r="AX88" s="2">
        <f t="shared" ca="1" si="185"/>
        <v>26.16</v>
      </c>
      <c r="AY88" s="2">
        <f t="shared" ca="1" si="186"/>
        <v>47.6</v>
      </c>
      <c r="AZ88" t="str">
        <f t="shared" si="187"/>
        <v>U05R04</v>
      </c>
      <c r="BA88">
        <f t="shared" si="188"/>
        <v>88</v>
      </c>
      <c r="BB88" s="55" t="b">
        <f t="shared" si="193"/>
        <v>1</v>
      </c>
    </row>
    <row r="89" spans="1:54" x14ac:dyDescent="0.25">
      <c r="A89" t="str">
        <f t="shared" si="189"/>
        <v>U05</v>
      </c>
      <c r="B89" t="s">
        <v>29</v>
      </c>
      <c r="C89" s="3" t="str">
        <f t="shared" si="161"/>
        <v>Zone 05</v>
      </c>
      <c r="D89" s="56" t="str">
        <f t="shared" ca="1" si="162"/>
        <v>Pass</v>
      </c>
      <c r="E89" s="2">
        <f t="shared" ca="1" si="163"/>
        <v>15.8</v>
      </c>
      <c r="F89" s="2">
        <f t="shared" ca="1" si="164"/>
        <v>15.8</v>
      </c>
      <c r="G89" s="27">
        <f t="shared" ca="1" si="190"/>
        <v>0</v>
      </c>
      <c r="H89" s="3" t="str">
        <f t="shared" ca="1" si="165"/>
        <v>Yes</v>
      </c>
      <c r="I89" s="2">
        <f t="shared" ca="1" si="166"/>
        <v>17.79</v>
      </c>
      <c r="J89" s="2">
        <f t="shared" ca="1" si="167"/>
        <v>17.79</v>
      </c>
      <c r="K89" s="2">
        <f t="shared" ca="1" si="168"/>
        <v>17.79</v>
      </c>
      <c r="L89" s="27">
        <f t="shared" ca="1" si="191"/>
        <v>0</v>
      </c>
      <c r="M89" s="3" t="str">
        <f t="shared" ca="1" si="169"/>
        <v>Yes</v>
      </c>
      <c r="N89" s="3" t="str">
        <f t="shared" si="170"/>
        <v>U02R05</v>
      </c>
      <c r="O89" s="34">
        <f t="shared" ca="1" si="192"/>
        <v>1.9899999999999984</v>
      </c>
      <c r="P89" s="8">
        <f t="shared" ca="1" si="171"/>
        <v>72</v>
      </c>
      <c r="Q89" s="2">
        <f t="shared" ca="1" si="172"/>
        <v>6.47</v>
      </c>
      <c r="R89" s="2">
        <f t="shared" ca="1" si="172"/>
        <v>0.02</v>
      </c>
      <c r="S89" s="2">
        <f t="shared" ca="1" si="172"/>
        <v>1.1499999999999999</v>
      </c>
      <c r="T89" s="2">
        <f t="shared" ca="1" si="172"/>
        <v>0</v>
      </c>
      <c r="U89" s="2">
        <f t="shared" ca="1" si="172"/>
        <v>8.16</v>
      </c>
      <c r="V89" s="2">
        <f t="shared" ca="1" si="172"/>
        <v>0</v>
      </c>
      <c r="W89" s="2">
        <f t="shared" ca="1" si="173"/>
        <v>15.8</v>
      </c>
      <c r="X89" s="2">
        <f t="shared" ca="1" si="174"/>
        <v>42.5</v>
      </c>
      <c r="Y89" s="8">
        <f t="shared" ca="1" si="175"/>
        <v>72</v>
      </c>
      <c r="Z89" s="2">
        <f t="shared" ca="1" si="176"/>
        <v>6.47</v>
      </c>
      <c r="AA89" s="2">
        <f t="shared" ca="1" si="176"/>
        <v>0.02</v>
      </c>
      <c r="AB89" s="2">
        <f t="shared" ca="1" si="176"/>
        <v>1.1499999999999999</v>
      </c>
      <c r="AC89" s="2">
        <f t="shared" ca="1" si="176"/>
        <v>0</v>
      </c>
      <c r="AD89" s="2">
        <f t="shared" ca="1" si="176"/>
        <v>8.16</v>
      </c>
      <c r="AE89" s="2">
        <f t="shared" ca="1" si="176"/>
        <v>0</v>
      </c>
      <c r="AF89" s="2">
        <f t="shared" ca="1" si="177"/>
        <v>15.8</v>
      </c>
      <c r="AG89" s="2">
        <f t="shared" ca="1" si="178"/>
        <v>42.5</v>
      </c>
      <c r="AH89" s="8">
        <f t="shared" ca="1" si="179"/>
        <v>72</v>
      </c>
      <c r="AI89" s="2">
        <f t="shared" ca="1" si="180"/>
        <v>8.48</v>
      </c>
      <c r="AJ89" s="2">
        <f t="shared" ca="1" si="180"/>
        <v>0</v>
      </c>
      <c r="AK89" s="2">
        <f t="shared" ca="1" si="180"/>
        <v>1.1499999999999999</v>
      </c>
      <c r="AL89" s="2">
        <f t="shared" ca="1" si="180"/>
        <v>0</v>
      </c>
      <c r="AM89" s="2">
        <f t="shared" ca="1" si="180"/>
        <v>8.16</v>
      </c>
      <c r="AN89" s="2" t="str">
        <f t="shared" ca="1" si="180"/>
        <v/>
      </c>
      <c r="AO89" s="2">
        <f t="shared" ca="1" si="181"/>
        <v>17.79</v>
      </c>
      <c r="AP89" s="2">
        <f t="shared" ca="1" si="182"/>
        <v>44.2</v>
      </c>
      <c r="AQ89" s="8">
        <f t="shared" ca="1" si="183"/>
        <v>72</v>
      </c>
      <c r="AR89" s="2">
        <f t="shared" ca="1" si="184"/>
        <v>8.48</v>
      </c>
      <c r="AS89" s="2">
        <f t="shared" ca="1" si="184"/>
        <v>0</v>
      </c>
      <c r="AT89" s="2">
        <f t="shared" ca="1" si="184"/>
        <v>1.1499999999999999</v>
      </c>
      <c r="AU89" s="2">
        <f t="shared" ca="1" si="184"/>
        <v>0</v>
      </c>
      <c r="AV89" s="2">
        <f t="shared" ca="1" si="184"/>
        <v>8.16</v>
      </c>
      <c r="AW89" s="2" t="str">
        <f t="shared" ca="1" si="184"/>
        <v/>
      </c>
      <c r="AX89" s="2">
        <f t="shared" ca="1" si="185"/>
        <v>17.79</v>
      </c>
      <c r="AY89" s="2">
        <f t="shared" ca="1" si="186"/>
        <v>44.2</v>
      </c>
      <c r="AZ89" t="str">
        <f t="shared" si="187"/>
        <v>U05R05</v>
      </c>
      <c r="BA89">
        <f t="shared" si="188"/>
        <v>89</v>
      </c>
      <c r="BB89" s="55" t="b">
        <f t="shared" si="193"/>
        <v>1</v>
      </c>
    </row>
    <row r="90" spans="1:54" x14ac:dyDescent="0.25">
      <c r="A90" t="str">
        <f t="shared" si="189"/>
        <v>U05</v>
      </c>
      <c r="B90" t="s">
        <v>30</v>
      </c>
      <c r="C90" s="3" t="str">
        <f t="shared" si="161"/>
        <v>Zone 06</v>
      </c>
      <c r="D90" s="56" t="str">
        <f t="shared" ca="1" si="162"/>
        <v>Pass</v>
      </c>
      <c r="E90" s="2">
        <f t="shared" ca="1" si="163"/>
        <v>16.329999999999998</v>
      </c>
      <c r="F90" s="2">
        <f t="shared" ca="1" si="164"/>
        <v>16.329999999999998</v>
      </c>
      <c r="G90" s="27">
        <f t="shared" ca="1" si="190"/>
        <v>0</v>
      </c>
      <c r="H90" s="3" t="str">
        <f t="shared" ca="1" si="165"/>
        <v>Yes</v>
      </c>
      <c r="I90" s="2">
        <f t="shared" ca="1" si="166"/>
        <v>18.059999999999999</v>
      </c>
      <c r="J90" s="2">
        <f t="shared" ca="1" si="167"/>
        <v>18.059999999999999</v>
      </c>
      <c r="K90" s="2">
        <f t="shared" ca="1" si="168"/>
        <v>18.059999999999999</v>
      </c>
      <c r="L90" s="27">
        <f t="shared" ca="1" si="191"/>
        <v>0</v>
      </c>
      <c r="M90" s="3" t="str">
        <f t="shared" ca="1" si="169"/>
        <v>Yes</v>
      </c>
      <c r="N90" s="3" t="str">
        <f t="shared" si="170"/>
        <v>U02R06</v>
      </c>
      <c r="O90" s="34">
        <f t="shared" ca="1" si="192"/>
        <v>1.7300000000000004</v>
      </c>
      <c r="P90" s="8">
        <f t="shared" ca="1" si="171"/>
        <v>73</v>
      </c>
      <c r="Q90" s="2">
        <f t="shared" ca="1" si="172"/>
        <v>5.71</v>
      </c>
      <c r="R90" s="2">
        <f t="shared" ca="1" si="172"/>
        <v>2.21</v>
      </c>
      <c r="S90" s="2">
        <f t="shared" ca="1" si="172"/>
        <v>1.1100000000000001</v>
      </c>
      <c r="T90" s="2">
        <f t="shared" ca="1" si="172"/>
        <v>0</v>
      </c>
      <c r="U90" s="2">
        <f t="shared" ca="1" si="172"/>
        <v>7.3</v>
      </c>
      <c r="V90" s="2">
        <f t="shared" ca="1" si="172"/>
        <v>0</v>
      </c>
      <c r="W90" s="2">
        <f t="shared" ca="1" si="173"/>
        <v>16.329999999999998</v>
      </c>
      <c r="X90" s="2">
        <f t="shared" ca="1" si="174"/>
        <v>49.3</v>
      </c>
      <c r="Y90" s="8">
        <f t="shared" ca="1" si="175"/>
        <v>73</v>
      </c>
      <c r="Z90" s="2">
        <f t="shared" ca="1" si="176"/>
        <v>5.71</v>
      </c>
      <c r="AA90" s="2">
        <f t="shared" ca="1" si="176"/>
        <v>2.21</v>
      </c>
      <c r="AB90" s="2">
        <f t="shared" ca="1" si="176"/>
        <v>1.1100000000000001</v>
      </c>
      <c r="AC90" s="2">
        <f t="shared" ca="1" si="176"/>
        <v>0</v>
      </c>
      <c r="AD90" s="2">
        <f t="shared" ca="1" si="176"/>
        <v>7.3</v>
      </c>
      <c r="AE90" s="2">
        <f t="shared" ca="1" si="176"/>
        <v>0</v>
      </c>
      <c r="AF90" s="2">
        <f t="shared" ca="1" si="177"/>
        <v>16.329999999999998</v>
      </c>
      <c r="AG90" s="2">
        <f t="shared" ca="1" si="178"/>
        <v>49.3</v>
      </c>
      <c r="AH90" s="8">
        <f t="shared" ca="1" si="179"/>
        <v>73</v>
      </c>
      <c r="AI90" s="2">
        <f t="shared" ca="1" si="180"/>
        <v>6.63</v>
      </c>
      <c r="AJ90" s="2">
        <f t="shared" ca="1" si="180"/>
        <v>3.02</v>
      </c>
      <c r="AK90" s="2">
        <f t="shared" ca="1" si="180"/>
        <v>1.1100000000000001</v>
      </c>
      <c r="AL90" s="2">
        <f t="shared" ca="1" si="180"/>
        <v>0</v>
      </c>
      <c r="AM90" s="2">
        <f t="shared" ca="1" si="180"/>
        <v>7.3</v>
      </c>
      <c r="AN90" s="2" t="str">
        <f t="shared" ca="1" si="180"/>
        <v/>
      </c>
      <c r="AO90" s="2">
        <f t="shared" ca="1" si="181"/>
        <v>18.059999999999999</v>
      </c>
      <c r="AP90" s="2">
        <f t="shared" ca="1" si="182"/>
        <v>51</v>
      </c>
      <c r="AQ90" s="8">
        <f t="shared" ca="1" si="183"/>
        <v>73</v>
      </c>
      <c r="AR90" s="2">
        <f t="shared" ca="1" si="184"/>
        <v>6.63</v>
      </c>
      <c r="AS90" s="2">
        <f t="shared" ca="1" si="184"/>
        <v>3.02</v>
      </c>
      <c r="AT90" s="2">
        <f t="shared" ca="1" si="184"/>
        <v>1.1100000000000001</v>
      </c>
      <c r="AU90" s="2">
        <f t="shared" ca="1" si="184"/>
        <v>0</v>
      </c>
      <c r="AV90" s="2">
        <f t="shared" ca="1" si="184"/>
        <v>7.3</v>
      </c>
      <c r="AW90" s="2" t="str">
        <f t="shared" ca="1" si="184"/>
        <v/>
      </c>
      <c r="AX90" s="2">
        <f t="shared" ca="1" si="185"/>
        <v>18.059999999999999</v>
      </c>
      <c r="AY90" s="2">
        <f t="shared" ca="1" si="186"/>
        <v>51</v>
      </c>
      <c r="AZ90" t="str">
        <f t="shared" si="187"/>
        <v>U05R06</v>
      </c>
      <c r="BA90">
        <f t="shared" si="188"/>
        <v>90</v>
      </c>
      <c r="BB90" s="55" t="b">
        <f t="shared" si="193"/>
        <v>1</v>
      </c>
    </row>
    <row r="91" spans="1:54" x14ac:dyDescent="0.25">
      <c r="A91" t="str">
        <f t="shared" si="189"/>
        <v>U05</v>
      </c>
      <c r="B91" t="s">
        <v>31</v>
      </c>
      <c r="C91" s="3" t="str">
        <f t="shared" si="161"/>
        <v>Zone 07</v>
      </c>
      <c r="D91" s="56" t="str">
        <f t="shared" ca="1" si="162"/>
        <v>Pass</v>
      </c>
      <c r="E91" s="2">
        <f t="shared" ca="1" si="163"/>
        <v>10.3</v>
      </c>
      <c r="F91" s="2">
        <f t="shared" ca="1" si="164"/>
        <v>10.3</v>
      </c>
      <c r="G91" s="27">
        <f t="shared" ca="1" si="190"/>
        <v>0</v>
      </c>
      <c r="H91" s="3" t="str">
        <f t="shared" ca="1" si="165"/>
        <v>Yes</v>
      </c>
      <c r="I91" s="2">
        <f t="shared" ca="1" si="166"/>
        <v>11.07</v>
      </c>
      <c r="J91" s="2">
        <f t="shared" ca="1" si="167"/>
        <v>11.07</v>
      </c>
      <c r="K91" s="2">
        <f t="shared" ca="1" si="168"/>
        <v>11.07</v>
      </c>
      <c r="L91" s="27">
        <f t="shared" ca="1" si="191"/>
        <v>0</v>
      </c>
      <c r="M91" s="3" t="str">
        <f t="shared" ca="1" si="169"/>
        <v>Yes</v>
      </c>
      <c r="N91" s="3" t="str">
        <f t="shared" si="170"/>
        <v>U02R07</v>
      </c>
      <c r="O91" s="34">
        <f t="shared" ca="1" si="192"/>
        <v>0.76999999999999957</v>
      </c>
      <c r="P91" s="8">
        <f t="shared" ca="1" si="171"/>
        <v>74</v>
      </c>
      <c r="Q91" s="2">
        <f t="shared" ca="1" si="172"/>
        <v>1.79</v>
      </c>
      <c r="R91" s="2">
        <f t="shared" ca="1" si="172"/>
        <v>0.31</v>
      </c>
      <c r="S91" s="2">
        <f t="shared" ca="1" si="172"/>
        <v>1.1499999999999999</v>
      </c>
      <c r="T91" s="2">
        <f t="shared" ca="1" si="172"/>
        <v>0</v>
      </c>
      <c r="U91" s="2">
        <f t="shared" ca="1" si="172"/>
        <v>7.05</v>
      </c>
      <c r="V91" s="2">
        <f t="shared" ca="1" si="172"/>
        <v>0</v>
      </c>
      <c r="W91" s="2">
        <f t="shared" ca="1" si="173"/>
        <v>10.3</v>
      </c>
      <c r="X91" s="2">
        <f t="shared" ca="1" si="174"/>
        <v>48</v>
      </c>
      <c r="Y91" s="8">
        <f t="shared" ca="1" si="175"/>
        <v>74</v>
      </c>
      <c r="Z91" s="2">
        <f t="shared" ca="1" si="176"/>
        <v>1.79</v>
      </c>
      <c r="AA91" s="2">
        <f t="shared" ca="1" si="176"/>
        <v>0.31</v>
      </c>
      <c r="AB91" s="2">
        <f t="shared" ca="1" si="176"/>
        <v>1.1499999999999999</v>
      </c>
      <c r="AC91" s="2">
        <f t="shared" ca="1" si="176"/>
        <v>0</v>
      </c>
      <c r="AD91" s="2">
        <f t="shared" ca="1" si="176"/>
        <v>7.05</v>
      </c>
      <c r="AE91" s="2">
        <f t="shared" ca="1" si="176"/>
        <v>0</v>
      </c>
      <c r="AF91" s="2">
        <f t="shared" ca="1" si="177"/>
        <v>10.3</v>
      </c>
      <c r="AG91" s="2">
        <f t="shared" ca="1" si="178"/>
        <v>48</v>
      </c>
      <c r="AH91" s="8">
        <f t="shared" ca="1" si="179"/>
        <v>74</v>
      </c>
      <c r="AI91" s="2">
        <f t="shared" ca="1" si="180"/>
        <v>2.2599999999999998</v>
      </c>
      <c r="AJ91" s="2">
        <f t="shared" ca="1" si="180"/>
        <v>0.61</v>
      </c>
      <c r="AK91" s="2">
        <f t="shared" ca="1" si="180"/>
        <v>1.1499999999999999</v>
      </c>
      <c r="AL91" s="2">
        <f t="shared" ca="1" si="180"/>
        <v>0</v>
      </c>
      <c r="AM91" s="2">
        <f t="shared" ca="1" si="180"/>
        <v>7.05</v>
      </c>
      <c r="AN91" s="2" t="str">
        <f t="shared" ca="1" si="180"/>
        <v/>
      </c>
      <c r="AO91" s="2">
        <f t="shared" ca="1" si="181"/>
        <v>11.07</v>
      </c>
      <c r="AP91" s="2">
        <f t="shared" ca="1" si="182"/>
        <v>48.8</v>
      </c>
      <c r="AQ91" s="8">
        <f t="shared" ca="1" si="183"/>
        <v>74</v>
      </c>
      <c r="AR91" s="2">
        <f t="shared" ca="1" si="184"/>
        <v>2.2599999999999998</v>
      </c>
      <c r="AS91" s="2">
        <f t="shared" ca="1" si="184"/>
        <v>0.61</v>
      </c>
      <c r="AT91" s="2">
        <f t="shared" ca="1" si="184"/>
        <v>1.1499999999999999</v>
      </c>
      <c r="AU91" s="2">
        <f t="shared" ca="1" si="184"/>
        <v>0</v>
      </c>
      <c r="AV91" s="2">
        <f t="shared" ca="1" si="184"/>
        <v>7.05</v>
      </c>
      <c r="AW91" s="2" t="str">
        <f t="shared" ca="1" si="184"/>
        <v/>
      </c>
      <c r="AX91" s="2">
        <f t="shared" ca="1" si="185"/>
        <v>11.07</v>
      </c>
      <c r="AY91" s="2">
        <f t="shared" ca="1" si="186"/>
        <v>48.8</v>
      </c>
      <c r="AZ91" t="str">
        <f t="shared" si="187"/>
        <v>U05R07</v>
      </c>
      <c r="BA91">
        <f t="shared" si="188"/>
        <v>91</v>
      </c>
      <c r="BB91" s="55" t="b">
        <f t="shared" si="193"/>
        <v>1</v>
      </c>
    </row>
    <row r="92" spans="1:54" x14ac:dyDescent="0.25">
      <c r="A92" t="str">
        <f t="shared" si="189"/>
        <v>U05</v>
      </c>
      <c r="B92" t="s">
        <v>32</v>
      </c>
      <c r="C92" s="3" t="str">
        <f t="shared" si="161"/>
        <v>Zone 08</v>
      </c>
      <c r="D92" s="56" t="str">
        <f t="shared" ca="1" si="162"/>
        <v>Pass</v>
      </c>
      <c r="E92" s="2">
        <f t="shared" ca="1" si="163"/>
        <v>17.75</v>
      </c>
      <c r="F92" s="2">
        <f t="shared" ca="1" si="164"/>
        <v>17.75</v>
      </c>
      <c r="G92" s="27">
        <f t="shared" ca="1" si="190"/>
        <v>0</v>
      </c>
      <c r="H92" s="3" t="str">
        <f t="shared" ca="1" si="165"/>
        <v>Yes</v>
      </c>
      <c r="I92" s="2">
        <f t="shared" ca="1" si="166"/>
        <v>20.010000000000002</v>
      </c>
      <c r="J92" s="2">
        <f t="shared" ca="1" si="167"/>
        <v>20.010000000000002</v>
      </c>
      <c r="K92" s="2">
        <f t="shared" ca="1" si="168"/>
        <v>20.010000000000002</v>
      </c>
      <c r="L92" s="27">
        <f t="shared" ca="1" si="191"/>
        <v>0</v>
      </c>
      <c r="M92" s="3" t="str">
        <f t="shared" ca="1" si="169"/>
        <v>Yes</v>
      </c>
      <c r="N92" s="3" t="str">
        <f t="shared" si="170"/>
        <v>U02R08</v>
      </c>
      <c r="O92" s="34">
        <f t="shared" ca="1" si="192"/>
        <v>2.2600000000000016</v>
      </c>
      <c r="P92" s="8">
        <f t="shared" ca="1" si="171"/>
        <v>75</v>
      </c>
      <c r="Q92" s="2">
        <f t="shared" ca="1" si="172"/>
        <v>3.19</v>
      </c>
      <c r="R92" s="2">
        <f t="shared" ca="1" si="172"/>
        <v>6.45</v>
      </c>
      <c r="S92" s="2">
        <f t="shared" ca="1" si="172"/>
        <v>1.1100000000000001</v>
      </c>
      <c r="T92" s="2">
        <f t="shared" ca="1" si="172"/>
        <v>0</v>
      </c>
      <c r="U92" s="2">
        <f t="shared" ca="1" si="172"/>
        <v>7</v>
      </c>
      <c r="V92" s="2">
        <f t="shared" ca="1" si="172"/>
        <v>0</v>
      </c>
      <c r="W92" s="2">
        <f t="shared" ca="1" si="173"/>
        <v>17.75</v>
      </c>
      <c r="X92" s="2">
        <f t="shared" ca="1" si="174"/>
        <v>44.5</v>
      </c>
      <c r="Y92" s="8">
        <f t="shared" ca="1" si="175"/>
        <v>75</v>
      </c>
      <c r="Z92" s="2">
        <f t="shared" ca="1" si="176"/>
        <v>3.19</v>
      </c>
      <c r="AA92" s="2">
        <f t="shared" ca="1" si="176"/>
        <v>6.45</v>
      </c>
      <c r="AB92" s="2">
        <f t="shared" ca="1" si="176"/>
        <v>1.1100000000000001</v>
      </c>
      <c r="AC92" s="2">
        <f t="shared" ca="1" si="176"/>
        <v>0</v>
      </c>
      <c r="AD92" s="2">
        <f t="shared" ca="1" si="176"/>
        <v>7</v>
      </c>
      <c r="AE92" s="2">
        <f t="shared" ca="1" si="176"/>
        <v>0</v>
      </c>
      <c r="AF92" s="2">
        <f t="shared" ca="1" si="177"/>
        <v>17.75</v>
      </c>
      <c r="AG92" s="2">
        <f t="shared" ca="1" si="178"/>
        <v>44.5</v>
      </c>
      <c r="AH92" s="8">
        <f t="shared" ca="1" si="179"/>
        <v>75</v>
      </c>
      <c r="AI92" s="2">
        <f t="shared" ca="1" si="180"/>
        <v>3.83</v>
      </c>
      <c r="AJ92" s="2">
        <f t="shared" ca="1" si="180"/>
        <v>8.07</v>
      </c>
      <c r="AK92" s="2">
        <f t="shared" ca="1" si="180"/>
        <v>1.1100000000000001</v>
      </c>
      <c r="AL92" s="2">
        <f t="shared" ca="1" si="180"/>
        <v>0</v>
      </c>
      <c r="AM92" s="2">
        <f t="shared" ca="1" si="180"/>
        <v>7</v>
      </c>
      <c r="AN92" s="2" t="str">
        <f t="shared" ca="1" si="180"/>
        <v/>
      </c>
      <c r="AO92" s="2">
        <f t="shared" ca="1" si="181"/>
        <v>20.010000000000002</v>
      </c>
      <c r="AP92" s="2">
        <f t="shared" ca="1" si="182"/>
        <v>46.4</v>
      </c>
      <c r="AQ92" s="8">
        <f t="shared" ca="1" si="183"/>
        <v>75</v>
      </c>
      <c r="AR92" s="2">
        <f t="shared" ca="1" si="184"/>
        <v>3.83</v>
      </c>
      <c r="AS92" s="2">
        <f t="shared" ca="1" si="184"/>
        <v>8.07</v>
      </c>
      <c r="AT92" s="2">
        <f t="shared" ca="1" si="184"/>
        <v>1.1100000000000001</v>
      </c>
      <c r="AU92" s="2">
        <f t="shared" ca="1" si="184"/>
        <v>0</v>
      </c>
      <c r="AV92" s="2">
        <f t="shared" ca="1" si="184"/>
        <v>7</v>
      </c>
      <c r="AW92" s="2" t="str">
        <f t="shared" ca="1" si="184"/>
        <v/>
      </c>
      <c r="AX92" s="2">
        <f t="shared" ca="1" si="185"/>
        <v>20.010000000000002</v>
      </c>
      <c r="AY92" s="2">
        <f t="shared" ca="1" si="186"/>
        <v>46.4</v>
      </c>
      <c r="AZ92" t="str">
        <f t="shared" si="187"/>
        <v>U05R08</v>
      </c>
      <c r="BA92">
        <f t="shared" si="188"/>
        <v>92</v>
      </c>
      <c r="BB92" s="55" t="b">
        <f t="shared" si="193"/>
        <v>1</v>
      </c>
    </row>
    <row r="93" spans="1:54" x14ac:dyDescent="0.25">
      <c r="A93" t="str">
        <f t="shared" si="189"/>
        <v>U05</v>
      </c>
      <c r="B93" t="s">
        <v>33</v>
      </c>
      <c r="C93" s="3" t="str">
        <f t="shared" si="161"/>
        <v>Zone 09</v>
      </c>
      <c r="D93" s="56" t="str">
        <f t="shared" ca="1" si="162"/>
        <v>Pass</v>
      </c>
      <c r="E93" s="2">
        <f t="shared" ca="1" si="163"/>
        <v>28.67</v>
      </c>
      <c r="F93" s="2">
        <f t="shared" ca="1" si="164"/>
        <v>28.67</v>
      </c>
      <c r="G93" s="27">
        <f t="shared" ca="1" si="190"/>
        <v>0</v>
      </c>
      <c r="H93" s="3" t="str">
        <f t="shared" ca="1" si="165"/>
        <v>Yes</v>
      </c>
      <c r="I93" s="2">
        <f t="shared" ca="1" si="166"/>
        <v>32.590000000000003</v>
      </c>
      <c r="J93" s="2">
        <f t="shared" ca="1" si="167"/>
        <v>32.590000000000003</v>
      </c>
      <c r="K93" s="2">
        <f t="shared" ca="1" si="168"/>
        <v>32.590000000000003</v>
      </c>
      <c r="L93" s="27">
        <f t="shared" ca="1" si="191"/>
        <v>0</v>
      </c>
      <c r="M93" s="3" t="str">
        <f t="shared" ca="1" si="169"/>
        <v>Yes</v>
      </c>
      <c r="N93" s="3" t="str">
        <f t="shared" si="170"/>
        <v>U02R09</v>
      </c>
      <c r="O93" s="34">
        <f t="shared" ca="1" si="192"/>
        <v>3.9200000000000017</v>
      </c>
      <c r="P93" s="8">
        <f t="shared" ca="1" si="171"/>
        <v>76</v>
      </c>
      <c r="Q93" s="2">
        <f t="shared" ca="1" si="172"/>
        <v>5.13</v>
      </c>
      <c r="R93" s="2">
        <f t="shared" ca="1" si="172"/>
        <v>15.44</v>
      </c>
      <c r="S93" s="2">
        <f t="shared" ca="1" si="172"/>
        <v>1.1000000000000001</v>
      </c>
      <c r="T93" s="2">
        <f t="shared" ca="1" si="172"/>
        <v>0</v>
      </c>
      <c r="U93" s="2">
        <f t="shared" ca="1" si="172"/>
        <v>7</v>
      </c>
      <c r="V93" s="2">
        <f t="shared" ca="1" si="172"/>
        <v>0</v>
      </c>
      <c r="W93" s="2">
        <f t="shared" ca="1" si="173"/>
        <v>28.67</v>
      </c>
      <c r="X93" s="2">
        <f t="shared" ca="1" si="174"/>
        <v>43.9</v>
      </c>
      <c r="Y93" s="8">
        <f t="shared" ca="1" si="175"/>
        <v>76</v>
      </c>
      <c r="Z93" s="2">
        <f t="shared" ca="1" si="176"/>
        <v>5.13</v>
      </c>
      <c r="AA93" s="2">
        <f t="shared" ca="1" si="176"/>
        <v>15.44</v>
      </c>
      <c r="AB93" s="2">
        <f t="shared" ca="1" si="176"/>
        <v>1.1000000000000001</v>
      </c>
      <c r="AC93" s="2">
        <f t="shared" ca="1" si="176"/>
        <v>0</v>
      </c>
      <c r="AD93" s="2">
        <f t="shared" ca="1" si="176"/>
        <v>7</v>
      </c>
      <c r="AE93" s="2">
        <f t="shared" ca="1" si="176"/>
        <v>0</v>
      </c>
      <c r="AF93" s="2">
        <f t="shared" ca="1" si="177"/>
        <v>28.67</v>
      </c>
      <c r="AG93" s="2">
        <f t="shared" ca="1" si="178"/>
        <v>43.9</v>
      </c>
      <c r="AH93" s="8">
        <f t="shared" ca="1" si="179"/>
        <v>76</v>
      </c>
      <c r="AI93" s="2">
        <f t="shared" ca="1" si="180"/>
        <v>5.88</v>
      </c>
      <c r="AJ93" s="2">
        <f t="shared" ca="1" si="180"/>
        <v>18.61</v>
      </c>
      <c r="AK93" s="2">
        <f t="shared" ca="1" si="180"/>
        <v>1.1000000000000001</v>
      </c>
      <c r="AL93" s="2">
        <f t="shared" ca="1" si="180"/>
        <v>0</v>
      </c>
      <c r="AM93" s="2">
        <f t="shared" ca="1" si="180"/>
        <v>7</v>
      </c>
      <c r="AN93" s="2" t="str">
        <f t="shared" ca="1" si="180"/>
        <v/>
      </c>
      <c r="AO93" s="2">
        <f t="shared" ca="1" si="181"/>
        <v>32.590000000000003</v>
      </c>
      <c r="AP93" s="2">
        <f t="shared" ca="1" si="182"/>
        <v>46.6</v>
      </c>
      <c r="AQ93" s="8">
        <f t="shared" ca="1" si="183"/>
        <v>76</v>
      </c>
      <c r="AR93" s="2">
        <f t="shared" ca="1" si="184"/>
        <v>5.88</v>
      </c>
      <c r="AS93" s="2">
        <f t="shared" ca="1" si="184"/>
        <v>18.61</v>
      </c>
      <c r="AT93" s="2">
        <f t="shared" ca="1" si="184"/>
        <v>1.1000000000000001</v>
      </c>
      <c r="AU93" s="2">
        <f t="shared" ca="1" si="184"/>
        <v>0</v>
      </c>
      <c r="AV93" s="2">
        <f t="shared" ca="1" si="184"/>
        <v>7</v>
      </c>
      <c r="AW93" s="2" t="str">
        <f t="shared" ca="1" si="184"/>
        <v/>
      </c>
      <c r="AX93" s="2">
        <f t="shared" ca="1" si="185"/>
        <v>32.590000000000003</v>
      </c>
      <c r="AY93" s="2">
        <f t="shared" ca="1" si="186"/>
        <v>46.6</v>
      </c>
      <c r="AZ93" t="str">
        <f t="shared" si="187"/>
        <v>U05R09</v>
      </c>
      <c r="BA93">
        <f t="shared" si="188"/>
        <v>93</v>
      </c>
      <c r="BB93" s="55" t="b">
        <f t="shared" si="193"/>
        <v>1</v>
      </c>
    </row>
    <row r="94" spans="1:54" x14ac:dyDescent="0.25">
      <c r="A94" t="str">
        <f t="shared" si="189"/>
        <v>U05</v>
      </c>
      <c r="B94" t="s">
        <v>34</v>
      </c>
      <c r="C94" s="3" t="str">
        <f t="shared" si="161"/>
        <v>Zone 10</v>
      </c>
      <c r="D94" s="56" t="str">
        <f t="shared" ca="1" si="162"/>
        <v>Pass</v>
      </c>
      <c r="E94" s="2">
        <f t="shared" ca="1" si="163"/>
        <v>29.31</v>
      </c>
      <c r="F94" s="2">
        <f t="shared" ca="1" si="164"/>
        <v>29.31</v>
      </c>
      <c r="G94" s="27">
        <f t="shared" ca="1" si="190"/>
        <v>0</v>
      </c>
      <c r="H94" s="3" t="str">
        <f t="shared" ca="1" si="165"/>
        <v>Yes</v>
      </c>
      <c r="I94" s="2">
        <f t="shared" ca="1" si="166"/>
        <v>33.47</v>
      </c>
      <c r="J94" s="2">
        <f t="shared" ca="1" si="167"/>
        <v>33.47</v>
      </c>
      <c r="K94" s="2">
        <f t="shared" ca="1" si="168"/>
        <v>33.47</v>
      </c>
      <c r="L94" s="27">
        <f t="shared" ca="1" si="191"/>
        <v>0</v>
      </c>
      <c r="M94" s="3" t="str">
        <f t="shared" ca="1" si="169"/>
        <v>Yes</v>
      </c>
      <c r="N94" s="3" t="str">
        <f t="shared" si="170"/>
        <v>U02R10</v>
      </c>
      <c r="O94" s="34">
        <f t="shared" ca="1" si="192"/>
        <v>4.16</v>
      </c>
      <c r="P94" s="8">
        <f t="shared" ca="1" si="171"/>
        <v>77</v>
      </c>
      <c r="Q94" s="2">
        <f t="shared" ca="1" si="172"/>
        <v>5.93</v>
      </c>
      <c r="R94" s="2">
        <f t="shared" ca="1" si="172"/>
        <v>15.32</v>
      </c>
      <c r="S94" s="2">
        <f t="shared" ca="1" si="172"/>
        <v>1.1000000000000001</v>
      </c>
      <c r="T94" s="2">
        <f t="shared" ca="1" si="172"/>
        <v>0</v>
      </c>
      <c r="U94" s="2">
        <f t="shared" ca="1" si="172"/>
        <v>6.96</v>
      </c>
      <c r="V94" s="2">
        <f t="shared" ca="1" si="172"/>
        <v>0</v>
      </c>
      <c r="W94" s="2">
        <f t="shared" ca="1" si="173"/>
        <v>29.31</v>
      </c>
      <c r="X94" s="2">
        <f t="shared" ca="1" si="174"/>
        <v>42.1</v>
      </c>
      <c r="Y94" s="8">
        <f t="shared" ca="1" si="175"/>
        <v>77</v>
      </c>
      <c r="Z94" s="2">
        <f t="shared" ca="1" si="176"/>
        <v>5.93</v>
      </c>
      <c r="AA94" s="2">
        <f t="shared" ca="1" si="176"/>
        <v>15.32</v>
      </c>
      <c r="AB94" s="2">
        <f t="shared" ca="1" si="176"/>
        <v>1.1000000000000001</v>
      </c>
      <c r="AC94" s="2">
        <f t="shared" ca="1" si="176"/>
        <v>0</v>
      </c>
      <c r="AD94" s="2">
        <f t="shared" ca="1" si="176"/>
        <v>6.96</v>
      </c>
      <c r="AE94" s="2">
        <f t="shared" ca="1" si="176"/>
        <v>0</v>
      </c>
      <c r="AF94" s="2">
        <f t="shared" ca="1" si="177"/>
        <v>29.31</v>
      </c>
      <c r="AG94" s="2">
        <f t="shared" ca="1" si="178"/>
        <v>42.1</v>
      </c>
      <c r="AH94" s="8">
        <f t="shared" ca="1" si="179"/>
        <v>77</v>
      </c>
      <c r="AI94" s="2">
        <f t="shared" ca="1" si="180"/>
        <v>6.85</v>
      </c>
      <c r="AJ94" s="2">
        <f t="shared" ca="1" si="180"/>
        <v>18.559999999999999</v>
      </c>
      <c r="AK94" s="2">
        <f t="shared" ca="1" si="180"/>
        <v>1.1000000000000001</v>
      </c>
      <c r="AL94" s="2">
        <f t="shared" ca="1" si="180"/>
        <v>0</v>
      </c>
      <c r="AM94" s="2">
        <f t="shared" ca="1" si="180"/>
        <v>6.96</v>
      </c>
      <c r="AN94" s="2" t="str">
        <f t="shared" ca="1" si="180"/>
        <v/>
      </c>
      <c r="AO94" s="2">
        <f t="shared" ca="1" si="181"/>
        <v>33.47</v>
      </c>
      <c r="AP94" s="2">
        <f t="shared" ca="1" si="182"/>
        <v>44.8</v>
      </c>
      <c r="AQ94" s="8">
        <f t="shared" ca="1" si="183"/>
        <v>77</v>
      </c>
      <c r="AR94" s="2">
        <f t="shared" ca="1" si="184"/>
        <v>6.85</v>
      </c>
      <c r="AS94" s="2">
        <f t="shared" ca="1" si="184"/>
        <v>18.559999999999999</v>
      </c>
      <c r="AT94" s="2">
        <f t="shared" ca="1" si="184"/>
        <v>1.1000000000000001</v>
      </c>
      <c r="AU94" s="2">
        <f t="shared" ca="1" si="184"/>
        <v>0</v>
      </c>
      <c r="AV94" s="2">
        <f t="shared" ca="1" si="184"/>
        <v>6.96</v>
      </c>
      <c r="AW94" s="2" t="str">
        <f t="shared" ca="1" si="184"/>
        <v/>
      </c>
      <c r="AX94" s="2">
        <f t="shared" ca="1" si="185"/>
        <v>33.47</v>
      </c>
      <c r="AY94" s="2">
        <f t="shared" ca="1" si="186"/>
        <v>44.8</v>
      </c>
      <c r="AZ94" t="str">
        <f t="shared" si="187"/>
        <v>U05R10</v>
      </c>
      <c r="BA94">
        <f t="shared" si="188"/>
        <v>94</v>
      </c>
      <c r="BB94" s="55" t="b">
        <f t="shared" si="193"/>
        <v>1</v>
      </c>
    </row>
    <row r="95" spans="1:54" x14ac:dyDescent="0.25">
      <c r="A95" t="str">
        <f t="shared" si="189"/>
        <v>U05</v>
      </c>
      <c r="B95" t="s">
        <v>35</v>
      </c>
      <c r="C95" s="3" t="str">
        <f t="shared" si="161"/>
        <v>Zone 11</v>
      </c>
      <c r="D95" s="56" t="str">
        <f t="shared" ca="1" si="162"/>
        <v>Pass</v>
      </c>
      <c r="E95" s="2">
        <f t="shared" ca="1" si="163"/>
        <v>56.88</v>
      </c>
      <c r="F95" s="2">
        <f t="shared" ca="1" si="164"/>
        <v>56.88</v>
      </c>
      <c r="G95" s="27">
        <f t="shared" ca="1" si="190"/>
        <v>0</v>
      </c>
      <c r="H95" s="3" t="str">
        <f t="shared" ca="1" si="165"/>
        <v>Yes</v>
      </c>
      <c r="I95" s="2">
        <f t="shared" ca="1" si="166"/>
        <v>63.2</v>
      </c>
      <c r="J95" s="2">
        <f t="shared" ca="1" si="167"/>
        <v>63.2</v>
      </c>
      <c r="K95" s="2">
        <f t="shared" ca="1" si="168"/>
        <v>63.2</v>
      </c>
      <c r="L95" s="27">
        <f t="shared" ca="1" si="191"/>
        <v>0</v>
      </c>
      <c r="M95" s="3" t="str">
        <f t="shared" ca="1" si="169"/>
        <v>Yes</v>
      </c>
      <c r="N95" s="3" t="str">
        <f t="shared" si="170"/>
        <v>U02R11</v>
      </c>
      <c r="O95" s="34">
        <f t="shared" ca="1" si="192"/>
        <v>6.32</v>
      </c>
      <c r="P95" s="8">
        <f t="shared" ca="1" si="171"/>
        <v>78</v>
      </c>
      <c r="Q95" s="2">
        <f t="shared" ref="Q95:V100" ca="1" si="194">IF(Q$3=0,"",INDEX(INDIRECT(Q$1),$P95,Q$3))</f>
        <v>17.23</v>
      </c>
      <c r="R95" s="2">
        <f t="shared" ca="1" si="194"/>
        <v>31.39</v>
      </c>
      <c r="S95" s="2">
        <f t="shared" ca="1" si="194"/>
        <v>1.1499999999999999</v>
      </c>
      <c r="T95" s="2">
        <f t="shared" ca="1" si="194"/>
        <v>0</v>
      </c>
      <c r="U95" s="2">
        <f t="shared" ca="1" si="194"/>
        <v>7.11</v>
      </c>
      <c r="V95" s="2">
        <f t="shared" ca="1" si="194"/>
        <v>0</v>
      </c>
      <c r="W95" s="2">
        <f t="shared" ca="1" si="173"/>
        <v>56.88</v>
      </c>
      <c r="X95" s="2">
        <f t="shared" ca="1" si="174"/>
        <v>45.2</v>
      </c>
      <c r="Y95" s="8">
        <f t="shared" ca="1" si="175"/>
        <v>78</v>
      </c>
      <c r="Z95" s="2">
        <f t="shared" ref="Z95:AE100" ca="1" si="195">IF(Z$3=0,"",INDEX(INDIRECT(Z$1),$Y95,Z$3))</f>
        <v>17.23</v>
      </c>
      <c r="AA95" s="2">
        <f t="shared" ca="1" si="195"/>
        <v>31.39</v>
      </c>
      <c r="AB95" s="2">
        <f t="shared" ca="1" si="195"/>
        <v>1.1499999999999999</v>
      </c>
      <c r="AC95" s="2">
        <f t="shared" ca="1" si="195"/>
        <v>0</v>
      </c>
      <c r="AD95" s="2">
        <f t="shared" ca="1" si="195"/>
        <v>7.11</v>
      </c>
      <c r="AE95" s="2">
        <f t="shared" ca="1" si="195"/>
        <v>0</v>
      </c>
      <c r="AF95" s="2">
        <f t="shared" ca="1" si="177"/>
        <v>56.88</v>
      </c>
      <c r="AG95" s="2">
        <f t="shared" ca="1" si="178"/>
        <v>45.2</v>
      </c>
      <c r="AH95" s="8">
        <f t="shared" ca="1" si="179"/>
        <v>78</v>
      </c>
      <c r="AI95" s="2">
        <f t="shared" ref="AI95:AN100" ca="1" si="196">IF(AI$3=0,"",INDEX(INDIRECT(AI$1),$AH95,AI$3))</f>
        <v>18.66</v>
      </c>
      <c r="AJ95" s="2">
        <f t="shared" ca="1" si="196"/>
        <v>36.28</v>
      </c>
      <c r="AK95" s="2">
        <f t="shared" ca="1" si="196"/>
        <v>1.1499999999999999</v>
      </c>
      <c r="AL95" s="2">
        <f t="shared" ca="1" si="196"/>
        <v>0</v>
      </c>
      <c r="AM95" s="2">
        <f t="shared" ca="1" si="196"/>
        <v>7.11</v>
      </c>
      <c r="AN95" s="2" t="str">
        <f t="shared" ca="1" si="196"/>
        <v/>
      </c>
      <c r="AO95" s="2">
        <f t="shared" ca="1" si="181"/>
        <v>63.2</v>
      </c>
      <c r="AP95" s="2">
        <f t="shared" ca="1" si="182"/>
        <v>48.2</v>
      </c>
      <c r="AQ95" s="8">
        <f t="shared" ca="1" si="183"/>
        <v>78</v>
      </c>
      <c r="AR95" s="2">
        <f t="shared" ref="AR95:AW100" ca="1" si="197">IF(AR$3=0,"",INDEX(INDIRECT(AR$1),$AQ95,AR$3))</f>
        <v>18.66</v>
      </c>
      <c r="AS95" s="2">
        <f t="shared" ca="1" si="197"/>
        <v>36.28</v>
      </c>
      <c r="AT95" s="2">
        <f t="shared" ca="1" si="197"/>
        <v>1.1499999999999999</v>
      </c>
      <c r="AU95" s="2">
        <f t="shared" ca="1" si="197"/>
        <v>0</v>
      </c>
      <c r="AV95" s="2">
        <f t="shared" ca="1" si="197"/>
        <v>7.11</v>
      </c>
      <c r="AW95" s="2" t="str">
        <f t="shared" ca="1" si="197"/>
        <v/>
      </c>
      <c r="AX95" s="2">
        <f t="shared" ca="1" si="185"/>
        <v>63.2</v>
      </c>
      <c r="AY95" s="2">
        <f t="shared" ca="1" si="186"/>
        <v>48.2</v>
      </c>
      <c r="AZ95" t="str">
        <f t="shared" si="187"/>
        <v>U05R11</v>
      </c>
      <c r="BA95">
        <f t="shared" si="188"/>
        <v>95</v>
      </c>
      <c r="BB95" s="55" t="b">
        <f t="shared" si="193"/>
        <v>1</v>
      </c>
    </row>
    <row r="96" spans="1:54" x14ac:dyDescent="0.25">
      <c r="A96" t="str">
        <f t="shared" si="189"/>
        <v>U05</v>
      </c>
      <c r="B96" t="s">
        <v>36</v>
      </c>
      <c r="C96" s="3" t="str">
        <f t="shared" si="161"/>
        <v>Zone 12</v>
      </c>
      <c r="D96" s="56" t="str">
        <f t="shared" ca="1" si="162"/>
        <v>Pass</v>
      </c>
      <c r="E96" s="2">
        <f t="shared" ca="1" si="163"/>
        <v>37.31</v>
      </c>
      <c r="F96" s="2">
        <f t="shared" ca="1" si="164"/>
        <v>37.31</v>
      </c>
      <c r="G96" s="27">
        <f t="shared" ca="1" si="190"/>
        <v>0</v>
      </c>
      <c r="H96" s="3" t="str">
        <f t="shared" ca="1" si="165"/>
        <v>Yes</v>
      </c>
      <c r="I96" s="2">
        <f t="shared" ca="1" si="166"/>
        <v>42.19</v>
      </c>
      <c r="J96" s="2">
        <f t="shared" ca="1" si="167"/>
        <v>42.19</v>
      </c>
      <c r="K96" s="2">
        <f t="shared" ca="1" si="168"/>
        <v>42.19</v>
      </c>
      <c r="L96" s="27">
        <f t="shared" ca="1" si="191"/>
        <v>0</v>
      </c>
      <c r="M96" s="3" t="str">
        <f t="shared" ca="1" si="169"/>
        <v>Yes</v>
      </c>
      <c r="N96" s="3" t="str">
        <f t="shared" si="170"/>
        <v>U02R12</v>
      </c>
      <c r="O96" s="34">
        <f t="shared" ca="1" si="192"/>
        <v>4.8799999999999955</v>
      </c>
      <c r="P96" s="8">
        <f t="shared" ca="1" si="171"/>
        <v>79</v>
      </c>
      <c r="Q96" s="2">
        <f t="shared" ca="1" si="194"/>
        <v>18.04</v>
      </c>
      <c r="R96" s="2">
        <f t="shared" ca="1" si="194"/>
        <v>10.68</v>
      </c>
      <c r="S96" s="2">
        <f t="shared" ca="1" si="194"/>
        <v>1.1499999999999999</v>
      </c>
      <c r="T96" s="2">
        <f t="shared" ca="1" si="194"/>
        <v>0</v>
      </c>
      <c r="U96" s="2">
        <f t="shared" ca="1" si="194"/>
        <v>7.44</v>
      </c>
      <c r="V96" s="2">
        <f t="shared" ca="1" si="194"/>
        <v>0</v>
      </c>
      <c r="W96" s="2">
        <f t="shared" ca="1" si="173"/>
        <v>37.31</v>
      </c>
      <c r="X96" s="2">
        <f t="shared" ca="1" si="174"/>
        <v>42.7</v>
      </c>
      <c r="Y96" s="8">
        <f t="shared" ca="1" si="175"/>
        <v>79</v>
      </c>
      <c r="Z96" s="2">
        <f t="shared" ca="1" si="195"/>
        <v>18.04</v>
      </c>
      <c r="AA96" s="2">
        <f t="shared" ca="1" si="195"/>
        <v>10.68</v>
      </c>
      <c r="AB96" s="2">
        <f t="shared" ca="1" si="195"/>
        <v>1.1499999999999999</v>
      </c>
      <c r="AC96" s="2">
        <f t="shared" ca="1" si="195"/>
        <v>0</v>
      </c>
      <c r="AD96" s="2">
        <f t="shared" ca="1" si="195"/>
        <v>7.44</v>
      </c>
      <c r="AE96" s="2">
        <f t="shared" ca="1" si="195"/>
        <v>0</v>
      </c>
      <c r="AF96" s="2">
        <f t="shared" ca="1" si="177"/>
        <v>37.31</v>
      </c>
      <c r="AG96" s="2">
        <f t="shared" ca="1" si="178"/>
        <v>42.7</v>
      </c>
      <c r="AH96" s="8">
        <f t="shared" ca="1" si="179"/>
        <v>79</v>
      </c>
      <c r="AI96" s="2">
        <f t="shared" ca="1" si="196"/>
        <v>19.059999999999999</v>
      </c>
      <c r="AJ96" s="2">
        <f t="shared" ca="1" si="196"/>
        <v>14.54</v>
      </c>
      <c r="AK96" s="2">
        <f t="shared" ca="1" si="196"/>
        <v>1.1499999999999999</v>
      </c>
      <c r="AL96" s="2">
        <f t="shared" ca="1" si="196"/>
        <v>0</v>
      </c>
      <c r="AM96" s="2">
        <f t="shared" ca="1" si="196"/>
        <v>7.44</v>
      </c>
      <c r="AN96" s="2" t="str">
        <f t="shared" ca="1" si="196"/>
        <v/>
      </c>
      <c r="AO96" s="2">
        <f t="shared" ca="1" si="181"/>
        <v>42.19</v>
      </c>
      <c r="AP96" s="2">
        <f t="shared" ca="1" si="182"/>
        <v>45.5</v>
      </c>
      <c r="AQ96" s="8">
        <f t="shared" ca="1" si="183"/>
        <v>79</v>
      </c>
      <c r="AR96" s="2">
        <f t="shared" ca="1" si="197"/>
        <v>19.059999999999999</v>
      </c>
      <c r="AS96" s="2">
        <f t="shared" ca="1" si="197"/>
        <v>14.54</v>
      </c>
      <c r="AT96" s="2">
        <f t="shared" ca="1" si="197"/>
        <v>1.1499999999999999</v>
      </c>
      <c r="AU96" s="2">
        <f t="shared" ca="1" si="197"/>
        <v>0</v>
      </c>
      <c r="AV96" s="2">
        <f t="shared" ca="1" si="197"/>
        <v>7.44</v>
      </c>
      <c r="AW96" s="2" t="str">
        <f t="shared" ca="1" si="197"/>
        <v/>
      </c>
      <c r="AX96" s="2">
        <f t="shared" ca="1" si="185"/>
        <v>42.19</v>
      </c>
      <c r="AY96" s="2">
        <f t="shared" ca="1" si="186"/>
        <v>45.5</v>
      </c>
      <c r="AZ96" t="str">
        <f t="shared" si="187"/>
        <v>U05R12</v>
      </c>
      <c r="BA96">
        <f t="shared" si="188"/>
        <v>96</v>
      </c>
      <c r="BB96" s="55" t="b">
        <f t="shared" si="193"/>
        <v>1</v>
      </c>
    </row>
    <row r="97" spans="1:54" x14ac:dyDescent="0.25">
      <c r="A97" t="str">
        <f t="shared" si="189"/>
        <v>U05</v>
      </c>
      <c r="B97" t="s">
        <v>37</v>
      </c>
      <c r="C97" s="3" t="str">
        <f t="shared" si="161"/>
        <v>Zone 13</v>
      </c>
      <c r="D97" s="56" t="str">
        <f t="shared" ca="1" si="162"/>
        <v>Pass</v>
      </c>
      <c r="E97" s="2">
        <f t="shared" ca="1" si="163"/>
        <v>58.07</v>
      </c>
      <c r="F97" s="2">
        <f t="shared" ca="1" si="164"/>
        <v>58.07</v>
      </c>
      <c r="G97" s="27">
        <f t="shared" ca="1" si="190"/>
        <v>0</v>
      </c>
      <c r="H97" s="3" t="str">
        <f t="shared" ca="1" si="165"/>
        <v>Yes</v>
      </c>
      <c r="I97" s="2">
        <f t="shared" ca="1" si="166"/>
        <v>64.459999999999994</v>
      </c>
      <c r="J97" s="2">
        <f t="shared" ca="1" si="167"/>
        <v>64.459999999999994</v>
      </c>
      <c r="K97" s="2">
        <f t="shared" ca="1" si="168"/>
        <v>64.459999999999994</v>
      </c>
      <c r="L97" s="27">
        <f t="shared" ca="1" si="191"/>
        <v>0</v>
      </c>
      <c r="M97" s="3" t="str">
        <f t="shared" ca="1" si="169"/>
        <v>Yes</v>
      </c>
      <c r="N97" s="3" t="str">
        <f t="shared" si="170"/>
        <v>U02R13</v>
      </c>
      <c r="O97" s="34">
        <f t="shared" ca="1" si="192"/>
        <v>6.3899999999999935</v>
      </c>
      <c r="P97" s="8">
        <f t="shared" ca="1" si="171"/>
        <v>80</v>
      </c>
      <c r="Q97" s="2">
        <f t="shared" ca="1" si="194"/>
        <v>15.98</v>
      </c>
      <c r="R97" s="2">
        <f t="shared" ca="1" si="194"/>
        <v>33.96</v>
      </c>
      <c r="S97" s="2">
        <f t="shared" ca="1" si="194"/>
        <v>1.1499999999999999</v>
      </c>
      <c r="T97" s="2">
        <f t="shared" ca="1" si="194"/>
        <v>0</v>
      </c>
      <c r="U97" s="2">
        <f t="shared" ca="1" si="194"/>
        <v>6.98</v>
      </c>
      <c r="V97" s="2">
        <f t="shared" ca="1" si="194"/>
        <v>0</v>
      </c>
      <c r="W97" s="2">
        <f t="shared" ca="1" si="173"/>
        <v>58.07</v>
      </c>
      <c r="X97" s="2">
        <f t="shared" ca="1" si="174"/>
        <v>46.9</v>
      </c>
      <c r="Y97" s="8">
        <f t="shared" ca="1" si="175"/>
        <v>80</v>
      </c>
      <c r="Z97" s="2">
        <f t="shared" ca="1" si="195"/>
        <v>15.98</v>
      </c>
      <c r="AA97" s="2">
        <f t="shared" ca="1" si="195"/>
        <v>33.96</v>
      </c>
      <c r="AB97" s="2">
        <f t="shared" ca="1" si="195"/>
        <v>1.1499999999999999</v>
      </c>
      <c r="AC97" s="2">
        <f t="shared" ca="1" si="195"/>
        <v>0</v>
      </c>
      <c r="AD97" s="2">
        <f t="shared" ca="1" si="195"/>
        <v>6.98</v>
      </c>
      <c r="AE97" s="2">
        <f t="shared" ca="1" si="195"/>
        <v>0</v>
      </c>
      <c r="AF97" s="2">
        <f t="shared" ca="1" si="177"/>
        <v>58.07</v>
      </c>
      <c r="AG97" s="2">
        <f t="shared" ca="1" si="178"/>
        <v>46.9</v>
      </c>
      <c r="AH97" s="8">
        <f t="shared" ca="1" si="179"/>
        <v>80</v>
      </c>
      <c r="AI97" s="2">
        <f t="shared" ca="1" si="196"/>
        <v>16.84</v>
      </c>
      <c r="AJ97" s="2">
        <f t="shared" ca="1" si="196"/>
        <v>39.49</v>
      </c>
      <c r="AK97" s="2">
        <f t="shared" ca="1" si="196"/>
        <v>1.1499999999999999</v>
      </c>
      <c r="AL97" s="2">
        <f t="shared" ca="1" si="196"/>
        <v>0</v>
      </c>
      <c r="AM97" s="2">
        <f t="shared" ca="1" si="196"/>
        <v>6.98</v>
      </c>
      <c r="AN97" s="2" t="str">
        <f t="shared" ca="1" si="196"/>
        <v/>
      </c>
      <c r="AO97" s="2">
        <f t="shared" ca="1" si="181"/>
        <v>64.459999999999994</v>
      </c>
      <c r="AP97" s="2">
        <f t="shared" ca="1" si="182"/>
        <v>50</v>
      </c>
      <c r="AQ97" s="8">
        <f t="shared" ca="1" si="183"/>
        <v>80</v>
      </c>
      <c r="AR97" s="2">
        <f t="shared" ca="1" si="197"/>
        <v>16.84</v>
      </c>
      <c r="AS97" s="2">
        <f t="shared" ca="1" si="197"/>
        <v>39.49</v>
      </c>
      <c r="AT97" s="2">
        <f t="shared" ca="1" si="197"/>
        <v>1.1499999999999999</v>
      </c>
      <c r="AU97" s="2">
        <f t="shared" ca="1" si="197"/>
        <v>0</v>
      </c>
      <c r="AV97" s="2">
        <f t="shared" ca="1" si="197"/>
        <v>6.98</v>
      </c>
      <c r="AW97" s="2" t="str">
        <f t="shared" ca="1" si="197"/>
        <v/>
      </c>
      <c r="AX97" s="2">
        <f t="shared" ca="1" si="185"/>
        <v>64.459999999999994</v>
      </c>
      <c r="AY97" s="2">
        <f t="shared" ca="1" si="186"/>
        <v>50</v>
      </c>
      <c r="AZ97" t="str">
        <f t="shared" si="187"/>
        <v>U05R13</v>
      </c>
      <c r="BA97">
        <f t="shared" si="188"/>
        <v>97</v>
      </c>
      <c r="BB97" s="55" t="b">
        <f t="shared" si="193"/>
        <v>1</v>
      </c>
    </row>
    <row r="98" spans="1:54" x14ac:dyDescent="0.25">
      <c r="A98" t="str">
        <f t="shared" si="189"/>
        <v>U05</v>
      </c>
      <c r="B98" t="s">
        <v>38</v>
      </c>
      <c r="C98" s="3" t="str">
        <f t="shared" si="161"/>
        <v>Zone 14</v>
      </c>
      <c r="D98" s="56" t="str">
        <f t="shared" ca="1" si="162"/>
        <v>Pass</v>
      </c>
      <c r="E98" s="2">
        <f t="shared" ca="1" si="163"/>
        <v>53.15</v>
      </c>
      <c r="F98" s="2">
        <f t="shared" ca="1" si="164"/>
        <v>53.15</v>
      </c>
      <c r="G98" s="27">
        <f t="shared" ca="1" si="190"/>
        <v>0</v>
      </c>
      <c r="H98" s="3" t="str">
        <f t="shared" ca="1" si="165"/>
        <v>Yes</v>
      </c>
      <c r="I98" s="2">
        <f t="shared" ca="1" si="166"/>
        <v>60.55</v>
      </c>
      <c r="J98" s="2">
        <f t="shared" ca="1" si="167"/>
        <v>60.55</v>
      </c>
      <c r="K98" s="2">
        <f t="shared" ca="1" si="168"/>
        <v>60.55</v>
      </c>
      <c r="L98" s="27">
        <f t="shared" ca="1" si="191"/>
        <v>0</v>
      </c>
      <c r="M98" s="3" t="str">
        <f t="shared" ca="1" si="169"/>
        <v>Yes</v>
      </c>
      <c r="N98" s="3" t="str">
        <f t="shared" si="170"/>
        <v>U02R14</v>
      </c>
      <c r="O98" s="34">
        <f t="shared" ca="1" si="192"/>
        <v>7.3999999999999986</v>
      </c>
      <c r="P98" s="8">
        <f t="shared" ca="1" si="171"/>
        <v>81</v>
      </c>
      <c r="Q98" s="2">
        <f t="shared" ca="1" si="194"/>
        <v>16.309999999999999</v>
      </c>
      <c r="R98" s="2">
        <f t="shared" ca="1" si="194"/>
        <v>28.49</v>
      </c>
      <c r="S98" s="2">
        <f t="shared" ca="1" si="194"/>
        <v>1.1000000000000001</v>
      </c>
      <c r="T98" s="2">
        <f t="shared" ca="1" si="194"/>
        <v>0</v>
      </c>
      <c r="U98" s="2">
        <f t="shared" ca="1" si="194"/>
        <v>7.25</v>
      </c>
      <c r="V98" s="2">
        <f t="shared" ca="1" si="194"/>
        <v>0</v>
      </c>
      <c r="W98" s="2">
        <f t="shared" ca="1" si="173"/>
        <v>53.15</v>
      </c>
      <c r="X98" s="2">
        <f t="shared" ca="1" si="174"/>
        <v>45.4</v>
      </c>
      <c r="Y98" s="8">
        <f t="shared" ca="1" si="175"/>
        <v>81</v>
      </c>
      <c r="Z98" s="2">
        <f t="shared" ca="1" si="195"/>
        <v>16.309999999999999</v>
      </c>
      <c r="AA98" s="2">
        <f t="shared" ca="1" si="195"/>
        <v>28.49</v>
      </c>
      <c r="AB98" s="2">
        <f t="shared" ca="1" si="195"/>
        <v>1.1000000000000001</v>
      </c>
      <c r="AC98" s="2">
        <f t="shared" ca="1" si="195"/>
        <v>0</v>
      </c>
      <c r="AD98" s="2">
        <f t="shared" ca="1" si="195"/>
        <v>7.25</v>
      </c>
      <c r="AE98" s="2">
        <f t="shared" ca="1" si="195"/>
        <v>0</v>
      </c>
      <c r="AF98" s="2">
        <f t="shared" ca="1" si="177"/>
        <v>53.15</v>
      </c>
      <c r="AG98" s="2">
        <f t="shared" ca="1" si="178"/>
        <v>45.4</v>
      </c>
      <c r="AH98" s="8">
        <f t="shared" ca="1" si="179"/>
        <v>81</v>
      </c>
      <c r="AI98" s="2">
        <f t="shared" ca="1" si="196"/>
        <v>18.07</v>
      </c>
      <c r="AJ98" s="2">
        <f t="shared" ca="1" si="196"/>
        <v>34.130000000000003</v>
      </c>
      <c r="AK98" s="2">
        <f t="shared" ca="1" si="196"/>
        <v>1.1000000000000001</v>
      </c>
      <c r="AL98" s="2">
        <f t="shared" ca="1" si="196"/>
        <v>0</v>
      </c>
      <c r="AM98" s="2">
        <f t="shared" ca="1" si="196"/>
        <v>7.25</v>
      </c>
      <c r="AN98" s="2" t="str">
        <f t="shared" ca="1" si="196"/>
        <v/>
      </c>
      <c r="AO98" s="2">
        <f t="shared" ca="1" si="181"/>
        <v>60.55</v>
      </c>
      <c r="AP98" s="2">
        <f t="shared" ca="1" si="182"/>
        <v>49.2</v>
      </c>
      <c r="AQ98" s="8">
        <f t="shared" ca="1" si="183"/>
        <v>81</v>
      </c>
      <c r="AR98" s="2">
        <f t="shared" ca="1" si="197"/>
        <v>18.07</v>
      </c>
      <c r="AS98" s="2">
        <f t="shared" ca="1" si="197"/>
        <v>34.130000000000003</v>
      </c>
      <c r="AT98" s="2">
        <f t="shared" ca="1" si="197"/>
        <v>1.1000000000000001</v>
      </c>
      <c r="AU98" s="2">
        <f t="shared" ca="1" si="197"/>
        <v>0</v>
      </c>
      <c r="AV98" s="2">
        <f t="shared" ca="1" si="197"/>
        <v>7.25</v>
      </c>
      <c r="AW98" s="2" t="str">
        <f t="shared" ca="1" si="197"/>
        <v/>
      </c>
      <c r="AX98" s="2">
        <f t="shared" ca="1" si="185"/>
        <v>60.55</v>
      </c>
      <c r="AY98" s="2">
        <f t="shared" ca="1" si="186"/>
        <v>49.2</v>
      </c>
      <c r="AZ98" t="str">
        <f t="shared" si="187"/>
        <v>U05R14</v>
      </c>
      <c r="BA98">
        <f t="shared" si="188"/>
        <v>98</v>
      </c>
      <c r="BB98" s="55" t="b">
        <f t="shared" si="193"/>
        <v>1</v>
      </c>
    </row>
    <row r="99" spans="1:54" x14ac:dyDescent="0.25">
      <c r="A99" t="str">
        <f t="shared" si="189"/>
        <v>U05</v>
      </c>
      <c r="B99" t="s">
        <v>39</v>
      </c>
      <c r="C99" s="3" t="str">
        <f t="shared" si="161"/>
        <v>Zone 15</v>
      </c>
      <c r="D99" s="56" t="str">
        <f t="shared" ca="1" si="162"/>
        <v>Pass</v>
      </c>
      <c r="E99" s="2">
        <f t="shared" ca="1" si="163"/>
        <v>83.46</v>
      </c>
      <c r="F99" s="2">
        <f t="shared" ca="1" si="164"/>
        <v>83.46</v>
      </c>
      <c r="G99" s="27">
        <f t="shared" ca="1" si="190"/>
        <v>0</v>
      </c>
      <c r="H99" s="3" t="str">
        <f t="shared" ca="1" si="165"/>
        <v>Yes</v>
      </c>
      <c r="I99" s="2">
        <f t="shared" ca="1" si="166"/>
        <v>90.57</v>
      </c>
      <c r="J99" s="2">
        <f t="shared" ca="1" si="167"/>
        <v>90.57</v>
      </c>
      <c r="K99" s="2">
        <f t="shared" ca="1" si="168"/>
        <v>90.57</v>
      </c>
      <c r="L99" s="27">
        <f t="shared" ca="1" si="191"/>
        <v>0</v>
      </c>
      <c r="M99" s="3" t="str">
        <f t="shared" ca="1" si="169"/>
        <v>Yes</v>
      </c>
      <c r="N99" s="3" t="str">
        <f t="shared" si="170"/>
        <v>U02R15</v>
      </c>
      <c r="O99" s="34">
        <f t="shared" ca="1" si="192"/>
        <v>7.1099999999999994</v>
      </c>
      <c r="P99" s="8">
        <f t="shared" ca="1" si="171"/>
        <v>82</v>
      </c>
      <c r="Q99" s="2">
        <f t="shared" ca="1" si="194"/>
        <v>1.1200000000000001</v>
      </c>
      <c r="R99" s="2">
        <f t="shared" ca="1" si="194"/>
        <v>75.97</v>
      </c>
      <c r="S99" s="2">
        <f t="shared" ca="1" si="194"/>
        <v>1.1000000000000001</v>
      </c>
      <c r="T99" s="2">
        <f t="shared" ca="1" si="194"/>
        <v>0</v>
      </c>
      <c r="U99" s="2">
        <f t="shared" ca="1" si="194"/>
        <v>5.27</v>
      </c>
      <c r="V99" s="2">
        <f t="shared" ca="1" si="194"/>
        <v>0</v>
      </c>
      <c r="W99" s="2">
        <f t="shared" ca="1" si="173"/>
        <v>83.46</v>
      </c>
      <c r="X99" s="2">
        <f t="shared" ca="1" si="174"/>
        <v>50.4</v>
      </c>
      <c r="Y99" s="8">
        <f t="shared" ca="1" si="175"/>
        <v>82</v>
      </c>
      <c r="Z99" s="2">
        <f t="shared" ca="1" si="195"/>
        <v>1.1200000000000001</v>
      </c>
      <c r="AA99" s="2">
        <f t="shared" ca="1" si="195"/>
        <v>75.97</v>
      </c>
      <c r="AB99" s="2">
        <f t="shared" ca="1" si="195"/>
        <v>1.1000000000000001</v>
      </c>
      <c r="AC99" s="2">
        <f t="shared" ca="1" si="195"/>
        <v>0</v>
      </c>
      <c r="AD99" s="2">
        <f t="shared" ca="1" si="195"/>
        <v>5.27</v>
      </c>
      <c r="AE99" s="2">
        <f t="shared" ca="1" si="195"/>
        <v>0</v>
      </c>
      <c r="AF99" s="2">
        <f t="shared" ca="1" si="177"/>
        <v>83.46</v>
      </c>
      <c r="AG99" s="2">
        <f t="shared" ca="1" si="178"/>
        <v>50.4</v>
      </c>
      <c r="AH99" s="8">
        <f t="shared" ca="1" si="179"/>
        <v>82</v>
      </c>
      <c r="AI99" s="2">
        <f t="shared" ca="1" si="196"/>
        <v>1.52</v>
      </c>
      <c r="AJ99" s="2">
        <f t="shared" ca="1" si="196"/>
        <v>82.68</v>
      </c>
      <c r="AK99" s="2">
        <f t="shared" ca="1" si="196"/>
        <v>1.1000000000000001</v>
      </c>
      <c r="AL99" s="2">
        <f t="shared" ca="1" si="196"/>
        <v>0</v>
      </c>
      <c r="AM99" s="2">
        <f t="shared" ca="1" si="196"/>
        <v>5.27</v>
      </c>
      <c r="AN99" s="2" t="str">
        <f t="shared" ca="1" si="196"/>
        <v/>
      </c>
      <c r="AO99" s="2">
        <f t="shared" ca="1" si="181"/>
        <v>90.57</v>
      </c>
      <c r="AP99" s="2">
        <f t="shared" ca="1" si="182"/>
        <v>53.4</v>
      </c>
      <c r="AQ99" s="8">
        <f t="shared" ca="1" si="183"/>
        <v>82</v>
      </c>
      <c r="AR99" s="2">
        <f t="shared" ca="1" si="197"/>
        <v>1.52</v>
      </c>
      <c r="AS99" s="2">
        <f t="shared" ca="1" si="197"/>
        <v>82.68</v>
      </c>
      <c r="AT99" s="2">
        <f t="shared" ca="1" si="197"/>
        <v>1.1000000000000001</v>
      </c>
      <c r="AU99" s="2">
        <f t="shared" ca="1" si="197"/>
        <v>0</v>
      </c>
      <c r="AV99" s="2">
        <f t="shared" ca="1" si="197"/>
        <v>5.27</v>
      </c>
      <c r="AW99" s="2" t="str">
        <f t="shared" ca="1" si="197"/>
        <v/>
      </c>
      <c r="AX99" s="2">
        <f t="shared" ca="1" si="185"/>
        <v>90.57</v>
      </c>
      <c r="AY99" s="2">
        <f t="shared" ca="1" si="186"/>
        <v>53.4</v>
      </c>
      <c r="AZ99" t="str">
        <f t="shared" si="187"/>
        <v>U05R15</v>
      </c>
      <c r="BA99">
        <f t="shared" si="188"/>
        <v>99</v>
      </c>
      <c r="BB99" s="55" t="b">
        <f t="shared" si="193"/>
        <v>1</v>
      </c>
    </row>
    <row r="100" spans="1:54" x14ac:dyDescent="0.25">
      <c r="A100" t="str">
        <f t="shared" si="189"/>
        <v>U05</v>
      </c>
      <c r="B100" t="s">
        <v>40</v>
      </c>
      <c r="C100" s="3" t="str">
        <f t="shared" si="161"/>
        <v>Zone 16</v>
      </c>
      <c r="D100" s="56" t="str">
        <f t="shared" ca="1" si="162"/>
        <v>Pass</v>
      </c>
      <c r="E100" s="2">
        <f t="shared" ca="1" si="163"/>
        <v>50.33</v>
      </c>
      <c r="F100" s="2">
        <f t="shared" ca="1" si="164"/>
        <v>50.33</v>
      </c>
      <c r="G100" s="27">
        <f t="shared" ca="1" si="190"/>
        <v>0</v>
      </c>
      <c r="H100" s="3" t="str">
        <f t="shared" ca="1" si="165"/>
        <v>Yes</v>
      </c>
      <c r="I100" s="2">
        <f t="shared" ca="1" si="166"/>
        <v>54.48</v>
      </c>
      <c r="J100" s="2">
        <f t="shared" ca="1" si="167"/>
        <v>54.48</v>
      </c>
      <c r="K100" s="2">
        <f t="shared" ca="1" si="168"/>
        <v>54.48</v>
      </c>
      <c r="L100" s="27">
        <f t="shared" ca="1" si="191"/>
        <v>0</v>
      </c>
      <c r="M100" s="3" t="str">
        <f t="shared" ca="1" si="169"/>
        <v>Yes</v>
      </c>
      <c r="N100" s="3" t="str">
        <f t="shared" si="170"/>
        <v>U02R16</v>
      </c>
      <c r="O100" s="34">
        <f t="shared" ca="1" si="192"/>
        <v>4.1499999999999986</v>
      </c>
      <c r="P100" s="8">
        <f t="shared" ca="1" si="171"/>
        <v>83</v>
      </c>
      <c r="Q100" s="2">
        <f t="shared" ca="1" si="194"/>
        <v>38.68</v>
      </c>
      <c r="R100" s="2">
        <f t="shared" ca="1" si="194"/>
        <v>1.66</v>
      </c>
      <c r="S100" s="2">
        <f t="shared" ca="1" si="194"/>
        <v>1.0900000000000001</v>
      </c>
      <c r="T100" s="2">
        <f t="shared" ca="1" si="194"/>
        <v>0</v>
      </c>
      <c r="U100" s="2">
        <f t="shared" ca="1" si="194"/>
        <v>8.9</v>
      </c>
      <c r="V100" s="2">
        <f t="shared" ca="1" si="194"/>
        <v>0</v>
      </c>
      <c r="W100" s="2">
        <f t="shared" ca="1" si="173"/>
        <v>50.33</v>
      </c>
      <c r="X100" s="2">
        <f t="shared" ca="1" si="174"/>
        <v>55.7</v>
      </c>
      <c r="Y100" s="8">
        <f t="shared" ca="1" si="175"/>
        <v>83</v>
      </c>
      <c r="Z100" s="2">
        <f t="shared" ca="1" si="195"/>
        <v>38.68</v>
      </c>
      <c r="AA100" s="2">
        <f t="shared" ca="1" si="195"/>
        <v>1.66</v>
      </c>
      <c r="AB100" s="2">
        <f t="shared" ca="1" si="195"/>
        <v>1.0900000000000001</v>
      </c>
      <c r="AC100" s="2">
        <f t="shared" ca="1" si="195"/>
        <v>0</v>
      </c>
      <c r="AD100" s="2">
        <f t="shared" ca="1" si="195"/>
        <v>8.9</v>
      </c>
      <c r="AE100" s="2">
        <f t="shared" ca="1" si="195"/>
        <v>0</v>
      </c>
      <c r="AF100" s="2">
        <f t="shared" ca="1" si="177"/>
        <v>50.33</v>
      </c>
      <c r="AG100" s="2">
        <f t="shared" ca="1" si="178"/>
        <v>55.7</v>
      </c>
      <c r="AH100" s="8">
        <f t="shared" ca="1" si="179"/>
        <v>83</v>
      </c>
      <c r="AI100" s="2">
        <f t="shared" ca="1" si="196"/>
        <v>40.51</v>
      </c>
      <c r="AJ100" s="2">
        <f t="shared" ca="1" si="196"/>
        <v>3.98</v>
      </c>
      <c r="AK100" s="2">
        <f t="shared" ca="1" si="196"/>
        <v>1.0900000000000001</v>
      </c>
      <c r="AL100" s="2">
        <f t="shared" ca="1" si="196"/>
        <v>0</v>
      </c>
      <c r="AM100" s="2">
        <f t="shared" ca="1" si="196"/>
        <v>8.9</v>
      </c>
      <c r="AN100" s="2" t="str">
        <f t="shared" ca="1" si="196"/>
        <v/>
      </c>
      <c r="AO100" s="2">
        <f t="shared" ca="1" si="181"/>
        <v>54.48</v>
      </c>
      <c r="AP100" s="2">
        <f t="shared" ca="1" si="182"/>
        <v>58.5</v>
      </c>
      <c r="AQ100" s="8">
        <f t="shared" ca="1" si="183"/>
        <v>83</v>
      </c>
      <c r="AR100" s="2">
        <f t="shared" ca="1" si="197"/>
        <v>40.51</v>
      </c>
      <c r="AS100" s="2">
        <f t="shared" ca="1" si="197"/>
        <v>3.98</v>
      </c>
      <c r="AT100" s="2">
        <f t="shared" ca="1" si="197"/>
        <v>1.0900000000000001</v>
      </c>
      <c r="AU100" s="2">
        <f t="shared" ca="1" si="197"/>
        <v>0</v>
      </c>
      <c r="AV100" s="2">
        <f t="shared" ca="1" si="197"/>
        <v>8.9</v>
      </c>
      <c r="AW100" s="2" t="str">
        <f t="shared" ca="1" si="197"/>
        <v/>
      </c>
      <c r="AX100" s="2">
        <f t="shared" ca="1" si="185"/>
        <v>54.48</v>
      </c>
      <c r="AY100" s="2">
        <f t="shared" ca="1" si="186"/>
        <v>58.5</v>
      </c>
      <c r="AZ100" t="str">
        <f t="shared" si="187"/>
        <v>U05R16</v>
      </c>
      <c r="BA100">
        <f t="shared" si="188"/>
        <v>100</v>
      </c>
      <c r="BB100" s="55" t="b">
        <f t="shared" si="193"/>
        <v>1</v>
      </c>
    </row>
    <row r="101" spans="1:54" x14ac:dyDescent="0.25">
      <c r="A101" s="33" t="str">
        <f>"Result "&amp;A84</f>
        <v>Result U05</v>
      </c>
      <c r="C101" s="5"/>
      <c r="D101" s="57" t="str">
        <f ca="1">IF(NOT(BB101),"n/a",IF(COUNTIF(D85:D100,Pass)=16,Pass,Fail))</f>
        <v>Pass</v>
      </c>
      <c r="E101" s="36">
        <f ca="1">AVERAGE(E85:E100)</f>
        <v>35.090624999999996</v>
      </c>
      <c r="F101" s="36">
        <f ca="1">AVERAGE(F85:F100)</f>
        <v>35.090624999999996</v>
      </c>
      <c r="G101" s="32">
        <f ca="1">IF(E101=0,0,(F101-E101)/E101)</f>
        <v>0</v>
      </c>
      <c r="H101" s="32"/>
      <c r="I101" s="36">
        <f ca="1">AVERAGE(I85:I100)</f>
        <v>38.791249999999998</v>
      </c>
      <c r="J101" s="36">
        <f ca="1">AVERAGE(J85:J100)</f>
        <v>38.791249999999998</v>
      </c>
      <c r="K101" s="36">
        <f ca="1">AVERAGE(K85:K100)</f>
        <v>38.791249999999998</v>
      </c>
      <c r="L101" s="32">
        <f t="shared" ca="1" si="191"/>
        <v>0</v>
      </c>
      <c r="M101" s="32" t="s">
        <v>542</v>
      </c>
      <c r="N101" s="30">
        <f ca="1">MIN(L85:L100)</f>
        <v>0</v>
      </c>
      <c r="O101" s="29">
        <f ca="1">AVERAGE(O85:O100)</f>
        <v>3.7006249999999992</v>
      </c>
      <c r="P101" s="30" t="s">
        <v>544</v>
      </c>
      <c r="Q101" s="29">
        <f ca="1">AVERAGE(Q85:Q100)</f>
        <v>12.526875</v>
      </c>
      <c r="R101" s="29">
        <f ca="1">AVERAGE(R85:R100)</f>
        <v>14.008750000000001</v>
      </c>
      <c r="S101" s="29">
        <f ca="1">AVERAGE(S85:S100)</f>
        <v>1.1287499999999999</v>
      </c>
      <c r="T101" s="29"/>
      <c r="U101" s="29">
        <f ca="1">AVERAGE(U85:U100)</f>
        <v>7.4262499999999996</v>
      </c>
      <c r="V101" s="29">
        <f ca="1">AVERAGE(V85:V100)</f>
        <v>0</v>
      </c>
      <c r="W101" s="29">
        <f ca="1">AVERAGE(W85:W100)</f>
        <v>35.090624999999996</v>
      </c>
      <c r="X101" s="29">
        <f ca="1">AVERAGE(X85:X100)</f>
        <v>46.9375</v>
      </c>
      <c r="Y101" s="29" t="s">
        <v>544</v>
      </c>
      <c r="Z101" s="29">
        <f ca="1">AVERAGE(Z85:Z100)</f>
        <v>12.526875</v>
      </c>
      <c r="AA101" s="29">
        <f ca="1">AVERAGE(AA85:AA100)</f>
        <v>14.008750000000001</v>
      </c>
      <c r="AB101" s="29">
        <f ca="1">AVERAGE(AB85:AB100)</f>
        <v>1.1287499999999999</v>
      </c>
      <c r="AC101" s="29">
        <f ca="1">AVERAGE(AC85:AC100)</f>
        <v>0</v>
      </c>
      <c r="AD101" s="29">
        <f ca="1">AVERAGE(AD85:AD100)</f>
        <v>7.4262499999999996</v>
      </c>
      <c r="AE101" s="29"/>
      <c r="AF101" s="29">
        <f ca="1">AVERAGE(AF85:AF100)</f>
        <v>35.090624999999996</v>
      </c>
      <c r="AG101" s="29">
        <f ca="1">AVERAGE(AG85:AG100)</f>
        <v>46.9375</v>
      </c>
      <c r="AI101" s="29">
        <f ca="1">AVERAGE(AI85:AI100)</f>
        <v>13.703124999999998</v>
      </c>
      <c r="AJ101" s="29">
        <f ca="1">AVERAGE(AJ85:AJ100)</f>
        <v>16.533125000000002</v>
      </c>
      <c r="AK101" s="29">
        <f ca="1">AVERAGE(AK85:AK100)</f>
        <v>1.1287499999999999</v>
      </c>
      <c r="AL101" s="29">
        <f ca="1">AVERAGE(AL85:AL100)</f>
        <v>0</v>
      </c>
      <c r="AM101" s="29">
        <f ca="1">AVERAGE(AM85:AM100)</f>
        <v>7.4262499999999996</v>
      </c>
      <c r="AN101" s="29"/>
      <c r="AO101" s="29">
        <f ca="1">AVERAGE(AO85:AO100)</f>
        <v>38.791249999999998</v>
      </c>
      <c r="AP101" s="29">
        <f ca="1">AVERAGE(AP85:AP100)</f>
        <v>49.212500000000006</v>
      </c>
      <c r="AQ101" s="29" t="s">
        <v>544</v>
      </c>
      <c r="AR101" s="29">
        <f ca="1">AVERAGE(AR85:AR100)</f>
        <v>13.703124999999998</v>
      </c>
      <c r="AS101" s="29">
        <f ca="1">AVERAGE(AS85:AS100)</f>
        <v>16.533125000000002</v>
      </c>
      <c r="AT101" s="29">
        <f ca="1">AVERAGE(AT85:AT100)</f>
        <v>1.1287499999999999</v>
      </c>
      <c r="AU101" s="29">
        <f ca="1">AVERAGE(AU85:AU100)</f>
        <v>0</v>
      </c>
      <c r="AV101" s="29">
        <f ca="1">AVERAGE(AV85:AV100)</f>
        <v>7.4262499999999996</v>
      </c>
      <c r="AW101" s="29"/>
      <c r="AX101" s="29">
        <f ca="1">AVERAGE(AX85:AX100)</f>
        <v>38.791249999999998</v>
      </c>
      <c r="AY101" s="29">
        <f ca="1">AVERAGE(AY85:AY100)</f>
        <v>49.212500000000006</v>
      </c>
      <c r="BB101" s="55" t="b">
        <f t="shared" si="193"/>
        <v>1</v>
      </c>
    </row>
    <row r="102" spans="1:54" x14ac:dyDescent="0.25">
      <c r="D102" s="6"/>
      <c r="E102" s="6"/>
      <c r="F102" s="6"/>
      <c r="G102" s="6"/>
      <c r="H102" s="6"/>
      <c r="I102" s="6"/>
      <c r="J102" s="6"/>
      <c r="K102" s="6"/>
      <c r="L102" s="5" t="s">
        <v>544</v>
      </c>
      <c r="M102" s="5" t="s">
        <v>543</v>
      </c>
      <c r="N102" s="31">
        <f ca="1">MAX(L85:L100)</f>
        <v>0</v>
      </c>
      <c r="Y102" s="6" t="s">
        <v>545</v>
      </c>
      <c r="Z102" s="30">
        <f ca="1">(Z101-Q101)/Q101</f>
        <v>0</v>
      </c>
      <c r="AA102" s="30">
        <f ca="1">(AA101-R101)/R101</f>
        <v>0</v>
      </c>
      <c r="AB102" s="30">
        <f ca="1">(AB101-S101)/S101</f>
        <v>0</v>
      </c>
      <c r="AC102" s="30"/>
      <c r="AD102" s="30">
        <f ca="1">(AD101-U101)/U101</f>
        <v>0</v>
      </c>
      <c r="AE102" s="30"/>
      <c r="AF102" s="30">
        <f ca="1">(AF101-W101)/W101</f>
        <v>0</v>
      </c>
      <c r="AQ102" s="6"/>
      <c r="AR102" s="30"/>
      <c r="AS102" s="30"/>
      <c r="AT102" s="30"/>
      <c r="AU102" s="30"/>
      <c r="AV102" s="30"/>
      <c r="AW102" s="30"/>
      <c r="AX102" s="30"/>
      <c r="BB102" s="53"/>
    </row>
    <row r="103" spans="1:54" x14ac:dyDescent="0.25">
      <c r="A103" s="6" t="s">
        <v>452</v>
      </c>
      <c r="B103" s="6" t="str">
        <f>VLOOKUP(A103,TestArray,2)&amp;" in "&amp;VLOOKUP(A103,TestArray,3)&amp;" for Prototype "&amp;VLOOKUP(A103,TestArray,4)</f>
        <v>Proposed Design in All Zones for Prototype P6960ft2</v>
      </c>
      <c r="C103" s="6"/>
      <c r="I103" s="6" t="str">
        <f>VLOOKUP(A103,TestArray,21)</f>
        <v>Standard = T03 Standard for this test</v>
      </c>
      <c r="BB103" s="53"/>
    </row>
    <row r="104" spans="1:54" x14ac:dyDescent="0.25">
      <c r="A104" t="str">
        <f>A103</f>
        <v>U06</v>
      </c>
      <c r="B104" t="s">
        <v>3</v>
      </c>
      <c r="C104" s="3" t="str">
        <f t="shared" ref="C104:C119" si="198">VLOOKUP(A104,TestArray,4+RIGHT(B104,2))</f>
        <v>Zone 01</v>
      </c>
      <c r="D104" s="56" t="str">
        <f t="shared" ref="D104:D119" ca="1" si="199">IF(NOT(BB104),"n/a",IF(AND(H104=Yes,M104=Yes),Pass,Fail))</f>
        <v>Pass</v>
      </c>
      <c r="E104" s="2">
        <f t="shared" ref="E104:E119" ca="1" si="200">IF(Units="EDR",X104,W104)</f>
        <v>35.28</v>
      </c>
      <c r="F104" s="2">
        <f t="shared" ref="F104:F119" ca="1" si="201">IF(Units="EDR",AG104,AF104)</f>
        <v>35.28</v>
      </c>
      <c r="G104" s="27">
        <f ca="1">IF(E104=0,0,(F104-E104)/E104)</f>
        <v>0</v>
      </c>
      <c r="H104" s="3" t="str">
        <f t="shared" ref="H104:H119" ca="1" si="202">IF(AND((E104-Tolerance&lt;=F104),(E104+Tolerance&gt;=F104)),Yes,No)</f>
        <v>Yes</v>
      </c>
      <c r="I104" s="2">
        <f t="shared" ref="I104:I119" ca="1" si="203">IF(Units="EDR",J104,INDIRECT(RefCol&amp;INDEX(StandardArray,MATCH($N104,StandardList,0),2)))</f>
        <v>34.729999999999997</v>
      </c>
      <c r="J104" s="2">
        <f t="shared" ref="J104:J119" ca="1" si="204">IF(Units="EDR",AP104,AO104)</f>
        <v>34.729999999999997</v>
      </c>
      <c r="K104" s="2">
        <f t="shared" ref="K104:K119" ca="1" si="205">IF(Units="EDR",AY104,AX104)</f>
        <v>34.729999999999997</v>
      </c>
      <c r="L104" s="27">
        <f ca="1">IF(I104=0,0,(K104-I104)/I104)</f>
        <v>0</v>
      </c>
      <c r="M104" s="3" t="str">
        <f t="shared" ref="M104:M119" ca="1" si="206">IF(AND((I104-Tolerance&lt;=K104),(I104+Tolerance&gt;=K104),(J104-Tolerance&lt;=K104),(J104+Tolerance&gt;=K104)),Yes,No)</f>
        <v>Yes</v>
      </c>
      <c r="N104" s="3" t="str">
        <f t="shared" ref="N104:N119" si="207">N47</f>
        <v>U03R01</v>
      </c>
      <c r="O104" s="34">
        <f ca="1">K104-F104</f>
        <v>-0.55000000000000426</v>
      </c>
      <c r="P104" s="8">
        <f t="shared" ref="P104:P119" ca="1" si="208">MATCH($A104&amp;$B104,INDIRECT(P$2),0)</f>
        <v>84</v>
      </c>
      <c r="Q104" s="2">
        <f t="shared" ref="Q104:V113" ca="1" si="209">IF(Q$3=0,"",INDEX(INDIRECT(Q$1),$P104,Q$3))</f>
        <v>14.48</v>
      </c>
      <c r="R104" s="2">
        <f t="shared" ca="1" si="209"/>
        <v>0</v>
      </c>
      <c r="S104" s="2">
        <f t="shared" ca="1" si="209"/>
        <v>2.4700000000000002</v>
      </c>
      <c r="T104" s="2">
        <f t="shared" ca="1" si="209"/>
        <v>0</v>
      </c>
      <c r="U104" s="2">
        <f t="shared" ca="1" si="209"/>
        <v>18.329999999999998</v>
      </c>
      <c r="V104" s="2">
        <f t="shared" ca="1" si="209"/>
        <v>0</v>
      </c>
      <c r="W104" s="2">
        <f t="shared" ref="W104:W119" ca="1" si="210">IF(TotalSum="No",INDEX(INDIRECT(W$1),$P104,W$3),SUM(Q104:V104))</f>
        <v>35.28</v>
      </c>
      <c r="X104" s="2">
        <f t="shared" ref="X104:X119" ca="1" si="211">IF(X$3=0,"",INDEX(INDIRECT(X$1),$P104,X$3))</f>
        <v>62.4</v>
      </c>
      <c r="Y104" s="8">
        <f t="shared" ref="Y104:Y119" ca="1" si="212">MATCH($A104&amp;$B104,INDIRECT(Y$2),0)</f>
        <v>84</v>
      </c>
      <c r="Z104" s="2">
        <f t="shared" ref="Z104:AE113" ca="1" si="213">IF(Z$3=0,"",INDEX(INDIRECT(Z$1),$Y104,Z$3))</f>
        <v>14.48</v>
      </c>
      <c r="AA104" s="2">
        <f t="shared" ca="1" si="213"/>
        <v>0</v>
      </c>
      <c r="AB104" s="2">
        <f t="shared" ca="1" si="213"/>
        <v>2.4700000000000002</v>
      </c>
      <c r="AC104" s="2">
        <f t="shared" ca="1" si="213"/>
        <v>0</v>
      </c>
      <c r="AD104" s="2">
        <f t="shared" ca="1" si="213"/>
        <v>18.329999999999998</v>
      </c>
      <c r="AE104" s="2">
        <f t="shared" ca="1" si="213"/>
        <v>0</v>
      </c>
      <c r="AF104" s="2">
        <f t="shared" ref="AF104:AF119" ca="1" si="214">IF(TotalSum="No",INDEX(INDIRECT(AF$1),$Y104,AF$3),SUM(Z104:AE104))</f>
        <v>35.28</v>
      </c>
      <c r="AG104" s="2">
        <f t="shared" ref="AG104:AG119" ca="1" si="215">IF(AG$3=0,"",INDEX(INDIRECT(AG$1),$P104,AG$3))</f>
        <v>62.4</v>
      </c>
      <c r="AH104" s="8">
        <f t="shared" ref="AH104:AH119" ca="1" si="216">MATCH($A104&amp;$B104,INDIRECT(AH$2),0)</f>
        <v>84</v>
      </c>
      <c r="AI104" s="2">
        <f t="shared" ref="AI104:AN113" ca="1" si="217">IF(AI$3=0,"",INDEX(INDIRECT(AI$1),$AH104,AI$3))</f>
        <v>13.83</v>
      </c>
      <c r="AJ104" s="2">
        <f t="shared" ca="1" si="217"/>
        <v>0.1</v>
      </c>
      <c r="AK104" s="2">
        <f t="shared" ca="1" si="217"/>
        <v>2.4700000000000002</v>
      </c>
      <c r="AL104" s="2">
        <f t="shared" ca="1" si="217"/>
        <v>0</v>
      </c>
      <c r="AM104" s="2">
        <f t="shared" ca="1" si="217"/>
        <v>18.329999999999998</v>
      </c>
      <c r="AN104" s="2" t="str">
        <f t="shared" ca="1" si="217"/>
        <v/>
      </c>
      <c r="AO104" s="2">
        <f t="shared" ref="AO104:AO119" ca="1" si="218">IF(TotalSum="No",INDEX(INDIRECT(AO$1),$AH104,AO$3),SUM(AI104:AN104))</f>
        <v>34.729999999999997</v>
      </c>
      <c r="AP104" s="2">
        <f t="shared" ref="AP104:AP119" ca="1" si="219">IF(AP$3=0,"",INDEX(INDIRECT(AP$1),$P104,AP$3))</f>
        <v>62.1</v>
      </c>
      <c r="AQ104" s="8">
        <f t="shared" ref="AQ104:AQ119" ca="1" si="220">MATCH($A104&amp;$B104,INDIRECT(AQ$2),0)</f>
        <v>84</v>
      </c>
      <c r="AR104" s="2">
        <f t="shared" ref="AR104:AW113" ca="1" si="221">IF(AR$3=0,"",INDEX(INDIRECT(AR$1),$AQ104,AR$3))</f>
        <v>13.83</v>
      </c>
      <c r="AS104" s="2">
        <f t="shared" ca="1" si="221"/>
        <v>0.1</v>
      </c>
      <c r="AT104" s="2">
        <f t="shared" ca="1" si="221"/>
        <v>2.4700000000000002</v>
      </c>
      <c r="AU104" s="2">
        <f t="shared" ca="1" si="221"/>
        <v>0</v>
      </c>
      <c r="AV104" s="2">
        <f t="shared" ca="1" si="221"/>
        <v>18.329999999999998</v>
      </c>
      <c r="AW104" s="2" t="str">
        <f t="shared" ca="1" si="221"/>
        <v/>
      </c>
      <c r="AX104" s="2">
        <f t="shared" ref="AX104:AX119" ca="1" si="222">IF(TotalSum="No",INDEX(INDIRECT(AX$1),$AQ104,AX$3),SUM(AR104:AW104))</f>
        <v>34.729999999999997</v>
      </c>
      <c r="AY104" s="2">
        <f t="shared" ref="AY104:AY119" ca="1" si="223">IF(AY$3=0,"",INDEX(INDIRECT(AY$1),$P104,AY$3))</f>
        <v>62.1</v>
      </c>
      <c r="AZ104" t="str">
        <f t="shared" ref="AZ104:AZ119" si="224">A104&amp;B104</f>
        <v>U06R01</v>
      </c>
      <c r="BA104">
        <f t="shared" ref="BA104:BA119" si="225">ROW(AZ104)</f>
        <v>104</v>
      </c>
      <c r="BB104" s="53" t="b">
        <f>AND(MultiFamily="Yes",NewlyConstructed="Yes")</f>
        <v>1</v>
      </c>
    </row>
    <row r="105" spans="1:54" x14ac:dyDescent="0.25">
      <c r="A105" t="str">
        <f t="shared" ref="A105:A119" si="226">A104</f>
        <v>U06</v>
      </c>
      <c r="B105" t="s">
        <v>26</v>
      </c>
      <c r="C105" s="3" t="str">
        <f t="shared" si="198"/>
        <v>Zone 02</v>
      </c>
      <c r="D105" s="56" t="str">
        <f t="shared" ca="1" si="199"/>
        <v>Pass</v>
      </c>
      <c r="E105" s="2">
        <f t="shared" ca="1" si="200"/>
        <v>33.979999999999997</v>
      </c>
      <c r="F105" s="2">
        <f t="shared" ca="1" si="201"/>
        <v>33.979999999999997</v>
      </c>
      <c r="G105" s="27">
        <f t="shared" ref="G105:G119" ca="1" si="227">IF(E105=0,0,(F105-E105)/E105)</f>
        <v>0</v>
      </c>
      <c r="H105" s="3" t="str">
        <f t="shared" ca="1" si="202"/>
        <v>Yes</v>
      </c>
      <c r="I105" s="2">
        <f t="shared" ca="1" si="203"/>
        <v>36.270000000000003</v>
      </c>
      <c r="J105" s="2">
        <f t="shared" ca="1" si="204"/>
        <v>36.270000000000003</v>
      </c>
      <c r="K105" s="2">
        <f t="shared" ca="1" si="205"/>
        <v>36.270000000000003</v>
      </c>
      <c r="L105" s="27">
        <f t="shared" ref="L105:L120" ca="1" si="228">IF(I105=0,0,(K105-I105)/I105)</f>
        <v>0</v>
      </c>
      <c r="M105" s="3" t="str">
        <f t="shared" ca="1" si="206"/>
        <v>Yes</v>
      </c>
      <c r="N105" s="3" t="str">
        <f t="shared" si="207"/>
        <v>U03R02</v>
      </c>
      <c r="O105" s="34">
        <f t="shared" ref="O105:O119" ca="1" si="229">K105-F105</f>
        <v>2.2900000000000063</v>
      </c>
      <c r="P105" s="8">
        <f t="shared" ca="1" si="208"/>
        <v>85</v>
      </c>
      <c r="Q105" s="2">
        <f t="shared" ca="1" si="209"/>
        <v>10.35</v>
      </c>
      <c r="R105" s="2">
        <f t="shared" ca="1" si="209"/>
        <v>4.62</v>
      </c>
      <c r="S105" s="2">
        <f t="shared" ca="1" si="209"/>
        <v>2.4700000000000002</v>
      </c>
      <c r="T105" s="2">
        <f t="shared" ca="1" si="209"/>
        <v>0</v>
      </c>
      <c r="U105" s="2">
        <f t="shared" ca="1" si="209"/>
        <v>16.54</v>
      </c>
      <c r="V105" s="2">
        <f t="shared" ca="1" si="209"/>
        <v>0</v>
      </c>
      <c r="W105" s="2">
        <f t="shared" ca="1" si="210"/>
        <v>33.979999999999997</v>
      </c>
      <c r="X105" s="2">
        <f t="shared" ca="1" si="211"/>
        <v>57.1</v>
      </c>
      <c r="Y105" s="8">
        <f t="shared" ca="1" si="212"/>
        <v>85</v>
      </c>
      <c r="Z105" s="2">
        <f t="shared" ca="1" si="213"/>
        <v>10.35</v>
      </c>
      <c r="AA105" s="2">
        <f t="shared" ca="1" si="213"/>
        <v>4.62</v>
      </c>
      <c r="AB105" s="2">
        <f t="shared" ca="1" si="213"/>
        <v>2.4700000000000002</v>
      </c>
      <c r="AC105" s="2">
        <f t="shared" ca="1" si="213"/>
        <v>0</v>
      </c>
      <c r="AD105" s="2">
        <f t="shared" ca="1" si="213"/>
        <v>16.54</v>
      </c>
      <c r="AE105" s="2">
        <f t="shared" ca="1" si="213"/>
        <v>0</v>
      </c>
      <c r="AF105" s="2">
        <f t="shared" ca="1" si="214"/>
        <v>33.979999999999997</v>
      </c>
      <c r="AG105" s="2">
        <f t="shared" ca="1" si="215"/>
        <v>57.1</v>
      </c>
      <c r="AH105" s="8">
        <f t="shared" ca="1" si="216"/>
        <v>85</v>
      </c>
      <c r="AI105" s="2">
        <f t="shared" ca="1" si="217"/>
        <v>10.19</v>
      </c>
      <c r="AJ105" s="2">
        <f t="shared" ca="1" si="217"/>
        <v>7.07</v>
      </c>
      <c r="AK105" s="2">
        <f t="shared" ca="1" si="217"/>
        <v>2.4700000000000002</v>
      </c>
      <c r="AL105" s="2">
        <f t="shared" ca="1" si="217"/>
        <v>0</v>
      </c>
      <c r="AM105" s="2">
        <f t="shared" ca="1" si="217"/>
        <v>16.54</v>
      </c>
      <c r="AN105" s="2" t="str">
        <f t="shared" ca="1" si="217"/>
        <v/>
      </c>
      <c r="AO105" s="2">
        <f t="shared" ca="1" si="218"/>
        <v>36.270000000000003</v>
      </c>
      <c r="AP105" s="2">
        <f t="shared" ca="1" si="219"/>
        <v>58.4</v>
      </c>
      <c r="AQ105" s="8">
        <f t="shared" ca="1" si="220"/>
        <v>85</v>
      </c>
      <c r="AR105" s="2">
        <f t="shared" ca="1" si="221"/>
        <v>10.19</v>
      </c>
      <c r="AS105" s="2">
        <f t="shared" ca="1" si="221"/>
        <v>7.07</v>
      </c>
      <c r="AT105" s="2">
        <f t="shared" ca="1" si="221"/>
        <v>2.4700000000000002</v>
      </c>
      <c r="AU105" s="2">
        <f t="shared" ca="1" si="221"/>
        <v>0</v>
      </c>
      <c r="AV105" s="2">
        <f t="shared" ca="1" si="221"/>
        <v>16.54</v>
      </c>
      <c r="AW105" s="2" t="str">
        <f t="shared" ca="1" si="221"/>
        <v/>
      </c>
      <c r="AX105" s="2">
        <f t="shared" ca="1" si="222"/>
        <v>36.270000000000003</v>
      </c>
      <c r="AY105" s="2">
        <f t="shared" ca="1" si="223"/>
        <v>58.4</v>
      </c>
      <c r="AZ105" t="str">
        <f t="shared" si="224"/>
        <v>U06R02</v>
      </c>
      <c r="BA105">
        <f t="shared" si="225"/>
        <v>105</v>
      </c>
      <c r="BB105" s="53" t="b">
        <f>BB104</f>
        <v>1</v>
      </c>
    </row>
    <row r="106" spans="1:54" x14ac:dyDescent="0.25">
      <c r="A106" t="str">
        <f t="shared" si="226"/>
        <v>U06</v>
      </c>
      <c r="B106" t="s">
        <v>27</v>
      </c>
      <c r="C106" s="3" t="str">
        <f t="shared" si="198"/>
        <v>Zone 03</v>
      </c>
      <c r="D106" s="56" t="str">
        <f t="shared" ca="1" si="199"/>
        <v>Pass</v>
      </c>
      <c r="E106" s="2">
        <f t="shared" ca="1" si="200"/>
        <v>24.05</v>
      </c>
      <c r="F106" s="2">
        <f t="shared" ca="1" si="201"/>
        <v>24.05</v>
      </c>
      <c r="G106" s="27">
        <f t="shared" ca="1" si="227"/>
        <v>0</v>
      </c>
      <c r="H106" s="3" t="str">
        <f t="shared" ca="1" si="202"/>
        <v>Yes</v>
      </c>
      <c r="I106" s="2">
        <f t="shared" ca="1" si="203"/>
        <v>25.14</v>
      </c>
      <c r="J106" s="2">
        <f t="shared" ca="1" si="204"/>
        <v>25.14</v>
      </c>
      <c r="K106" s="2">
        <f t="shared" ca="1" si="205"/>
        <v>25.14</v>
      </c>
      <c r="L106" s="27">
        <f t="shared" ca="1" si="228"/>
        <v>0</v>
      </c>
      <c r="M106" s="3" t="str">
        <f t="shared" ca="1" si="206"/>
        <v>Yes</v>
      </c>
      <c r="N106" s="3" t="str">
        <f t="shared" si="207"/>
        <v>U03R03</v>
      </c>
      <c r="O106" s="34">
        <f t="shared" ca="1" si="229"/>
        <v>1.0899999999999999</v>
      </c>
      <c r="P106" s="8">
        <f t="shared" ca="1" si="208"/>
        <v>86</v>
      </c>
      <c r="Q106" s="2">
        <f t="shared" ca="1" si="209"/>
        <v>4.25</v>
      </c>
      <c r="R106" s="2">
        <f t="shared" ca="1" si="209"/>
        <v>0.76</v>
      </c>
      <c r="S106" s="2">
        <f t="shared" ca="1" si="209"/>
        <v>2.4700000000000002</v>
      </c>
      <c r="T106" s="2">
        <f t="shared" ca="1" si="209"/>
        <v>0</v>
      </c>
      <c r="U106" s="2">
        <f t="shared" ca="1" si="209"/>
        <v>16.57</v>
      </c>
      <c r="V106" s="2">
        <f t="shared" ca="1" si="209"/>
        <v>0</v>
      </c>
      <c r="W106" s="2">
        <f t="shared" ca="1" si="210"/>
        <v>24.05</v>
      </c>
      <c r="X106" s="2">
        <f t="shared" ca="1" si="211"/>
        <v>58</v>
      </c>
      <c r="Y106" s="8">
        <f t="shared" ca="1" si="212"/>
        <v>86</v>
      </c>
      <c r="Z106" s="2">
        <f t="shared" ca="1" si="213"/>
        <v>4.25</v>
      </c>
      <c r="AA106" s="2">
        <f t="shared" ca="1" si="213"/>
        <v>0.76</v>
      </c>
      <c r="AB106" s="2">
        <f t="shared" ca="1" si="213"/>
        <v>2.4700000000000002</v>
      </c>
      <c r="AC106" s="2">
        <f t="shared" ca="1" si="213"/>
        <v>0</v>
      </c>
      <c r="AD106" s="2">
        <f t="shared" ca="1" si="213"/>
        <v>16.57</v>
      </c>
      <c r="AE106" s="2">
        <f t="shared" ca="1" si="213"/>
        <v>0</v>
      </c>
      <c r="AF106" s="2">
        <f t="shared" ca="1" si="214"/>
        <v>24.05</v>
      </c>
      <c r="AG106" s="2">
        <f t="shared" ca="1" si="215"/>
        <v>58</v>
      </c>
      <c r="AH106" s="8">
        <f t="shared" ca="1" si="216"/>
        <v>86</v>
      </c>
      <c r="AI106" s="2">
        <f t="shared" ca="1" si="217"/>
        <v>4.3600000000000003</v>
      </c>
      <c r="AJ106" s="2">
        <f t="shared" ca="1" si="217"/>
        <v>1.74</v>
      </c>
      <c r="AK106" s="2">
        <f t="shared" ca="1" si="217"/>
        <v>2.4700000000000002</v>
      </c>
      <c r="AL106" s="2">
        <f t="shared" ca="1" si="217"/>
        <v>0</v>
      </c>
      <c r="AM106" s="2">
        <f t="shared" ca="1" si="217"/>
        <v>16.57</v>
      </c>
      <c r="AN106" s="2" t="str">
        <f t="shared" ca="1" si="217"/>
        <v/>
      </c>
      <c r="AO106" s="2">
        <f t="shared" ca="1" si="218"/>
        <v>25.14</v>
      </c>
      <c r="AP106" s="2">
        <f t="shared" ca="1" si="219"/>
        <v>58.7</v>
      </c>
      <c r="AQ106" s="8">
        <f t="shared" ca="1" si="220"/>
        <v>86</v>
      </c>
      <c r="AR106" s="2">
        <f t="shared" ca="1" si="221"/>
        <v>4.3600000000000003</v>
      </c>
      <c r="AS106" s="2">
        <f t="shared" ca="1" si="221"/>
        <v>1.74</v>
      </c>
      <c r="AT106" s="2">
        <f t="shared" ca="1" si="221"/>
        <v>2.4700000000000002</v>
      </c>
      <c r="AU106" s="2">
        <f t="shared" ca="1" si="221"/>
        <v>0</v>
      </c>
      <c r="AV106" s="2">
        <f t="shared" ca="1" si="221"/>
        <v>16.57</v>
      </c>
      <c r="AW106" s="2" t="str">
        <f t="shared" ca="1" si="221"/>
        <v/>
      </c>
      <c r="AX106" s="2">
        <f t="shared" ca="1" si="222"/>
        <v>25.14</v>
      </c>
      <c r="AY106" s="2">
        <f t="shared" ca="1" si="223"/>
        <v>58.7</v>
      </c>
      <c r="AZ106" t="str">
        <f t="shared" si="224"/>
        <v>U06R03</v>
      </c>
      <c r="BA106">
        <f t="shared" si="225"/>
        <v>106</v>
      </c>
      <c r="BB106" s="55" t="b">
        <f t="shared" ref="BB106:BB120" si="230">BB105</f>
        <v>1</v>
      </c>
    </row>
    <row r="107" spans="1:54" x14ac:dyDescent="0.25">
      <c r="A107" t="str">
        <f t="shared" si="226"/>
        <v>U06</v>
      </c>
      <c r="B107" t="s">
        <v>28</v>
      </c>
      <c r="C107" s="3" t="str">
        <f t="shared" si="198"/>
        <v>Zone 04</v>
      </c>
      <c r="D107" s="56" t="str">
        <f t="shared" ca="1" si="199"/>
        <v>Pass</v>
      </c>
      <c r="E107" s="2">
        <f t="shared" ca="1" si="200"/>
        <v>30.26</v>
      </c>
      <c r="F107" s="2">
        <f t="shared" ca="1" si="201"/>
        <v>30.26</v>
      </c>
      <c r="G107" s="27">
        <f t="shared" ca="1" si="227"/>
        <v>0</v>
      </c>
      <c r="H107" s="3" t="str">
        <f t="shared" ca="1" si="202"/>
        <v>Yes</v>
      </c>
      <c r="I107" s="2">
        <f t="shared" ca="1" si="203"/>
        <v>33.520000000000003</v>
      </c>
      <c r="J107" s="2">
        <f t="shared" ca="1" si="204"/>
        <v>33.520000000000003</v>
      </c>
      <c r="K107" s="2">
        <f t="shared" ca="1" si="205"/>
        <v>33.520000000000003</v>
      </c>
      <c r="L107" s="27">
        <f t="shared" ca="1" si="228"/>
        <v>0</v>
      </c>
      <c r="M107" s="3" t="str">
        <f t="shared" ca="1" si="206"/>
        <v>Yes</v>
      </c>
      <c r="N107" s="3" t="str">
        <f t="shared" si="207"/>
        <v>U03R04</v>
      </c>
      <c r="O107" s="34">
        <f t="shared" ca="1" si="229"/>
        <v>3.2600000000000016</v>
      </c>
      <c r="P107" s="8">
        <f t="shared" ca="1" si="208"/>
        <v>87</v>
      </c>
      <c r="Q107" s="2">
        <f t="shared" ca="1" si="209"/>
        <v>6.52</v>
      </c>
      <c r="R107" s="2">
        <f t="shared" ca="1" si="209"/>
        <v>5.43</v>
      </c>
      <c r="S107" s="2">
        <f t="shared" ca="1" si="209"/>
        <v>2.4700000000000002</v>
      </c>
      <c r="T107" s="2">
        <f t="shared" ca="1" si="209"/>
        <v>0</v>
      </c>
      <c r="U107" s="2">
        <f t="shared" ca="1" si="209"/>
        <v>15.84</v>
      </c>
      <c r="V107" s="2">
        <f t="shared" ca="1" si="209"/>
        <v>0</v>
      </c>
      <c r="W107" s="2">
        <f t="shared" ca="1" si="210"/>
        <v>30.26</v>
      </c>
      <c r="X107" s="2">
        <f t="shared" ca="1" si="211"/>
        <v>55.8</v>
      </c>
      <c r="Y107" s="8">
        <f t="shared" ca="1" si="212"/>
        <v>87</v>
      </c>
      <c r="Z107" s="2">
        <f t="shared" ca="1" si="213"/>
        <v>6.52</v>
      </c>
      <c r="AA107" s="2">
        <f t="shared" ca="1" si="213"/>
        <v>5.43</v>
      </c>
      <c r="AB107" s="2">
        <f t="shared" ca="1" si="213"/>
        <v>2.4700000000000002</v>
      </c>
      <c r="AC107" s="2">
        <f t="shared" ca="1" si="213"/>
        <v>0</v>
      </c>
      <c r="AD107" s="2">
        <f t="shared" ca="1" si="213"/>
        <v>15.84</v>
      </c>
      <c r="AE107" s="2">
        <f t="shared" ca="1" si="213"/>
        <v>0</v>
      </c>
      <c r="AF107" s="2">
        <f t="shared" ca="1" si="214"/>
        <v>30.26</v>
      </c>
      <c r="AG107" s="2">
        <f t="shared" ca="1" si="215"/>
        <v>55.8</v>
      </c>
      <c r="AH107" s="8">
        <f t="shared" ca="1" si="216"/>
        <v>87</v>
      </c>
      <c r="AI107" s="2">
        <f t="shared" ca="1" si="217"/>
        <v>6.46</v>
      </c>
      <c r="AJ107" s="2">
        <f t="shared" ca="1" si="217"/>
        <v>8.75</v>
      </c>
      <c r="AK107" s="2">
        <f t="shared" ca="1" si="217"/>
        <v>2.4700000000000002</v>
      </c>
      <c r="AL107" s="2">
        <f t="shared" ca="1" si="217"/>
        <v>0</v>
      </c>
      <c r="AM107" s="2">
        <f t="shared" ca="1" si="217"/>
        <v>15.84</v>
      </c>
      <c r="AN107" s="2" t="str">
        <f t="shared" ca="1" si="217"/>
        <v/>
      </c>
      <c r="AO107" s="2">
        <f t="shared" ca="1" si="218"/>
        <v>33.520000000000003</v>
      </c>
      <c r="AP107" s="2">
        <f t="shared" ca="1" si="219"/>
        <v>57.7</v>
      </c>
      <c r="AQ107" s="8">
        <f t="shared" ca="1" si="220"/>
        <v>87</v>
      </c>
      <c r="AR107" s="2">
        <f t="shared" ca="1" si="221"/>
        <v>6.46</v>
      </c>
      <c r="AS107" s="2">
        <f t="shared" ca="1" si="221"/>
        <v>8.75</v>
      </c>
      <c r="AT107" s="2">
        <f t="shared" ca="1" si="221"/>
        <v>2.4700000000000002</v>
      </c>
      <c r="AU107" s="2">
        <f t="shared" ca="1" si="221"/>
        <v>0</v>
      </c>
      <c r="AV107" s="2">
        <f t="shared" ca="1" si="221"/>
        <v>15.84</v>
      </c>
      <c r="AW107" s="2" t="str">
        <f t="shared" ca="1" si="221"/>
        <v/>
      </c>
      <c r="AX107" s="2">
        <f t="shared" ca="1" si="222"/>
        <v>33.520000000000003</v>
      </c>
      <c r="AY107" s="2">
        <f t="shared" ca="1" si="223"/>
        <v>57.7</v>
      </c>
      <c r="AZ107" t="str">
        <f t="shared" si="224"/>
        <v>U06R04</v>
      </c>
      <c r="BA107">
        <f t="shared" si="225"/>
        <v>107</v>
      </c>
      <c r="BB107" s="55" t="b">
        <f t="shared" si="230"/>
        <v>1</v>
      </c>
    </row>
    <row r="108" spans="1:54" x14ac:dyDescent="0.25">
      <c r="A108" t="str">
        <f t="shared" si="226"/>
        <v>U06</v>
      </c>
      <c r="B108" t="s">
        <v>29</v>
      </c>
      <c r="C108" s="3" t="str">
        <f t="shared" si="198"/>
        <v>Zone 05</v>
      </c>
      <c r="D108" s="56" t="str">
        <f t="shared" ca="1" si="199"/>
        <v>Pass</v>
      </c>
      <c r="E108" s="2">
        <f t="shared" ca="1" si="200"/>
        <v>22.99</v>
      </c>
      <c r="F108" s="2">
        <f t="shared" ca="1" si="201"/>
        <v>22.99</v>
      </c>
      <c r="G108" s="27">
        <f t="shared" ca="1" si="227"/>
        <v>0</v>
      </c>
      <c r="H108" s="3" t="str">
        <f t="shared" ca="1" si="202"/>
        <v>Yes</v>
      </c>
      <c r="I108" s="2">
        <f t="shared" ca="1" si="203"/>
        <v>24.13</v>
      </c>
      <c r="J108" s="2">
        <f t="shared" ca="1" si="204"/>
        <v>24.13</v>
      </c>
      <c r="K108" s="2">
        <f t="shared" ca="1" si="205"/>
        <v>24.13</v>
      </c>
      <c r="L108" s="27">
        <f t="shared" ca="1" si="228"/>
        <v>0</v>
      </c>
      <c r="M108" s="3" t="str">
        <f t="shared" ca="1" si="206"/>
        <v>Yes</v>
      </c>
      <c r="N108" s="3" t="str">
        <f t="shared" si="207"/>
        <v>U03R05</v>
      </c>
      <c r="O108" s="34">
        <f t="shared" ca="1" si="229"/>
        <v>1.1400000000000006</v>
      </c>
      <c r="P108" s="8">
        <f t="shared" ca="1" si="208"/>
        <v>88</v>
      </c>
      <c r="Q108" s="2">
        <f t="shared" ca="1" si="209"/>
        <v>3.19</v>
      </c>
      <c r="R108" s="2">
        <f t="shared" ca="1" si="209"/>
        <v>0.39</v>
      </c>
      <c r="S108" s="2">
        <f t="shared" ca="1" si="209"/>
        <v>2.4700000000000002</v>
      </c>
      <c r="T108" s="2">
        <f t="shared" ca="1" si="209"/>
        <v>0</v>
      </c>
      <c r="U108" s="2">
        <f t="shared" ca="1" si="209"/>
        <v>16.940000000000001</v>
      </c>
      <c r="V108" s="2">
        <f t="shared" ca="1" si="209"/>
        <v>0</v>
      </c>
      <c r="W108" s="2">
        <f t="shared" ca="1" si="210"/>
        <v>22.99</v>
      </c>
      <c r="X108" s="2">
        <f t="shared" ca="1" si="211"/>
        <v>57.5</v>
      </c>
      <c r="Y108" s="8">
        <f t="shared" ca="1" si="212"/>
        <v>88</v>
      </c>
      <c r="Z108" s="2">
        <f t="shared" ca="1" si="213"/>
        <v>3.19</v>
      </c>
      <c r="AA108" s="2">
        <f t="shared" ca="1" si="213"/>
        <v>0.39</v>
      </c>
      <c r="AB108" s="2">
        <f t="shared" ca="1" si="213"/>
        <v>2.4700000000000002</v>
      </c>
      <c r="AC108" s="2">
        <f t="shared" ca="1" si="213"/>
        <v>0</v>
      </c>
      <c r="AD108" s="2">
        <f t="shared" ca="1" si="213"/>
        <v>16.940000000000001</v>
      </c>
      <c r="AE108" s="2">
        <f t="shared" ca="1" si="213"/>
        <v>0</v>
      </c>
      <c r="AF108" s="2">
        <f t="shared" ca="1" si="214"/>
        <v>22.99</v>
      </c>
      <c r="AG108" s="2">
        <f t="shared" ca="1" si="215"/>
        <v>57.5</v>
      </c>
      <c r="AH108" s="8">
        <f t="shared" ca="1" si="216"/>
        <v>88</v>
      </c>
      <c r="AI108" s="2">
        <f t="shared" ca="1" si="217"/>
        <v>3.04</v>
      </c>
      <c r="AJ108" s="2">
        <f t="shared" ca="1" si="217"/>
        <v>1.68</v>
      </c>
      <c r="AK108" s="2">
        <f t="shared" ca="1" si="217"/>
        <v>2.4700000000000002</v>
      </c>
      <c r="AL108" s="2">
        <f t="shared" ca="1" si="217"/>
        <v>0</v>
      </c>
      <c r="AM108" s="2">
        <f t="shared" ca="1" si="217"/>
        <v>16.940000000000001</v>
      </c>
      <c r="AN108" s="2" t="str">
        <f t="shared" ca="1" si="217"/>
        <v/>
      </c>
      <c r="AO108" s="2">
        <f t="shared" ca="1" si="218"/>
        <v>24.13</v>
      </c>
      <c r="AP108" s="2">
        <f t="shared" ca="1" si="219"/>
        <v>58.3</v>
      </c>
      <c r="AQ108" s="8">
        <f t="shared" ca="1" si="220"/>
        <v>88</v>
      </c>
      <c r="AR108" s="2">
        <f t="shared" ca="1" si="221"/>
        <v>3.04</v>
      </c>
      <c r="AS108" s="2">
        <f t="shared" ca="1" si="221"/>
        <v>1.68</v>
      </c>
      <c r="AT108" s="2">
        <f t="shared" ca="1" si="221"/>
        <v>2.4700000000000002</v>
      </c>
      <c r="AU108" s="2">
        <f t="shared" ca="1" si="221"/>
        <v>0</v>
      </c>
      <c r="AV108" s="2">
        <f t="shared" ca="1" si="221"/>
        <v>16.940000000000001</v>
      </c>
      <c r="AW108" s="2" t="str">
        <f t="shared" ca="1" si="221"/>
        <v/>
      </c>
      <c r="AX108" s="2">
        <f t="shared" ca="1" si="222"/>
        <v>24.13</v>
      </c>
      <c r="AY108" s="2">
        <f t="shared" ca="1" si="223"/>
        <v>58.3</v>
      </c>
      <c r="AZ108" t="str">
        <f t="shared" si="224"/>
        <v>U06R05</v>
      </c>
      <c r="BA108">
        <f t="shared" si="225"/>
        <v>108</v>
      </c>
      <c r="BB108" s="55" t="b">
        <f t="shared" si="230"/>
        <v>1</v>
      </c>
    </row>
    <row r="109" spans="1:54" x14ac:dyDescent="0.25">
      <c r="A109" t="str">
        <f t="shared" si="226"/>
        <v>U06</v>
      </c>
      <c r="B109" t="s">
        <v>30</v>
      </c>
      <c r="C109" s="3" t="str">
        <f t="shared" si="198"/>
        <v>Zone 06</v>
      </c>
      <c r="D109" s="56" t="str">
        <f t="shared" ca="1" si="199"/>
        <v>Pass</v>
      </c>
      <c r="E109" s="2">
        <f t="shared" ca="1" si="200"/>
        <v>24.18</v>
      </c>
      <c r="F109" s="2">
        <f t="shared" ca="1" si="201"/>
        <v>24.18</v>
      </c>
      <c r="G109" s="27">
        <f t="shared" ca="1" si="227"/>
        <v>0</v>
      </c>
      <c r="H109" s="3" t="str">
        <f t="shared" ca="1" si="202"/>
        <v>Yes</v>
      </c>
      <c r="I109" s="2">
        <f t="shared" ca="1" si="203"/>
        <v>26.15</v>
      </c>
      <c r="J109" s="2">
        <f t="shared" ca="1" si="204"/>
        <v>26.15</v>
      </c>
      <c r="K109" s="2">
        <f t="shared" ca="1" si="205"/>
        <v>26.15</v>
      </c>
      <c r="L109" s="27">
        <f t="shared" ca="1" si="228"/>
        <v>0</v>
      </c>
      <c r="M109" s="3" t="str">
        <f t="shared" ca="1" si="206"/>
        <v>Yes</v>
      </c>
      <c r="N109" s="3" t="str">
        <f t="shared" si="207"/>
        <v>U03R06</v>
      </c>
      <c r="O109" s="34">
        <f t="shared" ca="1" si="229"/>
        <v>1.9699999999999989</v>
      </c>
      <c r="P109" s="8">
        <f t="shared" ca="1" si="208"/>
        <v>89</v>
      </c>
      <c r="Q109" s="2">
        <f t="shared" ca="1" si="209"/>
        <v>1.48</v>
      </c>
      <c r="R109" s="2">
        <f t="shared" ca="1" si="209"/>
        <v>5.12</v>
      </c>
      <c r="S109" s="2">
        <f t="shared" ca="1" si="209"/>
        <v>2.39</v>
      </c>
      <c r="T109" s="2">
        <f t="shared" ca="1" si="209"/>
        <v>0</v>
      </c>
      <c r="U109" s="2">
        <f t="shared" ca="1" si="209"/>
        <v>15.19</v>
      </c>
      <c r="V109" s="2">
        <f t="shared" ca="1" si="209"/>
        <v>0</v>
      </c>
      <c r="W109" s="2">
        <f t="shared" ca="1" si="210"/>
        <v>24.18</v>
      </c>
      <c r="X109" s="2">
        <f t="shared" ca="1" si="211"/>
        <v>60.7</v>
      </c>
      <c r="Y109" s="8">
        <f t="shared" ca="1" si="212"/>
        <v>89</v>
      </c>
      <c r="Z109" s="2">
        <f t="shared" ca="1" si="213"/>
        <v>1.48</v>
      </c>
      <c r="AA109" s="2">
        <f t="shared" ca="1" si="213"/>
        <v>5.12</v>
      </c>
      <c r="AB109" s="2">
        <f t="shared" ca="1" si="213"/>
        <v>2.39</v>
      </c>
      <c r="AC109" s="2">
        <f t="shared" ca="1" si="213"/>
        <v>0</v>
      </c>
      <c r="AD109" s="2">
        <f t="shared" ca="1" si="213"/>
        <v>15.19</v>
      </c>
      <c r="AE109" s="2">
        <f t="shared" ca="1" si="213"/>
        <v>0</v>
      </c>
      <c r="AF109" s="2">
        <f t="shared" ca="1" si="214"/>
        <v>24.18</v>
      </c>
      <c r="AG109" s="2">
        <f t="shared" ca="1" si="215"/>
        <v>60.7</v>
      </c>
      <c r="AH109" s="8">
        <f t="shared" ca="1" si="216"/>
        <v>89</v>
      </c>
      <c r="AI109" s="2">
        <f t="shared" ca="1" si="217"/>
        <v>1.44</v>
      </c>
      <c r="AJ109" s="2">
        <f t="shared" ca="1" si="217"/>
        <v>7.13</v>
      </c>
      <c r="AK109" s="2">
        <f t="shared" ca="1" si="217"/>
        <v>2.39</v>
      </c>
      <c r="AL109" s="2">
        <f t="shared" ca="1" si="217"/>
        <v>0</v>
      </c>
      <c r="AM109" s="2">
        <f t="shared" ca="1" si="217"/>
        <v>15.19</v>
      </c>
      <c r="AN109" s="2" t="str">
        <f t="shared" ca="1" si="217"/>
        <v/>
      </c>
      <c r="AO109" s="2">
        <f t="shared" ca="1" si="218"/>
        <v>26.15</v>
      </c>
      <c r="AP109" s="2">
        <f t="shared" ca="1" si="219"/>
        <v>62</v>
      </c>
      <c r="AQ109" s="8">
        <f t="shared" ca="1" si="220"/>
        <v>89</v>
      </c>
      <c r="AR109" s="2">
        <f t="shared" ca="1" si="221"/>
        <v>1.44</v>
      </c>
      <c r="AS109" s="2">
        <f t="shared" ca="1" si="221"/>
        <v>7.13</v>
      </c>
      <c r="AT109" s="2">
        <f t="shared" ca="1" si="221"/>
        <v>2.39</v>
      </c>
      <c r="AU109" s="2">
        <f t="shared" ca="1" si="221"/>
        <v>0</v>
      </c>
      <c r="AV109" s="2">
        <f t="shared" ca="1" si="221"/>
        <v>15.19</v>
      </c>
      <c r="AW109" s="2" t="str">
        <f t="shared" ca="1" si="221"/>
        <v/>
      </c>
      <c r="AX109" s="2">
        <f t="shared" ca="1" si="222"/>
        <v>26.15</v>
      </c>
      <c r="AY109" s="2">
        <f t="shared" ca="1" si="223"/>
        <v>62</v>
      </c>
      <c r="AZ109" t="str">
        <f t="shared" si="224"/>
        <v>U06R06</v>
      </c>
      <c r="BA109">
        <f t="shared" si="225"/>
        <v>109</v>
      </c>
      <c r="BB109" s="55" t="b">
        <f t="shared" si="230"/>
        <v>1</v>
      </c>
    </row>
    <row r="110" spans="1:54" x14ac:dyDescent="0.25">
      <c r="A110" t="str">
        <f t="shared" si="226"/>
        <v>U06</v>
      </c>
      <c r="B110" t="s">
        <v>31</v>
      </c>
      <c r="C110" s="3" t="str">
        <f t="shared" si="198"/>
        <v>Zone 07</v>
      </c>
      <c r="D110" s="56" t="str">
        <f t="shared" ca="1" si="199"/>
        <v>Pass</v>
      </c>
      <c r="E110" s="2">
        <f t="shared" ca="1" si="200"/>
        <v>21.02</v>
      </c>
      <c r="F110" s="2">
        <f t="shared" ca="1" si="201"/>
        <v>21.02</v>
      </c>
      <c r="G110" s="27">
        <f t="shared" ca="1" si="227"/>
        <v>0</v>
      </c>
      <c r="H110" s="3" t="str">
        <f t="shared" ca="1" si="202"/>
        <v>Yes</v>
      </c>
      <c r="I110" s="2">
        <f t="shared" ca="1" si="203"/>
        <v>23.37</v>
      </c>
      <c r="J110" s="2">
        <f t="shared" ca="1" si="204"/>
        <v>23.37</v>
      </c>
      <c r="K110" s="2">
        <f t="shared" ca="1" si="205"/>
        <v>23.37</v>
      </c>
      <c r="L110" s="27">
        <f t="shared" ca="1" si="228"/>
        <v>0</v>
      </c>
      <c r="M110" s="3" t="str">
        <f t="shared" ca="1" si="206"/>
        <v>Yes</v>
      </c>
      <c r="N110" s="3" t="str">
        <f t="shared" si="207"/>
        <v>U03R07</v>
      </c>
      <c r="O110" s="34">
        <f t="shared" ca="1" si="229"/>
        <v>2.3500000000000014</v>
      </c>
      <c r="P110" s="8">
        <f t="shared" ca="1" si="208"/>
        <v>90</v>
      </c>
      <c r="Q110" s="2">
        <f t="shared" ca="1" si="209"/>
        <v>0.12</v>
      </c>
      <c r="R110" s="2">
        <f t="shared" ca="1" si="209"/>
        <v>3.75</v>
      </c>
      <c r="S110" s="2">
        <f t="shared" ca="1" si="209"/>
        <v>2.48</v>
      </c>
      <c r="T110" s="2">
        <f t="shared" ca="1" si="209"/>
        <v>0</v>
      </c>
      <c r="U110" s="2">
        <f t="shared" ca="1" si="209"/>
        <v>14.67</v>
      </c>
      <c r="V110" s="2">
        <f t="shared" ca="1" si="209"/>
        <v>0</v>
      </c>
      <c r="W110" s="2">
        <f t="shared" ca="1" si="210"/>
        <v>21.02</v>
      </c>
      <c r="X110" s="2">
        <f t="shared" ca="1" si="211"/>
        <v>60.7</v>
      </c>
      <c r="Y110" s="8">
        <f t="shared" ca="1" si="212"/>
        <v>90</v>
      </c>
      <c r="Z110" s="2">
        <f t="shared" ca="1" si="213"/>
        <v>0.12</v>
      </c>
      <c r="AA110" s="2">
        <f t="shared" ca="1" si="213"/>
        <v>3.75</v>
      </c>
      <c r="AB110" s="2">
        <f t="shared" ca="1" si="213"/>
        <v>2.48</v>
      </c>
      <c r="AC110" s="2">
        <f t="shared" ca="1" si="213"/>
        <v>0</v>
      </c>
      <c r="AD110" s="2">
        <f t="shared" ca="1" si="213"/>
        <v>14.67</v>
      </c>
      <c r="AE110" s="2">
        <f t="shared" ca="1" si="213"/>
        <v>0</v>
      </c>
      <c r="AF110" s="2">
        <f t="shared" ca="1" si="214"/>
        <v>21.02</v>
      </c>
      <c r="AG110" s="2">
        <f t="shared" ca="1" si="215"/>
        <v>60.7</v>
      </c>
      <c r="AH110" s="8">
        <f t="shared" ca="1" si="216"/>
        <v>90</v>
      </c>
      <c r="AI110" s="2">
        <f t="shared" ca="1" si="217"/>
        <v>0.08</v>
      </c>
      <c r="AJ110" s="2">
        <f t="shared" ca="1" si="217"/>
        <v>6.14</v>
      </c>
      <c r="AK110" s="2">
        <f t="shared" ca="1" si="217"/>
        <v>2.48</v>
      </c>
      <c r="AL110" s="2">
        <f t="shared" ca="1" si="217"/>
        <v>0</v>
      </c>
      <c r="AM110" s="2">
        <f t="shared" ca="1" si="217"/>
        <v>14.67</v>
      </c>
      <c r="AN110" s="2" t="str">
        <f t="shared" ca="1" si="217"/>
        <v/>
      </c>
      <c r="AO110" s="2">
        <f t="shared" ca="1" si="218"/>
        <v>23.37</v>
      </c>
      <c r="AP110" s="2">
        <f t="shared" ca="1" si="219"/>
        <v>62.2</v>
      </c>
      <c r="AQ110" s="8">
        <f t="shared" ca="1" si="220"/>
        <v>90</v>
      </c>
      <c r="AR110" s="2">
        <f t="shared" ca="1" si="221"/>
        <v>0.08</v>
      </c>
      <c r="AS110" s="2">
        <f t="shared" ca="1" si="221"/>
        <v>6.14</v>
      </c>
      <c r="AT110" s="2">
        <f t="shared" ca="1" si="221"/>
        <v>2.48</v>
      </c>
      <c r="AU110" s="2">
        <f t="shared" ca="1" si="221"/>
        <v>0</v>
      </c>
      <c r="AV110" s="2">
        <f t="shared" ca="1" si="221"/>
        <v>14.67</v>
      </c>
      <c r="AW110" s="2" t="str">
        <f t="shared" ca="1" si="221"/>
        <v/>
      </c>
      <c r="AX110" s="2">
        <f t="shared" ca="1" si="222"/>
        <v>23.37</v>
      </c>
      <c r="AY110" s="2">
        <f t="shared" ca="1" si="223"/>
        <v>62.2</v>
      </c>
      <c r="AZ110" t="str">
        <f t="shared" si="224"/>
        <v>U06R07</v>
      </c>
      <c r="BA110">
        <f t="shared" si="225"/>
        <v>110</v>
      </c>
      <c r="BB110" s="55" t="b">
        <f t="shared" si="230"/>
        <v>1</v>
      </c>
    </row>
    <row r="111" spans="1:54" x14ac:dyDescent="0.25">
      <c r="A111" t="str">
        <f t="shared" si="226"/>
        <v>U06</v>
      </c>
      <c r="B111" t="s">
        <v>32</v>
      </c>
      <c r="C111" s="3" t="str">
        <f t="shared" si="198"/>
        <v>Zone 08</v>
      </c>
      <c r="D111" s="56" t="str">
        <f t="shared" ca="1" si="199"/>
        <v>Pass</v>
      </c>
      <c r="E111" s="2">
        <f t="shared" ca="1" si="200"/>
        <v>31.21</v>
      </c>
      <c r="F111" s="2">
        <f t="shared" ca="1" si="201"/>
        <v>31.21</v>
      </c>
      <c r="G111" s="27">
        <f t="shared" ca="1" si="227"/>
        <v>0</v>
      </c>
      <c r="H111" s="3" t="str">
        <f t="shared" ca="1" si="202"/>
        <v>Yes</v>
      </c>
      <c r="I111" s="2">
        <f t="shared" ca="1" si="203"/>
        <v>34.31</v>
      </c>
      <c r="J111" s="2">
        <f t="shared" ca="1" si="204"/>
        <v>34.31</v>
      </c>
      <c r="K111" s="2">
        <f t="shared" ca="1" si="205"/>
        <v>34.31</v>
      </c>
      <c r="L111" s="27">
        <f t="shared" ca="1" si="228"/>
        <v>0</v>
      </c>
      <c r="M111" s="3" t="str">
        <f t="shared" ca="1" si="206"/>
        <v>Yes</v>
      </c>
      <c r="N111" s="3" t="str">
        <f t="shared" si="207"/>
        <v>U03R08</v>
      </c>
      <c r="O111" s="34">
        <f t="shared" ca="1" si="229"/>
        <v>3.1000000000000014</v>
      </c>
      <c r="P111" s="8">
        <f t="shared" ca="1" si="208"/>
        <v>91</v>
      </c>
      <c r="Q111" s="2">
        <f t="shared" ca="1" si="209"/>
        <v>0.66</v>
      </c>
      <c r="R111" s="2">
        <f t="shared" ca="1" si="209"/>
        <v>13.58</v>
      </c>
      <c r="S111" s="2">
        <f t="shared" ca="1" si="209"/>
        <v>2.4</v>
      </c>
      <c r="T111" s="2">
        <f t="shared" ca="1" si="209"/>
        <v>0</v>
      </c>
      <c r="U111" s="2">
        <f t="shared" ca="1" si="209"/>
        <v>14.57</v>
      </c>
      <c r="V111" s="2">
        <f t="shared" ca="1" si="209"/>
        <v>0</v>
      </c>
      <c r="W111" s="2">
        <f t="shared" ca="1" si="210"/>
        <v>31.21</v>
      </c>
      <c r="X111" s="2">
        <f t="shared" ca="1" si="211"/>
        <v>58.9</v>
      </c>
      <c r="Y111" s="8">
        <f t="shared" ca="1" si="212"/>
        <v>91</v>
      </c>
      <c r="Z111" s="2">
        <f t="shared" ca="1" si="213"/>
        <v>0.66</v>
      </c>
      <c r="AA111" s="2">
        <f t="shared" ca="1" si="213"/>
        <v>13.58</v>
      </c>
      <c r="AB111" s="2">
        <f t="shared" ca="1" si="213"/>
        <v>2.4</v>
      </c>
      <c r="AC111" s="2">
        <f t="shared" ca="1" si="213"/>
        <v>0</v>
      </c>
      <c r="AD111" s="2">
        <f t="shared" ca="1" si="213"/>
        <v>14.57</v>
      </c>
      <c r="AE111" s="2">
        <f t="shared" ca="1" si="213"/>
        <v>0</v>
      </c>
      <c r="AF111" s="2">
        <f t="shared" ca="1" si="214"/>
        <v>31.21</v>
      </c>
      <c r="AG111" s="2">
        <f t="shared" ca="1" si="215"/>
        <v>58.9</v>
      </c>
      <c r="AH111" s="8">
        <f t="shared" ca="1" si="216"/>
        <v>91</v>
      </c>
      <c r="AI111" s="2">
        <f t="shared" ca="1" si="217"/>
        <v>0.64</v>
      </c>
      <c r="AJ111" s="2">
        <f t="shared" ca="1" si="217"/>
        <v>16.7</v>
      </c>
      <c r="AK111" s="2">
        <f t="shared" ca="1" si="217"/>
        <v>2.4</v>
      </c>
      <c r="AL111" s="2">
        <f t="shared" ca="1" si="217"/>
        <v>0</v>
      </c>
      <c r="AM111" s="2">
        <f t="shared" ca="1" si="217"/>
        <v>14.57</v>
      </c>
      <c r="AN111" s="2" t="str">
        <f t="shared" ca="1" si="217"/>
        <v/>
      </c>
      <c r="AO111" s="2">
        <f t="shared" ca="1" si="218"/>
        <v>34.31</v>
      </c>
      <c r="AP111" s="2">
        <f t="shared" ca="1" si="219"/>
        <v>60.8</v>
      </c>
      <c r="AQ111" s="8">
        <f t="shared" ca="1" si="220"/>
        <v>91</v>
      </c>
      <c r="AR111" s="2">
        <f t="shared" ca="1" si="221"/>
        <v>0.64</v>
      </c>
      <c r="AS111" s="2">
        <f t="shared" ca="1" si="221"/>
        <v>16.7</v>
      </c>
      <c r="AT111" s="2">
        <f t="shared" ca="1" si="221"/>
        <v>2.4</v>
      </c>
      <c r="AU111" s="2">
        <f t="shared" ca="1" si="221"/>
        <v>0</v>
      </c>
      <c r="AV111" s="2">
        <f t="shared" ca="1" si="221"/>
        <v>14.57</v>
      </c>
      <c r="AW111" s="2" t="str">
        <f t="shared" ca="1" si="221"/>
        <v/>
      </c>
      <c r="AX111" s="2">
        <f t="shared" ca="1" si="222"/>
        <v>34.31</v>
      </c>
      <c r="AY111" s="2">
        <f t="shared" ca="1" si="223"/>
        <v>60.8</v>
      </c>
      <c r="AZ111" t="str">
        <f t="shared" si="224"/>
        <v>U06R08</v>
      </c>
      <c r="BA111">
        <f t="shared" si="225"/>
        <v>111</v>
      </c>
      <c r="BB111" s="55" t="b">
        <f t="shared" si="230"/>
        <v>1</v>
      </c>
    </row>
    <row r="112" spans="1:54" x14ac:dyDescent="0.25">
      <c r="A112" t="str">
        <f t="shared" si="226"/>
        <v>U06</v>
      </c>
      <c r="B112" t="s">
        <v>33</v>
      </c>
      <c r="C112" s="3" t="str">
        <f t="shared" si="198"/>
        <v>Zone 09</v>
      </c>
      <c r="D112" s="56" t="str">
        <f t="shared" ca="1" si="199"/>
        <v>Pass</v>
      </c>
      <c r="E112" s="2">
        <f t="shared" ca="1" si="200"/>
        <v>39.729999999999997</v>
      </c>
      <c r="F112" s="2">
        <f t="shared" ca="1" si="201"/>
        <v>39.729999999999997</v>
      </c>
      <c r="G112" s="27">
        <f t="shared" ca="1" si="227"/>
        <v>0</v>
      </c>
      <c r="H112" s="3" t="str">
        <f t="shared" ca="1" si="202"/>
        <v>Yes</v>
      </c>
      <c r="I112" s="2">
        <f t="shared" ca="1" si="203"/>
        <v>44.63</v>
      </c>
      <c r="J112" s="2">
        <f t="shared" ca="1" si="204"/>
        <v>44.63</v>
      </c>
      <c r="K112" s="2">
        <f t="shared" ca="1" si="205"/>
        <v>44.63</v>
      </c>
      <c r="L112" s="27">
        <f t="shared" ca="1" si="228"/>
        <v>0</v>
      </c>
      <c r="M112" s="3" t="str">
        <f t="shared" ca="1" si="206"/>
        <v>Yes</v>
      </c>
      <c r="N112" s="3" t="str">
        <f t="shared" si="207"/>
        <v>U03R09</v>
      </c>
      <c r="O112" s="34">
        <f t="shared" ca="1" si="229"/>
        <v>4.9000000000000057</v>
      </c>
      <c r="P112" s="8">
        <f t="shared" ca="1" si="208"/>
        <v>92</v>
      </c>
      <c r="Q112" s="2">
        <f t="shared" ca="1" si="209"/>
        <v>1.46</v>
      </c>
      <c r="R112" s="2">
        <f t="shared" ca="1" si="209"/>
        <v>21.33</v>
      </c>
      <c r="S112" s="2">
        <f t="shared" ca="1" si="209"/>
        <v>2.37</v>
      </c>
      <c r="T112" s="2">
        <f t="shared" ca="1" si="209"/>
        <v>0</v>
      </c>
      <c r="U112" s="2">
        <f t="shared" ca="1" si="209"/>
        <v>14.57</v>
      </c>
      <c r="V112" s="2">
        <f t="shared" ca="1" si="209"/>
        <v>0</v>
      </c>
      <c r="W112" s="2">
        <f t="shared" ca="1" si="210"/>
        <v>39.729999999999997</v>
      </c>
      <c r="X112" s="2">
        <f t="shared" ca="1" si="211"/>
        <v>56.7</v>
      </c>
      <c r="Y112" s="8">
        <f t="shared" ca="1" si="212"/>
        <v>92</v>
      </c>
      <c r="Z112" s="2">
        <f t="shared" ca="1" si="213"/>
        <v>1.46</v>
      </c>
      <c r="AA112" s="2">
        <f t="shared" ca="1" si="213"/>
        <v>21.33</v>
      </c>
      <c r="AB112" s="2">
        <f t="shared" ca="1" si="213"/>
        <v>2.37</v>
      </c>
      <c r="AC112" s="2">
        <f t="shared" ca="1" si="213"/>
        <v>0</v>
      </c>
      <c r="AD112" s="2">
        <f t="shared" ca="1" si="213"/>
        <v>14.57</v>
      </c>
      <c r="AE112" s="2">
        <f t="shared" ca="1" si="213"/>
        <v>0</v>
      </c>
      <c r="AF112" s="2">
        <f t="shared" ca="1" si="214"/>
        <v>39.729999999999997</v>
      </c>
      <c r="AG112" s="2">
        <f t="shared" ca="1" si="215"/>
        <v>56.7</v>
      </c>
      <c r="AH112" s="8">
        <f t="shared" ca="1" si="216"/>
        <v>92</v>
      </c>
      <c r="AI112" s="2">
        <f t="shared" ca="1" si="217"/>
        <v>1.39</v>
      </c>
      <c r="AJ112" s="2">
        <f t="shared" ca="1" si="217"/>
        <v>26.3</v>
      </c>
      <c r="AK112" s="2">
        <f t="shared" ca="1" si="217"/>
        <v>2.37</v>
      </c>
      <c r="AL112" s="2">
        <f t="shared" ca="1" si="217"/>
        <v>0</v>
      </c>
      <c r="AM112" s="2">
        <f t="shared" ca="1" si="217"/>
        <v>14.57</v>
      </c>
      <c r="AN112" s="2" t="str">
        <f t="shared" ca="1" si="217"/>
        <v/>
      </c>
      <c r="AO112" s="2">
        <f t="shared" ca="1" si="218"/>
        <v>44.63</v>
      </c>
      <c r="AP112" s="2">
        <f t="shared" ca="1" si="219"/>
        <v>59.3</v>
      </c>
      <c r="AQ112" s="8">
        <f t="shared" ca="1" si="220"/>
        <v>92</v>
      </c>
      <c r="AR112" s="2">
        <f t="shared" ca="1" si="221"/>
        <v>1.39</v>
      </c>
      <c r="AS112" s="2">
        <f t="shared" ca="1" si="221"/>
        <v>26.3</v>
      </c>
      <c r="AT112" s="2">
        <f t="shared" ca="1" si="221"/>
        <v>2.37</v>
      </c>
      <c r="AU112" s="2">
        <f t="shared" ca="1" si="221"/>
        <v>0</v>
      </c>
      <c r="AV112" s="2">
        <f t="shared" ca="1" si="221"/>
        <v>14.57</v>
      </c>
      <c r="AW112" s="2" t="str">
        <f t="shared" ca="1" si="221"/>
        <v/>
      </c>
      <c r="AX112" s="2">
        <f t="shared" ca="1" si="222"/>
        <v>44.63</v>
      </c>
      <c r="AY112" s="2">
        <f t="shared" ca="1" si="223"/>
        <v>59.3</v>
      </c>
      <c r="AZ112" t="str">
        <f t="shared" si="224"/>
        <v>U06R09</v>
      </c>
      <c r="BA112">
        <f t="shared" si="225"/>
        <v>112</v>
      </c>
      <c r="BB112" s="55" t="b">
        <f t="shared" si="230"/>
        <v>1</v>
      </c>
    </row>
    <row r="113" spans="1:54" x14ac:dyDescent="0.25">
      <c r="A113" t="str">
        <f t="shared" si="226"/>
        <v>U06</v>
      </c>
      <c r="B113" t="s">
        <v>34</v>
      </c>
      <c r="C113" s="3" t="str">
        <f t="shared" si="198"/>
        <v>Zone 10</v>
      </c>
      <c r="D113" s="56" t="str">
        <f t="shared" ca="1" si="199"/>
        <v>Pass</v>
      </c>
      <c r="E113" s="2">
        <f t="shared" ca="1" si="200"/>
        <v>40.49</v>
      </c>
      <c r="F113" s="2">
        <f t="shared" ca="1" si="201"/>
        <v>40.49</v>
      </c>
      <c r="G113" s="27">
        <f t="shared" ca="1" si="227"/>
        <v>0</v>
      </c>
      <c r="H113" s="3" t="str">
        <f t="shared" ca="1" si="202"/>
        <v>Yes</v>
      </c>
      <c r="I113" s="2">
        <f t="shared" ca="1" si="203"/>
        <v>45.22</v>
      </c>
      <c r="J113" s="2">
        <f t="shared" ca="1" si="204"/>
        <v>45.22</v>
      </c>
      <c r="K113" s="2">
        <f t="shared" ca="1" si="205"/>
        <v>45.22</v>
      </c>
      <c r="L113" s="27">
        <f t="shared" ca="1" si="228"/>
        <v>0</v>
      </c>
      <c r="M113" s="3" t="str">
        <f t="shared" ca="1" si="206"/>
        <v>Yes</v>
      </c>
      <c r="N113" s="3" t="str">
        <f t="shared" si="207"/>
        <v>U03R10</v>
      </c>
      <c r="O113" s="34">
        <f t="shared" ca="1" si="229"/>
        <v>4.7299999999999969</v>
      </c>
      <c r="P113" s="8">
        <f t="shared" ca="1" si="208"/>
        <v>93</v>
      </c>
      <c r="Q113" s="2">
        <f t="shared" ca="1" si="209"/>
        <v>1.87</v>
      </c>
      <c r="R113" s="2">
        <f t="shared" ca="1" si="209"/>
        <v>21.77</v>
      </c>
      <c r="S113" s="2">
        <f t="shared" ca="1" si="209"/>
        <v>2.37</v>
      </c>
      <c r="T113" s="2">
        <f t="shared" ca="1" si="209"/>
        <v>0</v>
      </c>
      <c r="U113" s="2">
        <f t="shared" ca="1" si="209"/>
        <v>14.48</v>
      </c>
      <c r="V113" s="2">
        <f t="shared" ca="1" si="209"/>
        <v>0</v>
      </c>
      <c r="W113" s="2">
        <f t="shared" ca="1" si="210"/>
        <v>40.49</v>
      </c>
      <c r="X113" s="2">
        <f t="shared" ca="1" si="211"/>
        <v>55.2</v>
      </c>
      <c r="Y113" s="8">
        <f t="shared" ca="1" si="212"/>
        <v>93</v>
      </c>
      <c r="Z113" s="2">
        <f t="shared" ca="1" si="213"/>
        <v>1.87</v>
      </c>
      <c r="AA113" s="2">
        <f t="shared" ca="1" si="213"/>
        <v>21.77</v>
      </c>
      <c r="AB113" s="2">
        <f t="shared" ca="1" si="213"/>
        <v>2.37</v>
      </c>
      <c r="AC113" s="2">
        <f t="shared" ca="1" si="213"/>
        <v>0</v>
      </c>
      <c r="AD113" s="2">
        <f t="shared" ca="1" si="213"/>
        <v>14.48</v>
      </c>
      <c r="AE113" s="2">
        <f t="shared" ca="1" si="213"/>
        <v>0</v>
      </c>
      <c r="AF113" s="2">
        <f t="shared" ca="1" si="214"/>
        <v>40.49</v>
      </c>
      <c r="AG113" s="2">
        <f t="shared" ca="1" si="215"/>
        <v>55.2</v>
      </c>
      <c r="AH113" s="8">
        <f t="shared" ca="1" si="216"/>
        <v>93</v>
      </c>
      <c r="AI113" s="2">
        <f t="shared" ca="1" si="217"/>
        <v>1.79</v>
      </c>
      <c r="AJ113" s="2">
        <f t="shared" ca="1" si="217"/>
        <v>26.58</v>
      </c>
      <c r="AK113" s="2">
        <f t="shared" ca="1" si="217"/>
        <v>2.37</v>
      </c>
      <c r="AL113" s="2">
        <f t="shared" ca="1" si="217"/>
        <v>0</v>
      </c>
      <c r="AM113" s="2">
        <f t="shared" ca="1" si="217"/>
        <v>14.48</v>
      </c>
      <c r="AN113" s="2" t="str">
        <f t="shared" ca="1" si="217"/>
        <v/>
      </c>
      <c r="AO113" s="2">
        <f t="shared" ca="1" si="218"/>
        <v>45.22</v>
      </c>
      <c r="AP113" s="2">
        <f t="shared" ca="1" si="219"/>
        <v>57.6</v>
      </c>
      <c r="AQ113" s="8">
        <f t="shared" ca="1" si="220"/>
        <v>93</v>
      </c>
      <c r="AR113" s="2">
        <f t="shared" ca="1" si="221"/>
        <v>1.79</v>
      </c>
      <c r="AS113" s="2">
        <f t="shared" ca="1" si="221"/>
        <v>26.58</v>
      </c>
      <c r="AT113" s="2">
        <f t="shared" ca="1" si="221"/>
        <v>2.37</v>
      </c>
      <c r="AU113" s="2">
        <f t="shared" ca="1" si="221"/>
        <v>0</v>
      </c>
      <c r="AV113" s="2">
        <f t="shared" ca="1" si="221"/>
        <v>14.48</v>
      </c>
      <c r="AW113" s="2" t="str">
        <f t="shared" ca="1" si="221"/>
        <v/>
      </c>
      <c r="AX113" s="2">
        <f t="shared" ca="1" si="222"/>
        <v>45.22</v>
      </c>
      <c r="AY113" s="2">
        <f t="shared" ca="1" si="223"/>
        <v>57.6</v>
      </c>
      <c r="AZ113" t="str">
        <f t="shared" si="224"/>
        <v>U06R10</v>
      </c>
      <c r="BA113">
        <f t="shared" si="225"/>
        <v>113</v>
      </c>
      <c r="BB113" s="55" t="b">
        <f t="shared" si="230"/>
        <v>1</v>
      </c>
    </row>
    <row r="114" spans="1:54" x14ac:dyDescent="0.25">
      <c r="A114" t="str">
        <f t="shared" si="226"/>
        <v>U06</v>
      </c>
      <c r="B114" t="s">
        <v>35</v>
      </c>
      <c r="C114" s="3" t="str">
        <f t="shared" si="198"/>
        <v>Zone 11</v>
      </c>
      <c r="D114" s="56" t="str">
        <f t="shared" ca="1" si="199"/>
        <v>Pass</v>
      </c>
      <c r="E114" s="2">
        <f t="shared" ca="1" si="200"/>
        <v>64.39</v>
      </c>
      <c r="F114" s="2">
        <f t="shared" ca="1" si="201"/>
        <v>64.39</v>
      </c>
      <c r="G114" s="27">
        <f t="shared" ca="1" si="227"/>
        <v>0</v>
      </c>
      <c r="H114" s="3" t="str">
        <f t="shared" ca="1" si="202"/>
        <v>Yes</v>
      </c>
      <c r="I114" s="2">
        <f t="shared" ca="1" si="203"/>
        <v>70.209999999999994</v>
      </c>
      <c r="J114" s="2">
        <f t="shared" ca="1" si="204"/>
        <v>70.209999999999994</v>
      </c>
      <c r="K114" s="2">
        <f t="shared" ca="1" si="205"/>
        <v>70.209999999999994</v>
      </c>
      <c r="L114" s="27">
        <f t="shared" ca="1" si="228"/>
        <v>0</v>
      </c>
      <c r="M114" s="3" t="str">
        <f t="shared" ca="1" si="206"/>
        <v>Yes</v>
      </c>
      <c r="N114" s="3" t="str">
        <f t="shared" si="207"/>
        <v>U03R11</v>
      </c>
      <c r="O114" s="34">
        <f t="shared" ca="1" si="229"/>
        <v>5.8199999999999932</v>
      </c>
      <c r="P114" s="8">
        <f t="shared" ca="1" si="208"/>
        <v>94</v>
      </c>
      <c r="Q114" s="2">
        <f t="shared" ref="Q114:V119" ca="1" si="231">IF(Q$3=0,"",INDEX(INDIRECT(Q$1),$P114,Q$3))</f>
        <v>9.91</v>
      </c>
      <c r="R114" s="2">
        <f t="shared" ca="1" si="231"/>
        <v>37.229999999999997</v>
      </c>
      <c r="S114" s="2">
        <f t="shared" ca="1" si="231"/>
        <v>2.4700000000000002</v>
      </c>
      <c r="T114" s="2">
        <f t="shared" ca="1" si="231"/>
        <v>0</v>
      </c>
      <c r="U114" s="2">
        <f t="shared" ca="1" si="231"/>
        <v>14.78</v>
      </c>
      <c r="V114" s="2">
        <f t="shared" ca="1" si="231"/>
        <v>0</v>
      </c>
      <c r="W114" s="2">
        <f t="shared" ca="1" si="210"/>
        <v>64.39</v>
      </c>
      <c r="X114" s="2">
        <f t="shared" ca="1" si="211"/>
        <v>55.4</v>
      </c>
      <c r="Y114" s="8">
        <f t="shared" ca="1" si="212"/>
        <v>94</v>
      </c>
      <c r="Z114" s="2">
        <f t="shared" ref="Z114:AE119" ca="1" si="232">IF(Z$3=0,"",INDEX(INDIRECT(Z$1),$Y114,Z$3))</f>
        <v>9.91</v>
      </c>
      <c r="AA114" s="2">
        <f t="shared" ca="1" si="232"/>
        <v>37.229999999999997</v>
      </c>
      <c r="AB114" s="2">
        <f t="shared" ca="1" si="232"/>
        <v>2.4700000000000002</v>
      </c>
      <c r="AC114" s="2">
        <f t="shared" ca="1" si="232"/>
        <v>0</v>
      </c>
      <c r="AD114" s="2">
        <f t="shared" ca="1" si="232"/>
        <v>14.78</v>
      </c>
      <c r="AE114" s="2">
        <f t="shared" ca="1" si="232"/>
        <v>0</v>
      </c>
      <c r="AF114" s="2">
        <f t="shared" ca="1" si="214"/>
        <v>64.39</v>
      </c>
      <c r="AG114" s="2">
        <f t="shared" ca="1" si="215"/>
        <v>55.4</v>
      </c>
      <c r="AH114" s="8">
        <f t="shared" ca="1" si="216"/>
        <v>94</v>
      </c>
      <c r="AI114" s="2">
        <f t="shared" ref="AI114:AN119" ca="1" si="233">IF(AI$3=0,"",INDEX(INDIRECT(AI$1),$AH114,AI$3))</f>
        <v>9.91</v>
      </c>
      <c r="AJ114" s="2">
        <f t="shared" ca="1" si="233"/>
        <v>43.05</v>
      </c>
      <c r="AK114" s="2">
        <f t="shared" ca="1" si="233"/>
        <v>2.4700000000000002</v>
      </c>
      <c r="AL114" s="2">
        <f t="shared" ca="1" si="233"/>
        <v>0</v>
      </c>
      <c r="AM114" s="2">
        <f t="shared" ca="1" si="233"/>
        <v>14.78</v>
      </c>
      <c r="AN114" s="2" t="str">
        <f t="shared" ca="1" si="233"/>
        <v/>
      </c>
      <c r="AO114" s="2">
        <f t="shared" ca="1" si="218"/>
        <v>70.209999999999994</v>
      </c>
      <c r="AP114" s="2">
        <f t="shared" ca="1" si="219"/>
        <v>57.8</v>
      </c>
      <c r="AQ114" s="8">
        <f t="shared" ca="1" si="220"/>
        <v>94</v>
      </c>
      <c r="AR114" s="2">
        <f t="shared" ref="AR114:AW119" ca="1" si="234">IF(AR$3=0,"",INDEX(INDIRECT(AR$1),$AQ114,AR$3))</f>
        <v>9.91</v>
      </c>
      <c r="AS114" s="2">
        <f t="shared" ca="1" si="234"/>
        <v>43.05</v>
      </c>
      <c r="AT114" s="2">
        <f t="shared" ca="1" si="234"/>
        <v>2.4700000000000002</v>
      </c>
      <c r="AU114" s="2">
        <f t="shared" ca="1" si="234"/>
        <v>0</v>
      </c>
      <c r="AV114" s="2">
        <f t="shared" ca="1" si="234"/>
        <v>14.78</v>
      </c>
      <c r="AW114" s="2" t="str">
        <f t="shared" ca="1" si="234"/>
        <v/>
      </c>
      <c r="AX114" s="2">
        <f t="shared" ca="1" si="222"/>
        <v>70.209999999999994</v>
      </c>
      <c r="AY114" s="2">
        <f t="shared" ca="1" si="223"/>
        <v>57.8</v>
      </c>
      <c r="AZ114" t="str">
        <f t="shared" si="224"/>
        <v>U06R11</v>
      </c>
      <c r="BA114">
        <f t="shared" si="225"/>
        <v>114</v>
      </c>
      <c r="BB114" s="55" t="b">
        <f t="shared" si="230"/>
        <v>1</v>
      </c>
    </row>
    <row r="115" spans="1:54" x14ac:dyDescent="0.25">
      <c r="A115" t="str">
        <f t="shared" si="226"/>
        <v>U06</v>
      </c>
      <c r="B115" t="s">
        <v>36</v>
      </c>
      <c r="C115" s="3" t="str">
        <f t="shared" si="198"/>
        <v>Zone 12</v>
      </c>
      <c r="D115" s="56" t="str">
        <f t="shared" ca="1" si="199"/>
        <v>Pass</v>
      </c>
      <c r="E115" s="2">
        <f t="shared" ca="1" si="200"/>
        <v>48.94</v>
      </c>
      <c r="F115" s="2">
        <f t="shared" ca="1" si="201"/>
        <v>48.94</v>
      </c>
      <c r="G115" s="27">
        <f t="shared" ca="1" si="227"/>
        <v>0</v>
      </c>
      <c r="H115" s="3" t="str">
        <f t="shared" ca="1" si="202"/>
        <v>Yes</v>
      </c>
      <c r="I115" s="2">
        <f t="shared" ca="1" si="203"/>
        <v>54.37</v>
      </c>
      <c r="J115" s="2">
        <f t="shared" ca="1" si="204"/>
        <v>54.37</v>
      </c>
      <c r="K115" s="2">
        <f t="shared" ca="1" si="205"/>
        <v>54.37</v>
      </c>
      <c r="L115" s="27">
        <f t="shared" ca="1" si="228"/>
        <v>0</v>
      </c>
      <c r="M115" s="3" t="str">
        <f t="shared" ca="1" si="206"/>
        <v>Yes</v>
      </c>
      <c r="N115" s="3" t="str">
        <f t="shared" si="207"/>
        <v>U03R12</v>
      </c>
      <c r="O115" s="34">
        <f t="shared" ca="1" si="229"/>
        <v>5.43</v>
      </c>
      <c r="P115" s="8">
        <f t="shared" ca="1" si="208"/>
        <v>95</v>
      </c>
      <c r="Q115" s="2">
        <f t="shared" ca="1" si="231"/>
        <v>9.84</v>
      </c>
      <c r="R115" s="2">
        <f t="shared" ca="1" si="231"/>
        <v>21.17</v>
      </c>
      <c r="S115" s="2">
        <f t="shared" ca="1" si="231"/>
        <v>2.4700000000000002</v>
      </c>
      <c r="T115" s="2">
        <f t="shared" ca="1" si="231"/>
        <v>0</v>
      </c>
      <c r="U115" s="2">
        <f t="shared" ca="1" si="231"/>
        <v>15.46</v>
      </c>
      <c r="V115" s="2">
        <f t="shared" ca="1" si="231"/>
        <v>0</v>
      </c>
      <c r="W115" s="2">
        <f t="shared" ca="1" si="210"/>
        <v>48.94</v>
      </c>
      <c r="X115" s="2">
        <f t="shared" ca="1" si="211"/>
        <v>55.4</v>
      </c>
      <c r="Y115" s="8">
        <f t="shared" ca="1" si="212"/>
        <v>95</v>
      </c>
      <c r="Z115" s="2">
        <f t="shared" ca="1" si="232"/>
        <v>9.84</v>
      </c>
      <c r="AA115" s="2">
        <f t="shared" ca="1" si="232"/>
        <v>21.17</v>
      </c>
      <c r="AB115" s="2">
        <f t="shared" ca="1" si="232"/>
        <v>2.4700000000000002</v>
      </c>
      <c r="AC115" s="2">
        <f t="shared" ca="1" si="232"/>
        <v>0</v>
      </c>
      <c r="AD115" s="2">
        <f t="shared" ca="1" si="232"/>
        <v>15.46</v>
      </c>
      <c r="AE115" s="2">
        <f t="shared" ca="1" si="232"/>
        <v>0</v>
      </c>
      <c r="AF115" s="2">
        <f t="shared" ca="1" si="214"/>
        <v>48.94</v>
      </c>
      <c r="AG115" s="2">
        <f t="shared" ca="1" si="215"/>
        <v>55.4</v>
      </c>
      <c r="AH115" s="8">
        <f t="shared" ca="1" si="216"/>
        <v>95</v>
      </c>
      <c r="AI115" s="2">
        <f t="shared" ca="1" si="233"/>
        <v>9.7799999999999994</v>
      </c>
      <c r="AJ115" s="2">
        <f t="shared" ca="1" si="233"/>
        <v>26.66</v>
      </c>
      <c r="AK115" s="2">
        <f t="shared" ca="1" si="233"/>
        <v>2.4700000000000002</v>
      </c>
      <c r="AL115" s="2">
        <f t="shared" ca="1" si="233"/>
        <v>0</v>
      </c>
      <c r="AM115" s="2">
        <f t="shared" ca="1" si="233"/>
        <v>15.46</v>
      </c>
      <c r="AN115" s="2" t="str">
        <f t="shared" ca="1" si="233"/>
        <v/>
      </c>
      <c r="AO115" s="2">
        <f t="shared" ca="1" si="218"/>
        <v>54.37</v>
      </c>
      <c r="AP115" s="2">
        <f t="shared" ca="1" si="219"/>
        <v>57.9</v>
      </c>
      <c r="AQ115" s="8">
        <f t="shared" ca="1" si="220"/>
        <v>95</v>
      </c>
      <c r="AR115" s="2">
        <f t="shared" ca="1" si="234"/>
        <v>9.7799999999999994</v>
      </c>
      <c r="AS115" s="2">
        <f t="shared" ca="1" si="234"/>
        <v>26.66</v>
      </c>
      <c r="AT115" s="2">
        <f t="shared" ca="1" si="234"/>
        <v>2.4700000000000002</v>
      </c>
      <c r="AU115" s="2">
        <f t="shared" ca="1" si="234"/>
        <v>0</v>
      </c>
      <c r="AV115" s="2">
        <f t="shared" ca="1" si="234"/>
        <v>15.46</v>
      </c>
      <c r="AW115" s="2" t="str">
        <f t="shared" ca="1" si="234"/>
        <v/>
      </c>
      <c r="AX115" s="2">
        <f t="shared" ca="1" si="222"/>
        <v>54.37</v>
      </c>
      <c r="AY115" s="2">
        <f t="shared" ca="1" si="223"/>
        <v>57.9</v>
      </c>
      <c r="AZ115" t="str">
        <f t="shared" si="224"/>
        <v>U06R12</v>
      </c>
      <c r="BA115">
        <f t="shared" si="225"/>
        <v>115</v>
      </c>
      <c r="BB115" s="55" t="b">
        <f t="shared" si="230"/>
        <v>1</v>
      </c>
    </row>
    <row r="116" spans="1:54" x14ac:dyDescent="0.25">
      <c r="A116" t="str">
        <f t="shared" si="226"/>
        <v>U06</v>
      </c>
      <c r="B116" t="s">
        <v>37</v>
      </c>
      <c r="C116" s="3" t="str">
        <f t="shared" si="198"/>
        <v>Zone 13</v>
      </c>
      <c r="D116" s="56" t="str">
        <f t="shared" ca="1" si="199"/>
        <v>Pass</v>
      </c>
      <c r="E116" s="2">
        <f t="shared" ca="1" si="200"/>
        <v>65.2</v>
      </c>
      <c r="F116" s="2">
        <f t="shared" ca="1" si="201"/>
        <v>65.2</v>
      </c>
      <c r="G116" s="27">
        <f t="shared" ca="1" si="227"/>
        <v>0</v>
      </c>
      <c r="H116" s="3" t="str">
        <f t="shared" ca="1" si="202"/>
        <v>Yes</v>
      </c>
      <c r="I116" s="2">
        <f t="shared" ca="1" si="203"/>
        <v>71.77</v>
      </c>
      <c r="J116" s="2">
        <f t="shared" ca="1" si="204"/>
        <v>71.77</v>
      </c>
      <c r="K116" s="2">
        <f t="shared" ca="1" si="205"/>
        <v>71.77</v>
      </c>
      <c r="L116" s="27">
        <f t="shared" ca="1" si="228"/>
        <v>0</v>
      </c>
      <c r="M116" s="3" t="str">
        <f t="shared" ca="1" si="206"/>
        <v>Yes</v>
      </c>
      <c r="N116" s="3" t="str">
        <f t="shared" si="207"/>
        <v>U03R13</v>
      </c>
      <c r="O116" s="34">
        <f t="shared" ca="1" si="229"/>
        <v>6.5699999999999932</v>
      </c>
      <c r="P116" s="8">
        <f t="shared" ca="1" si="208"/>
        <v>96</v>
      </c>
      <c r="Q116" s="2">
        <f t="shared" ca="1" si="231"/>
        <v>8.61</v>
      </c>
      <c r="R116" s="2">
        <f t="shared" ca="1" si="231"/>
        <v>39.619999999999997</v>
      </c>
      <c r="S116" s="2">
        <f t="shared" ca="1" si="231"/>
        <v>2.4700000000000002</v>
      </c>
      <c r="T116" s="2">
        <f t="shared" ca="1" si="231"/>
        <v>0</v>
      </c>
      <c r="U116" s="2">
        <f t="shared" ca="1" si="231"/>
        <v>14.5</v>
      </c>
      <c r="V116" s="2">
        <f t="shared" ca="1" si="231"/>
        <v>0</v>
      </c>
      <c r="W116" s="2">
        <f t="shared" ca="1" si="210"/>
        <v>65.2</v>
      </c>
      <c r="X116" s="2">
        <f t="shared" ca="1" si="211"/>
        <v>56.5</v>
      </c>
      <c r="Y116" s="8">
        <f t="shared" ca="1" si="212"/>
        <v>96</v>
      </c>
      <c r="Z116" s="2">
        <f t="shared" ca="1" si="232"/>
        <v>8.61</v>
      </c>
      <c r="AA116" s="2">
        <f t="shared" ca="1" si="232"/>
        <v>39.619999999999997</v>
      </c>
      <c r="AB116" s="2">
        <f t="shared" ca="1" si="232"/>
        <v>2.4700000000000002</v>
      </c>
      <c r="AC116" s="2">
        <f t="shared" ca="1" si="232"/>
        <v>0</v>
      </c>
      <c r="AD116" s="2">
        <f t="shared" ca="1" si="232"/>
        <v>14.5</v>
      </c>
      <c r="AE116" s="2">
        <f t="shared" ca="1" si="232"/>
        <v>0</v>
      </c>
      <c r="AF116" s="2">
        <f t="shared" ca="1" si="214"/>
        <v>65.2</v>
      </c>
      <c r="AG116" s="2">
        <f t="shared" ca="1" si="215"/>
        <v>56.5</v>
      </c>
      <c r="AH116" s="8">
        <f t="shared" ca="1" si="216"/>
        <v>96</v>
      </c>
      <c r="AI116" s="2">
        <f t="shared" ca="1" si="233"/>
        <v>8.57</v>
      </c>
      <c r="AJ116" s="2">
        <f t="shared" ca="1" si="233"/>
        <v>46.23</v>
      </c>
      <c r="AK116" s="2">
        <f t="shared" ca="1" si="233"/>
        <v>2.4700000000000002</v>
      </c>
      <c r="AL116" s="2">
        <f t="shared" ca="1" si="233"/>
        <v>0</v>
      </c>
      <c r="AM116" s="2">
        <f t="shared" ca="1" si="233"/>
        <v>14.5</v>
      </c>
      <c r="AN116" s="2" t="str">
        <f t="shared" ca="1" si="233"/>
        <v/>
      </c>
      <c r="AO116" s="2">
        <f t="shared" ca="1" si="218"/>
        <v>71.77</v>
      </c>
      <c r="AP116" s="2">
        <f t="shared" ca="1" si="219"/>
        <v>59.2</v>
      </c>
      <c r="AQ116" s="8">
        <f t="shared" ca="1" si="220"/>
        <v>96</v>
      </c>
      <c r="AR116" s="2">
        <f t="shared" ca="1" si="234"/>
        <v>8.57</v>
      </c>
      <c r="AS116" s="2">
        <f t="shared" ca="1" si="234"/>
        <v>46.23</v>
      </c>
      <c r="AT116" s="2">
        <f t="shared" ca="1" si="234"/>
        <v>2.4700000000000002</v>
      </c>
      <c r="AU116" s="2">
        <f t="shared" ca="1" si="234"/>
        <v>0</v>
      </c>
      <c r="AV116" s="2">
        <f t="shared" ca="1" si="234"/>
        <v>14.5</v>
      </c>
      <c r="AW116" s="2" t="str">
        <f t="shared" ca="1" si="234"/>
        <v/>
      </c>
      <c r="AX116" s="2">
        <f t="shared" ca="1" si="222"/>
        <v>71.77</v>
      </c>
      <c r="AY116" s="2">
        <f t="shared" ca="1" si="223"/>
        <v>59.2</v>
      </c>
      <c r="AZ116" t="str">
        <f t="shared" si="224"/>
        <v>U06R13</v>
      </c>
      <c r="BA116">
        <f t="shared" si="225"/>
        <v>116</v>
      </c>
      <c r="BB116" s="55" t="b">
        <f t="shared" si="230"/>
        <v>1</v>
      </c>
    </row>
    <row r="117" spans="1:54" x14ac:dyDescent="0.25">
      <c r="A117" t="str">
        <f t="shared" si="226"/>
        <v>U06</v>
      </c>
      <c r="B117" t="s">
        <v>38</v>
      </c>
      <c r="C117" s="3" t="str">
        <f t="shared" si="198"/>
        <v>Zone 14</v>
      </c>
      <c r="D117" s="56" t="str">
        <f t="shared" ca="1" si="199"/>
        <v>Pass</v>
      </c>
      <c r="E117" s="2">
        <f t="shared" ca="1" si="200"/>
        <v>60.26</v>
      </c>
      <c r="F117" s="2">
        <f t="shared" ca="1" si="201"/>
        <v>60.26</v>
      </c>
      <c r="G117" s="27">
        <f t="shared" ca="1" si="227"/>
        <v>0</v>
      </c>
      <c r="H117" s="3" t="str">
        <f t="shared" ca="1" si="202"/>
        <v>Yes</v>
      </c>
      <c r="I117" s="2">
        <f t="shared" ca="1" si="203"/>
        <v>66.5</v>
      </c>
      <c r="J117" s="2">
        <f t="shared" ca="1" si="204"/>
        <v>66.5</v>
      </c>
      <c r="K117" s="2">
        <f t="shared" ca="1" si="205"/>
        <v>66.5</v>
      </c>
      <c r="L117" s="27">
        <f t="shared" ca="1" si="228"/>
        <v>0</v>
      </c>
      <c r="M117" s="3" t="str">
        <f t="shared" ca="1" si="206"/>
        <v>Yes</v>
      </c>
      <c r="N117" s="3" t="str">
        <f t="shared" si="207"/>
        <v>U03R14</v>
      </c>
      <c r="O117" s="34">
        <f t="shared" ca="1" si="229"/>
        <v>6.240000000000002</v>
      </c>
      <c r="P117" s="8">
        <f t="shared" ca="1" si="208"/>
        <v>97</v>
      </c>
      <c r="Q117" s="2">
        <f t="shared" ca="1" si="231"/>
        <v>9.7799999999999994</v>
      </c>
      <c r="R117" s="2">
        <f t="shared" ca="1" si="231"/>
        <v>33.049999999999997</v>
      </c>
      <c r="S117" s="2">
        <f t="shared" ca="1" si="231"/>
        <v>2.37</v>
      </c>
      <c r="T117" s="2">
        <f t="shared" ca="1" si="231"/>
        <v>0</v>
      </c>
      <c r="U117" s="2">
        <f t="shared" ca="1" si="231"/>
        <v>15.06</v>
      </c>
      <c r="V117" s="2">
        <f t="shared" ca="1" si="231"/>
        <v>0</v>
      </c>
      <c r="W117" s="2">
        <f t="shared" ca="1" si="210"/>
        <v>60.26</v>
      </c>
      <c r="X117" s="2">
        <f t="shared" ca="1" si="211"/>
        <v>55.8</v>
      </c>
      <c r="Y117" s="8">
        <f t="shared" ca="1" si="212"/>
        <v>97</v>
      </c>
      <c r="Z117" s="2">
        <f t="shared" ca="1" si="232"/>
        <v>9.7799999999999994</v>
      </c>
      <c r="AA117" s="2">
        <f t="shared" ca="1" si="232"/>
        <v>33.049999999999997</v>
      </c>
      <c r="AB117" s="2">
        <f t="shared" ca="1" si="232"/>
        <v>2.37</v>
      </c>
      <c r="AC117" s="2">
        <f t="shared" ca="1" si="232"/>
        <v>0</v>
      </c>
      <c r="AD117" s="2">
        <f t="shared" ca="1" si="232"/>
        <v>15.06</v>
      </c>
      <c r="AE117" s="2">
        <f t="shared" ca="1" si="232"/>
        <v>0</v>
      </c>
      <c r="AF117" s="2">
        <f t="shared" ca="1" si="214"/>
        <v>60.26</v>
      </c>
      <c r="AG117" s="2">
        <f t="shared" ca="1" si="215"/>
        <v>55.8</v>
      </c>
      <c r="AH117" s="8">
        <f t="shared" ca="1" si="216"/>
        <v>97</v>
      </c>
      <c r="AI117" s="2">
        <f t="shared" ca="1" si="233"/>
        <v>9.61</v>
      </c>
      <c r="AJ117" s="2">
        <f t="shared" ca="1" si="233"/>
        <v>39.46</v>
      </c>
      <c r="AK117" s="2">
        <f t="shared" ca="1" si="233"/>
        <v>2.37</v>
      </c>
      <c r="AL117" s="2">
        <f t="shared" ca="1" si="233"/>
        <v>0</v>
      </c>
      <c r="AM117" s="2">
        <f t="shared" ca="1" si="233"/>
        <v>15.06</v>
      </c>
      <c r="AN117" s="2" t="str">
        <f t="shared" ca="1" si="233"/>
        <v/>
      </c>
      <c r="AO117" s="2">
        <f t="shared" ca="1" si="218"/>
        <v>66.5</v>
      </c>
      <c r="AP117" s="2">
        <f t="shared" ca="1" si="219"/>
        <v>58.6</v>
      </c>
      <c r="AQ117" s="8">
        <f t="shared" ca="1" si="220"/>
        <v>97</v>
      </c>
      <c r="AR117" s="2">
        <f t="shared" ca="1" si="234"/>
        <v>9.61</v>
      </c>
      <c r="AS117" s="2">
        <f t="shared" ca="1" si="234"/>
        <v>39.46</v>
      </c>
      <c r="AT117" s="2">
        <f t="shared" ca="1" si="234"/>
        <v>2.37</v>
      </c>
      <c r="AU117" s="2">
        <f t="shared" ca="1" si="234"/>
        <v>0</v>
      </c>
      <c r="AV117" s="2">
        <f t="shared" ca="1" si="234"/>
        <v>15.06</v>
      </c>
      <c r="AW117" s="2" t="str">
        <f t="shared" ca="1" si="234"/>
        <v/>
      </c>
      <c r="AX117" s="2">
        <f t="shared" ca="1" si="222"/>
        <v>66.5</v>
      </c>
      <c r="AY117" s="2">
        <f t="shared" ca="1" si="223"/>
        <v>58.6</v>
      </c>
      <c r="AZ117" t="str">
        <f t="shared" si="224"/>
        <v>U06R14</v>
      </c>
      <c r="BA117">
        <f t="shared" si="225"/>
        <v>117</v>
      </c>
      <c r="BB117" s="55" t="b">
        <f t="shared" si="230"/>
        <v>1</v>
      </c>
    </row>
    <row r="118" spans="1:54" x14ac:dyDescent="0.25">
      <c r="A118" t="str">
        <f t="shared" si="226"/>
        <v>U06</v>
      </c>
      <c r="B118" t="s">
        <v>39</v>
      </c>
      <c r="C118" s="3" t="str">
        <f t="shared" si="198"/>
        <v>Zone 15</v>
      </c>
      <c r="D118" s="56" t="str">
        <f t="shared" ca="1" si="199"/>
        <v>Pass</v>
      </c>
      <c r="E118" s="2">
        <f t="shared" ca="1" si="200"/>
        <v>93.7</v>
      </c>
      <c r="F118" s="2">
        <f t="shared" ca="1" si="201"/>
        <v>93.7</v>
      </c>
      <c r="G118" s="27">
        <f t="shared" ca="1" si="227"/>
        <v>0</v>
      </c>
      <c r="H118" s="3" t="str">
        <f t="shared" ca="1" si="202"/>
        <v>Yes</v>
      </c>
      <c r="I118" s="2">
        <f t="shared" ca="1" si="203"/>
        <v>102.02</v>
      </c>
      <c r="J118" s="2">
        <f t="shared" ca="1" si="204"/>
        <v>102.02</v>
      </c>
      <c r="K118" s="2">
        <f t="shared" ca="1" si="205"/>
        <v>102.02</v>
      </c>
      <c r="L118" s="27">
        <f t="shared" ca="1" si="228"/>
        <v>0</v>
      </c>
      <c r="M118" s="3" t="str">
        <f t="shared" ca="1" si="206"/>
        <v>Yes</v>
      </c>
      <c r="N118" s="3" t="str">
        <f t="shared" si="207"/>
        <v>U03R15</v>
      </c>
      <c r="O118" s="34">
        <f t="shared" ca="1" si="229"/>
        <v>8.3199999999999932</v>
      </c>
      <c r="P118" s="8">
        <f t="shared" ca="1" si="208"/>
        <v>98</v>
      </c>
      <c r="Q118" s="2">
        <f t="shared" ca="1" si="231"/>
        <v>0.08</v>
      </c>
      <c r="R118" s="2">
        <f t="shared" ca="1" si="231"/>
        <v>80.239999999999995</v>
      </c>
      <c r="S118" s="2">
        <f t="shared" ca="1" si="231"/>
        <v>2.37</v>
      </c>
      <c r="T118" s="2">
        <f t="shared" ca="1" si="231"/>
        <v>0</v>
      </c>
      <c r="U118" s="2">
        <f t="shared" ca="1" si="231"/>
        <v>11.01</v>
      </c>
      <c r="V118" s="2">
        <f t="shared" ca="1" si="231"/>
        <v>0</v>
      </c>
      <c r="W118" s="2">
        <f t="shared" ca="1" si="210"/>
        <v>93.7</v>
      </c>
      <c r="X118" s="2">
        <f t="shared" ca="1" si="211"/>
        <v>59.9</v>
      </c>
      <c r="Y118" s="8">
        <f t="shared" ca="1" si="212"/>
        <v>98</v>
      </c>
      <c r="Z118" s="2">
        <f t="shared" ca="1" si="232"/>
        <v>0.08</v>
      </c>
      <c r="AA118" s="2">
        <f t="shared" ca="1" si="232"/>
        <v>80.239999999999995</v>
      </c>
      <c r="AB118" s="2">
        <f t="shared" ca="1" si="232"/>
        <v>2.37</v>
      </c>
      <c r="AC118" s="2">
        <f t="shared" ca="1" si="232"/>
        <v>0</v>
      </c>
      <c r="AD118" s="2">
        <f t="shared" ca="1" si="232"/>
        <v>11.01</v>
      </c>
      <c r="AE118" s="2">
        <f t="shared" ca="1" si="232"/>
        <v>0</v>
      </c>
      <c r="AF118" s="2">
        <f t="shared" ca="1" si="214"/>
        <v>93.7</v>
      </c>
      <c r="AG118" s="2">
        <f t="shared" ca="1" si="215"/>
        <v>59.9</v>
      </c>
      <c r="AH118" s="8">
        <f t="shared" ca="1" si="216"/>
        <v>98</v>
      </c>
      <c r="AI118" s="2">
        <f t="shared" ca="1" si="233"/>
        <v>0.09</v>
      </c>
      <c r="AJ118" s="2">
        <f t="shared" ca="1" si="233"/>
        <v>88.55</v>
      </c>
      <c r="AK118" s="2">
        <f t="shared" ca="1" si="233"/>
        <v>2.37</v>
      </c>
      <c r="AL118" s="2">
        <f t="shared" ca="1" si="233"/>
        <v>0</v>
      </c>
      <c r="AM118" s="2">
        <f t="shared" ca="1" si="233"/>
        <v>11.01</v>
      </c>
      <c r="AN118" s="2" t="str">
        <f t="shared" ca="1" si="233"/>
        <v/>
      </c>
      <c r="AO118" s="2">
        <f t="shared" ca="1" si="218"/>
        <v>102.02</v>
      </c>
      <c r="AP118" s="2">
        <f t="shared" ca="1" si="219"/>
        <v>62.9</v>
      </c>
      <c r="AQ118" s="8">
        <f t="shared" ca="1" si="220"/>
        <v>98</v>
      </c>
      <c r="AR118" s="2">
        <f t="shared" ca="1" si="234"/>
        <v>0.09</v>
      </c>
      <c r="AS118" s="2">
        <f t="shared" ca="1" si="234"/>
        <v>88.55</v>
      </c>
      <c r="AT118" s="2">
        <f t="shared" ca="1" si="234"/>
        <v>2.37</v>
      </c>
      <c r="AU118" s="2">
        <f t="shared" ca="1" si="234"/>
        <v>0</v>
      </c>
      <c r="AV118" s="2">
        <f t="shared" ca="1" si="234"/>
        <v>11.01</v>
      </c>
      <c r="AW118" s="2" t="str">
        <f t="shared" ca="1" si="234"/>
        <v/>
      </c>
      <c r="AX118" s="2">
        <f t="shared" ca="1" si="222"/>
        <v>102.02</v>
      </c>
      <c r="AY118" s="2">
        <f t="shared" ca="1" si="223"/>
        <v>62.9</v>
      </c>
      <c r="AZ118" t="str">
        <f t="shared" si="224"/>
        <v>U06R15</v>
      </c>
      <c r="BA118">
        <f t="shared" si="225"/>
        <v>118</v>
      </c>
      <c r="BB118" s="55" t="b">
        <f t="shared" si="230"/>
        <v>1</v>
      </c>
    </row>
    <row r="119" spans="1:54" x14ac:dyDescent="0.25">
      <c r="A119" t="str">
        <f t="shared" si="226"/>
        <v>U06</v>
      </c>
      <c r="B119" t="s">
        <v>40</v>
      </c>
      <c r="C119" s="3" t="str">
        <f t="shared" si="198"/>
        <v>Zone 16</v>
      </c>
      <c r="D119" s="56" t="str">
        <f t="shared" ca="1" si="199"/>
        <v>Pass</v>
      </c>
      <c r="E119" s="2">
        <f t="shared" ca="1" si="200"/>
        <v>53.24</v>
      </c>
      <c r="F119" s="2">
        <f t="shared" ca="1" si="201"/>
        <v>53.24</v>
      </c>
      <c r="G119" s="27">
        <f t="shared" ca="1" si="227"/>
        <v>0</v>
      </c>
      <c r="H119" s="3" t="str">
        <f t="shared" ca="1" si="202"/>
        <v>Yes</v>
      </c>
      <c r="I119" s="2">
        <f t="shared" ca="1" si="203"/>
        <v>56.23</v>
      </c>
      <c r="J119" s="2">
        <f t="shared" ca="1" si="204"/>
        <v>56.23</v>
      </c>
      <c r="K119" s="2">
        <f t="shared" ca="1" si="205"/>
        <v>56.23</v>
      </c>
      <c r="L119" s="27">
        <f t="shared" ca="1" si="228"/>
        <v>0</v>
      </c>
      <c r="M119" s="3" t="str">
        <f t="shared" ca="1" si="206"/>
        <v>Yes</v>
      </c>
      <c r="N119" s="3" t="str">
        <f t="shared" si="207"/>
        <v>U03R16</v>
      </c>
      <c r="O119" s="34">
        <f t="shared" ca="1" si="229"/>
        <v>2.9899999999999949</v>
      </c>
      <c r="P119" s="8">
        <f t="shared" ca="1" si="208"/>
        <v>99</v>
      </c>
      <c r="Q119" s="2">
        <f t="shared" ca="1" si="231"/>
        <v>27.07</v>
      </c>
      <c r="R119" s="2">
        <f t="shared" ca="1" si="231"/>
        <v>5.36</v>
      </c>
      <c r="S119" s="2">
        <f t="shared" ca="1" si="231"/>
        <v>2.36</v>
      </c>
      <c r="T119" s="2">
        <f t="shared" ca="1" si="231"/>
        <v>0</v>
      </c>
      <c r="U119" s="2">
        <f t="shared" ca="1" si="231"/>
        <v>18.45</v>
      </c>
      <c r="V119" s="2">
        <f t="shared" ca="1" si="231"/>
        <v>0</v>
      </c>
      <c r="W119" s="2">
        <f t="shared" ca="1" si="210"/>
        <v>53.24</v>
      </c>
      <c r="X119" s="2">
        <f t="shared" ca="1" si="211"/>
        <v>61.4</v>
      </c>
      <c r="Y119" s="8">
        <f t="shared" ca="1" si="212"/>
        <v>99</v>
      </c>
      <c r="Z119" s="2">
        <f t="shared" ca="1" si="232"/>
        <v>27.07</v>
      </c>
      <c r="AA119" s="2">
        <f t="shared" ca="1" si="232"/>
        <v>5.36</v>
      </c>
      <c r="AB119" s="2">
        <f t="shared" ca="1" si="232"/>
        <v>2.36</v>
      </c>
      <c r="AC119" s="2">
        <f t="shared" ca="1" si="232"/>
        <v>0</v>
      </c>
      <c r="AD119" s="2">
        <f t="shared" ca="1" si="232"/>
        <v>18.45</v>
      </c>
      <c r="AE119" s="2">
        <f t="shared" ca="1" si="232"/>
        <v>0</v>
      </c>
      <c r="AF119" s="2">
        <f t="shared" ca="1" si="214"/>
        <v>53.24</v>
      </c>
      <c r="AG119" s="2">
        <f t="shared" ca="1" si="215"/>
        <v>61.4</v>
      </c>
      <c r="AH119" s="8">
        <f t="shared" ca="1" si="216"/>
        <v>99</v>
      </c>
      <c r="AI119" s="2">
        <f t="shared" ca="1" si="233"/>
        <v>26.63</v>
      </c>
      <c r="AJ119" s="2">
        <f t="shared" ca="1" si="233"/>
        <v>8.7899999999999991</v>
      </c>
      <c r="AK119" s="2">
        <f t="shared" ca="1" si="233"/>
        <v>2.36</v>
      </c>
      <c r="AL119" s="2">
        <f t="shared" ca="1" si="233"/>
        <v>0</v>
      </c>
      <c r="AM119" s="2">
        <f t="shared" ca="1" si="233"/>
        <v>18.45</v>
      </c>
      <c r="AN119" s="2" t="str">
        <f t="shared" ca="1" si="233"/>
        <v/>
      </c>
      <c r="AO119" s="2">
        <f t="shared" ca="1" si="218"/>
        <v>56.23</v>
      </c>
      <c r="AP119" s="2">
        <f t="shared" ca="1" si="219"/>
        <v>62.9</v>
      </c>
      <c r="AQ119" s="8">
        <f t="shared" ca="1" si="220"/>
        <v>99</v>
      </c>
      <c r="AR119" s="2">
        <f t="shared" ca="1" si="234"/>
        <v>26.63</v>
      </c>
      <c r="AS119" s="2">
        <f t="shared" ca="1" si="234"/>
        <v>8.7899999999999991</v>
      </c>
      <c r="AT119" s="2">
        <f t="shared" ca="1" si="234"/>
        <v>2.36</v>
      </c>
      <c r="AU119" s="2">
        <f t="shared" ca="1" si="234"/>
        <v>0</v>
      </c>
      <c r="AV119" s="2">
        <f t="shared" ca="1" si="234"/>
        <v>18.45</v>
      </c>
      <c r="AW119" s="2" t="str">
        <f t="shared" ca="1" si="234"/>
        <v/>
      </c>
      <c r="AX119" s="2">
        <f t="shared" ca="1" si="222"/>
        <v>56.23</v>
      </c>
      <c r="AY119" s="2">
        <f t="shared" ca="1" si="223"/>
        <v>62.9</v>
      </c>
      <c r="AZ119" t="str">
        <f t="shared" si="224"/>
        <v>U06R16</v>
      </c>
      <c r="BA119">
        <f t="shared" si="225"/>
        <v>119</v>
      </c>
      <c r="BB119" s="55" t="b">
        <f t="shared" si="230"/>
        <v>1</v>
      </c>
    </row>
    <row r="120" spans="1:54" x14ac:dyDescent="0.25">
      <c r="A120" s="33" t="str">
        <f>"Result "&amp;A103</f>
        <v>Result U06</v>
      </c>
      <c r="C120" s="5"/>
      <c r="D120" s="57" t="str">
        <f ca="1">IF(NOT(BB120),"n/a",IF(COUNTIF(D104:D119,Pass)=16,Pass,Fail))</f>
        <v>Pass</v>
      </c>
      <c r="E120" s="36">
        <f ca="1">AVERAGE(E104:E119)</f>
        <v>43.057500000000005</v>
      </c>
      <c r="F120" s="36">
        <f ca="1">AVERAGE(F104:F119)</f>
        <v>43.057500000000005</v>
      </c>
      <c r="G120" s="32">
        <f ca="1">IF(E120=0,0,(F120-E120)/E120)</f>
        <v>0</v>
      </c>
      <c r="H120" s="32"/>
      <c r="I120" s="36">
        <f ca="1">AVERAGE(I104:I119)</f>
        <v>46.785625000000003</v>
      </c>
      <c r="J120" s="36">
        <f ca="1">AVERAGE(J104:J119)</f>
        <v>46.785625000000003</v>
      </c>
      <c r="K120" s="36">
        <f ca="1">AVERAGE(K104:K119)</f>
        <v>46.785625000000003</v>
      </c>
      <c r="L120" s="32">
        <f t="shared" ca="1" si="228"/>
        <v>0</v>
      </c>
      <c r="M120" s="32" t="s">
        <v>542</v>
      </c>
      <c r="N120" s="30">
        <f ca="1">MIN(L104:L119)</f>
        <v>0</v>
      </c>
      <c r="O120" s="29">
        <f ca="1">AVERAGE(O104:O119)</f>
        <v>3.728124999999999</v>
      </c>
      <c r="P120" s="30" t="s">
        <v>544</v>
      </c>
      <c r="Q120" s="29">
        <f ca="1">AVERAGE(Q104:Q119)</f>
        <v>6.8543749999999992</v>
      </c>
      <c r="R120" s="29">
        <f ca="1">AVERAGE(R104:R119)</f>
        <v>18.338750000000001</v>
      </c>
      <c r="S120" s="29">
        <f ca="1">AVERAGE(S104:S119)</f>
        <v>2.4293749999999998</v>
      </c>
      <c r="T120" s="29"/>
      <c r="U120" s="29">
        <f ca="1">AVERAGE(U104:U119)</f>
        <v>15.434999999999999</v>
      </c>
      <c r="V120" s="29">
        <f ca="1">AVERAGE(V104:V119)</f>
        <v>0</v>
      </c>
      <c r="W120" s="29">
        <f ca="1">AVERAGE(W104:W119)</f>
        <v>43.057500000000005</v>
      </c>
      <c r="X120" s="29">
        <f ca="1">AVERAGE(X104:X119)</f>
        <v>57.962499999999991</v>
      </c>
      <c r="Y120" s="29" t="s">
        <v>544</v>
      </c>
      <c r="Z120" s="29">
        <f ca="1">AVERAGE(Z104:Z119)</f>
        <v>6.8543749999999992</v>
      </c>
      <c r="AA120" s="29">
        <f ca="1">AVERAGE(AA104:AA119)</f>
        <v>18.338750000000001</v>
      </c>
      <c r="AB120" s="29">
        <f ca="1">AVERAGE(AB104:AB119)</f>
        <v>2.4293749999999998</v>
      </c>
      <c r="AC120" s="29">
        <f ca="1">AVERAGE(AC104:AC119)</f>
        <v>0</v>
      </c>
      <c r="AD120" s="29">
        <f ca="1">AVERAGE(AD104:AD119)</f>
        <v>15.434999999999999</v>
      </c>
      <c r="AE120" s="29"/>
      <c r="AF120" s="29">
        <f ca="1">AVERAGE(AF104:AF119)</f>
        <v>43.057500000000005</v>
      </c>
      <c r="AG120" s="29">
        <f ca="1">AVERAGE(AG104:AG119)</f>
        <v>57.962499999999991</v>
      </c>
      <c r="AI120" s="29">
        <f ca="1">AVERAGE(AI104:AI119)</f>
        <v>6.7381249999999993</v>
      </c>
      <c r="AJ120" s="29">
        <f ca="1">AVERAGE(AJ104:AJ119)</f>
        <v>22.183125</v>
      </c>
      <c r="AK120" s="29">
        <f ca="1">AVERAGE(AK104:AK119)</f>
        <v>2.4293749999999998</v>
      </c>
      <c r="AL120" s="29">
        <f ca="1">AVERAGE(AL104:AL119)</f>
        <v>0</v>
      </c>
      <c r="AM120" s="29">
        <f ca="1">AVERAGE(AM104:AM119)</f>
        <v>15.434999999999999</v>
      </c>
      <c r="AN120" s="29"/>
      <c r="AO120" s="29">
        <f ca="1">AVERAGE(AO104:AO119)</f>
        <v>46.785625000000003</v>
      </c>
      <c r="AP120" s="29">
        <f ca="1">AVERAGE(AP104:AP119)</f>
        <v>59.774999999999999</v>
      </c>
      <c r="AQ120" s="29" t="s">
        <v>544</v>
      </c>
      <c r="AR120" s="29">
        <f ca="1">AVERAGE(AR104:AR119)</f>
        <v>6.7381249999999993</v>
      </c>
      <c r="AS120" s="29">
        <f ca="1">AVERAGE(AS104:AS119)</f>
        <v>22.183125</v>
      </c>
      <c r="AT120" s="29">
        <f ca="1">AVERAGE(AT104:AT119)</f>
        <v>2.4293749999999998</v>
      </c>
      <c r="AU120" s="29">
        <f ca="1">AVERAGE(AU104:AU119)</f>
        <v>0</v>
      </c>
      <c r="AV120" s="29">
        <f ca="1">AVERAGE(AV104:AV119)</f>
        <v>15.434999999999999</v>
      </c>
      <c r="AW120" s="29"/>
      <c r="AX120" s="29">
        <f ca="1">AVERAGE(AX104:AX119)</f>
        <v>46.785625000000003</v>
      </c>
      <c r="AY120" s="29">
        <f ca="1">AVERAGE(AY104:AY119)</f>
        <v>59.774999999999999</v>
      </c>
      <c r="BB120" s="55" t="b">
        <f t="shared" si="230"/>
        <v>1</v>
      </c>
    </row>
    <row r="121" spans="1:54" x14ac:dyDescent="0.25">
      <c r="C121" s="6" t="s">
        <v>562</v>
      </c>
      <c r="D121" s="6"/>
      <c r="E121" s="6"/>
      <c r="F121" s="6"/>
      <c r="G121" s="6"/>
      <c r="H121" s="6"/>
      <c r="I121" s="6"/>
      <c r="J121" s="6"/>
      <c r="K121" s="6"/>
      <c r="L121" s="5" t="s">
        <v>544</v>
      </c>
      <c r="M121" s="5" t="s">
        <v>543</v>
      </c>
      <c r="N121" s="31">
        <f ca="1">MAX(L104:L119)</f>
        <v>0</v>
      </c>
      <c r="Y121" s="6" t="s">
        <v>545</v>
      </c>
      <c r="Z121" s="30">
        <f ca="1">(Z120-Q120)/Q120</f>
        <v>0</v>
      </c>
      <c r="AA121" s="30">
        <f ca="1">(AA120-R120)/R120</f>
        <v>0</v>
      </c>
      <c r="AB121" s="30">
        <f ca="1">(AB120-S120)/S120</f>
        <v>0</v>
      </c>
      <c r="AC121" s="30"/>
      <c r="AD121" s="30">
        <f ca="1">(AD120-U120)/U120</f>
        <v>0</v>
      </c>
      <c r="AE121" s="30"/>
      <c r="AF121" s="30">
        <f ca="1">(AF120-W120)/W120</f>
        <v>0</v>
      </c>
      <c r="AQ121" s="6"/>
      <c r="AR121" s="30"/>
      <c r="AS121" s="30"/>
      <c r="AT121" s="30"/>
      <c r="AU121" s="30"/>
      <c r="AV121" s="30"/>
      <c r="AW121" s="30"/>
      <c r="AX121" s="30"/>
      <c r="BB121" s="53"/>
    </row>
    <row r="122" spans="1:54" x14ac:dyDescent="0.25">
      <c r="A122" s="6" t="s">
        <v>453</v>
      </c>
      <c r="B122" s="6" t="str">
        <f>VLOOKUP(A122,TestArray,2)&amp;" in "&amp;VLOOKUP(A122,TestArray,3)&amp;" for Prototype "&amp;VLOOKUP(A122,TestArray,4)</f>
        <v>Common Measures in Zone 12 for Prototype P2100ft2</v>
      </c>
      <c r="C122" s="6"/>
      <c r="I122" s="6" t="str">
        <f>VLOOKUP(A122,TestArray,21)</f>
        <v>Standard = T01 Standard for this test</v>
      </c>
      <c r="BB122" s="53"/>
    </row>
    <row r="123" spans="1:54" x14ac:dyDescent="0.25">
      <c r="A123" t="str">
        <f>A122</f>
        <v>U07</v>
      </c>
      <c r="B123" t="s">
        <v>3</v>
      </c>
      <c r="C123" s="3" t="str">
        <f t="shared" ref="C123:C132" si="235">VLOOKUP(A123,TestArray,4+RIGHT(B123,2))</f>
        <v>Package</v>
      </c>
      <c r="D123" t="str">
        <f t="shared" ref="D123:D132" ca="1" si="236">IF(NOT(BB123),"n/a",IF(AND(H123=Yes,M123=Yes),Pass,Fail))</f>
        <v>Pass</v>
      </c>
      <c r="E123" s="2">
        <f t="shared" ref="E123:E132" ca="1" si="237">IF(Units="EDR",X123,W123)</f>
        <v>36.96</v>
      </c>
      <c r="F123" s="2">
        <f t="shared" ref="F123:F132" ca="1" si="238">IF(Units="EDR",AG123,AF123)</f>
        <v>36.96</v>
      </c>
      <c r="G123" s="27">
        <f t="shared" ref="G123:G132" ca="1" si="239">IF(E123=0,0,(F123-E123)/E123)</f>
        <v>0</v>
      </c>
      <c r="H123" s="3" t="str">
        <f t="shared" ref="H123:H132" ca="1" si="240">IF(AND((E123-Tolerance&lt;=F123),(E123+Tolerance&gt;=F123)),Yes,No)</f>
        <v>Yes</v>
      </c>
      <c r="I123" s="2">
        <f t="shared" ref="I123:I132" ca="1" si="241">IF(Units="EDR",J123,INDIRECT(RefCol&amp;INDEX(StandardArray,MATCH($N123,StandardList,0),2)))</f>
        <v>41.01</v>
      </c>
      <c r="J123" s="2">
        <f t="shared" ref="J123:J132" ca="1" si="242">IF(Units="EDR",AP123,AO123)</f>
        <v>41.01</v>
      </c>
      <c r="K123" s="2">
        <f t="shared" ref="K123:K132" ca="1" si="243">IF(Units="EDR",AY123,AX123)</f>
        <v>41.01</v>
      </c>
      <c r="L123" s="27">
        <f t="shared" ref="L123:L133" ca="1" si="244">IF(I123=0,0,(K123-I123)/I123)</f>
        <v>0</v>
      </c>
      <c r="M123" s="3" t="str">
        <f t="shared" ref="M123:M132" ca="1" si="245">IF(AND((I123-Tolerance&lt;=K123),(I123+Tolerance&gt;=K123),(J123-Tolerance&lt;=K123),(J123+Tolerance&gt;=K123)),Yes,No)</f>
        <v>Yes</v>
      </c>
      <c r="N123" s="19" t="s">
        <v>343</v>
      </c>
      <c r="O123" s="34">
        <f t="shared" ref="O123:O132" ca="1" si="246">K123-F123</f>
        <v>4.0499999999999972</v>
      </c>
      <c r="P123" s="8">
        <f t="shared" ref="P123:P132" ca="1" si="247">MATCH($A123&amp;$B123,INDIRECT(P$2),0)</f>
        <v>100</v>
      </c>
      <c r="Q123" s="2">
        <f t="shared" ref="Q123:V132" ca="1" si="248">IF(Q$3=0,"",INDEX(INDIRECT(Q$1),$P123,Q$3))</f>
        <v>19.93</v>
      </c>
      <c r="R123" s="2">
        <f t="shared" ca="1" si="248"/>
        <v>7.3</v>
      </c>
      <c r="S123" s="2">
        <f t="shared" ca="1" si="248"/>
        <v>1.17</v>
      </c>
      <c r="T123" s="2">
        <f t="shared" ca="1" si="248"/>
        <v>0</v>
      </c>
      <c r="U123" s="2">
        <f t="shared" ca="1" si="248"/>
        <v>8.56</v>
      </c>
      <c r="V123" s="2">
        <f t="shared" ca="1" si="248"/>
        <v>0</v>
      </c>
      <c r="W123" s="2">
        <f t="shared" ref="W123:W132" ca="1" si="249">IF(TotalSum="No",INDEX(INDIRECT(W$1),$P123,W$3),SUM(Q123:V123))</f>
        <v>36.96</v>
      </c>
      <c r="X123" s="2">
        <f t="shared" ref="X123:X132" ca="1" si="250">IF(X$3=0,"",INDEX(INDIRECT(X$1),$P123,X$3))</f>
        <v>44.8</v>
      </c>
      <c r="Y123" s="8">
        <f t="shared" ref="Y123:Y132" ca="1" si="251">MATCH($A123&amp;$B123,INDIRECT(Y$2),0)</f>
        <v>100</v>
      </c>
      <c r="Z123" s="2">
        <f t="shared" ref="Z123:AE132" ca="1" si="252">IF(Z$3=0,"",INDEX(INDIRECT(Z$1),$Y123,Z$3))</f>
        <v>19.93</v>
      </c>
      <c r="AA123" s="2">
        <f t="shared" ca="1" si="252"/>
        <v>7.3</v>
      </c>
      <c r="AB123" s="2">
        <f t="shared" ca="1" si="252"/>
        <v>1.17</v>
      </c>
      <c r="AC123" s="2">
        <f t="shared" ca="1" si="252"/>
        <v>0</v>
      </c>
      <c r="AD123" s="2">
        <f t="shared" ca="1" si="252"/>
        <v>8.56</v>
      </c>
      <c r="AE123" s="2">
        <f t="shared" ca="1" si="252"/>
        <v>0</v>
      </c>
      <c r="AF123" s="2">
        <f t="shared" ref="AF123:AF132" ca="1" si="253">IF(TotalSum="No",INDEX(INDIRECT(AF$1),$Y123,AF$3),SUM(Z123:AE123))</f>
        <v>36.96</v>
      </c>
      <c r="AG123" s="2">
        <f t="shared" ref="AG123:AG132" ca="1" si="254">IF(AG$3=0,"",INDEX(INDIRECT(AG$1),$P123,AG$3))</f>
        <v>44.8</v>
      </c>
      <c r="AH123" s="8">
        <f t="shared" ref="AH123:AH132" ca="1" si="255">MATCH($A123&amp;$B123,INDIRECT(AH$2),0)</f>
        <v>100</v>
      </c>
      <c r="AI123" s="2">
        <f t="shared" ref="AI123:AN132" ca="1" si="256">IF(AI$3=0,"",INDEX(INDIRECT(AI$1),$AH123,AI$3))</f>
        <v>20.99</v>
      </c>
      <c r="AJ123" s="2">
        <f t="shared" ca="1" si="256"/>
        <v>10.29</v>
      </c>
      <c r="AK123" s="2">
        <f t="shared" ca="1" si="256"/>
        <v>1.17</v>
      </c>
      <c r="AL123" s="2">
        <f t="shared" ca="1" si="256"/>
        <v>0</v>
      </c>
      <c r="AM123" s="2">
        <f t="shared" ca="1" si="256"/>
        <v>8.56</v>
      </c>
      <c r="AN123" s="2" t="str">
        <f t="shared" ca="1" si="256"/>
        <v/>
      </c>
      <c r="AO123" s="2">
        <f t="shared" ref="AO123:AO132" ca="1" si="257">IF(TotalSum="No",INDEX(INDIRECT(AO$1),$AH123,AO$3),SUM(AI123:AN123))</f>
        <v>41.01</v>
      </c>
      <c r="AP123" s="2">
        <f t="shared" ref="AP123:AP132" ca="1" si="258">IF(AP$3=0,"",INDEX(INDIRECT(AP$1),$P123,AP$3))</f>
        <v>47.2</v>
      </c>
      <c r="AQ123" s="8">
        <f t="shared" ref="AQ123:AQ132" ca="1" si="259">MATCH($A123&amp;$B123,INDIRECT(AQ$2),0)</f>
        <v>100</v>
      </c>
      <c r="AR123" s="2">
        <f t="shared" ref="AR123:AW132" ca="1" si="260">IF(AR$3=0,"",INDEX(INDIRECT(AR$1),$AQ123,AR$3))</f>
        <v>20.99</v>
      </c>
      <c r="AS123" s="2">
        <f t="shared" ca="1" si="260"/>
        <v>10.29</v>
      </c>
      <c r="AT123" s="2">
        <f t="shared" ca="1" si="260"/>
        <v>1.17</v>
      </c>
      <c r="AU123" s="2">
        <f t="shared" ca="1" si="260"/>
        <v>0</v>
      </c>
      <c r="AV123" s="2">
        <f t="shared" ca="1" si="260"/>
        <v>8.56</v>
      </c>
      <c r="AW123" s="2" t="str">
        <f t="shared" ca="1" si="260"/>
        <v/>
      </c>
      <c r="AX123" s="2">
        <f t="shared" ref="AX123:AX132" ca="1" si="261">IF(TotalSum="No",INDEX(INDIRECT(AX$1),$AQ123,AX$3),SUM(AR123:AW123))</f>
        <v>41.01</v>
      </c>
      <c r="AY123" s="2">
        <f t="shared" ref="AY123:AY132" ca="1" si="262">IF(AY$3=0,"",INDEX(INDIRECT(AY$1),$P123,AY$3))</f>
        <v>47.2</v>
      </c>
      <c r="AZ123" t="str">
        <f t="shared" ref="AZ123:AZ132" si="263">A123&amp;B123</f>
        <v>U07R01</v>
      </c>
      <c r="BA123">
        <f t="shared" ref="BA123:BA132" si="264">ROW(AZ123)</f>
        <v>123</v>
      </c>
      <c r="BB123" s="53" t="b">
        <f>AND(SingleFamily="Yes",NewlyConstructed="Yes")</f>
        <v>1</v>
      </c>
    </row>
    <row r="124" spans="1:54" x14ac:dyDescent="0.25">
      <c r="A124" t="str">
        <f t="shared" ref="A124:A132" si="265">A123</f>
        <v>U07</v>
      </c>
      <c r="B124" t="s">
        <v>26</v>
      </c>
      <c r="C124" s="3" t="str">
        <f t="shared" si="235"/>
        <v>Fenestration U 0.40/S 0.40</v>
      </c>
      <c r="D124" s="56" t="str">
        <f t="shared" ca="1" si="236"/>
        <v>Pass</v>
      </c>
      <c r="E124" s="2">
        <f t="shared" ca="1" si="237"/>
        <v>42.44</v>
      </c>
      <c r="F124" s="2">
        <f t="shared" ca="1" si="238"/>
        <v>42.44</v>
      </c>
      <c r="G124" s="27">
        <f t="shared" ca="1" si="239"/>
        <v>0</v>
      </c>
      <c r="H124" s="3" t="str">
        <f t="shared" ca="1" si="240"/>
        <v>Yes</v>
      </c>
      <c r="I124" s="2">
        <f t="shared" ca="1" si="241"/>
        <v>41.01</v>
      </c>
      <c r="J124" s="2">
        <f t="shared" ca="1" si="242"/>
        <v>41.01</v>
      </c>
      <c r="K124" s="2">
        <f t="shared" ca="1" si="243"/>
        <v>41.01</v>
      </c>
      <c r="L124" s="27">
        <f t="shared" ca="1" si="244"/>
        <v>0</v>
      </c>
      <c r="M124" s="3" t="str">
        <f t="shared" ca="1" si="245"/>
        <v>Yes</v>
      </c>
      <c r="N124" s="3" t="str">
        <f>N123</f>
        <v>U01R12</v>
      </c>
      <c r="O124" s="34">
        <f t="shared" ca="1" si="246"/>
        <v>-1.4299999999999997</v>
      </c>
      <c r="P124" s="8">
        <f t="shared" ca="1" si="247"/>
        <v>101</v>
      </c>
      <c r="Q124" s="2">
        <f t="shared" ca="1" si="248"/>
        <v>18.34</v>
      </c>
      <c r="R124" s="2">
        <f t="shared" ca="1" si="248"/>
        <v>14.37</v>
      </c>
      <c r="S124" s="2">
        <f t="shared" ca="1" si="248"/>
        <v>1.17</v>
      </c>
      <c r="T124" s="2">
        <f t="shared" ca="1" si="248"/>
        <v>0</v>
      </c>
      <c r="U124" s="2">
        <f t="shared" ca="1" si="248"/>
        <v>8.56</v>
      </c>
      <c r="V124" s="2">
        <f t="shared" ca="1" si="248"/>
        <v>0</v>
      </c>
      <c r="W124" s="2">
        <f t="shared" ca="1" si="249"/>
        <v>42.44</v>
      </c>
      <c r="X124" s="2">
        <f t="shared" ca="1" si="250"/>
        <v>48</v>
      </c>
      <c r="Y124" s="8">
        <f t="shared" ca="1" si="251"/>
        <v>101</v>
      </c>
      <c r="Z124" s="2">
        <f t="shared" ca="1" si="252"/>
        <v>18.34</v>
      </c>
      <c r="AA124" s="2">
        <f t="shared" ca="1" si="252"/>
        <v>14.37</v>
      </c>
      <c r="AB124" s="2">
        <f t="shared" ca="1" si="252"/>
        <v>1.17</v>
      </c>
      <c r="AC124" s="2">
        <f t="shared" ca="1" si="252"/>
        <v>0</v>
      </c>
      <c r="AD124" s="2">
        <f t="shared" ca="1" si="252"/>
        <v>8.56</v>
      </c>
      <c r="AE124" s="2">
        <f t="shared" ca="1" si="252"/>
        <v>0</v>
      </c>
      <c r="AF124" s="2">
        <f t="shared" ca="1" si="253"/>
        <v>42.44</v>
      </c>
      <c r="AG124" s="2">
        <f t="shared" ca="1" si="254"/>
        <v>48</v>
      </c>
      <c r="AH124" s="8">
        <f t="shared" ca="1" si="255"/>
        <v>101</v>
      </c>
      <c r="AI124" s="2">
        <f t="shared" ca="1" si="256"/>
        <v>20.99</v>
      </c>
      <c r="AJ124" s="2">
        <f t="shared" ca="1" si="256"/>
        <v>10.29</v>
      </c>
      <c r="AK124" s="2">
        <f t="shared" ca="1" si="256"/>
        <v>1.17</v>
      </c>
      <c r="AL124" s="2">
        <f t="shared" ca="1" si="256"/>
        <v>0</v>
      </c>
      <c r="AM124" s="2">
        <f t="shared" ca="1" si="256"/>
        <v>8.56</v>
      </c>
      <c r="AN124" s="2" t="str">
        <f t="shared" ca="1" si="256"/>
        <v/>
      </c>
      <c r="AO124" s="2">
        <f t="shared" ca="1" si="257"/>
        <v>41.01</v>
      </c>
      <c r="AP124" s="2">
        <f t="shared" ca="1" si="258"/>
        <v>47.2</v>
      </c>
      <c r="AQ124" s="8">
        <f t="shared" ca="1" si="259"/>
        <v>101</v>
      </c>
      <c r="AR124" s="2">
        <f t="shared" ca="1" si="260"/>
        <v>20.99</v>
      </c>
      <c r="AS124" s="2">
        <f t="shared" ca="1" si="260"/>
        <v>10.29</v>
      </c>
      <c r="AT124" s="2">
        <f t="shared" ca="1" si="260"/>
        <v>1.17</v>
      </c>
      <c r="AU124" s="2">
        <f t="shared" ca="1" si="260"/>
        <v>0</v>
      </c>
      <c r="AV124" s="2">
        <f t="shared" ca="1" si="260"/>
        <v>8.56</v>
      </c>
      <c r="AW124" s="2" t="str">
        <f t="shared" ca="1" si="260"/>
        <v/>
      </c>
      <c r="AX124" s="2">
        <f t="shared" ca="1" si="261"/>
        <v>41.01</v>
      </c>
      <c r="AY124" s="2">
        <f t="shared" ca="1" si="262"/>
        <v>47.2</v>
      </c>
      <c r="AZ124" t="str">
        <f t="shared" si="263"/>
        <v>U07R02</v>
      </c>
      <c r="BA124">
        <f t="shared" si="264"/>
        <v>124</v>
      </c>
      <c r="BB124" s="53" t="b">
        <f>BB123</f>
        <v>1</v>
      </c>
    </row>
    <row r="125" spans="1:54" x14ac:dyDescent="0.25">
      <c r="A125" t="str">
        <f t="shared" si="265"/>
        <v>U07</v>
      </c>
      <c r="B125" t="s">
        <v>27</v>
      </c>
      <c r="C125" s="3" t="str">
        <f t="shared" si="235"/>
        <v>Wall R13/Roof Deck Above R6</v>
      </c>
      <c r="D125" s="56" t="str">
        <f t="shared" ca="1" si="236"/>
        <v>Pass</v>
      </c>
      <c r="E125" s="2">
        <f t="shared" ca="1" si="237"/>
        <v>35.770000000000003</v>
      </c>
      <c r="F125" s="2">
        <f t="shared" ca="1" si="238"/>
        <v>35.770000000000003</v>
      </c>
      <c r="G125" s="27">
        <f t="shared" ca="1" si="239"/>
        <v>0</v>
      </c>
      <c r="H125" s="3" t="str">
        <f t="shared" ca="1" si="240"/>
        <v>Yes</v>
      </c>
      <c r="I125" s="2">
        <f t="shared" ca="1" si="241"/>
        <v>41.01</v>
      </c>
      <c r="J125" s="2">
        <f t="shared" ca="1" si="242"/>
        <v>41.01</v>
      </c>
      <c r="K125" s="2">
        <f t="shared" ca="1" si="243"/>
        <v>41.01</v>
      </c>
      <c r="L125" s="27">
        <f t="shared" ca="1" si="244"/>
        <v>0</v>
      </c>
      <c r="M125" s="3" t="str">
        <f t="shared" ca="1" si="245"/>
        <v>Yes</v>
      </c>
      <c r="N125" s="3" t="str">
        <f t="shared" ref="N125:N132" si="266">N124</f>
        <v>U01R12</v>
      </c>
      <c r="O125" s="34">
        <f t="shared" ca="1" si="246"/>
        <v>5.2399999999999949</v>
      </c>
      <c r="P125" s="8">
        <f t="shared" ca="1" si="247"/>
        <v>102</v>
      </c>
      <c r="Q125" s="2">
        <f t="shared" ca="1" si="248"/>
        <v>20.170000000000002</v>
      </c>
      <c r="R125" s="2">
        <f t="shared" ca="1" si="248"/>
        <v>5.87</v>
      </c>
      <c r="S125" s="2">
        <f t="shared" ca="1" si="248"/>
        <v>1.17</v>
      </c>
      <c r="T125" s="2">
        <f t="shared" ca="1" si="248"/>
        <v>0</v>
      </c>
      <c r="U125" s="2">
        <f t="shared" ca="1" si="248"/>
        <v>8.56</v>
      </c>
      <c r="V125" s="2">
        <f t="shared" ca="1" si="248"/>
        <v>0</v>
      </c>
      <c r="W125" s="2">
        <f t="shared" ca="1" si="249"/>
        <v>35.770000000000003</v>
      </c>
      <c r="X125" s="2">
        <f t="shared" ca="1" si="250"/>
        <v>44.2</v>
      </c>
      <c r="Y125" s="8">
        <f t="shared" ca="1" si="251"/>
        <v>102</v>
      </c>
      <c r="Z125" s="2">
        <f t="shared" ca="1" si="252"/>
        <v>20.170000000000002</v>
      </c>
      <c r="AA125" s="2">
        <f t="shared" ca="1" si="252"/>
        <v>5.87</v>
      </c>
      <c r="AB125" s="2">
        <f t="shared" ca="1" si="252"/>
        <v>1.17</v>
      </c>
      <c r="AC125" s="2">
        <f t="shared" ca="1" si="252"/>
        <v>0</v>
      </c>
      <c r="AD125" s="2">
        <f t="shared" ca="1" si="252"/>
        <v>8.56</v>
      </c>
      <c r="AE125" s="2">
        <f t="shared" ca="1" si="252"/>
        <v>0</v>
      </c>
      <c r="AF125" s="2">
        <f t="shared" ca="1" si="253"/>
        <v>35.770000000000003</v>
      </c>
      <c r="AG125" s="2">
        <f t="shared" ca="1" si="254"/>
        <v>44.2</v>
      </c>
      <c r="AH125" s="8">
        <f t="shared" ca="1" si="255"/>
        <v>102</v>
      </c>
      <c r="AI125" s="2">
        <f t="shared" ca="1" si="256"/>
        <v>20.99</v>
      </c>
      <c r="AJ125" s="2">
        <f t="shared" ca="1" si="256"/>
        <v>10.29</v>
      </c>
      <c r="AK125" s="2">
        <f t="shared" ca="1" si="256"/>
        <v>1.17</v>
      </c>
      <c r="AL125" s="2">
        <f t="shared" ca="1" si="256"/>
        <v>0</v>
      </c>
      <c r="AM125" s="2">
        <f t="shared" ca="1" si="256"/>
        <v>8.56</v>
      </c>
      <c r="AN125" s="2" t="str">
        <f t="shared" ca="1" si="256"/>
        <v/>
      </c>
      <c r="AO125" s="2">
        <f t="shared" ca="1" si="257"/>
        <v>41.01</v>
      </c>
      <c r="AP125" s="2">
        <f t="shared" ca="1" si="258"/>
        <v>47.2</v>
      </c>
      <c r="AQ125" s="8">
        <f t="shared" ca="1" si="259"/>
        <v>102</v>
      </c>
      <c r="AR125" s="2">
        <f t="shared" ca="1" si="260"/>
        <v>20.99</v>
      </c>
      <c r="AS125" s="2">
        <f t="shared" ca="1" si="260"/>
        <v>10.29</v>
      </c>
      <c r="AT125" s="2">
        <f t="shared" ca="1" si="260"/>
        <v>1.17</v>
      </c>
      <c r="AU125" s="2">
        <f t="shared" ca="1" si="260"/>
        <v>0</v>
      </c>
      <c r="AV125" s="2">
        <f t="shared" ca="1" si="260"/>
        <v>8.56</v>
      </c>
      <c r="AW125" s="2" t="str">
        <f t="shared" ca="1" si="260"/>
        <v/>
      </c>
      <c r="AX125" s="2">
        <f t="shared" ca="1" si="261"/>
        <v>41.01</v>
      </c>
      <c r="AY125" s="2">
        <f t="shared" ca="1" si="262"/>
        <v>47.2</v>
      </c>
      <c r="AZ125" t="str">
        <f t="shared" si="263"/>
        <v>U07R03</v>
      </c>
      <c r="BA125">
        <f t="shared" si="264"/>
        <v>125</v>
      </c>
      <c r="BB125" s="55" t="b">
        <f t="shared" ref="BB125:BB133" si="267">BB124</f>
        <v>1</v>
      </c>
    </row>
    <row r="126" spans="1:54" x14ac:dyDescent="0.25">
      <c r="A126" t="str">
        <f t="shared" si="265"/>
        <v>U07</v>
      </c>
      <c r="B126" t="s">
        <v>28</v>
      </c>
      <c r="C126" s="3" t="str">
        <f t="shared" si="235"/>
        <v>Ceiling R49 /Roof Deck Below R0/Radiant Barrier</v>
      </c>
      <c r="D126" s="56" t="str">
        <f t="shared" ca="1" si="236"/>
        <v>Pass</v>
      </c>
      <c r="E126" s="2">
        <f t="shared" ca="1" si="237"/>
        <v>41.21</v>
      </c>
      <c r="F126" s="2">
        <f t="shared" ca="1" si="238"/>
        <v>41.21</v>
      </c>
      <c r="G126" s="27">
        <f t="shared" ca="1" si="239"/>
        <v>0</v>
      </c>
      <c r="H126" s="3" t="str">
        <f t="shared" ca="1" si="240"/>
        <v>Yes</v>
      </c>
      <c r="I126" s="2">
        <f t="shared" ca="1" si="241"/>
        <v>41.01</v>
      </c>
      <c r="J126" s="2">
        <f t="shared" ca="1" si="242"/>
        <v>41.01</v>
      </c>
      <c r="K126" s="2">
        <f t="shared" ca="1" si="243"/>
        <v>41.01</v>
      </c>
      <c r="L126" s="27">
        <f t="shared" ca="1" si="244"/>
        <v>0</v>
      </c>
      <c r="M126" s="3" t="str">
        <f t="shared" ca="1" si="245"/>
        <v>Yes</v>
      </c>
      <c r="N126" s="3" t="str">
        <f t="shared" si="266"/>
        <v>U01R12</v>
      </c>
      <c r="O126" s="34">
        <f t="shared" ca="1" si="246"/>
        <v>-0.20000000000000284</v>
      </c>
      <c r="P126" s="8">
        <f t="shared" ca="1" si="247"/>
        <v>103</v>
      </c>
      <c r="Q126" s="2">
        <f t="shared" ca="1" si="248"/>
        <v>21.37</v>
      </c>
      <c r="R126" s="2">
        <f t="shared" ca="1" si="248"/>
        <v>10.11</v>
      </c>
      <c r="S126" s="2">
        <f t="shared" ca="1" si="248"/>
        <v>1.17</v>
      </c>
      <c r="T126" s="2">
        <f t="shared" ca="1" si="248"/>
        <v>0</v>
      </c>
      <c r="U126" s="2">
        <f t="shared" ca="1" si="248"/>
        <v>8.56</v>
      </c>
      <c r="V126" s="2">
        <f t="shared" ca="1" si="248"/>
        <v>0</v>
      </c>
      <c r="W126" s="2">
        <f t="shared" ca="1" si="249"/>
        <v>41.21</v>
      </c>
      <c r="X126" s="2">
        <f t="shared" ca="1" si="250"/>
        <v>47.2</v>
      </c>
      <c r="Y126" s="8">
        <f t="shared" ca="1" si="251"/>
        <v>103</v>
      </c>
      <c r="Z126" s="2">
        <f t="shared" ca="1" si="252"/>
        <v>21.37</v>
      </c>
      <c r="AA126" s="2">
        <f t="shared" ca="1" si="252"/>
        <v>10.11</v>
      </c>
      <c r="AB126" s="2">
        <f t="shared" ca="1" si="252"/>
        <v>1.17</v>
      </c>
      <c r="AC126" s="2">
        <f t="shared" ca="1" si="252"/>
        <v>0</v>
      </c>
      <c r="AD126" s="2">
        <f t="shared" ca="1" si="252"/>
        <v>8.56</v>
      </c>
      <c r="AE126" s="2">
        <f t="shared" ca="1" si="252"/>
        <v>0</v>
      </c>
      <c r="AF126" s="2">
        <f t="shared" ca="1" si="253"/>
        <v>41.21</v>
      </c>
      <c r="AG126" s="2">
        <f t="shared" ca="1" si="254"/>
        <v>47.2</v>
      </c>
      <c r="AH126" s="8">
        <f t="shared" ca="1" si="255"/>
        <v>103</v>
      </c>
      <c r="AI126" s="2">
        <f t="shared" ca="1" si="256"/>
        <v>20.99</v>
      </c>
      <c r="AJ126" s="2">
        <f t="shared" ca="1" si="256"/>
        <v>10.29</v>
      </c>
      <c r="AK126" s="2">
        <f t="shared" ca="1" si="256"/>
        <v>1.17</v>
      </c>
      <c r="AL126" s="2">
        <f t="shared" ca="1" si="256"/>
        <v>0</v>
      </c>
      <c r="AM126" s="2">
        <f t="shared" ca="1" si="256"/>
        <v>8.56</v>
      </c>
      <c r="AN126" s="2" t="str">
        <f t="shared" ca="1" si="256"/>
        <v/>
      </c>
      <c r="AO126" s="2">
        <f t="shared" ca="1" si="257"/>
        <v>41.01</v>
      </c>
      <c r="AP126" s="2">
        <f t="shared" ca="1" si="258"/>
        <v>47.2</v>
      </c>
      <c r="AQ126" s="8">
        <f t="shared" ca="1" si="259"/>
        <v>103</v>
      </c>
      <c r="AR126" s="2">
        <f t="shared" ca="1" si="260"/>
        <v>20.99</v>
      </c>
      <c r="AS126" s="2">
        <f t="shared" ca="1" si="260"/>
        <v>10.29</v>
      </c>
      <c r="AT126" s="2">
        <f t="shared" ca="1" si="260"/>
        <v>1.17</v>
      </c>
      <c r="AU126" s="2">
        <f t="shared" ca="1" si="260"/>
        <v>0</v>
      </c>
      <c r="AV126" s="2">
        <f t="shared" ca="1" si="260"/>
        <v>8.56</v>
      </c>
      <c r="AW126" s="2" t="str">
        <f t="shared" ca="1" si="260"/>
        <v/>
      </c>
      <c r="AX126" s="2">
        <f t="shared" ca="1" si="261"/>
        <v>41.01</v>
      </c>
      <c r="AY126" s="2">
        <f t="shared" ca="1" si="262"/>
        <v>47.2</v>
      </c>
      <c r="AZ126" t="str">
        <f t="shared" si="263"/>
        <v>U07R04</v>
      </c>
      <c r="BA126">
        <f t="shared" si="264"/>
        <v>126</v>
      </c>
      <c r="BB126" s="55" t="b">
        <f t="shared" si="267"/>
        <v>1</v>
      </c>
    </row>
    <row r="127" spans="1:54" x14ac:dyDescent="0.25">
      <c r="A127" t="str">
        <f t="shared" si="265"/>
        <v>U07</v>
      </c>
      <c r="B127" t="s">
        <v>29</v>
      </c>
      <c r="C127" s="3" t="str">
        <f t="shared" si="235"/>
        <v>Furnace AFUE 92</v>
      </c>
      <c r="D127" s="56" t="str">
        <f t="shared" ca="1" si="236"/>
        <v>Pass</v>
      </c>
      <c r="E127" s="2">
        <f t="shared" ca="1" si="237"/>
        <v>34.58</v>
      </c>
      <c r="F127" s="2">
        <f t="shared" ca="1" si="238"/>
        <v>34.58</v>
      </c>
      <c r="G127" s="27">
        <f t="shared" ca="1" si="239"/>
        <v>0</v>
      </c>
      <c r="H127" s="3" t="str">
        <f t="shared" ca="1" si="240"/>
        <v>Yes</v>
      </c>
      <c r="I127" s="2">
        <f t="shared" ca="1" si="241"/>
        <v>41.01</v>
      </c>
      <c r="J127" s="2">
        <f t="shared" ca="1" si="242"/>
        <v>41.01</v>
      </c>
      <c r="K127" s="2">
        <f t="shared" ca="1" si="243"/>
        <v>41.01</v>
      </c>
      <c r="L127" s="27">
        <f t="shared" ca="1" si="244"/>
        <v>0</v>
      </c>
      <c r="M127" s="3" t="str">
        <f t="shared" ca="1" si="245"/>
        <v>Yes</v>
      </c>
      <c r="N127" s="3" t="str">
        <f t="shared" si="266"/>
        <v>U01R12</v>
      </c>
      <c r="O127" s="34">
        <f t="shared" ca="1" si="246"/>
        <v>6.43</v>
      </c>
      <c r="P127" s="8">
        <f t="shared" ca="1" si="247"/>
        <v>104</v>
      </c>
      <c r="Q127" s="2">
        <f t="shared" ca="1" si="248"/>
        <v>17.55</v>
      </c>
      <c r="R127" s="2">
        <f t="shared" ca="1" si="248"/>
        <v>7.3</v>
      </c>
      <c r="S127" s="2">
        <f t="shared" ca="1" si="248"/>
        <v>1.17</v>
      </c>
      <c r="T127" s="2">
        <f t="shared" ca="1" si="248"/>
        <v>0</v>
      </c>
      <c r="U127" s="2">
        <f t="shared" ca="1" si="248"/>
        <v>8.56</v>
      </c>
      <c r="V127" s="2">
        <f t="shared" ca="1" si="248"/>
        <v>0</v>
      </c>
      <c r="W127" s="2">
        <f t="shared" ca="1" si="249"/>
        <v>34.58</v>
      </c>
      <c r="X127" s="2">
        <f t="shared" ca="1" si="250"/>
        <v>43.5</v>
      </c>
      <c r="Y127" s="8">
        <f t="shared" ca="1" si="251"/>
        <v>104</v>
      </c>
      <c r="Z127" s="2">
        <f t="shared" ca="1" si="252"/>
        <v>17.55</v>
      </c>
      <c r="AA127" s="2">
        <f t="shared" ca="1" si="252"/>
        <v>7.3</v>
      </c>
      <c r="AB127" s="2">
        <f t="shared" ca="1" si="252"/>
        <v>1.17</v>
      </c>
      <c r="AC127" s="2">
        <f t="shared" ca="1" si="252"/>
        <v>0</v>
      </c>
      <c r="AD127" s="2">
        <f t="shared" ca="1" si="252"/>
        <v>8.56</v>
      </c>
      <c r="AE127" s="2">
        <f t="shared" ca="1" si="252"/>
        <v>0</v>
      </c>
      <c r="AF127" s="2">
        <f t="shared" ca="1" si="253"/>
        <v>34.58</v>
      </c>
      <c r="AG127" s="2">
        <f t="shared" ca="1" si="254"/>
        <v>43.5</v>
      </c>
      <c r="AH127" s="8">
        <f t="shared" ca="1" si="255"/>
        <v>104</v>
      </c>
      <c r="AI127" s="2">
        <f t="shared" ca="1" si="256"/>
        <v>20.99</v>
      </c>
      <c r="AJ127" s="2">
        <f t="shared" ca="1" si="256"/>
        <v>10.29</v>
      </c>
      <c r="AK127" s="2">
        <f t="shared" ca="1" si="256"/>
        <v>1.17</v>
      </c>
      <c r="AL127" s="2">
        <f t="shared" ca="1" si="256"/>
        <v>0</v>
      </c>
      <c r="AM127" s="2">
        <f t="shared" ca="1" si="256"/>
        <v>8.56</v>
      </c>
      <c r="AN127" s="2" t="str">
        <f t="shared" ca="1" si="256"/>
        <v/>
      </c>
      <c r="AO127" s="2">
        <f t="shared" ca="1" si="257"/>
        <v>41.01</v>
      </c>
      <c r="AP127" s="2">
        <f t="shared" ca="1" si="258"/>
        <v>47.2</v>
      </c>
      <c r="AQ127" s="8">
        <f t="shared" ca="1" si="259"/>
        <v>104</v>
      </c>
      <c r="AR127" s="2">
        <f t="shared" ca="1" si="260"/>
        <v>20.99</v>
      </c>
      <c r="AS127" s="2">
        <f t="shared" ca="1" si="260"/>
        <v>10.29</v>
      </c>
      <c r="AT127" s="2">
        <f t="shared" ca="1" si="260"/>
        <v>1.17</v>
      </c>
      <c r="AU127" s="2">
        <f t="shared" ca="1" si="260"/>
        <v>0</v>
      </c>
      <c r="AV127" s="2">
        <f t="shared" ca="1" si="260"/>
        <v>8.56</v>
      </c>
      <c r="AW127" s="2" t="str">
        <f t="shared" ca="1" si="260"/>
        <v/>
      </c>
      <c r="AX127" s="2">
        <f t="shared" ca="1" si="261"/>
        <v>41.01</v>
      </c>
      <c r="AY127" s="2">
        <f t="shared" ca="1" si="262"/>
        <v>47.2</v>
      </c>
      <c r="AZ127" t="str">
        <f t="shared" si="263"/>
        <v>U07R05</v>
      </c>
      <c r="BA127">
        <f t="shared" si="264"/>
        <v>127</v>
      </c>
      <c r="BB127" s="55" t="b">
        <f t="shared" si="267"/>
        <v>1</v>
      </c>
    </row>
    <row r="128" spans="1:54" x14ac:dyDescent="0.25">
      <c r="A128" t="str">
        <f t="shared" si="265"/>
        <v>U07</v>
      </c>
      <c r="B128" t="s">
        <v>30</v>
      </c>
      <c r="C128" s="3" t="str">
        <f t="shared" si="235"/>
        <v>Air Conditioner SEER 16/EER 14</v>
      </c>
      <c r="D128" s="56" t="str">
        <f t="shared" ca="1" si="236"/>
        <v>Pass</v>
      </c>
      <c r="E128" s="2">
        <f t="shared" ca="1" si="237"/>
        <v>35.97</v>
      </c>
      <c r="F128" s="2">
        <f t="shared" ca="1" si="238"/>
        <v>35.97</v>
      </c>
      <c r="G128" s="27">
        <f t="shared" ca="1" si="239"/>
        <v>0</v>
      </c>
      <c r="H128" s="3" t="str">
        <f t="shared" ca="1" si="240"/>
        <v>Yes</v>
      </c>
      <c r="I128" s="2">
        <f t="shared" ca="1" si="241"/>
        <v>41.01</v>
      </c>
      <c r="J128" s="2">
        <f t="shared" ca="1" si="242"/>
        <v>41.01</v>
      </c>
      <c r="K128" s="2">
        <f t="shared" ca="1" si="243"/>
        <v>41.01</v>
      </c>
      <c r="L128" s="27">
        <f t="shared" ca="1" si="244"/>
        <v>0</v>
      </c>
      <c r="M128" s="3" t="str">
        <f t="shared" ca="1" si="245"/>
        <v>Yes</v>
      </c>
      <c r="N128" s="3" t="str">
        <f t="shared" si="266"/>
        <v>U01R12</v>
      </c>
      <c r="O128" s="34">
        <f t="shared" ca="1" si="246"/>
        <v>5.0399999999999991</v>
      </c>
      <c r="P128" s="8">
        <f t="shared" ca="1" si="247"/>
        <v>105</v>
      </c>
      <c r="Q128" s="2">
        <f t="shared" ca="1" si="248"/>
        <v>19.93</v>
      </c>
      <c r="R128" s="2">
        <f t="shared" ca="1" si="248"/>
        <v>6.31</v>
      </c>
      <c r="S128" s="2">
        <f t="shared" ca="1" si="248"/>
        <v>1.17</v>
      </c>
      <c r="T128" s="2">
        <f t="shared" ca="1" si="248"/>
        <v>0</v>
      </c>
      <c r="U128" s="2">
        <f t="shared" ca="1" si="248"/>
        <v>8.56</v>
      </c>
      <c r="V128" s="2">
        <f t="shared" ca="1" si="248"/>
        <v>0</v>
      </c>
      <c r="W128" s="2">
        <f t="shared" ca="1" si="249"/>
        <v>35.97</v>
      </c>
      <c r="X128" s="2">
        <f t="shared" ca="1" si="250"/>
        <v>44.3</v>
      </c>
      <c r="Y128" s="8">
        <f t="shared" ca="1" si="251"/>
        <v>105</v>
      </c>
      <c r="Z128" s="2">
        <f t="shared" ca="1" si="252"/>
        <v>19.93</v>
      </c>
      <c r="AA128" s="2">
        <f t="shared" ca="1" si="252"/>
        <v>6.31</v>
      </c>
      <c r="AB128" s="2">
        <f t="shared" ca="1" si="252"/>
        <v>1.17</v>
      </c>
      <c r="AC128" s="2">
        <f t="shared" ca="1" si="252"/>
        <v>0</v>
      </c>
      <c r="AD128" s="2">
        <f t="shared" ca="1" si="252"/>
        <v>8.56</v>
      </c>
      <c r="AE128" s="2">
        <f t="shared" ca="1" si="252"/>
        <v>0</v>
      </c>
      <c r="AF128" s="2">
        <f t="shared" ca="1" si="253"/>
        <v>35.97</v>
      </c>
      <c r="AG128" s="2">
        <f t="shared" ca="1" si="254"/>
        <v>44.3</v>
      </c>
      <c r="AH128" s="8">
        <f t="shared" ca="1" si="255"/>
        <v>105</v>
      </c>
      <c r="AI128" s="2">
        <f t="shared" ca="1" si="256"/>
        <v>20.99</v>
      </c>
      <c r="AJ128" s="2">
        <f t="shared" ca="1" si="256"/>
        <v>10.29</v>
      </c>
      <c r="AK128" s="2">
        <f t="shared" ca="1" si="256"/>
        <v>1.17</v>
      </c>
      <c r="AL128" s="2">
        <f t="shared" ca="1" si="256"/>
        <v>0</v>
      </c>
      <c r="AM128" s="2">
        <f t="shared" ca="1" si="256"/>
        <v>8.56</v>
      </c>
      <c r="AN128" s="2" t="str">
        <f t="shared" ca="1" si="256"/>
        <v/>
      </c>
      <c r="AO128" s="2">
        <f t="shared" ca="1" si="257"/>
        <v>41.01</v>
      </c>
      <c r="AP128" s="2">
        <f t="shared" ca="1" si="258"/>
        <v>47.2</v>
      </c>
      <c r="AQ128" s="8">
        <f t="shared" ca="1" si="259"/>
        <v>105</v>
      </c>
      <c r="AR128" s="2">
        <f t="shared" ca="1" si="260"/>
        <v>20.99</v>
      </c>
      <c r="AS128" s="2">
        <f t="shared" ca="1" si="260"/>
        <v>10.29</v>
      </c>
      <c r="AT128" s="2">
        <f t="shared" ca="1" si="260"/>
        <v>1.17</v>
      </c>
      <c r="AU128" s="2">
        <f t="shared" ca="1" si="260"/>
        <v>0</v>
      </c>
      <c r="AV128" s="2">
        <f t="shared" ca="1" si="260"/>
        <v>8.56</v>
      </c>
      <c r="AW128" s="2" t="str">
        <f t="shared" ca="1" si="260"/>
        <v/>
      </c>
      <c r="AX128" s="2">
        <f t="shared" ca="1" si="261"/>
        <v>41.01</v>
      </c>
      <c r="AY128" s="2">
        <f t="shared" ca="1" si="262"/>
        <v>47.2</v>
      </c>
      <c r="AZ128" t="str">
        <f t="shared" si="263"/>
        <v>U07R06</v>
      </c>
      <c r="BA128">
        <f t="shared" si="264"/>
        <v>128</v>
      </c>
      <c r="BB128" s="55" t="b">
        <f t="shared" si="267"/>
        <v>1</v>
      </c>
    </row>
    <row r="129" spans="1:54" x14ac:dyDescent="0.25">
      <c r="A129" t="str">
        <f t="shared" si="265"/>
        <v>U07</v>
      </c>
      <c r="B129" t="s">
        <v>31</v>
      </c>
      <c r="C129" s="3" t="str">
        <f t="shared" si="235"/>
        <v>No Cool Vent</v>
      </c>
      <c r="D129" s="56" t="str">
        <f t="shared" ca="1" si="236"/>
        <v>Pass</v>
      </c>
      <c r="E129" s="2">
        <f t="shared" ca="1" si="237"/>
        <v>41.38</v>
      </c>
      <c r="F129" s="2">
        <f t="shared" ca="1" si="238"/>
        <v>41.38</v>
      </c>
      <c r="G129" s="27">
        <f t="shared" ca="1" si="239"/>
        <v>0</v>
      </c>
      <c r="H129" s="3" t="str">
        <f t="shared" ca="1" si="240"/>
        <v>Yes</v>
      </c>
      <c r="I129" s="2">
        <f t="shared" ca="1" si="241"/>
        <v>41.01</v>
      </c>
      <c r="J129" s="2">
        <f t="shared" ca="1" si="242"/>
        <v>41.01</v>
      </c>
      <c r="K129" s="2">
        <f t="shared" ca="1" si="243"/>
        <v>41.01</v>
      </c>
      <c r="L129" s="27">
        <f t="shared" ca="1" si="244"/>
        <v>0</v>
      </c>
      <c r="M129" s="3" t="str">
        <f t="shared" ca="1" si="245"/>
        <v>Yes</v>
      </c>
      <c r="N129" s="3" t="str">
        <f t="shared" si="266"/>
        <v>U01R12</v>
      </c>
      <c r="O129" s="34">
        <f t="shared" ca="1" si="246"/>
        <v>-0.37000000000000455</v>
      </c>
      <c r="P129" s="8">
        <f t="shared" ca="1" si="247"/>
        <v>106</v>
      </c>
      <c r="Q129" s="2">
        <f t="shared" ca="1" si="248"/>
        <v>19.95</v>
      </c>
      <c r="R129" s="2">
        <f t="shared" ca="1" si="248"/>
        <v>11.7</v>
      </c>
      <c r="S129" s="2">
        <f t="shared" ca="1" si="248"/>
        <v>1.17</v>
      </c>
      <c r="T129" s="2">
        <f t="shared" ca="1" si="248"/>
        <v>0</v>
      </c>
      <c r="U129" s="2">
        <f t="shared" ca="1" si="248"/>
        <v>8.56</v>
      </c>
      <c r="V129" s="2">
        <f t="shared" ca="1" si="248"/>
        <v>0</v>
      </c>
      <c r="W129" s="2">
        <f t="shared" ca="1" si="249"/>
        <v>41.38</v>
      </c>
      <c r="X129" s="2">
        <f t="shared" ca="1" si="250"/>
        <v>47.4</v>
      </c>
      <c r="Y129" s="8">
        <f t="shared" ca="1" si="251"/>
        <v>106</v>
      </c>
      <c r="Z129" s="2">
        <f t="shared" ca="1" si="252"/>
        <v>19.95</v>
      </c>
      <c r="AA129" s="2">
        <f t="shared" ca="1" si="252"/>
        <v>11.7</v>
      </c>
      <c r="AB129" s="2">
        <f t="shared" ca="1" si="252"/>
        <v>1.17</v>
      </c>
      <c r="AC129" s="2">
        <f t="shared" ca="1" si="252"/>
        <v>0</v>
      </c>
      <c r="AD129" s="2">
        <f t="shared" ca="1" si="252"/>
        <v>8.56</v>
      </c>
      <c r="AE129" s="2">
        <f t="shared" ca="1" si="252"/>
        <v>0</v>
      </c>
      <c r="AF129" s="2">
        <f t="shared" ca="1" si="253"/>
        <v>41.38</v>
      </c>
      <c r="AG129" s="2">
        <f t="shared" ca="1" si="254"/>
        <v>47.4</v>
      </c>
      <c r="AH129" s="8">
        <f t="shared" ca="1" si="255"/>
        <v>106</v>
      </c>
      <c r="AI129" s="2">
        <f t="shared" ca="1" si="256"/>
        <v>20.99</v>
      </c>
      <c r="AJ129" s="2">
        <f t="shared" ca="1" si="256"/>
        <v>10.29</v>
      </c>
      <c r="AK129" s="2">
        <f t="shared" ca="1" si="256"/>
        <v>1.17</v>
      </c>
      <c r="AL129" s="2">
        <f t="shared" ca="1" si="256"/>
        <v>0</v>
      </c>
      <c r="AM129" s="2">
        <f t="shared" ca="1" si="256"/>
        <v>8.56</v>
      </c>
      <c r="AN129" s="2" t="str">
        <f t="shared" ca="1" si="256"/>
        <v/>
      </c>
      <c r="AO129" s="2">
        <f t="shared" ca="1" si="257"/>
        <v>41.01</v>
      </c>
      <c r="AP129" s="2">
        <f t="shared" ca="1" si="258"/>
        <v>47.2</v>
      </c>
      <c r="AQ129" s="8">
        <f t="shared" ca="1" si="259"/>
        <v>106</v>
      </c>
      <c r="AR129" s="2">
        <f t="shared" ca="1" si="260"/>
        <v>20.99</v>
      </c>
      <c r="AS129" s="2">
        <f t="shared" ca="1" si="260"/>
        <v>10.29</v>
      </c>
      <c r="AT129" s="2">
        <f t="shared" ca="1" si="260"/>
        <v>1.17</v>
      </c>
      <c r="AU129" s="2">
        <f t="shared" ca="1" si="260"/>
        <v>0</v>
      </c>
      <c r="AV129" s="2">
        <f t="shared" ca="1" si="260"/>
        <v>8.56</v>
      </c>
      <c r="AW129" s="2" t="str">
        <f t="shared" ca="1" si="260"/>
        <v/>
      </c>
      <c r="AX129" s="2">
        <f t="shared" ca="1" si="261"/>
        <v>41.01</v>
      </c>
      <c r="AY129" s="2">
        <f t="shared" ca="1" si="262"/>
        <v>47.2</v>
      </c>
      <c r="AZ129" t="str">
        <f t="shared" si="263"/>
        <v>U07R07</v>
      </c>
      <c r="BA129">
        <f t="shared" si="264"/>
        <v>129</v>
      </c>
      <c r="BB129" s="55" t="b">
        <f t="shared" si="267"/>
        <v>1</v>
      </c>
    </row>
    <row r="130" spans="1:54" x14ac:dyDescent="0.25">
      <c r="A130" t="str">
        <f t="shared" si="265"/>
        <v>U07</v>
      </c>
      <c r="B130" t="s">
        <v>32</v>
      </c>
      <c r="C130" s="3" t="str">
        <f t="shared" si="235"/>
        <v>Ducts 2% Leakage</v>
      </c>
      <c r="D130" s="56" t="str">
        <f t="shared" ca="1" si="236"/>
        <v>Pass</v>
      </c>
      <c r="E130" s="2">
        <f t="shared" ca="1" si="237"/>
        <v>36.39</v>
      </c>
      <c r="F130" s="2">
        <f t="shared" ca="1" si="238"/>
        <v>36.39</v>
      </c>
      <c r="G130" s="27">
        <f t="shared" ca="1" si="239"/>
        <v>0</v>
      </c>
      <c r="H130" s="3" t="str">
        <f t="shared" ca="1" si="240"/>
        <v>Yes</v>
      </c>
      <c r="I130" s="2">
        <f t="shared" ca="1" si="241"/>
        <v>41.01</v>
      </c>
      <c r="J130" s="2">
        <f t="shared" ca="1" si="242"/>
        <v>41.01</v>
      </c>
      <c r="K130" s="2">
        <f t="shared" ca="1" si="243"/>
        <v>41.01</v>
      </c>
      <c r="L130" s="27">
        <f t="shared" ca="1" si="244"/>
        <v>0</v>
      </c>
      <c r="M130" s="3" t="str">
        <f t="shared" ca="1" si="245"/>
        <v>Yes</v>
      </c>
      <c r="N130" s="3" t="str">
        <f t="shared" si="266"/>
        <v>U01R12</v>
      </c>
      <c r="O130" s="34">
        <f t="shared" ca="1" si="246"/>
        <v>4.6199999999999974</v>
      </c>
      <c r="P130" s="8">
        <f t="shared" ca="1" si="247"/>
        <v>107</v>
      </c>
      <c r="Q130" s="2">
        <f t="shared" ca="1" si="248"/>
        <v>19.54</v>
      </c>
      <c r="R130" s="2">
        <f t="shared" ca="1" si="248"/>
        <v>7.12</v>
      </c>
      <c r="S130" s="2">
        <f t="shared" ca="1" si="248"/>
        <v>1.17</v>
      </c>
      <c r="T130" s="2">
        <f t="shared" ca="1" si="248"/>
        <v>0</v>
      </c>
      <c r="U130" s="2">
        <f t="shared" ca="1" si="248"/>
        <v>8.56</v>
      </c>
      <c r="V130" s="2">
        <f t="shared" ca="1" si="248"/>
        <v>0</v>
      </c>
      <c r="W130" s="2">
        <f t="shared" ca="1" si="249"/>
        <v>36.39</v>
      </c>
      <c r="X130" s="2">
        <f t="shared" ca="1" si="250"/>
        <v>44.5</v>
      </c>
      <c r="Y130" s="8">
        <f t="shared" ca="1" si="251"/>
        <v>107</v>
      </c>
      <c r="Z130" s="2">
        <f t="shared" ca="1" si="252"/>
        <v>19.54</v>
      </c>
      <c r="AA130" s="2">
        <f t="shared" ca="1" si="252"/>
        <v>7.12</v>
      </c>
      <c r="AB130" s="2">
        <f t="shared" ca="1" si="252"/>
        <v>1.17</v>
      </c>
      <c r="AC130" s="2">
        <f t="shared" ca="1" si="252"/>
        <v>0</v>
      </c>
      <c r="AD130" s="2">
        <f t="shared" ca="1" si="252"/>
        <v>8.56</v>
      </c>
      <c r="AE130" s="2">
        <f t="shared" ca="1" si="252"/>
        <v>0</v>
      </c>
      <c r="AF130" s="2">
        <f t="shared" ca="1" si="253"/>
        <v>36.39</v>
      </c>
      <c r="AG130" s="2">
        <f t="shared" ca="1" si="254"/>
        <v>44.5</v>
      </c>
      <c r="AH130" s="8">
        <f t="shared" ca="1" si="255"/>
        <v>107</v>
      </c>
      <c r="AI130" s="2">
        <f t="shared" ca="1" si="256"/>
        <v>20.99</v>
      </c>
      <c r="AJ130" s="2">
        <f t="shared" ca="1" si="256"/>
        <v>10.29</v>
      </c>
      <c r="AK130" s="2">
        <f t="shared" ca="1" si="256"/>
        <v>1.17</v>
      </c>
      <c r="AL130" s="2">
        <f t="shared" ca="1" si="256"/>
        <v>0</v>
      </c>
      <c r="AM130" s="2">
        <f t="shared" ca="1" si="256"/>
        <v>8.56</v>
      </c>
      <c r="AN130" s="2" t="str">
        <f t="shared" ca="1" si="256"/>
        <v/>
      </c>
      <c r="AO130" s="2">
        <f t="shared" ca="1" si="257"/>
        <v>41.01</v>
      </c>
      <c r="AP130" s="2">
        <f t="shared" ca="1" si="258"/>
        <v>47.2</v>
      </c>
      <c r="AQ130" s="8">
        <f t="shared" ca="1" si="259"/>
        <v>107</v>
      </c>
      <c r="AR130" s="2">
        <f t="shared" ca="1" si="260"/>
        <v>20.99</v>
      </c>
      <c r="AS130" s="2">
        <f t="shared" ca="1" si="260"/>
        <v>10.29</v>
      </c>
      <c r="AT130" s="2">
        <f t="shared" ca="1" si="260"/>
        <v>1.17</v>
      </c>
      <c r="AU130" s="2">
        <f t="shared" ca="1" si="260"/>
        <v>0</v>
      </c>
      <c r="AV130" s="2">
        <f t="shared" ca="1" si="260"/>
        <v>8.56</v>
      </c>
      <c r="AW130" s="2" t="str">
        <f t="shared" ca="1" si="260"/>
        <v/>
      </c>
      <c r="AX130" s="2">
        <f t="shared" ca="1" si="261"/>
        <v>41.01</v>
      </c>
      <c r="AY130" s="2">
        <f t="shared" ca="1" si="262"/>
        <v>47.2</v>
      </c>
      <c r="AZ130" t="str">
        <f t="shared" si="263"/>
        <v>U07R08</v>
      </c>
      <c r="BA130">
        <f t="shared" si="264"/>
        <v>130</v>
      </c>
      <c r="BB130" s="55" t="b">
        <f t="shared" si="267"/>
        <v>1</v>
      </c>
    </row>
    <row r="131" spans="1:54" x14ac:dyDescent="0.25">
      <c r="A131" t="str">
        <f t="shared" si="265"/>
        <v>U07</v>
      </c>
      <c r="B131" t="s">
        <v>33</v>
      </c>
      <c r="C131" s="3" t="str">
        <f t="shared" si="235"/>
        <v>Insulation Construction Quality Improved</v>
      </c>
      <c r="D131" s="56" t="str">
        <f t="shared" ca="1" si="236"/>
        <v>Pass</v>
      </c>
      <c r="E131" s="2">
        <f t="shared" ca="1" si="237"/>
        <v>32.630000000000003</v>
      </c>
      <c r="F131" s="2">
        <f t="shared" ca="1" si="238"/>
        <v>32.630000000000003</v>
      </c>
      <c r="G131" s="27">
        <f t="shared" ca="1" si="239"/>
        <v>0</v>
      </c>
      <c r="H131" s="3" t="str">
        <f t="shared" ca="1" si="240"/>
        <v>Yes</v>
      </c>
      <c r="I131" s="2">
        <f t="shared" ca="1" si="241"/>
        <v>41.01</v>
      </c>
      <c r="J131" s="2">
        <f t="shared" ca="1" si="242"/>
        <v>41.01</v>
      </c>
      <c r="K131" s="2">
        <f t="shared" ca="1" si="243"/>
        <v>41.01</v>
      </c>
      <c r="L131" s="27">
        <f t="shared" ca="1" si="244"/>
        <v>0</v>
      </c>
      <c r="M131" s="3" t="str">
        <f t="shared" ca="1" si="245"/>
        <v>Yes</v>
      </c>
      <c r="N131" s="3" t="str">
        <f t="shared" si="266"/>
        <v>U01R12</v>
      </c>
      <c r="O131" s="34">
        <f t="shared" ca="1" si="246"/>
        <v>8.3799999999999955</v>
      </c>
      <c r="P131" s="8">
        <f t="shared" ca="1" si="247"/>
        <v>108</v>
      </c>
      <c r="Q131" s="2">
        <f t="shared" ca="1" si="248"/>
        <v>17.41</v>
      </c>
      <c r="R131" s="2">
        <f t="shared" ca="1" si="248"/>
        <v>5.49</v>
      </c>
      <c r="S131" s="2">
        <f t="shared" ca="1" si="248"/>
        <v>1.17</v>
      </c>
      <c r="T131" s="2">
        <f t="shared" ca="1" si="248"/>
        <v>0</v>
      </c>
      <c r="U131" s="2">
        <f t="shared" ca="1" si="248"/>
        <v>8.56</v>
      </c>
      <c r="V131" s="2">
        <f t="shared" ca="1" si="248"/>
        <v>0</v>
      </c>
      <c r="W131" s="2">
        <f t="shared" ca="1" si="249"/>
        <v>32.630000000000003</v>
      </c>
      <c r="X131" s="2">
        <f t="shared" ca="1" si="250"/>
        <v>42.4</v>
      </c>
      <c r="Y131" s="8">
        <f t="shared" ca="1" si="251"/>
        <v>108</v>
      </c>
      <c r="Z131" s="2">
        <f t="shared" ca="1" si="252"/>
        <v>17.41</v>
      </c>
      <c r="AA131" s="2">
        <f t="shared" ca="1" si="252"/>
        <v>5.49</v>
      </c>
      <c r="AB131" s="2">
        <f t="shared" ca="1" si="252"/>
        <v>1.17</v>
      </c>
      <c r="AC131" s="2">
        <f t="shared" ca="1" si="252"/>
        <v>0</v>
      </c>
      <c r="AD131" s="2">
        <f t="shared" ca="1" si="252"/>
        <v>8.56</v>
      </c>
      <c r="AE131" s="2">
        <f t="shared" ca="1" si="252"/>
        <v>0</v>
      </c>
      <c r="AF131" s="2">
        <f t="shared" ca="1" si="253"/>
        <v>32.630000000000003</v>
      </c>
      <c r="AG131" s="2">
        <f t="shared" ca="1" si="254"/>
        <v>42.4</v>
      </c>
      <c r="AH131" s="8">
        <f t="shared" ca="1" si="255"/>
        <v>108</v>
      </c>
      <c r="AI131" s="2">
        <f t="shared" ca="1" si="256"/>
        <v>20.99</v>
      </c>
      <c r="AJ131" s="2">
        <f t="shared" ca="1" si="256"/>
        <v>10.29</v>
      </c>
      <c r="AK131" s="2">
        <f t="shared" ca="1" si="256"/>
        <v>1.17</v>
      </c>
      <c r="AL131" s="2">
        <f t="shared" ca="1" si="256"/>
        <v>0</v>
      </c>
      <c r="AM131" s="2">
        <f t="shared" ca="1" si="256"/>
        <v>8.56</v>
      </c>
      <c r="AN131" s="2" t="str">
        <f t="shared" ca="1" si="256"/>
        <v/>
      </c>
      <c r="AO131" s="2">
        <f t="shared" ca="1" si="257"/>
        <v>41.01</v>
      </c>
      <c r="AP131" s="2">
        <f t="shared" ca="1" si="258"/>
        <v>47.2</v>
      </c>
      <c r="AQ131" s="8">
        <f t="shared" ca="1" si="259"/>
        <v>108</v>
      </c>
      <c r="AR131" s="2">
        <f t="shared" ca="1" si="260"/>
        <v>20.99</v>
      </c>
      <c r="AS131" s="2">
        <f t="shared" ca="1" si="260"/>
        <v>10.29</v>
      </c>
      <c r="AT131" s="2">
        <f t="shared" ca="1" si="260"/>
        <v>1.17</v>
      </c>
      <c r="AU131" s="2">
        <f t="shared" ca="1" si="260"/>
        <v>0</v>
      </c>
      <c r="AV131" s="2">
        <f t="shared" ca="1" si="260"/>
        <v>8.56</v>
      </c>
      <c r="AW131" s="2" t="str">
        <f t="shared" ca="1" si="260"/>
        <v/>
      </c>
      <c r="AX131" s="2">
        <f t="shared" ca="1" si="261"/>
        <v>41.01</v>
      </c>
      <c r="AY131" s="2">
        <f t="shared" ca="1" si="262"/>
        <v>47.2</v>
      </c>
      <c r="AZ131" t="str">
        <f t="shared" si="263"/>
        <v>U07R09</v>
      </c>
      <c r="BA131">
        <f t="shared" si="264"/>
        <v>131</v>
      </c>
      <c r="BB131" s="55" t="b">
        <f t="shared" si="267"/>
        <v>1</v>
      </c>
    </row>
    <row r="132" spans="1:54" x14ac:dyDescent="0.25">
      <c r="A132" t="str">
        <f t="shared" si="265"/>
        <v>U07</v>
      </c>
      <c r="B132" t="s">
        <v>34</v>
      </c>
      <c r="C132" s="3" t="str">
        <f t="shared" si="235"/>
        <v>Air Leakage ACH50 2.0</v>
      </c>
      <c r="D132" s="56" t="str">
        <f t="shared" ca="1" si="236"/>
        <v>Pass</v>
      </c>
      <c r="E132" s="2">
        <f t="shared" ca="1" si="237"/>
        <v>35.450000000000003</v>
      </c>
      <c r="F132" s="2">
        <f t="shared" ca="1" si="238"/>
        <v>35.450000000000003</v>
      </c>
      <c r="G132" s="27">
        <f t="shared" ca="1" si="239"/>
        <v>0</v>
      </c>
      <c r="H132" s="3" t="str">
        <f t="shared" ca="1" si="240"/>
        <v>Yes</v>
      </c>
      <c r="I132" s="2">
        <f t="shared" ca="1" si="241"/>
        <v>41.01</v>
      </c>
      <c r="J132" s="2">
        <f t="shared" ca="1" si="242"/>
        <v>41.01</v>
      </c>
      <c r="K132" s="2">
        <f t="shared" ca="1" si="243"/>
        <v>41.01</v>
      </c>
      <c r="L132" s="27">
        <f t="shared" ca="1" si="244"/>
        <v>0</v>
      </c>
      <c r="M132" s="3" t="str">
        <f t="shared" ca="1" si="245"/>
        <v>Yes</v>
      </c>
      <c r="N132" s="3" t="str">
        <f t="shared" si="266"/>
        <v>U01R12</v>
      </c>
      <c r="O132" s="34">
        <f t="shared" ca="1" si="246"/>
        <v>5.5599999999999952</v>
      </c>
      <c r="P132" s="8">
        <f t="shared" ca="1" si="247"/>
        <v>109</v>
      </c>
      <c r="Q132" s="2">
        <f t="shared" ca="1" si="248"/>
        <v>19.28</v>
      </c>
      <c r="R132" s="2">
        <f t="shared" ca="1" si="248"/>
        <v>6.44</v>
      </c>
      <c r="S132" s="2">
        <f t="shared" ca="1" si="248"/>
        <v>1.17</v>
      </c>
      <c r="T132" s="2">
        <f t="shared" ca="1" si="248"/>
        <v>0</v>
      </c>
      <c r="U132" s="2">
        <f t="shared" ca="1" si="248"/>
        <v>8.56</v>
      </c>
      <c r="V132" s="2">
        <f t="shared" ca="1" si="248"/>
        <v>0</v>
      </c>
      <c r="W132" s="2">
        <f t="shared" ca="1" si="249"/>
        <v>35.450000000000003</v>
      </c>
      <c r="X132" s="2">
        <f t="shared" ca="1" si="250"/>
        <v>44</v>
      </c>
      <c r="Y132" s="8">
        <f t="shared" ca="1" si="251"/>
        <v>109</v>
      </c>
      <c r="Z132" s="2">
        <f t="shared" ca="1" si="252"/>
        <v>19.28</v>
      </c>
      <c r="AA132" s="2">
        <f t="shared" ca="1" si="252"/>
        <v>6.44</v>
      </c>
      <c r="AB132" s="2">
        <f t="shared" ca="1" si="252"/>
        <v>1.17</v>
      </c>
      <c r="AC132" s="2">
        <f t="shared" ca="1" si="252"/>
        <v>0</v>
      </c>
      <c r="AD132" s="2">
        <f t="shared" ca="1" si="252"/>
        <v>8.56</v>
      </c>
      <c r="AE132" s="2">
        <f t="shared" ca="1" si="252"/>
        <v>0</v>
      </c>
      <c r="AF132" s="2">
        <f t="shared" ca="1" si="253"/>
        <v>35.450000000000003</v>
      </c>
      <c r="AG132" s="2">
        <f t="shared" ca="1" si="254"/>
        <v>44</v>
      </c>
      <c r="AH132" s="8">
        <f t="shared" ca="1" si="255"/>
        <v>109</v>
      </c>
      <c r="AI132" s="2">
        <f t="shared" ca="1" si="256"/>
        <v>20.99</v>
      </c>
      <c r="AJ132" s="2">
        <f t="shared" ca="1" si="256"/>
        <v>10.29</v>
      </c>
      <c r="AK132" s="2">
        <f t="shared" ca="1" si="256"/>
        <v>1.17</v>
      </c>
      <c r="AL132" s="2">
        <f t="shared" ca="1" si="256"/>
        <v>0</v>
      </c>
      <c r="AM132" s="2">
        <f t="shared" ca="1" si="256"/>
        <v>8.56</v>
      </c>
      <c r="AN132" s="2" t="str">
        <f t="shared" ca="1" si="256"/>
        <v/>
      </c>
      <c r="AO132" s="2">
        <f t="shared" ca="1" si="257"/>
        <v>41.01</v>
      </c>
      <c r="AP132" s="2">
        <f t="shared" ca="1" si="258"/>
        <v>47.2</v>
      </c>
      <c r="AQ132" s="8">
        <f t="shared" ca="1" si="259"/>
        <v>109</v>
      </c>
      <c r="AR132" s="2">
        <f t="shared" ca="1" si="260"/>
        <v>20.99</v>
      </c>
      <c r="AS132" s="2">
        <f t="shared" ca="1" si="260"/>
        <v>10.29</v>
      </c>
      <c r="AT132" s="2">
        <f t="shared" ca="1" si="260"/>
        <v>1.17</v>
      </c>
      <c r="AU132" s="2">
        <f t="shared" ca="1" si="260"/>
        <v>0</v>
      </c>
      <c r="AV132" s="2">
        <f t="shared" ca="1" si="260"/>
        <v>8.56</v>
      </c>
      <c r="AW132" s="2" t="str">
        <f t="shared" ca="1" si="260"/>
        <v/>
      </c>
      <c r="AX132" s="2">
        <f t="shared" ca="1" si="261"/>
        <v>41.01</v>
      </c>
      <c r="AY132" s="2">
        <f t="shared" ca="1" si="262"/>
        <v>47.2</v>
      </c>
      <c r="AZ132" t="str">
        <f t="shared" si="263"/>
        <v>U07R10</v>
      </c>
      <c r="BA132">
        <f t="shared" si="264"/>
        <v>132</v>
      </c>
      <c r="BB132" s="55" t="b">
        <f t="shared" si="267"/>
        <v>1</v>
      </c>
    </row>
    <row r="133" spans="1:54" x14ac:dyDescent="0.25">
      <c r="A133" s="33" t="str">
        <f>"Result "&amp;A122</f>
        <v>Result U07</v>
      </c>
      <c r="C133" s="5"/>
      <c r="D133" s="6" t="str">
        <f ca="1">IF(NOT(BB133),"n/a",IF(COUNTIF(D123:D132,Pass)=10,Pass,Fail))</f>
        <v>Pass</v>
      </c>
      <c r="E133" s="36">
        <f ca="1">AVERAGE(E123:E132)</f>
        <v>37.278000000000006</v>
      </c>
      <c r="F133" s="36">
        <f ca="1">AVERAGE(F123:F132)</f>
        <v>37.278000000000006</v>
      </c>
      <c r="G133" s="32">
        <f ca="1">IF(E133=0,0,(F133-E133)/E133)</f>
        <v>0</v>
      </c>
      <c r="H133" s="32"/>
      <c r="I133" s="36">
        <f ca="1">AVERAGE(I123:I132)</f>
        <v>41.01</v>
      </c>
      <c r="J133" s="36">
        <f ca="1">AVERAGE(J123:J132)</f>
        <v>41.01</v>
      </c>
      <c r="K133" s="36">
        <f ca="1">AVERAGE(K123:K132)</f>
        <v>41.01</v>
      </c>
      <c r="L133" s="32">
        <f t="shared" ca="1" si="244"/>
        <v>0</v>
      </c>
      <c r="M133" s="32" t="s">
        <v>542</v>
      </c>
      <c r="N133" s="30">
        <f ca="1">MIN(L123:L132)</f>
        <v>0</v>
      </c>
      <c r="O133" s="29">
        <f ca="1">AVERAGE(O123:O132)</f>
        <v>3.7319999999999971</v>
      </c>
      <c r="P133" s="30" t="s">
        <v>544</v>
      </c>
      <c r="Q133" s="29">
        <f ca="1">AVERAGE(Q123:Q132)</f>
        <v>19.346999999999998</v>
      </c>
      <c r="R133" s="29">
        <f ca="1">AVERAGE(R123:R132)</f>
        <v>8.2009999999999987</v>
      </c>
      <c r="S133" s="29">
        <f ca="1">AVERAGE(S123:S132)</f>
        <v>1.17</v>
      </c>
      <c r="T133" s="29"/>
      <c r="U133" s="29">
        <f ca="1">AVERAGE(U123:U132)</f>
        <v>8.56</v>
      </c>
      <c r="V133" s="29">
        <f ca="1">AVERAGE(V123:V132)</f>
        <v>0</v>
      </c>
      <c r="W133" s="29">
        <f ca="1">AVERAGE(W123:W132)</f>
        <v>37.278000000000006</v>
      </c>
      <c r="X133" s="29">
        <f ca="1">AVERAGE(X117:X132)</f>
        <v>48.95446428571428</v>
      </c>
      <c r="Y133" s="29" t="s">
        <v>544</v>
      </c>
      <c r="Z133" s="29">
        <f ca="1">AVERAGE(Z123:Z132)</f>
        <v>19.346999999999998</v>
      </c>
      <c r="AA133" s="29">
        <f ca="1">AVERAGE(AA123:AA132)</f>
        <v>8.2009999999999987</v>
      </c>
      <c r="AB133" s="29">
        <f ca="1">AVERAGE(AB123:AB132)</f>
        <v>1.17</v>
      </c>
      <c r="AC133" s="29">
        <f ca="1">AVERAGE(AC123:AC132)</f>
        <v>0</v>
      </c>
      <c r="AD133" s="29">
        <f ca="1">AVERAGE(AD123:AD132)</f>
        <v>8.56</v>
      </c>
      <c r="AE133" s="29"/>
      <c r="AF133" s="29">
        <f ca="1">AVERAGE(AF123:AF132)</f>
        <v>37.278000000000006</v>
      </c>
      <c r="AG133" s="29">
        <f ca="1">AVERAGE(AG117:AG132)</f>
        <v>48.95446428571428</v>
      </c>
      <c r="AI133" s="29">
        <f ca="1">AVERAGE(AI123:AI132)</f>
        <v>20.990000000000002</v>
      </c>
      <c r="AJ133" s="29">
        <f ca="1">AVERAGE(AJ123:AJ132)</f>
        <v>10.289999999999997</v>
      </c>
      <c r="AK133" s="29">
        <f ca="1">AVERAGE(AK123:AK132)</f>
        <v>1.17</v>
      </c>
      <c r="AL133" s="29">
        <f ca="1">AVERAGE(AL123:AL132)</f>
        <v>0</v>
      </c>
      <c r="AM133" s="29">
        <f ca="1">AVERAGE(AM123:AM132)</f>
        <v>8.56</v>
      </c>
      <c r="AN133" s="29"/>
      <c r="AO133" s="29">
        <f ca="1">AVERAGE(AO123:AO132)</f>
        <v>41.01</v>
      </c>
      <c r="AP133" s="29">
        <f ca="1">AVERAGE(AP117:AP132)</f>
        <v>51.155357142857156</v>
      </c>
      <c r="AR133" s="29">
        <f ca="1">AVERAGE(AR123:AR132)</f>
        <v>20.990000000000002</v>
      </c>
      <c r="AS133" s="29">
        <f ca="1">AVERAGE(AS123:AS132)</f>
        <v>10.289999999999997</v>
      </c>
      <c r="AT133" s="29">
        <f ca="1">AVERAGE(AT123:AT132)</f>
        <v>1.17</v>
      </c>
      <c r="AU133" s="29">
        <f ca="1">AVERAGE(AU123:AU132)</f>
        <v>0</v>
      </c>
      <c r="AV133" s="29">
        <f ca="1">AVERAGE(AV123:AV132)</f>
        <v>8.56</v>
      </c>
      <c r="AW133" s="29"/>
      <c r="AX133" s="29">
        <f ca="1">AVERAGE(AX123:AX132)</f>
        <v>41.01</v>
      </c>
      <c r="AY133" s="29">
        <f ca="1">AVERAGE(AY117:AY132)</f>
        <v>51.155357142857156</v>
      </c>
      <c r="BB133" s="55" t="b">
        <f t="shared" si="267"/>
        <v>1</v>
      </c>
    </row>
    <row r="134" spans="1:54" x14ac:dyDescent="0.25">
      <c r="E134" s="6"/>
      <c r="F134" s="6"/>
      <c r="G134" s="6"/>
      <c r="H134" s="6"/>
      <c r="I134" s="6"/>
      <c r="J134" s="6"/>
      <c r="K134" s="6"/>
      <c r="L134" s="5" t="s">
        <v>544</v>
      </c>
      <c r="M134" s="5" t="s">
        <v>543</v>
      </c>
      <c r="N134" s="31">
        <f ca="1">MAX(L123:L132)</f>
        <v>0</v>
      </c>
      <c r="Y134" s="6" t="s">
        <v>545</v>
      </c>
      <c r="Z134" s="30">
        <f ca="1">(Z133-Q133)/Q133</f>
        <v>0</v>
      </c>
      <c r="AA134" s="30">
        <f ca="1">(AA133-R133)/R133</f>
        <v>0</v>
      </c>
      <c r="AB134" s="30">
        <f ca="1">(AB133-S133)/S133</f>
        <v>0</v>
      </c>
      <c r="AC134" s="30"/>
      <c r="AD134" s="30">
        <f ca="1">(AD133-U133)/U133</f>
        <v>0</v>
      </c>
      <c r="AE134" s="30"/>
      <c r="AF134" s="30">
        <f ca="1">(AF133-W133)/W133</f>
        <v>0</v>
      </c>
      <c r="BB134" s="53"/>
    </row>
    <row r="135" spans="1:54" x14ac:dyDescent="0.25">
      <c r="A135" s="6" t="s">
        <v>454</v>
      </c>
      <c r="B135" s="6" t="str">
        <f>VLOOKUP(A135,TestArray,2)&amp;" in "&amp;VLOOKUP(A135,TestArray,3)&amp;" for Prototype "&amp;VLOOKUP(A135,TestArray,4)</f>
        <v>Water Heating in Zone 12 for Prototype P2100ft2</v>
      </c>
      <c r="C135" s="6"/>
      <c r="I135" s="6" t="str">
        <f>VLOOKUP(A135,TestArray,21)</f>
        <v>Standard = T01 Standard for this test</v>
      </c>
      <c r="BB135" s="53"/>
    </row>
    <row r="136" spans="1:54" x14ac:dyDescent="0.25">
      <c r="A136" t="str">
        <f>A135</f>
        <v>U08</v>
      </c>
      <c r="B136" t="s">
        <v>3</v>
      </c>
      <c r="C136" s="3" t="str">
        <f t="shared" ref="C136:C145" si="268">VLOOKUP(A136,TestArray,4+RIGHT(B136,2))</f>
        <v>Package</v>
      </c>
      <c r="D136" t="str">
        <f t="shared" ref="D136:D145" ca="1" si="269">IF(NOT(BB136),"n/a",IF(AND(H136=Yes,M136=Yes),Pass,Fail))</f>
        <v>Pass</v>
      </c>
      <c r="E136" s="2">
        <f t="shared" ref="E136:E145" ca="1" si="270">IF(Units="EDR",X136,W136)</f>
        <v>36.96</v>
      </c>
      <c r="F136" s="2">
        <f t="shared" ref="F136:F145" ca="1" si="271">IF(Units="EDR",AG136,AF136)</f>
        <v>36.96</v>
      </c>
      <c r="G136" s="27">
        <f t="shared" ref="G136:G145" ca="1" si="272">IF(E136=0,0,(F136-E136)/E136)</f>
        <v>0</v>
      </c>
      <c r="H136" s="3" t="str">
        <f t="shared" ref="H136:H145" ca="1" si="273">IF(AND((E136-Tolerance&lt;=F136),(E136+Tolerance&gt;=F136)),Yes,No)</f>
        <v>Yes</v>
      </c>
      <c r="I136" s="2">
        <f t="shared" ref="I136:I145" ca="1" si="274">IF(Units="EDR",J136,INDIRECT(RefCol&amp;INDEX(StandardArray,MATCH($N136,StandardList,0),2)))</f>
        <v>41.01</v>
      </c>
      <c r="J136" s="2">
        <f t="shared" ref="J136:J145" ca="1" si="275">IF(Units="EDR",AP136,AO136)</f>
        <v>41.01</v>
      </c>
      <c r="K136" s="2">
        <f t="shared" ref="K136:K145" ca="1" si="276">IF(Units="EDR",AY136,AX136)</f>
        <v>41.01</v>
      </c>
      <c r="L136" s="27">
        <f t="shared" ref="L136:L146" ca="1" si="277">IF(I136=0,0,(K136-I136)/I136)</f>
        <v>0</v>
      </c>
      <c r="M136" s="3" t="str">
        <f t="shared" ref="M136:M145" ca="1" si="278">IF(AND((I136-Tolerance&lt;=K136),(I136+Tolerance&gt;=K136),(J136-Tolerance&lt;=K136),(J136+Tolerance&gt;=K136)),Yes,No)</f>
        <v>Yes</v>
      </c>
      <c r="N136" s="19" t="s">
        <v>343</v>
      </c>
      <c r="O136" s="34">
        <f t="shared" ref="O136:O145" ca="1" si="279">K136-F136</f>
        <v>4.0499999999999972</v>
      </c>
      <c r="P136" s="8">
        <f t="shared" ref="P136:P145" ca="1" si="280">MATCH($A136&amp;$B136,INDIRECT(P$2),0)</f>
        <v>110</v>
      </c>
      <c r="Q136" s="2">
        <f t="shared" ref="Q136:V145" ca="1" si="281">IF(Q$3=0,"",INDEX(INDIRECT(Q$1),$P136,Q$3))</f>
        <v>19.93</v>
      </c>
      <c r="R136" s="2">
        <f t="shared" ca="1" si="281"/>
        <v>7.3</v>
      </c>
      <c r="S136" s="2">
        <f t="shared" ca="1" si="281"/>
        <v>1.17</v>
      </c>
      <c r="T136" s="2">
        <f t="shared" ca="1" si="281"/>
        <v>0</v>
      </c>
      <c r="U136" s="2">
        <f t="shared" ca="1" si="281"/>
        <v>8.56</v>
      </c>
      <c r="V136" s="2">
        <f t="shared" ca="1" si="281"/>
        <v>0</v>
      </c>
      <c r="W136" s="2">
        <f t="shared" ref="W136:W145" ca="1" si="282">IF(TotalSum="No",INDEX(INDIRECT(W$1),$P136,W$3),SUM(Q136:V136))</f>
        <v>36.96</v>
      </c>
      <c r="X136" s="2">
        <f t="shared" ref="X136:X145" ca="1" si="283">IF(X$3=0,"",INDEX(INDIRECT(X$1),$P136,X$3))</f>
        <v>44.8</v>
      </c>
      <c r="Y136" s="8">
        <f t="shared" ref="Y136:Y145" ca="1" si="284">MATCH($A136&amp;$B136,INDIRECT(Y$2),0)</f>
        <v>110</v>
      </c>
      <c r="Z136" s="2">
        <f t="shared" ref="Z136:AE145" ca="1" si="285">IF(Z$3=0,"",INDEX(INDIRECT(Z$1),$Y136,Z$3))</f>
        <v>19.93</v>
      </c>
      <c r="AA136" s="2">
        <f t="shared" ca="1" si="285"/>
        <v>7.3</v>
      </c>
      <c r="AB136" s="2">
        <f t="shared" ca="1" si="285"/>
        <v>1.17</v>
      </c>
      <c r="AC136" s="2">
        <f t="shared" ca="1" si="285"/>
        <v>0</v>
      </c>
      <c r="AD136" s="2">
        <f t="shared" ca="1" si="285"/>
        <v>8.56</v>
      </c>
      <c r="AE136" s="2">
        <f t="shared" ca="1" si="285"/>
        <v>0</v>
      </c>
      <c r="AF136" s="2">
        <f t="shared" ref="AF136:AF145" ca="1" si="286">IF(TotalSum="No",INDEX(INDIRECT(AF$1),$Y136,AF$3),SUM(Z136:AE136))</f>
        <v>36.96</v>
      </c>
      <c r="AG136" s="2">
        <f t="shared" ref="AG136:AG145" ca="1" si="287">IF(AG$3=0,"",INDEX(INDIRECT(AG$1),$P136,AG$3))</f>
        <v>44.8</v>
      </c>
      <c r="AH136" s="8">
        <f t="shared" ref="AH136:AH145" ca="1" si="288">MATCH($A136&amp;$B136,INDIRECT(AH$2),0)</f>
        <v>110</v>
      </c>
      <c r="AI136" s="2">
        <f t="shared" ref="AI136:AM145" ca="1" si="289">IF(AI$3=0,"",INDEX(INDIRECT(AI$1),$AH136,AI$3))</f>
        <v>20.99</v>
      </c>
      <c r="AJ136" s="2">
        <f t="shared" ca="1" si="289"/>
        <v>10.29</v>
      </c>
      <c r="AK136" s="2">
        <f t="shared" ca="1" si="289"/>
        <v>1.17</v>
      </c>
      <c r="AL136" s="2">
        <f t="shared" ca="1" si="289"/>
        <v>0</v>
      </c>
      <c r="AM136" s="2">
        <f t="shared" ca="1" si="289"/>
        <v>8.56</v>
      </c>
      <c r="AN136" s="2"/>
      <c r="AO136" s="2">
        <f t="shared" ref="AO136:AO145" ca="1" si="290">IF(TotalSum="No",INDEX(INDIRECT(AO$1),$AH136,AO$3),SUM(AI136:AN136))</f>
        <v>41.01</v>
      </c>
      <c r="AP136" s="2">
        <f t="shared" ref="AP136:AP145" ca="1" si="291">IF(AP$3=0,"",INDEX(INDIRECT(AP$1),$P136,AP$3))</f>
        <v>47.2</v>
      </c>
      <c r="AQ136" s="8">
        <f t="shared" ref="AQ136:AQ145" ca="1" si="292">MATCH($A136&amp;$B136,INDIRECT(AQ$2),0)</f>
        <v>110</v>
      </c>
      <c r="AR136" s="2">
        <f t="shared" ref="AR136:AW145" ca="1" si="293">IF(AR$3=0,"",INDEX(INDIRECT(AR$1),$AQ136,AR$3))</f>
        <v>20.99</v>
      </c>
      <c r="AS136" s="2">
        <f t="shared" ca="1" si="293"/>
        <v>10.29</v>
      </c>
      <c r="AT136" s="2">
        <f t="shared" ca="1" si="293"/>
        <v>1.17</v>
      </c>
      <c r="AU136" s="2">
        <f t="shared" ca="1" si="293"/>
        <v>0</v>
      </c>
      <c r="AV136" s="2">
        <f t="shared" ca="1" si="293"/>
        <v>8.56</v>
      </c>
      <c r="AW136" s="2" t="str">
        <f t="shared" ca="1" si="293"/>
        <v/>
      </c>
      <c r="AX136" s="2">
        <f t="shared" ref="AX136:AX145" ca="1" si="294">IF(TotalSum="No",INDEX(INDIRECT(AX$1),$AQ136,AX$3),SUM(AR136:AW136))</f>
        <v>41.01</v>
      </c>
      <c r="AY136" s="2">
        <f t="shared" ref="AY136:AY145" ca="1" si="295">IF(AY$3=0,"",INDEX(INDIRECT(AY$1),$P136,AY$3))</f>
        <v>47.2</v>
      </c>
      <c r="AZ136" t="str">
        <f t="shared" ref="AZ136:AZ145" si="296">A136&amp;B136</f>
        <v>U08R01</v>
      </c>
      <c r="BA136">
        <f t="shared" ref="BA136:BA145" si="297">ROW(AZ136)</f>
        <v>136</v>
      </c>
      <c r="BB136" s="55" t="b">
        <f>AND(SingleFamily="Yes",NewlyConstructed="Yes")</f>
        <v>1</v>
      </c>
    </row>
    <row r="137" spans="1:54" x14ac:dyDescent="0.25">
      <c r="A137" t="str">
        <f t="shared" ref="A137:A145" si="298">A136</f>
        <v>U08</v>
      </c>
      <c r="B137" t="s">
        <v>26</v>
      </c>
      <c r="C137" s="3" t="str">
        <f t="shared" si="268"/>
        <v>Parallel Piping</v>
      </c>
      <c r="D137" s="56" t="str">
        <f t="shared" ca="1" si="269"/>
        <v>Pass</v>
      </c>
      <c r="E137" s="2">
        <f t="shared" ca="1" si="270"/>
        <v>37.07</v>
      </c>
      <c r="F137" s="2">
        <f t="shared" ca="1" si="271"/>
        <v>37.07</v>
      </c>
      <c r="G137" s="27">
        <f t="shared" ca="1" si="272"/>
        <v>0</v>
      </c>
      <c r="H137" s="3" t="str">
        <f t="shared" ca="1" si="273"/>
        <v>Yes</v>
      </c>
      <c r="I137" s="2">
        <f t="shared" ca="1" si="274"/>
        <v>41.01</v>
      </c>
      <c r="J137" s="2">
        <f t="shared" ca="1" si="275"/>
        <v>41.01</v>
      </c>
      <c r="K137" s="2">
        <f t="shared" ca="1" si="276"/>
        <v>41.01</v>
      </c>
      <c r="L137" s="27">
        <f t="shared" ca="1" si="277"/>
        <v>0</v>
      </c>
      <c r="M137" s="3" t="str">
        <f t="shared" ca="1" si="278"/>
        <v>Yes</v>
      </c>
      <c r="N137" s="3" t="str">
        <f>N136</f>
        <v>U01R12</v>
      </c>
      <c r="O137" s="34">
        <f t="shared" ca="1" si="279"/>
        <v>3.9399999999999977</v>
      </c>
      <c r="P137" s="8">
        <f t="shared" ca="1" si="280"/>
        <v>111</v>
      </c>
      <c r="Q137" s="2">
        <f t="shared" ca="1" si="281"/>
        <v>19.93</v>
      </c>
      <c r="R137" s="2">
        <f t="shared" ca="1" si="281"/>
        <v>7.3</v>
      </c>
      <c r="S137" s="2">
        <f t="shared" ca="1" si="281"/>
        <v>1.17</v>
      </c>
      <c r="T137" s="2">
        <f t="shared" ca="1" si="281"/>
        <v>0</v>
      </c>
      <c r="U137" s="2">
        <f t="shared" ca="1" si="281"/>
        <v>8.67</v>
      </c>
      <c r="V137" s="2">
        <f t="shared" ca="1" si="281"/>
        <v>0</v>
      </c>
      <c r="W137" s="2">
        <f t="shared" ca="1" si="282"/>
        <v>37.07</v>
      </c>
      <c r="X137" s="2">
        <f t="shared" ca="1" si="283"/>
        <v>44.9</v>
      </c>
      <c r="Y137" s="8">
        <f t="shared" ca="1" si="284"/>
        <v>111</v>
      </c>
      <c r="Z137" s="2">
        <f t="shared" ca="1" si="285"/>
        <v>19.93</v>
      </c>
      <c r="AA137" s="2">
        <f t="shared" ca="1" si="285"/>
        <v>7.3</v>
      </c>
      <c r="AB137" s="2">
        <f t="shared" ca="1" si="285"/>
        <v>1.17</v>
      </c>
      <c r="AC137" s="2">
        <f t="shared" ca="1" si="285"/>
        <v>0</v>
      </c>
      <c r="AD137" s="2">
        <f t="shared" ca="1" si="285"/>
        <v>8.67</v>
      </c>
      <c r="AE137" s="2">
        <f t="shared" ca="1" si="285"/>
        <v>0</v>
      </c>
      <c r="AF137" s="2">
        <f t="shared" ca="1" si="286"/>
        <v>37.07</v>
      </c>
      <c r="AG137" s="2">
        <f t="shared" ca="1" si="287"/>
        <v>44.9</v>
      </c>
      <c r="AH137" s="8">
        <f t="shared" ca="1" si="288"/>
        <v>111</v>
      </c>
      <c r="AI137" s="2">
        <f t="shared" ca="1" si="289"/>
        <v>20.99</v>
      </c>
      <c r="AJ137" s="2">
        <f t="shared" ca="1" si="289"/>
        <v>10.29</v>
      </c>
      <c r="AK137" s="2">
        <f t="shared" ca="1" si="289"/>
        <v>1.17</v>
      </c>
      <c r="AL137" s="2">
        <f t="shared" ca="1" si="289"/>
        <v>0</v>
      </c>
      <c r="AM137" s="2">
        <f t="shared" ca="1" si="289"/>
        <v>8.56</v>
      </c>
      <c r="AN137" s="2"/>
      <c r="AO137" s="2">
        <f t="shared" ca="1" si="290"/>
        <v>41.01</v>
      </c>
      <c r="AP137" s="2">
        <f t="shared" ca="1" si="291"/>
        <v>47.2</v>
      </c>
      <c r="AQ137" s="8">
        <f t="shared" ca="1" si="292"/>
        <v>111</v>
      </c>
      <c r="AR137" s="2">
        <f t="shared" ca="1" si="293"/>
        <v>20.99</v>
      </c>
      <c r="AS137" s="2">
        <f t="shared" ca="1" si="293"/>
        <v>10.29</v>
      </c>
      <c r="AT137" s="2">
        <f t="shared" ca="1" si="293"/>
        <v>1.17</v>
      </c>
      <c r="AU137" s="2">
        <f t="shared" ca="1" si="293"/>
        <v>0</v>
      </c>
      <c r="AV137" s="2">
        <f t="shared" ca="1" si="293"/>
        <v>8.56</v>
      </c>
      <c r="AW137" s="2" t="str">
        <f t="shared" ca="1" si="293"/>
        <v/>
      </c>
      <c r="AX137" s="2">
        <f t="shared" ca="1" si="294"/>
        <v>41.01</v>
      </c>
      <c r="AY137" s="2">
        <f t="shared" ca="1" si="295"/>
        <v>47.2</v>
      </c>
      <c r="AZ137" t="str">
        <f t="shared" si="296"/>
        <v>U08R02</v>
      </c>
      <c r="BA137">
        <f t="shared" si="297"/>
        <v>137</v>
      </c>
      <c r="BB137" s="55" t="b">
        <f>BB136</f>
        <v>1</v>
      </c>
    </row>
    <row r="138" spans="1:54" x14ac:dyDescent="0.25">
      <c r="A138" t="str">
        <f t="shared" si="298"/>
        <v>U08</v>
      </c>
      <c r="B138" t="s">
        <v>27</v>
      </c>
      <c r="C138" s="3" t="str">
        <f t="shared" si="268"/>
        <v>Small Tankless EF 0.80/Input 195000/0 gal</v>
      </c>
      <c r="D138" s="56" t="str">
        <f t="shared" ca="1" si="269"/>
        <v>Pass</v>
      </c>
      <c r="E138" s="2">
        <f t="shared" ca="1" si="270"/>
        <v>37.17</v>
      </c>
      <c r="F138" s="2">
        <f t="shared" ca="1" si="271"/>
        <v>37.17</v>
      </c>
      <c r="G138" s="27">
        <f t="shared" ca="1" si="272"/>
        <v>0</v>
      </c>
      <c r="H138" s="3" t="str">
        <f t="shared" ca="1" si="273"/>
        <v>Yes</v>
      </c>
      <c r="I138" s="2">
        <f t="shared" ca="1" si="274"/>
        <v>41.01</v>
      </c>
      <c r="J138" s="2">
        <f t="shared" ca="1" si="275"/>
        <v>41.01</v>
      </c>
      <c r="K138" s="2">
        <f t="shared" ca="1" si="276"/>
        <v>41.01</v>
      </c>
      <c r="L138" s="27">
        <f t="shared" ca="1" si="277"/>
        <v>0</v>
      </c>
      <c r="M138" s="3" t="str">
        <f t="shared" ca="1" si="278"/>
        <v>Yes</v>
      </c>
      <c r="N138" s="3" t="str">
        <f t="shared" ref="N138:N145" si="299">N137</f>
        <v>U01R12</v>
      </c>
      <c r="O138" s="34">
        <f t="shared" ca="1" si="279"/>
        <v>3.8399999999999963</v>
      </c>
      <c r="P138" s="8">
        <f t="shared" ca="1" si="280"/>
        <v>112</v>
      </c>
      <c r="Q138" s="2">
        <f t="shared" ca="1" si="281"/>
        <v>19.93</v>
      </c>
      <c r="R138" s="2">
        <f t="shared" ca="1" si="281"/>
        <v>7.3</v>
      </c>
      <c r="S138" s="2">
        <f t="shared" ca="1" si="281"/>
        <v>1.17</v>
      </c>
      <c r="T138" s="2">
        <f t="shared" ca="1" si="281"/>
        <v>0</v>
      </c>
      <c r="U138" s="2">
        <f t="shared" ca="1" si="281"/>
        <v>8.77</v>
      </c>
      <c r="V138" s="2">
        <f t="shared" ca="1" si="281"/>
        <v>0</v>
      </c>
      <c r="W138" s="2">
        <f t="shared" ca="1" si="282"/>
        <v>37.17</v>
      </c>
      <c r="X138" s="2">
        <f t="shared" ca="1" si="283"/>
        <v>44.9</v>
      </c>
      <c r="Y138" s="8">
        <f t="shared" ca="1" si="284"/>
        <v>112</v>
      </c>
      <c r="Z138" s="2">
        <f t="shared" ca="1" si="285"/>
        <v>19.93</v>
      </c>
      <c r="AA138" s="2">
        <f t="shared" ca="1" si="285"/>
        <v>7.3</v>
      </c>
      <c r="AB138" s="2">
        <f t="shared" ca="1" si="285"/>
        <v>1.17</v>
      </c>
      <c r="AC138" s="2">
        <f t="shared" ca="1" si="285"/>
        <v>0</v>
      </c>
      <c r="AD138" s="2">
        <f t="shared" ca="1" si="285"/>
        <v>8.77</v>
      </c>
      <c r="AE138" s="2">
        <f t="shared" ca="1" si="285"/>
        <v>0</v>
      </c>
      <c r="AF138" s="2">
        <f t="shared" ca="1" si="286"/>
        <v>37.17</v>
      </c>
      <c r="AG138" s="2">
        <f t="shared" ca="1" si="287"/>
        <v>44.9</v>
      </c>
      <c r="AH138" s="8">
        <f t="shared" ca="1" si="288"/>
        <v>112</v>
      </c>
      <c r="AI138" s="2">
        <f t="shared" ca="1" si="289"/>
        <v>20.99</v>
      </c>
      <c r="AJ138" s="2">
        <f t="shared" ca="1" si="289"/>
        <v>10.29</v>
      </c>
      <c r="AK138" s="2">
        <f t="shared" ca="1" si="289"/>
        <v>1.17</v>
      </c>
      <c r="AL138" s="2">
        <f t="shared" ca="1" si="289"/>
        <v>0</v>
      </c>
      <c r="AM138" s="2">
        <f t="shared" ca="1" si="289"/>
        <v>8.56</v>
      </c>
      <c r="AN138" s="2"/>
      <c r="AO138" s="2">
        <f t="shared" ca="1" si="290"/>
        <v>41.01</v>
      </c>
      <c r="AP138" s="2">
        <f t="shared" ca="1" si="291"/>
        <v>47.2</v>
      </c>
      <c r="AQ138" s="8">
        <f t="shared" ca="1" si="292"/>
        <v>112</v>
      </c>
      <c r="AR138" s="2">
        <f t="shared" ca="1" si="293"/>
        <v>20.99</v>
      </c>
      <c r="AS138" s="2">
        <f t="shared" ca="1" si="293"/>
        <v>10.29</v>
      </c>
      <c r="AT138" s="2">
        <f t="shared" ca="1" si="293"/>
        <v>1.17</v>
      </c>
      <c r="AU138" s="2">
        <f t="shared" ca="1" si="293"/>
        <v>0</v>
      </c>
      <c r="AV138" s="2">
        <f t="shared" ca="1" si="293"/>
        <v>8.56</v>
      </c>
      <c r="AW138" s="2" t="str">
        <f t="shared" ca="1" si="293"/>
        <v/>
      </c>
      <c r="AX138" s="2">
        <f t="shared" ca="1" si="294"/>
        <v>41.01</v>
      </c>
      <c r="AY138" s="2">
        <f t="shared" ca="1" si="295"/>
        <v>47.2</v>
      </c>
      <c r="AZ138" t="str">
        <f t="shared" si="296"/>
        <v>U08R03</v>
      </c>
      <c r="BA138">
        <f t="shared" si="297"/>
        <v>138</v>
      </c>
      <c r="BB138" s="55" t="b">
        <f t="shared" ref="BB138:BB146" si="300">BB137</f>
        <v>1</v>
      </c>
    </row>
    <row r="139" spans="1:54" x14ac:dyDescent="0.25">
      <c r="A139" t="str">
        <f t="shared" si="298"/>
        <v>U08</v>
      </c>
      <c r="B139" t="s">
        <v>28</v>
      </c>
      <c r="C139" s="3" t="str">
        <f t="shared" si="268"/>
        <v>Large Tankless RE 0.76/Input 300000/0 gal</v>
      </c>
      <c r="D139" s="56" t="str">
        <f t="shared" ca="1" si="269"/>
        <v>Pass</v>
      </c>
      <c r="E139" s="2">
        <f t="shared" ca="1" si="270"/>
        <v>37.64</v>
      </c>
      <c r="F139" s="2">
        <f t="shared" ca="1" si="271"/>
        <v>37.64</v>
      </c>
      <c r="G139" s="27">
        <f t="shared" ca="1" si="272"/>
        <v>0</v>
      </c>
      <c r="H139" s="3" t="str">
        <f t="shared" ca="1" si="273"/>
        <v>Yes</v>
      </c>
      <c r="I139" s="2">
        <f t="shared" ca="1" si="274"/>
        <v>41.01</v>
      </c>
      <c r="J139" s="2">
        <f t="shared" ca="1" si="275"/>
        <v>41.01</v>
      </c>
      <c r="K139" s="2">
        <f t="shared" ca="1" si="276"/>
        <v>41.01</v>
      </c>
      <c r="L139" s="27">
        <f t="shared" ca="1" si="277"/>
        <v>0</v>
      </c>
      <c r="M139" s="3" t="str">
        <f t="shared" ca="1" si="278"/>
        <v>Yes</v>
      </c>
      <c r="N139" s="3" t="str">
        <f t="shared" si="299"/>
        <v>U01R12</v>
      </c>
      <c r="O139" s="34">
        <f t="shared" ca="1" si="279"/>
        <v>3.3699999999999974</v>
      </c>
      <c r="P139" s="8">
        <f t="shared" ca="1" si="280"/>
        <v>113</v>
      </c>
      <c r="Q139" s="2">
        <f t="shared" ca="1" si="281"/>
        <v>19.93</v>
      </c>
      <c r="R139" s="2">
        <f t="shared" ca="1" si="281"/>
        <v>7.3</v>
      </c>
      <c r="S139" s="2">
        <f t="shared" ca="1" si="281"/>
        <v>1.17</v>
      </c>
      <c r="T139" s="2">
        <f t="shared" ca="1" si="281"/>
        <v>0</v>
      </c>
      <c r="U139" s="2">
        <f t="shared" ca="1" si="281"/>
        <v>9.24</v>
      </c>
      <c r="V139" s="2">
        <f t="shared" ca="1" si="281"/>
        <v>0</v>
      </c>
      <c r="W139" s="2">
        <f t="shared" ca="1" si="282"/>
        <v>37.64</v>
      </c>
      <c r="X139" s="2">
        <f t="shared" ca="1" si="283"/>
        <v>45.2</v>
      </c>
      <c r="Y139" s="8">
        <f t="shared" ca="1" si="284"/>
        <v>113</v>
      </c>
      <c r="Z139" s="2">
        <f t="shared" ca="1" si="285"/>
        <v>19.93</v>
      </c>
      <c r="AA139" s="2">
        <f t="shared" ca="1" si="285"/>
        <v>7.3</v>
      </c>
      <c r="AB139" s="2">
        <f t="shared" ca="1" si="285"/>
        <v>1.17</v>
      </c>
      <c r="AC139" s="2">
        <f t="shared" ca="1" si="285"/>
        <v>0</v>
      </c>
      <c r="AD139" s="2">
        <f t="shared" ca="1" si="285"/>
        <v>9.24</v>
      </c>
      <c r="AE139" s="2">
        <f t="shared" ca="1" si="285"/>
        <v>0</v>
      </c>
      <c r="AF139" s="2">
        <f t="shared" ca="1" si="286"/>
        <v>37.64</v>
      </c>
      <c r="AG139" s="2">
        <f t="shared" ca="1" si="287"/>
        <v>45.2</v>
      </c>
      <c r="AH139" s="8">
        <f t="shared" ca="1" si="288"/>
        <v>113</v>
      </c>
      <c r="AI139" s="2">
        <f t="shared" ca="1" si="289"/>
        <v>20.99</v>
      </c>
      <c r="AJ139" s="2">
        <f t="shared" ca="1" si="289"/>
        <v>10.29</v>
      </c>
      <c r="AK139" s="2">
        <f t="shared" ca="1" si="289"/>
        <v>1.17</v>
      </c>
      <c r="AL139" s="2">
        <f t="shared" ca="1" si="289"/>
        <v>0</v>
      </c>
      <c r="AM139" s="2">
        <f t="shared" ca="1" si="289"/>
        <v>8.56</v>
      </c>
      <c r="AN139" s="2"/>
      <c r="AO139" s="2">
        <f t="shared" ca="1" si="290"/>
        <v>41.01</v>
      </c>
      <c r="AP139" s="2">
        <f t="shared" ca="1" si="291"/>
        <v>47.2</v>
      </c>
      <c r="AQ139" s="8">
        <f t="shared" ca="1" si="292"/>
        <v>113</v>
      </c>
      <c r="AR139" s="2">
        <f t="shared" ca="1" si="293"/>
        <v>20.99</v>
      </c>
      <c r="AS139" s="2">
        <f t="shared" ca="1" si="293"/>
        <v>10.29</v>
      </c>
      <c r="AT139" s="2">
        <f t="shared" ca="1" si="293"/>
        <v>1.17</v>
      </c>
      <c r="AU139" s="2">
        <f t="shared" ca="1" si="293"/>
        <v>0</v>
      </c>
      <c r="AV139" s="2">
        <f t="shared" ca="1" si="293"/>
        <v>8.56</v>
      </c>
      <c r="AW139" s="2" t="str">
        <f t="shared" ca="1" si="293"/>
        <v/>
      </c>
      <c r="AX139" s="2">
        <f t="shared" ca="1" si="294"/>
        <v>41.01</v>
      </c>
      <c r="AY139" s="2">
        <f t="shared" ca="1" si="295"/>
        <v>47.2</v>
      </c>
      <c r="AZ139" t="str">
        <f t="shared" si="296"/>
        <v>U08R04</v>
      </c>
      <c r="BA139">
        <f t="shared" si="297"/>
        <v>139</v>
      </c>
      <c r="BB139" s="55" t="b">
        <f t="shared" si="300"/>
        <v>1</v>
      </c>
    </row>
    <row r="140" spans="1:54" x14ac:dyDescent="0.25">
      <c r="A140" t="str">
        <f t="shared" si="298"/>
        <v>U08</v>
      </c>
      <c r="B140" t="s">
        <v>29</v>
      </c>
      <c r="C140" s="3" t="str">
        <f t="shared" si="268"/>
        <v>Large Storage RE 0.77/Input 100000/75gal/Stby 0.01</v>
      </c>
      <c r="D140" s="56" t="str">
        <f t="shared" ca="1" si="269"/>
        <v>Pass</v>
      </c>
      <c r="E140" s="2">
        <f t="shared" ca="1" si="270"/>
        <v>39.770000000000003</v>
      </c>
      <c r="F140" s="2">
        <f t="shared" ca="1" si="271"/>
        <v>39.770000000000003</v>
      </c>
      <c r="G140" s="27">
        <f t="shared" ca="1" si="272"/>
        <v>0</v>
      </c>
      <c r="H140" s="3" t="str">
        <f t="shared" ca="1" si="273"/>
        <v>Yes</v>
      </c>
      <c r="I140" s="2">
        <f t="shared" ca="1" si="274"/>
        <v>41.01</v>
      </c>
      <c r="J140" s="2">
        <f t="shared" ca="1" si="275"/>
        <v>41.01</v>
      </c>
      <c r="K140" s="2">
        <f t="shared" ca="1" si="276"/>
        <v>41.01</v>
      </c>
      <c r="L140" s="27">
        <f t="shared" ca="1" si="277"/>
        <v>0</v>
      </c>
      <c r="M140" s="3" t="str">
        <f t="shared" ca="1" si="278"/>
        <v>Yes</v>
      </c>
      <c r="N140" s="3" t="str">
        <f t="shared" si="299"/>
        <v>U01R12</v>
      </c>
      <c r="O140" s="34">
        <f t="shared" ca="1" si="279"/>
        <v>1.2399999999999949</v>
      </c>
      <c r="P140" s="8">
        <f t="shared" ca="1" si="280"/>
        <v>114</v>
      </c>
      <c r="Q140" s="2">
        <f t="shared" ca="1" si="281"/>
        <v>19.93</v>
      </c>
      <c r="R140" s="2">
        <f t="shared" ca="1" si="281"/>
        <v>7.3</v>
      </c>
      <c r="S140" s="2">
        <f t="shared" ca="1" si="281"/>
        <v>1.17</v>
      </c>
      <c r="T140" s="2">
        <f t="shared" ca="1" si="281"/>
        <v>0</v>
      </c>
      <c r="U140" s="2">
        <f t="shared" ca="1" si="281"/>
        <v>11.37</v>
      </c>
      <c r="V140" s="2">
        <f t="shared" ca="1" si="281"/>
        <v>0</v>
      </c>
      <c r="W140" s="2">
        <f t="shared" ca="1" si="282"/>
        <v>39.770000000000003</v>
      </c>
      <c r="X140" s="2">
        <f t="shared" ca="1" si="283"/>
        <v>46.4</v>
      </c>
      <c r="Y140" s="8">
        <f t="shared" ca="1" si="284"/>
        <v>114</v>
      </c>
      <c r="Z140" s="2">
        <f t="shared" ca="1" si="285"/>
        <v>19.93</v>
      </c>
      <c r="AA140" s="2">
        <f t="shared" ca="1" si="285"/>
        <v>7.3</v>
      </c>
      <c r="AB140" s="2">
        <f t="shared" ca="1" si="285"/>
        <v>1.17</v>
      </c>
      <c r="AC140" s="2">
        <f t="shared" ca="1" si="285"/>
        <v>0</v>
      </c>
      <c r="AD140" s="2">
        <f t="shared" ca="1" si="285"/>
        <v>11.37</v>
      </c>
      <c r="AE140" s="2">
        <f t="shared" ca="1" si="285"/>
        <v>0</v>
      </c>
      <c r="AF140" s="2">
        <f t="shared" ca="1" si="286"/>
        <v>39.770000000000003</v>
      </c>
      <c r="AG140" s="2">
        <f t="shared" ca="1" si="287"/>
        <v>46.4</v>
      </c>
      <c r="AH140" s="8">
        <f t="shared" ca="1" si="288"/>
        <v>114</v>
      </c>
      <c r="AI140" s="2">
        <f t="shared" ca="1" si="289"/>
        <v>20.99</v>
      </c>
      <c r="AJ140" s="2">
        <f t="shared" ca="1" si="289"/>
        <v>10.29</v>
      </c>
      <c r="AK140" s="2">
        <f t="shared" ca="1" si="289"/>
        <v>1.17</v>
      </c>
      <c r="AL140" s="2">
        <f t="shared" ca="1" si="289"/>
        <v>0</v>
      </c>
      <c r="AM140" s="2">
        <f t="shared" ca="1" si="289"/>
        <v>8.56</v>
      </c>
      <c r="AN140" s="2"/>
      <c r="AO140" s="2">
        <f t="shared" ca="1" si="290"/>
        <v>41.01</v>
      </c>
      <c r="AP140" s="2">
        <f t="shared" ca="1" si="291"/>
        <v>47.2</v>
      </c>
      <c r="AQ140" s="8">
        <f t="shared" ca="1" si="292"/>
        <v>114</v>
      </c>
      <c r="AR140" s="2">
        <f t="shared" ca="1" si="293"/>
        <v>20.99</v>
      </c>
      <c r="AS140" s="2">
        <f t="shared" ca="1" si="293"/>
        <v>10.29</v>
      </c>
      <c r="AT140" s="2">
        <f t="shared" ca="1" si="293"/>
        <v>1.17</v>
      </c>
      <c r="AU140" s="2">
        <f t="shared" ca="1" si="293"/>
        <v>0</v>
      </c>
      <c r="AV140" s="2">
        <f t="shared" ca="1" si="293"/>
        <v>8.56</v>
      </c>
      <c r="AW140" s="2" t="str">
        <f t="shared" ca="1" si="293"/>
        <v/>
      </c>
      <c r="AX140" s="2">
        <f t="shared" ca="1" si="294"/>
        <v>41.01</v>
      </c>
      <c r="AY140" s="2">
        <f t="shared" ca="1" si="295"/>
        <v>47.2</v>
      </c>
      <c r="AZ140" t="str">
        <f t="shared" si="296"/>
        <v>U08R05</v>
      </c>
      <c r="BA140">
        <f t="shared" si="297"/>
        <v>140</v>
      </c>
      <c r="BB140" s="55" t="b">
        <f t="shared" si="300"/>
        <v>1</v>
      </c>
    </row>
    <row r="141" spans="1:54" x14ac:dyDescent="0.25">
      <c r="A141" t="str">
        <f t="shared" si="298"/>
        <v>U08</v>
      </c>
      <c r="B141" t="s">
        <v>30</v>
      </c>
      <c r="C141" s="3" t="str">
        <f t="shared" si="268"/>
        <v>Large Storage RE 0.77/Input 100000/75gal/Stby 0.03</v>
      </c>
      <c r="D141" s="56" t="str">
        <f t="shared" ca="1" si="269"/>
        <v>Pass</v>
      </c>
      <c r="E141" s="2">
        <f t="shared" ca="1" si="270"/>
        <v>45.73</v>
      </c>
      <c r="F141" s="2">
        <f t="shared" ca="1" si="271"/>
        <v>45.73</v>
      </c>
      <c r="G141" s="27">
        <f t="shared" ca="1" si="272"/>
        <v>0</v>
      </c>
      <c r="H141" s="3" t="str">
        <f t="shared" ca="1" si="273"/>
        <v>Yes</v>
      </c>
      <c r="I141" s="2">
        <f t="shared" ca="1" si="274"/>
        <v>41.01</v>
      </c>
      <c r="J141" s="2">
        <f t="shared" ca="1" si="275"/>
        <v>41.01</v>
      </c>
      <c r="K141" s="2">
        <f t="shared" ca="1" si="276"/>
        <v>41.01</v>
      </c>
      <c r="L141" s="27">
        <f t="shared" ca="1" si="277"/>
        <v>0</v>
      </c>
      <c r="M141" s="3" t="str">
        <f t="shared" ca="1" si="278"/>
        <v>Yes</v>
      </c>
      <c r="N141" s="3" t="str">
        <f t="shared" si="299"/>
        <v>U01R12</v>
      </c>
      <c r="O141" s="34">
        <f t="shared" ca="1" si="279"/>
        <v>-4.7199999999999989</v>
      </c>
      <c r="P141" s="8">
        <f t="shared" ca="1" si="280"/>
        <v>115</v>
      </c>
      <c r="Q141" s="2">
        <f t="shared" ca="1" si="281"/>
        <v>19.93</v>
      </c>
      <c r="R141" s="2">
        <f t="shared" ca="1" si="281"/>
        <v>7.3</v>
      </c>
      <c r="S141" s="2">
        <f t="shared" ca="1" si="281"/>
        <v>1.17</v>
      </c>
      <c r="T141" s="2">
        <f t="shared" ca="1" si="281"/>
        <v>0</v>
      </c>
      <c r="U141" s="2">
        <f t="shared" ca="1" si="281"/>
        <v>17.329999999999998</v>
      </c>
      <c r="V141" s="2">
        <f t="shared" ca="1" si="281"/>
        <v>0</v>
      </c>
      <c r="W141" s="2">
        <f t="shared" ca="1" si="282"/>
        <v>45.73</v>
      </c>
      <c r="X141" s="2">
        <f t="shared" ca="1" si="283"/>
        <v>49.8</v>
      </c>
      <c r="Y141" s="8">
        <f t="shared" ca="1" si="284"/>
        <v>115</v>
      </c>
      <c r="Z141" s="2">
        <f t="shared" ca="1" si="285"/>
        <v>19.93</v>
      </c>
      <c r="AA141" s="2">
        <f t="shared" ca="1" si="285"/>
        <v>7.3</v>
      </c>
      <c r="AB141" s="2">
        <f t="shared" ca="1" si="285"/>
        <v>1.17</v>
      </c>
      <c r="AC141" s="2">
        <f t="shared" ca="1" si="285"/>
        <v>0</v>
      </c>
      <c r="AD141" s="2">
        <f t="shared" ca="1" si="285"/>
        <v>17.329999999999998</v>
      </c>
      <c r="AE141" s="2">
        <f t="shared" ca="1" si="285"/>
        <v>0</v>
      </c>
      <c r="AF141" s="2">
        <f t="shared" ca="1" si="286"/>
        <v>45.73</v>
      </c>
      <c r="AG141" s="2">
        <f t="shared" ca="1" si="287"/>
        <v>49.8</v>
      </c>
      <c r="AH141" s="8">
        <f t="shared" ca="1" si="288"/>
        <v>115</v>
      </c>
      <c r="AI141" s="2">
        <f t="shared" ca="1" si="289"/>
        <v>20.99</v>
      </c>
      <c r="AJ141" s="2">
        <f t="shared" ca="1" si="289"/>
        <v>10.29</v>
      </c>
      <c r="AK141" s="2">
        <f t="shared" ca="1" si="289"/>
        <v>1.17</v>
      </c>
      <c r="AL141" s="2">
        <f t="shared" ca="1" si="289"/>
        <v>0</v>
      </c>
      <c r="AM141" s="2">
        <f t="shared" ca="1" si="289"/>
        <v>8.56</v>
      </c>
      <c r="AN141" s="2"/>
      <c r="AO141" s="2">
        <f t="shared" ca="1" si="290"/>
        <v>41.01</v>
      </c>
      <c r="AP141" s="2">
        <f t="shared" ca="1" si="291"/>
        <v>47.2</v>
      </c>
      <c r="AQ141" s="8">
        <f t="shared" ca="1" si="292"/>
        <v>115</v>
      </c>
      <c r="AR141" s="2">
        <f t="shared" ca="1" si="293"/>
        <v>20.99</v>
      </c>
      <c r="AS141" s="2">
        <f t="shared" ca="1" si="293"/>
        <v>10.29</v>
      </c>
      <c r="AT141" s="2">
        <f t="shared" ca="1" si="293"/>
        <v>1.17</v>
      </c>
      <c r="AU141" s="2">
        <f t="shared" ca="1" si="293"/>
        <v>0</v>
      </c>
      <c r="AV141" s="2">
        <f t="shared" ca="1" si="293"/>
        <v>8.56</v>
      </c>
      <c r="AW141" s="2" t="str">
        <f t="shared" ca="1" si="293"/>
        <v/>
      </c>
      <c r="AX141" s="2">
        <f t="shared" ca="1" si="294"/>
        <v>41.01</v>
      </c>
      <c r="AY141" s="2">
        <f t="shared" ca="1" si="295"/>
        <v>47.2</v>
      </c>
      <c r="AZ141" t="str">
        <f t="shared" si="296"/>
        <v>U08R06</v>
      </c>
      <c r="BA141">
        <f t="shared" si="297"/>
        <v>141</v>
      </c>
      <c r="BB141" s="55" t="b">
        <f t="shared" si="300"/>
        <v>1</v>
      </c>
    </row>
    <row r="142" spans="1:54" x14ac:dyDescent="0.25">
      <c r="A142" t="str">
        <f t="shared" si="298"/>
        <v>U08</v>
      </c>
      <c r="B142" t="s">
        <v>31</v>
      </c>
      <c r="C142" s="3" t="str">
        <f t="shared" si="268"/>
        <v>Electric Resistance EF 0.92/Input 4500</v>
      </c>
      <c r="D142" s="56" t="str">
        <f t="shared" ca="1" si="269"/>
        <v>Pass</v>
      </c>
      <c r="E142" s="2">
        <f t="shared" ca="1" si="270"/>
        <v>57.68</v>
      </c>
      <c r="F142" s="2">
        <f t="shared" ca="1" si="271"/>
        <v>57.68</v>
      </c>
      <c r="G142" s="27">
        <f t="shared" ca="1" si="272"/>
        <v>0</v>
      </c>
      <c r="H142" s="3" t="str">
        <f t="shared" ca="1" si="273"/>
        <v>Yes</v>
      </c>
      <c r="I142" s="2">
        <f t="shared" ca="1" si="274"/>
        <v>41.01</v>
      </c>
      <c r="J142" s="2">
        <f t="shared" ca="1" si="275"/>
        <v>41.01</v>
      </c>
      <c r="K142" s="2">
        <f t="shared" ca="1" si="276"/>
        <v>41.01</v>
      </c>
      <c r="L142" s="27">
        <f t="shared" ca="1" si="277"/>
        <v>0</v>
      </c>
      <c r="M142" s="3" t="str">
        <f t="shared" ca="1" si="278"/>
        <v>Yes</v>
      </c>
      <c r="N142" s="3" t="str">
        <f t="shared" si="299"/>
        <v>U01R12</v>
      </c>
      <c r="O142" s="34">
        <f t="shared" ca="1" si="279"/>
        <v>-16.670000000000002</v>
      </c>
      <c r="P142" s="8">
        <f t="shared" ca="1" si="280"/>
        <v>116</v>
      </c>
      <c r="Q142" s="2">
        <f t="shared" ca="1" si="281"/>
        <v>19.93</v>
      </c>
      <c r="R142" s="2">
        <f t="shared" ca="1" si="281"/>
        <v>7.3</v>
      </c>
      <c r="S142" s="2">
        <f t="shared" ca="1" si="281"/>
        <v>1.17</v>
      </c>
      <c r="T142" s="2">
        <f t="shared" ca="1" si="281"/>
        <v>0</v>
      </c>
      <c r="U142" s="2">
        <f t="shared" ca="1" si="281"/>
        <v>29.28</v>
      </c>
      <c r="V142" s="2">
        <f t="shared" ca="1" si="281"/>
        <v>0</v>
      </c>
      <c r="W142" s="2">
        <f t="shared" ca="1" si="282"/>
        <v>57.68</v>
      </c>
      <c r="X142" s="2">
        <f t="shared" ca="1" si="283"/>
        <v>56.7</v>
      </c>
      <c r="Y142" s="8">
        <f t="shared" ca="1" si="284"/>
        <v>116</v>
      </c>
      <c r="Z142" s="2">
        <f t="shared" ca="1" si="285"/>
        <v>19.93</v>
      </c>
      <c r="AA142" s="2">
        <f t="shared" ca="1" si="285"/>
        <v>7.3</v>
      </c>
      <c r="AB142" s="2">
        <f t="shared" ca="1" si="285"/>
        <v>1.17</v>
      </c>
      <c r="AC142" s="2">
        <f t="shared" ca="1" si="285"/>
        <v>0</v>
      </c>
      <c r="AD142" s="2">
        <f t="shared" ca="1" si="285"/>
        <v>29.28</v>
      </c>
      <c r="AE142" s="2">
        <f t="shared" ca="1" si="285"/>
        <v>0</v>
      </c>
      <c r="AF142" s="2">
        <f t="shared" ca="1" si="286"/>
        <v>57.68</v>
      </c>
      <c r="AG142" s="2">
        <f t="shared" ca="1" si="287"/>
        <v>56.7</v>
      </c>
      <c r="AH142" s="8">
        <f t="shared" ca="1" si="288"/>
        <v>116</v>
      </c>
      <c r="AI142" s="2">
        <f t="shared" ca="1" si="289"/>
        <v>20.99</v>
      </c>
      <c r="AJ142" s="2">
        <f t="shared" ca="1" si="289"/>
        <v>10.29</v>
      </c>
      <c r="AK142" s="2">
        <f t="shared" ca="1" si="289"/>
        <v>1.17</v>
      </c>
      <c r="AL142" s="2">
        <f t="shared" ca="1" si="289"/>
        <v>0</v>
      </c>
      <c r="AM142" s="2">
        <f t="shared" ca="1" si="289"/>
        <v>8.56</v>
      </c>
      <c r="AN142" s="2"/>
      <c r="AO142" s="2">
        <f t="shared" ca="1" si="290"/>
        <v>41.01</v>
      </c>
      <c r="AP142" s="2">
        <f t="shared" ca="1" si="291"/>
        <v>47.3</v>
      </c>
      <c r="AQ142" s="8">
        <f t="shared" ca="1" si="292"/>
        <v>116</v>
      </c>
      <c r="AR142" s="2">
        <f t="shared" ca="1" si="293"/>
        <v>20.99</v>
      </c>
      <c r="AS142" s="2">
        <f t="shared" ca="1" si="293"/>
        <v>10.29</v>
      </c>
      <c r="AT142" s="2">
        <f t="shared" ca="1" si="293"/>
        <v>1.17</v>
      </c>
      <c r="AU142" s="2">
        <f t="shared" ca="1" si="293"/>
        <v>0</v>
      </c>
      <c r="AV142" s="2">
        <f t="shared" ca="1" si="293"/>
        <v>8.56</v>
      </c>
      <c r="AW142" s="2" t="str">
        <f t="shared" ca="1" si="293"/>
        <v/>
      </c>
      <c r="AX142" s="2">
        <f t="shared" ca="1" si="294"/>
        <v>41.01</v>
      </c>
      <c r="AY142" s="2">
        <f t="shared" ca="1" si="295"/>
        <v>47.3</v>
      </c>
      <c r="AZ142" t="str">
        <f t="shared" si="296"/>
        <v>U08R07</v>
      </c>
      <c r="BA142">
        <f t="shared" si="297"/>
        <v>142</v>
      </c>
      <c r="BB142" s="55" t="b">
        <f t="shared" si="300"/>
        <v>1</v>
      </c>
    </row>
    <row r="143" spans="1:54" x14ac:dyDescent="0.25">
      <c r="A143" t="str">
        <f t="shared" si="298"/>
        <v>U08</v>
      </c>
      <c r="B143" t="s">
        <v>32</v>
      </c>
      <c r="C143" s="3" t="str">
        <f t="shared" si="268"/>
        <v>Heat Pump EF 2.4/Input 4500</v>
      </c>
      <c r="D143" s="56" t="str">
        <f t="shared" ca="1" si="269"/>
        <v>Pass</v>
      </c>
      <c r="E143" s="2">
        <f t="shared" ca="1" si="270"/>
        <v>43.43</v>
      </c>
      <c r="F143" s="2">
        <f t="shared" ca="1" si="271"/>
        <v>43.43</v>
      </c>
      <c r="G143" s="27">
        <f t="shared" ca="1" si="272"/>
        <v>0</v>
      </c>
      <c r="H143" s="3" t="str">
        <f t="shared" ca="1" si="273"/>
        <v>Yes</v>
      </c>
      <c r="I143" s="2">
        <f t="shared" ca="1" si="274"/>
        <v>41.01</v>
      </c>
      <c r="J143" s="2">
        <f t="shared" ca="1" si="275"/>
        <v>41.01</v>
      </c>
      <c r="K143" s="2">
        <f t="shared" ca="1" si="276"/>
        <v>41.01</v>
      </c>
      <c r="L143" s="27">
        <f t="shared" ca="1" si="277"/>
        <v>0</v>
      </c>
      <c r="M143" s="3" t="str">
        <f t="shared" ca="1" si="278"/>
        <v>Yes</v>
      </c>
      <c r="N143" s="3" t="str">
        <f t="shared" si="299"/>
        <v>U01R12</v>
      </c>
      <c r="O143" s="34">
        <f t="shared" ca="1" si="279"/>
        <v>-2.4200000000000017</v>
      </c>
      <c r="P143" s="8">
        <f t="shared" ca="1" si="280"/>
        <v>117</v>
      </c>
      <c r="Q143" s="2">
        <f t="shared" ca="1" si="281"/>
        <v>20.059999999999999</v>
      </c>
      <c r="R143" s="2">
        <f t="shared" ca="1" si="281"/>
        <v>7.16</v>
      </c>
      <c r="S143" s="2">
        <f t="shared" ca="1" si="281"/>
        <v>1.17</v>
      </c>
      <c r="T143" s="2">
        <f t="shared" ca="1" si="281"/>
        <v>0</v>
      </c>
      <c r="U143" s="2">
        <f t="shared" ca="1" si="281"/>
        <v>15.04</v>
      </c>
      <c r="V143" s="2">
        <f t="shared" ca="1" si="281"/>
        <v>0</v>
      </c>
      <c r="W143" s="2">
        <f t="shared" ca="1" si="282"/>
        <v>43.43</v>
      </c>
      <c r="X143" s="2">
        <f t="shared" ca="1" si="283"/>
        <v>48.6</v>
      </c>
      <c r="Y143" s="8">
        <f t="shared" ca="1" si="284"/>
        <v>117</v>
      </c>
      <c r="Z143" s="2">
        <f t="shared" ca="1" si="285"/>
        <v>20.059999999999999</v>
      </c>
      <c r="AA143" s="2">
        <f t="shared" ca="1" si="285"/>
        <v>7.16</v>
      </c>
      <c r="AB143" s="2">
        <f t="shared" ca="1" si="285"/>
        <v>1.17</v>
      </c>
      <c r="AC143" s="2">
        <f t="shared" ca="1" si="285"/>
        <v>0</v>
      </c>
      <c r="AD143" s="2">
        <f t="shared" ca="1" si="285"/>
        <v>15.04</v>
      </c>
      <c r="AE143" s="2">
        <f t="shared" ca="1" si="285"/>
        <v>0</v>
      </c>
      <c r="AF143" s="2">
        <f t="shared" ca="1" si="286"/>
        <v>43.43</v>
      </c>
      <c r="AG143" s="2">
        <f t="shared" ca="1" si="287"/>
        <v>48.6</v>
      </c>
      <c r="AH143" s="8">
        <f t="shared" ca="1" si="288"/>
        <v>117</v>
      </c>
      <c r="AI143" s="2">
        <f t="shared" ca="1" si="289"/>
        <v>20.99</v>
      </c>
      <c r="AJ143" s="2">
        <f t="shared" ca="1" si="289"/>
        <v>10.29</v>
      </c>
      <c r="AK143" s="2">
        <f t="shared" ca="1" si="289"/>
        <v>1.17</v>
      </c>
      <c r="AL143" s="2">
        <f t="shared" ca="1" si="289"/>
        <v>0</v>
      </c>
      <c r="AM143" s="2">
        <f t="shared" ca="1" si="289"/>
        <v>8.56</v>
      </c>
      <c r="AN143" s="2"/>
      <c r="AO143" s="2">
        <f t="shared" ca="1" si="290"/>
        <v>41.01</v>
      </c>
      <c r="AP143" s="2">
        <f t="shared" ca="1" si="291"/>
        <v>47.3</v>
      </c>
      <c r="AQ143" s="8">
        <f t="shared" ca="1" si="292"/>
        <v>117</v>
      </c>
      <c r="AR143" s="2">
        <f t="shared" ca="1" si="293"/>
        <v>20.99</v>
      </c>
      <c r="AS143" s="2">
        <f t="shared" ca="1" si="293"/>
        <v>10.29</v>
      </c>
      <c r="AT143" s="2">
        <f t="shared" ca="1" si="293"/>
        <v>1.17</v>
      </c>
      <c r="AU143" s="2">
        <f t="shared" ca="1" si="293"/>
        <v>0</v>
      </c>
      <c r="AV143" s="2">
        <f t="shared" ca="1" si="293"/>
        <v>8.56</v>
      </c>
      <c r="AW143" s="2" t="str">
        <f t="shared" ca="1" si="293"/>
        <v/>
      </c>
      <c r="AX143" s="2">
        <f t="shared" ca="1" si="294"/>
        <v>41.01</v>
      </c>
      <c r="AY143" s="2">
        <f t="shared" ca="1" si="295"/>
        <v>47.3</v>
      </c>
      <c r="AZ143" t="str">
        <f t="shared" si="296"/>
        <v>U08R08</v>
      </c>
      <c r="BA143">
        <f t="shared" si="297"/>
        <v>143</v>
      </c>
      <c r="BB143" s="55" t="b">
        <f t="shared" si="300"/>
        <v>1</v>
      </c>
    </row>
    <row r="144" spans="1:54" x14ac:dyDescent="0.25">
      <c r="A144" t="str">
        <f t="shared" si="298"/>
        <v>U08</v>
      </c>
      <c r="B144" t="s">
        <v>33</v>
      </c>
      <c r="C144" s="3" t="str">
        <f t="shared" si="268"/>
        <v>2 Water Heaters using Multiplier</v>
      </c>
      <c r="D144" s="56" t="str">
        <f t="shared" ca="1" si="269"/>
        <v>Pass</v>
      </c>
      <c r="E144" s="2">
        <f t="shared" ca="1" si="270"/>
        <v>36.96</v>
      </c>
      <c r="F144" s="2">
        <f t="shared" ca="1" si="271"/>
        <v>36.96</v>
      </c>
      <c r="G144" s="27">
        <f t="shared" ca="1" si="272"/>
        <v>0</v>
      </c>
      <c r="H144" s="3" t="str">
        <f t="shared" ca="1" si="273"/>
        <v>Yes</v>
      </c>
      <c r="I144" s="2">
        <f t="shared" ca="1" si="274"/>
        <v>41.01</v>
      </c>
      <c r="J144" s="2">
        <f t="shared" ca="1" si="275"/>
        <v>41.01</v>
      </c>
      <c r="K144" s="2">
        <f t="shared" ca="1" si="276"/>
        <v>41.01</v>
      </c>
      <c r="L144" s="27">
        <f t="shared" ca="1" si="277"/>
        <v>0</v>
      </c>
      <c r="M144" s="3" t="str">
        <f t="shared" ca="1" si="278"/>
        <v>Yes</v>
      </c>
      <c r="N144" s="3" t="str">
        <f t="shared" si="299"/>
        <v>U01R12</v>
      </c>
      <c r="O144" s="34">
        <f t="shared" ca="1" si="279"/>
        <v>4.0499999999999972</v>
      </c>
      <c r="P144" s="8">
        <f t="shared" ca="1" si="280"/>
        <v>118</v>
      </c>
      <c r="Q144" s="2">
        <f t="shared" ca="1" si="281"/>
        <v>19.93</v>
      </c>
      <c r="R144" s="2">
        <f t="shared" ca="1" si="281"/>
        <v>7.3</v>
      </c>
      <c r="S144" s="2">
        <f t="shared" ca="1" si="281"/>
        <v>1.17</v>
      </c>
      <c r="T144" s="2">
        <f t="shared" ca="1" si="281"/>
        <v>0</v>
      </c>
      <c r="U144" s="2">
        <f t="shared" ca="1" si="281"/>
        <v>8.56</v>
      </c>
      <c r="V144" s="2">
        <f t="shared" ca="1" si="281"/>
        <v>0</v>
      </c>
      <c r="W144" s="2">
        <f t="shared" ca="1" si="282"/>
        <v>36.96</v>
      </c>
      <c r="X144" s="2">
        <f t="shared" ca="1" si="283"/>
        <v>44.8</v>
      </c>
      <c r="Y144" s="8">
        <f t="shared" ca="1" si="284"/>
        <v>118</v>
      </c>
      <c r="Z144" s="2">
        <f t="shared" ca="1" si="285"/>
        <v>19.93</v>
      </c>
      <c r="AA144" s="2">
        <f t="shared" ca="1" si="285"/>
        <v>7.3</v>
      </c>
      <c r="AB144" s="2">
        <f t="shared" ca="1" si="285"/>
        <v>1.17</v>
      </c>
      <c r="AC144" s="2">
        <f t="shared" ca="1" si="285"/>
        <v>0</v>
      </c>
      <c r="AD144" s="2">
        <f t="shared" ca="1" si="285"/>
        <v>8.56</v>
      </c>
      <c r="AE144" s="2">
        <f t="shared" ca="1" si="285"/>
        <v>0</v>
      </c>
      <c r="AF144" s="2">
        <f t="shared" ca="1" si="286"/>
        <v>36.96</v>
      </c>
      <c r="AG144" s="2">
        <f t="shared" ca="1" si="287"/>
        <v>44.8</v>
      </c>
      <c r="AH144" s="8">
        <f t="shared" ca="1" si="288"/>
        <v>118</v>
      </c>
      <c r="AI144" s="2">
        <f t="shared" ca="1" si="289"/>
        <v>20.99</v>
      </c>
      <c r="AJ144" s="2">
        <f t="shared" ca="1" si="289"/>
        <v>10.29</v>
      </c>
      <c r="AK144" s="2">
        <f t="shared" ca="1" si="289"/>
        <v>1.17</v>
      </c>
      <c r="AL144" s="2">
        <f t="shared" ca="1" si="289"/>
        <v>0</v>
      </c>
      <c r="AM144" s="2">
        <f t="shared" ca="1" si="289"/>
        <v>8.56</v>
      </c>
      <c r="AN144" s="2"/>
      <c r="AO144" s="2">
        <f t="shared" ca="1" si="290"/>
        <v>41.01</v>
      </c>
      <c r="AP144" s="2">
        <f t="shared" ca="1" si="291"/>
        <v>47.2</v>
      </c>
      <c r="AQ144" s="8">
        <f t="shared" ca="1" si="292"/>
        <v>118</v>
      </c>
      <c r="AR144" s="2">
        <f t="shared" ca="1" si="293"/>
        <v>20.99</v>
      </c>
      <c r="AS144" s="2">
        <f t="shared" ca="1" si="293"/>
        <v>10.29</v>
      </c>
      <c r="AT144" s="2">
        <f t="shared" ca="1" si="293"/>
        <v>1.17</v>
      </c>
      <c r="AU144" s="2">
        <f t="shared" ca="1" si="293"/>
        <v>0</v>
      </c>
      <c r="AV144" s="2">
        <f t="shared" ca="1" si="293"/>
        <v>8.56</v>
      </c>
      <c r="AW144" s="2" t="str">
        <f t="shared" ca="1" si="293"/>
        <v/>
      </c>
      <c r="AX144" s="2">
        <f t="shared" ca="1" si="294"/>
        <v>41.01</v>
      </c>
      <c r="AY144" s="2">
        <f t="shared" ca="1" si="295"/>
        <v>47.2</v>
      </c>
      <c r="AZ144" t="str">
        <f t="shared" si="296"/>
        <v>U08R09</v>
      </c>
      <c r="BA144">
        <f t="shared" si="297"/>
        <v>144</v>
      </c>
      <c r="BB144" s="55" t="b">
        <f t="shared" si="300"/>
        <v>1</v>
      </c>
    </row>
    <row r="145" spans="1:54" x14ac:dyDescent="0.25">
      <c r="A145" t="str">
        <f t="shared" si="298"/>
        <v>U08</v>
      </c>
      <c r="B145" t="s">
        <v>34</v>
      </c>
      <c r="C145" s="3" t="str">
        <f t="shared" si="268"/>
        <v>2 Water Heaters Using 2 entries</v>
      </c>
      <c r="D145" s="56" t="str">
        <f t="shared" ca="1" si="269"/>
        <v>Pass</v>
      </c>
      <c r="E145" s="2">
        <f t="shared" ca="1" si="270"/>
        <v>36.96</v>
      </c>
      <c r="F145" s="2">
        <f t="shared" ca="1" si="271"/>
        <v>36.96</v>
      </c>
      <c r="G145" s="27">
        <f t="shared" ca="1" si="272"/>
        <v>0</v>
      </c>
      <c r="H145" s="3" t="str">
        <f t="shared" ca="1" si="273"/>
        <v>Yes</v>
      </c>
      <c r="I145" s="2">
        <f t="shared" ca="1" si="274"/>
        <v>41.01</v>
      </c>
      <c r="J145" s="2">
        <f t="shared" ca="1" si="275"/>
        <v>41.01</v>
      </c>
      <c r="K145" s="2">
        <f t="shared" ca="1" si="276"/>
        <v>41.01</v>
      </c>
      <c r="L145" s="27">
        <f t="shared" ca="1" si="277"/>
        <v>0</v>
      </c>
      <c r="M145" s="3" t="str">
        <f t="shared" ca="1" si="278"/>
        <v>Yes</v>
      </c>
      <c r="N145" s="3" t="str">
        <f t="shared" si="299"/>
        <v>U01R12</v>
      </c>
      <c r="O145" s="34">
        <f t="shared" ca="1" si="279"/>
        <v>4.0499999999999972</v>
      </c>
      <c r="P145" s="8">
        <f t="shared" ca="1" si="280"/>
        <v>119</v>
      </c>
      <c r="Q145" s="2">
        <f t="shared" ca="1" si="281"/>
        <v>19.93</v>
      </c>
      <c r="R145" s="2">
        <f t="shared" ca="1" si="281"/>
        <v>7.3</v>
      </c>
      <c r="S145" s="2">
        <f t="shared" ca="1" si="281"/>
        <v>1.17</v>
      </c>
      <c r="T145" s="2">
        <f t="shared" ca="1" si="281"/>
        <v>0</v>
      </c>
      <c r="U145" s="2">
        <f t="shared" ca="1" si="281"/>
        <v>8.56</v>
      </c>
      <c r="V145" s="2">
        <f t="shared" ca="1" si="281"/>
        <v>0</v>
      </c>
      <c r="W145" s="2">
        <f t="shared" ca="1" si="282"/>
        <v>36.96</v>
      </c>
      <c r="X145" s="2">
        <f t="shared" ca="1" si="283"/>
        <v>44.8</v>
      </c>
      <c r="Y145" s="8">
        <f t="shared" ca="1" si="284"/>
        <v>119</v>
      </c>
      <c r="Z145" s="2">
        <f t="shared" ca="1" si="285"/>
        <v>19.93</v>
      </c>
      <c r="AA145" s="2">
        <f t="shared" ca="1" si="285"/>
        <v>7.3</v>
      </c>
      <c r="AB145" s="2">
        <f t="shared" ca="1" si="285"/>
        <v>1.17</v>
      </c>
      <c r="AC145" s="2">
        <f t="shared" ca="1" si="285"/>
        <v>0</v>
      </c>
      <c r="AD145" s="2">
        <f t="shared" ca="1" si="285"/>
        <v>8.56</v>
      </c>
      <c r="AE145" s="2">
        <f t="shared" ca="1" si="285"/>
        <v>0</v>
      </c>
      <c r="AF145" s="2">
        <f t="shared" ca="1" si="286"/>
        <v>36.96</v>
      </c>
      <c r="AG145" s="2">
        <f t="shared" ca="1" si="287"/>
        <v>44.8</v>
      </c>
      <c r="AH145" s="8">
        <f t="shared" ca="1" si="288"/>
        <v>119</v>
      </c>
      <c r="AI145" s="2">
        <f t="shared" ca="1" si="289"/>
        <v>20.99</v>
      </c>
      <c r="AJ145" s="2">
        <f t="shared" ca="1" si="289"/>
        <v>10.29</v>
      </c>
      <c r="AK145" s="2">
        <f t="shared" ca="1" si="289"/>
        <v>1.17</v>
      </c>
      <c r="AL145" s="2">
        <f t="shared" ca="1" si="289"/>
        <v>0</v>
      </c>
      <c r="AM145" s="2">
        <f t="shared" ca="1" si="289"/>
        <v>8.56</v>
      </c>
      <c r="AN145" s="2"/>
      <c r="AO145" s="2">
        <f t="shared" ca="1" si="290"/>
        <v>41.01</v>
      </c>
      <c r="AP145" s="2">
        <f t="shared" ca="1" si="291"/>
        <v>47.2</v>
      </c>
      <c r="AQ145" s="8">
        <f t="shared" ca="1" si="292"/>
        <v>119</v>
      </c>
      <c r="AR145" s="2">
        <f t="shared" ca="1" si="293"/>
        <v>20.99</v>
      </c>
      <c r="AS145" s="2">
        <f t="shared" ca="1" si="293"/>
        <v>10.29</v>
      </c>
      <c r="AT145" s="2">
        <f t="shared" ca="1" si="293"/>
        <v>1.17</v>
      </c>
      <c r="AU145" s="2">
        <f t="shared" ca="1" si="293"/>
        <v>0</v>
      </c>
      <c r="AV145" s="2">
        <f t="shared" ca="1" si="293"/>
        <v>8.56</v>
      </c>
      <c r="AW145" s="2" t="str">
        <f t="shared" ca="1" si="293"/>
        <v/>
      </c>
      <c r="AX145" s="2">
        <f t="shared" ca="1" si="294"/>
        <v>41.01</v>
      </c>
      <c r="AY145" s="2">
        <f t="shared" ca="1" si="295"/>
        <v>47.2</v>
      </c>
      <c r="AZ145" t="str">
        <f t="shared" si="296"/>
        <v>U08R10</v>
      </c>
      <c r="BA145">
        <f t="shared" si="297"/>
        <v>145</v>
      </c>
      <c r="BB145" s="55" t="b">
        <f t="shared" si="300"/>
        <v>1</v>
      </c>
    </row>
    <row r="146" spans="1:54" x14ac:dyDescent="0.25">
      <c r="A146" s="33" t="str">
        <f>"Result "&amp;A135</f>
        <v>Result U08</v>
      </c>
      <c r="C146" s="5"/>
      <c r="D146" s="6" t="str">
        <f ca="1">IF(NOT(BB146),"n/a",IF(COUNTIF(D136:D145,Pass)=10,Pass,Fail))</f>
        <v>Pass</v>
      </c>
      <c r="E146" s="36">
        <f ca="1">AVERAGE(E136:E145)</f>
        <v>40.936999999999998</v>
      </c>
      <c r="F146" s="36">
        <f ca="1">AVERAGE(F136:F145)</f>
        <v>40.936999999999998</v>
      </c>
      <c r="G146" s="32">
        <f ca="1">IF(E146=0,0,(F146-E146)/E146)</f>
        <v>0</v>
      </c>
      <c r="H146" s="32"/>
      <c r="I146" s="36">
        <f ca="1">AVERAGE(I136:I145)</f>
        <v>41.01</v>
      </c>
      <c r="J146" s="36">
        <f ca="1">AVERAGE(J136:J145)</f>
        <v>41.01</v>
      </c>
      <c r="K146" s="36">
        <f ca="1">AVERAGE(K136:K145)</f>
        <v>41.01</v>
      </c>
      <c r="L146" s="32">
        <f t="shared" ca="1" si="277"/>
        <v>0</v>
      </c>
      <c r="M146" s="32" t="s">
        <v>542</v>
      </c>
      <c r="N146" s="30">
        <f ca="1">MIN(L136:L145)</f>
        <v>0</v>
      </c>
      <c r="O146" s="29">
        <f ca="1">AVERAGE(O136:O145)</f>
        <v>7.2999999999997553E-2</v>
      </c>
      <c r="P146" s="30" t="s">
        <v>544</v>
      </c>
      <c r="Q146" s="29">
        <f ca="1">AVERAGE(Q136:Q145)</f>
        <v>19.943000000000005</v>
      </c>
      <c r="R146" s="29">
        <f ca="1">AVERAGE(R136:R145)</f>
        <v>7.2859999999999987</v>
      </c>
      <c r="S146" s="29">
        <f ca="1">AVERAGE(S136:S145)</f>
        <v>1.17</v>
      </c>
      <c r="T146" s="29"/>
      <c r="U146" s="29">
        <f ca="1">AVERAGE(U136:U145)</f>
        <v>12.538</v>
      </c>
      <c r="V146" s="29">
        <f ca="1">AVERAGE(V136:V145)</f>
        <v>0</v>
      </c>
      <c r="W146" s="29">
        <f ca="1">AVERAGE(W136:W145)</f>
        <v>40.936999999999998</v>
      </c>
      <c r="X146" s="29">
        <f ca="1">AVERAGE(X130:X145)</f>
        <v>46.482461734693871</v>
      </c>
      <c r="Y146" s="29" t="s">
        <v>544</v>
      </c>
      <c r="Z146" s="29">
        <f ca="1">AVERAGE(Z136:Z145)</f>
        <v>19.943000000000005</v>
      </c>
      <c r="AA146" s="29">
        <f ca="1">AVERAGE(AA136:AA145)</f>
        <v>7.2859999999999987</v>
      </c>
      <c r="AB146" s="29">
        <f ca="1">AVERAGE(AB136:AB145)</f>
        <v>1.17</v>
      </c>
      <c r="AC146" s="29">
        <f ca="1">AVERAGE(AC136:AC145)</f>
        <v>0</v>
      </c>
      <c r="AD146" s="29">
        <f ca="1">AVERAGE(AD136:AD145)</f>
        <v>12.538</v>
      </c>
      <c r="AE146" s="29"/>
      <c r="AF146" s="29">
        <f ca="1">AVERAGE(AF136:AF145)</f>
        <v>40.936999999999998</v>
      </c>
      <c r="AG146" s="29">
        <f ca="1">AVERAGE(AG130:AG145)</f>
        <v>46.482461734693871</v>
      </c>
      <c r="AI146" s="29">
        <f ca="1">AVERAGE(AI136:AI145)</f>
        <v>20.990000000000002</v>
      </c>
      <c r="AJ146" s="29">
        <f ca="1">AVERAGE(AJ136:AJ145)</f>
        <v>10.289999999999997</v>
      </c>
      <c r="AK146" s="29">
        <f ca="1">AVERAGE(AK136:AK145)</f>
        <v>1.17</v>
      </c>
      <c r="AL146" s="29">
        <f ca="1">AVERAGE(AL136:AL145)</f>
        <v>0</v>
      </c>
      <c r="AM146" s="29">
        <f ca="1">AVERAGE(AM136:AM145)</f>
        <v>8.56</v>
      </c>
      <c r="AN146" s="29"/>
      <c r="AO146" s="29">
        <f ca="1">AVERAGE(AO136:AO145)</f>
        <v>41.01</v>
      </c>
      <c r="AP146" s="29">
        <f ca="1">AVERAGE(AP130:AP145)</f>
        <v>47.496811224489797</v>
      </c>
      <c r="AR146" s="29">
        <f ca="1">AVERAGE(AR136:AR145)</f>
        <v>20.990000000000002</v>
      </c>
      <c r="AS146" s="29">
        <f ca="1">AVERAGE(AS136:AS145)</f>
        <v>10.289999999999997</v>
      </c>
      <c r="AT146" s="29">
        <f ca="1">AVERAGE(AT136:AT145)</f>
        <v>1.17</v>
      </c>
      <c r="AU146" s="29">
        <f ca="1">AVERAGE(AU136:AU145)</f>
        <v>0</v>
      </c>
      <c r="AV146" s="29">
        <f ca="1">AVERAGE(AV136:AV145)</f>
        <v>8.56</v>
      </c>
      <c r="AW146" s="29"/>
      <c r="AX146" s="29">
        <f ca="1">AVERAGE(AX136:AX145)</f>
        <v>41.01</v>
      </c>
      <c r="AY146" s="29">
        <f ca="1">AVERAGE(AY130:AY145)</f>
        <v>47.496811224489797</v>
      </c>
      <c r="BB146" s="55" t="b">
        <f t="shared" si="300"/>
        <v>1</v>
      </c>
    </row>
    <row r="147" spans="1:54" x14ac:dyDescent="0.25">
      <c r="E147" s="6"/>
      <c r="F147" s="6"/>
      <c r="G147" s="6"/>
      <c r="H147" s="6"/>
      <c r="I147" s="6"/>
      <c r="J147" s="6"/>
      <c r="K147" s="6"/>
      <c r="L147" s="5" t="s">
        <v>544</v>
      </c>
      <c r="M147" s="5" t="s">
        <v>543</v>
      </c>
      <c r="N147" s="31">
        <f ca="1">MAX(L136:L145)</f>
        <v>0</v>
      </c>
      <c r="Y147" s="6" t="s">
        <v>545</v>
      </c>
      <c r="Z147" s="30">
        <f ca="1">(Z146-Q146)/Q146</f>
        <v>0</v>
      </c>
      <c r="AA147" s="30">
        <f ca="1">(AA146-R146)/R146</f>
        <v>0</v>
      </c>
      <c r="AB147" s="30">
        <f ca="1">(AB146-S146)/S146</f>
        <v>0</v>
      </c>
      <c r="AC147" s="30"/>
      <c r="AD147" s="30">
        <f ca="1">(AD146-U146)/U146</f>
        <v>0</v>
      </c>
      <c r="AE147" s="30"/>
      <c r="AF147" s="30">
        <f ca="1">(AF146-W146)/W146</f>
        <v>0</v>
      </c>
      <c r="BB147" s="53"/>
    </row>
    <row r="148" spans="1:54" x14ac:dyDescent="0.25">
      <c r="A148" s="6" t="s">
        <v>455</v>
      </c>
      <c r="B148" s="6" t="str">
        <f>VLOOKUP(A148,TestArray,2)&amp;" in "&amp;VLOOKUP(A148,TestArray,3)&amp;" for Prototype "&amp;VLOOKUP(A148,TestArray,4)</f>
        <v>Multiple Orientation in Zone 12 for Prototype S2100ft2/P2100ft2</v>
      </c>
      <c r="C148" s="6"/>
      <c r="I148" s="6" t="str">
        <f>VLOOKUP(A148,TestArray,21)</f>
        <v>Standard = T01 Standard for this test</v>
      </c>
      <c r="BB148" s="53"/>
    </row>
    <row r="149" spans="1:54" x14ac:dyDescent="0.25">
      <c r="A149" t="str">
        <f>A148</f>
        <v>U09</v>
      </c>
      <c r="B149" t="s">
        <v>3</v>
      </c>
      <c r="C149" s="3" t="str">
        <f t="shared" ref="C149:C158" si="301">VLOOKUP(A149,TestArray,4+RIGHT(B149,2))</f>
        <v>Single Standard Front 45</v>
      </c>
      <c r="D149" t="str">
        <f t="shared" ref="D149:D158" ca="1" si="302">IF(NOT(BB149),"n/a",IF(AND(H149=Yes,M149=Yes),Pass,Fail))</f>
        <v>Pass</v>
      </c>
      <c r="E149" s="2">
        <f t="shared" ref="E149:E158" ca="1" si="303">IF(Units="EDR",X149,W149)</f>
        <v>42.2</v>
      </c>
      <c r="F149" s="2">
        <f t="shared" ref="F149:F158" ca="1" si="304">IF(Units="EDR",AG149,AF149)</f>
        <v>42.2</v>
      </c>
      <c r="G149" s="27">
        <f t="shared" ref="G149:G158" ca="1" si="305">IF(E149=0,0,(F149-E149)/E149)</f>
        <v>0</v>
      </c>
      <c r="H149" s="3" t="str">
        <f t="shared" ref="H149:H158" ca="1" si="306">IF(AND((E149-Tolerance&lt;=F149),(E149+Tolerance&gt;=F149)),Yes,No)</f>
        <v>Yes</v>
      </c>
      <c r="I149" s="2">
        <f t="shared" ref="I149:I158" ca="1" si="307">IF(Units="EDR",J149,INDIRECT(RefCol&amp;INDEX(StandardArray,MATCH($N149,StandardList,0),2)))</f>
        <v>41.01</v>
      </c>
      <c r="J149" s="2">
        <f t="shared" ref="J149:J158" ca="1" si="308">IF(Units="EDR",AP149,AO149)</f>
        <v>41.01</v>
      </c>
      <c r="K149" s="2">
        <f t="shared" ref="K149:K158" ca="1" si="309">IF(Units="EDR",AY149,AX149)</f>
        <v>41.01</v>
      </c>
      <c r="L149" s="27">
        <f t="shared" ref="L149:L159" ca="1" si="310">IF(I149=0,0,(K149-I149)/I149)</f>
        <v>0</v>
      </c>
      <c r="M149" s="3" t="str">
        <f t="shared" ref="M149:M158" ca="1" si="311">IF(AND((I149-Tolerance&lt;=K149),(I149+Tolerance&gt;=K149),(J149-Tolerance&lt;=K149),(J149+Tolerance&gt;=K149)),Yes,No)</f>
        <v>Yes</v>
      </c>
      <c r="N149" s="19" t="s">
        <v>343</v>
      </c>
      <c r="O149" s="34">
        <f t="shared" ref="O149:O158" ca="1" si="312">K149-F149</f>
        <v>-1.1900000000000048</v>
      </c>
      <c r="P149" s="8">
        <f t="shared" ref="P149:P158" ca="1" si="313">MATCH($A149&amp;$B149,INDIRECT(P$2),0)</f>
        <v>120</v>
      </c>
      <c r="Q149" s="2">
        <f t="shared" ref="Q149:V158" ca="1" si="314">IF(Q$3=0,"",INDEX(INDIRECT(Q$1),$P149,Q$3))</f>
        <v>21.19</v>
      </c>
      <c r="R149" s="2">
        <f t="shared" ca="1" si="314"/>
        <v>11.28</v>
      </c>
      <c r="S149" s="2">
        <f t="shared" ca="1" si="314"/>
        <v>1.17</v>
      </c>
      <c r="T149" s="2">
        <f t="shared" ca="1" si="314"/>
        <v>0</v>
      </c>
      <c r="U149" s="2">
        <f t="shared" ca="1" si="314"/>
        <v>8.56</v>
      </c>
      <c r="V149" s="2">
        <f t="shared" ca="1" si="314"/>
        <v>0</v>
      </c>
      <c r="W149" s="2">
        <f t="shared" ref="W149:W158" ca="1" si="315">IF(TotalSum="No",INDEX(INDIRECT(W$1),$P149,W$3),SUM(Q149:V149))</f>
        <v>42.2</v>
      </c>
      <c r="X149" s="2">
        <f t="shared" ref="X149:X158" ca="1" si="316">IF(X$3=0,"",INDEX(INDIRECT(X$1),$P149,X$3))</f>
        <v>47.8</v>
      </c>
      <c r="Y149" s="8">
        <f t="shared" ref="Y149:Y158" ca="1" si="317">MATCH($A149&amp;$B149,INDIRECT(Y$2),0)</f>
        <v>120</v>
      </c>
      <c r="Z149" s="2">
        <f t="shared" ref="Z149:AE158" ca="1" si="318">IF(Z$3=0,"",INDEX(INDIRECT(Z$1),$Y149,Z$3))</f>
        <v>21.19</v>
      </c>
      <c r="AA149" s="2">
        <f t="shared" ca="1" si="318"/>
        <v>11.28</v>
      </c>
      <c r="AB149" s="2">
        <f t="shared" ca="1" si="318"/>
        <v>1.17</v>
      </c>
      <c r="AC149" s="2">
        <f t="shared" ca="1" si="318"/>
        <v>0</v>
      </c>
      <c r="AD149" s="2">
        <f t="shared" ca="1" si="318"/>
        <v>8.56</v>
      </c>
      <c r="AE149" s="2">
        <f t="shared" ca="1" si="318"/>
        <v>0</v>
      </c>
      <c r="AF149" s="2">
        <f t="shared" ref="AF149:AF158" ca="1" si="319">IF(TotalSum="No",INDEX(INDIRECT(AF$1),$Y149,AF$3),SUM(Z149:AE149))</f>
        <v>42.2</v>
      </c>
      <c r="AG149" s="2">
        <f t="shared" ref="AG149:AG158" ca="1" si="320">IF(AG$3=0,"",INDEX(INDIRECT(AG$1),$P149,AG$3))</f>
        <v>47.8</v>
      </c>
      <c r="AH149" s="8">
        <f t="shared" ref="AH149:AH158" ca="1" si="321">MATCH($A149&amp;$B149,INDIRECT(AH$2),0)</f>
        <v>120</v>
      </c>
      <c r="AI149" s="2">
        <f t="shared" ref="AI149:AN158" ca="1" si="322">IF(AI$3=0,"",INDEX(INDIRECT(AI$1),$AH149,AI$3))</f>
        <v>20.99</v>
      </c>
      <c r="AJ149" s="2">
        <f t="shared" ca="1" si="322"/>
        <v>10.29</v>
      </c>
      <c r="AK149" s="2">
        <f t="shared" ca="1" si="322"/>
        <v>1.17</v>
      </c>
      <c r="AL149" s="2">
        <f t="shared" ca="1" si="322"/>
        <v>0</v>
      </c>
      <c r="AM149" s="2">
        <f t="shared" ca="1" si="322"/>
        <v>8.56</v>
      </c>
      <c r="AN149" s="2" t="str">
        <f t="shared" ca="1" si="322"/>
        <v/>
      </c>
      <c r="AO149" s="2">
        <f t="shared" ref="AO149:AO158" ca="1" si="323">IF(TotalSum="No",INDEX(INDIRECT(AO$1),$AH149,AO$3),SUM(AI149:AN149))</f>
        <v>41.01</v>
      </c>
      <c r="AP149" s="2">
        <f t="shared" ref="AP149:AP158" ca="1" si="324">IF(AP$3=0,"",INDEX(INDIRECT(AP$1),$P149,AP$3))</f>
        <v>47.2</v>
      </c>
      <c r="AQ149" s="8">
        <f t="shared" ref="AQ149:AQ158" ca="1" si="325">MATCH($A149&amp;$B149,INDIRECT(AQ$2),0)</f>
        <v>120</v>
      </c>
      <c r="AR149" s="2">
        <f t="shared" ref="AR149:AW158" ca="1" si="326">IF(AR$3=0,"",INDEX(INDIRECT(AR$1),$AQ149,AR$3))</f>
        <v>20.99</v>
      </c>
      <c r="AS149" s="2">
        <f t="shared" ca="1" si="326"/>
        <v>10.29</v>
      </c>
      <c r="AT149" s="2">
        <f t="shared" ca="1" si="326"/>
        <v>1.17</v>
      </c>
      <c r="AU149" s="2">
        <f t="shared" ca="1" si="326"/>
        <v>0</v>
      </c>
      <c r="AV149" s="2">
        <f t="shared" ca="1" si="326"/>
        <v>8.56</v>
      </c>
      <c r="AW149" s="2" t="str">
        <f t="shared" ca="1" si="326"/>
        <v/>
      </c>
      <c r="AX149" s="2">
        <f t="shared" ref="AX149:AX158" ca="1" si="327">IF(TotalSum="No",INDEX(INDIRECT(AX$1),$AQ149,AX$3),SUM(AR149:AW149))</f>
        <v>41.01</v>
      </c>
      <c r="AY149" s="2">
        <f t="shared" ref="AY149:AY158" ca="1" si="328">IF(AY$3=0,"",INDEX(INDIRECT(AY$1),$P149,AY$3))</f>
        <v>47.2</v>
      </c>
      <c r="AZ149" t="str">
        <f t="shared" ref="AZ149:AZ158" si="329">A149&amp;B149</f>
        <v>U09R01</v>
      </c>
      <c r="BA149">
        <f t="shared" ref="BA149:BA158" si="330">ROW(AZ149)</f>
        <v>149</v>
      </c>
      <c r="BB149" s="53" t="b">
        <f>AND(SoftwareType="Reference",SingleFamily="Yes",NewlyConstructed="Yes")</f>
        <v>1</v>
      </c>
    </row>
    <row r="150" spans="1:54" x14ac:dyDescent="0.25">
      <c r="A150" t="str">
        <f t="shared" ref="A150:A158" si="331">A149</f>
        <v>U09</v>
      </c>
      <c r="B150" t="s">
        <v>26</v>
      </c>
      <c r="C150" s="3" t="str">
        <f t="shared" si="301"/>
        <v>East Standard</v>
      </c>
      <c r="D150" s="56" t="str">
        <f t="shared" ca="1" si="302"/>
        <v>Pass</v>
      </c>
      <c r="E150" s="2">
        <f t="shared" ca="1" si="303"/>
        <v>41.01</v>
      </c>
      <c r="F150" s="2">
        <f t="shared" ca="1" si="304"/>
        <v>41.01</v>
      </c>
      <c r="G150" s="27">
        <f t="shared" ca="1" si="305"/>
        <v>0</v>
      </c>
      <c r="H150" s="3" t="str">
        <f t="shared" ca="1" si="306"/>
        <v>Yes</v>
      </c>
      <c r="I150" s="2">
        <f t="shared" ca="1" si="307"/>
        <v>41.01</v>
      </c>
      <c r="J150" s="2">
        <f t="shared" ca="1" si="308"/>
        <v>41.01</v>
      </c>
      <c r="K150" s="2">
        <f t="shared" ca="1" si="309"/>
        <v>41.01</v>
      </c>
      <c r="L150" s="27">
        <f t="shared" ca="1" si="310"/>
        <v>0</v>
      </c>
      <c r="M150" s="3" t="str">
        <f t="shared" ca="1" si="311"/>
        <v>Yes</v>
      </c>
      <c r="N150" s="3" t="str">
        <f>N149</f>
        <v>U01R12</v>
      </c>
      <c r="O150" s="34">
        <f t="shared" ca="1" si="312"/>
        <v>0</v>
      </c>
      <c r="P150" s="8">
        <f t="shared" ca="1" si="313"/>
        <v>122</v>
      </c>
      <c r="Q150" s="2">
        <f t="shared" ca="1" si="314"/>
        <v>20.99</v>
      </c>
      <c r="R150" s="2">
        <f t="shared" ca="1" si="314"/>
        <v>10.29</v>
      </c>
      <c r="S150" s="2">
        <f t="shared" ca="1" si="314"/>
        <v>1.17</v>
      </c>
      <c r="T150" s="2">
        <f t="shared" ca="1" si="314"/>
        <v>0</v>
      </c>
      <c r="U150" s="2">
        <f t="shared" ca="1" si="314"/>
        <v>8.56</v>
      </c>
      <c r="V150" s="2">
        <f t="shared" ca="1" si="314"/>
        <v>0</v>
      </c>
      <c r="W150" s="2">
        <f t="shared" ca="1" si="315"/>
        <v>41.01</v>
      </c>
      <c r="X150" s="2">
        <f t="shared" ca="1" si="316"/>
        <v>47.2</v>
      </c>
      <c r="Y150" s="8">
        <f t="shared" ca="1" si="317"/>
        <v>122</v>
      </c>
      <c r="Z150" s="2">
        <f t="shared" ca="1" si="318"/>
        <v>20.99</v>
      </c>
      <c r="AA150" s="2">
        <f t="shared" ca="1" si="318"/>
        <v>10.29</v>
      </c>
      <c r="AB150" s="2">
        <f t="shared" ca="1" si="318"/>
        <v>1.17</v>
      </c>
      <c r="AC150" s="2">
        <f t="shared" ca="1" si="318"/>
        <v>0</v>
      </c>
      <c r="AD150" s="2">
        <f t="shared" ca="1" si="318"/>
        <v>8.56</v>
      </c>
      <c r="AE150" s="2">
        <f t="shared" ca="1" si="318"/>
        <v>0</v>
      </c>
      <c r="AF150" s="2">
        <f t="shared" ca="1" si="319"/>
        <v>41.01</v>
      </c>
      <c r="AG150" s="2">
        <f t="shared" ca="1" si="320"/>
        <v>47.2</v>
      </c>
      <c r="AH150" s="8">
        <f t="shared" ca="1" si="321"/>
        <v>122</v>
      </c>
      <c r="AI150" s="2">
        <f t="shared" ca="1" si="322"/>
        <v>20.99</v>
      </c>
      <c r="AJ150" s="2">
        <f t="shared" ca="1" si="322"/>
        <v>10.29</v>
      </c>
      <c r="AK150" s="2">
        <f t="shared" ca="1" si="322"/>
        <v>1.17</v>
      </c>
      <c r="AL150" s="2">
        <f t="shared" ca="1" si="322"/>
        <v>0</v>
      </c>
      <c r="AM150" s="2">
        <f t="shared" ca="1" si="322"/>
        <v>8.56</v>
      </c>
      <c r="AN150" s="2" t="str">
        <f t="shared" ca="1" si="322"/>
        <v/>
      </c>
      <c r="AO150" s="2">
        <f t="shared" ca="1" si="323"/>
        <v>41.01</v>
      </c>
      <c r="AP150" s="2">
        <f t="shared" ca="1" si="324"/>
        <v>47.2</v>
      </c>
      <c r="AQ150" s="8">
        <f t="shared" ca="1" si="325"/>
        <v>122</v>
      </c>
      <c r="AR150" s="2">
        <f t="shared" ca="1" si="326"/>
        <v>20.99</v>
      </c>
      <c r="AS150" s="2">
        <f t="shared" ca="1" si="326"/>
        <v>10.29</v>
      </c>
      <c r="AT150" s="2">
        <f t="shared" ca="1" si="326"/>
        <v>1.17</v>
      </c>
      <c r="AU150" s="2">
        <f t="shared" ca="1" si="326"/>
        <v>0</v>
      </c>
      <c r="AV150" s="2">
        <f t="shared" ca="1" si="326"/>
        <v>8.56</v>
      </c>
      <c r="AW150" s="2" t="str">
        <f t="shared" ca="1" si="326"/>
        <v/>
      </c>
      <c r="AX150" s="2">
        <f t="shared" ca="1" si="327"/>
        <v>41.01</v>
      </c>
      <c r="AY150" s="2">
        <f t="shared" ca="1" si="328"/>
        <v>47.2</v>
      </c>
      <c r="AZ150" t="str">
        <f t="shared" si="329"/>
        <v>U09R02</v>
      </c>
      <c r="BA150">
        <f t="shared" si="330"/>
        <v>150</v>
      </c>
      <c r="BB150" s="53" t="b">
        <f>BB149</f>
        <v>1</v>
      </c>
    </row>
    <row r="151" spans="1:54" x14ac:dyDescent="0.25">
      <c r="A151" t="str">
        <f t="shared" si="331"/>
        <v>U09</v>
      </c>
      <c r="B151" t="s">
        <v>27</v>
      </c>
      <c r="C151" s="3" t="str">
        <f t="shared" si="301"/>
        <v>South Standard</v>
      </c>
      <c r="D151" s="56" t="str">
        <f t="shared" ca="1" si="302"/>
        <v>Pass</v>
      </c>
      <c r="E151" s="2">
        <f t="shared" ca="1" si="303"/>
        <v>41.01</v>
      </c>
      <c r="F151" s="2">
        <f t="shared" ca="1" si="304"/>
        <v>41.01</v>
      </c>
      <c r="G151" s="27">
        <f t="shared" ca="1" si="305"/>
        <v>0</v>
      </c>
      <c r="H151" s="3" t="str">
        <f t="shared" ca="1" si="306"/>
        <v>Yes</v>
      </c>
      <c r="I151" s="2">
        <f t="shared" ca="1" si="307"/>
        <v>41.01</v>
      </c>
      <c r="J151" s="2">
        <f t="shared" ca="1" si="308"/>
        <v>41.01</v>
      </c>
      <c r="K151" s="2">
        <f t="shared" ca="1" si="309"/>
        <v>41.01</v>
      </c>
      <c r="L151" s="27">
        <f t="shared" ca="1" si="310"/>
        <v>0</v>
      </c>
      <c r="M151" s="3" t="str">
        <f t="shared" ca="1" si="311"/>
        <v>Yes</v>
      </c>
      <c r="N151" s="3" t="str">
        <f t="shared" ref="N151:N158" si="332">N150</f>
        <v>U01R12</v>
      </c>
      <c r="O151" s="34">
        <f t="shared" ca="1" si="312"/>
        <v>0</v>
      </c>
      <c r="P151" s="8">
        <f t="shared" ca="1" si="313"/>
        <v>123</v>
      </c>
      <c r="Q151" s="2">
        <f t="shared" ca="1" si="314"/>
        <v>20.99</v>
      </c>
      <c r="R151" s="2">
        <f t="shared" ca="1" si="314"/>
        <v>10.29</v>
      </c>
      <c r="S151" s="2">
        <f t="shared" ca="1" si="314"/>
        <v>1.17</v>
      </c>
      <c r="T151" s="2">
        <f t="shared" ca="1" si="314"/>
        <v>0</v>
      </c>
      <c r="U151" s="2">
        <f t="shared" ca="1" si="314"/>
        <v>8.56</v>
      </c>
      <c r="V151" s="2">
        <f t="shared" ca="1" si="314"/>
        <v>0</v>
      </c>
      <c r="W151" s="2">
        <f t="shared" ca="1" si="315"/>
        <v>41.01</v>
      </c>
      <c r="X151" s="2">
        <f t="shared" ca="1" si="316"/>
        <v>47.2</v>
      </c>
      <c r="Y151" s="8">
        <f t="shared" ca="1" si="317"/>
        <v>123</v>
      </c>
      <c r="Z151" s="2">
        <f t="shared" ca="1" si="318"/>
        <v>20.99</v>
      </c>
      <c r="AA151" s="2">
        <f t="shared" ca="1" si="318"/>
        <v>10.29</v>
      </c>
      <c r="AB151" s="2">
        <f t="shared" ca="1" si="318"/>
        <v>1.17</v>
      </c>
      <c r="AC151" s="2">
        <f t="shared" ca="1" si="318"/>
        <v>0</v>
      </c>
      <c r="AD151" s="2">
        <f t="shared" ca="1" si="318"/>
        <v>8.56</v>
      </c>
      <c r="AE151" s="2">
        <f t="shared" ca="1" si="318"/>
        <v>0</v>
      </c>
      <c r="AF151" s="2">
        <f t="shared" ca="1" si="319"/>
        <v>41.01</v>
      </c>
      <c r="AG151" s="2">
        <f t="shared" ca="1" si="320"/>
        <v>47.2</v>
      </c>
      <c r="AH151" s="8">
        <f t="shared" ca="1" si="321"/>
        <v>123</v>
      </c>
      <c r="AI151" s="2">
        <f t="shared" ca="1" si="322"/>
        <v>20.99</v>
      </c>
      <c r="AJ151" s="2">
        <f t="shared" ca="1" si="322"/>
        <v>10.29</v>
      </c>
      <c r="AK151" s="2">
        <f t="shared" ca="1" si="322"/>
        <v>1.17</v>
      </c>
      <c r="AL151" s="2">
        <f t="shared" ca="1" si="322"/>
        <v>0</v>
      </c>
      <c r="AM151" s="2">
        <f t="shared" ca="1" si="322"/>
        <v>8.56</v>
      </c>
      <c r="AN151" s="2" t="str">
        <f t="shared" ca="1" si="322"/>
        <v/>
      </c>
      <c r="AO151" s="2">
        <f t="shared" ca="1" si="323"/>
        <v>41.01</v>
      </c>
      <c r="AP151" s="2">
        <f t="shared" ca="1" si="324"/>
        <v>47.2</v>
      </c>
      <c r="AQ151" s="8">
        <f t="shared" ca="1" si="325"/>
        <v>123</v>
      </c>
      <c r="AR151" s="2">
        <f t="shared" ca="1" si="326"/>
        <v>20.99</v>
      </c>
      <c r="AS151" s="2">
        <f t="shared" ca="1" si="326"/>
        <v>10.29</v>
      </c>
      <c r="AT151" s="2">
        <f t="shared" ca="1" si="326"/>
        <v>1.17</v>
      </c>
      <c r="AU151" s="2">
        <f t="shared" ca="1" si="326"/>
        <v>0</v>
      </c>
      <c r="AV151" s="2">
        <f t="shared" ca="1" si="326"/>
        <v>8.56</v>
      </c>
      <c r="AW151" s="2" t="str">
        <f t="shared" ca="1" si="326"/>
        <v/>
      </c>
      <c r="AX151" s="2">
        <f t="shared" ca="1" si="327"/>
        <v>41.01</v>
      </c>
      <c r="AY151" s="2">
        <f t="shared" ca="1" si="328"/>
        <v>47.2</v>
      </c>
      <c r="AZ151" t="str">
        <f t="shared" si="329"/>
        <v>U09R03</v>
      </c>
      <c r="BA151">
        <f t="shared" si="330"/>
        <v>151</v>
      </c>
      <c r="BB151" s="55" t="b">
        <f>BB150</f>
        <v>1</v>
      </c>
    </row>
    <row r="152" spans="1:54" x14ac:dyDescent="0.25">
      <c r="A152" t="str">
        <f t="shared" si="331"/>
        <v>U09</v>
      </c>
      <c r="B152" t="s">
        <v>28</v>
      </c>
      <c r="C152" s="3" t="str">
        <f t="shared" si="301"/>
        <v>West Standard</v>
      </c>
      <c r="D152" s="56" t="str">
        <f t="shared" ca="1" si="302"/>
        <v>Pass</v>
      </c>
      <c r="E152" s="2">
        <f t="shared" ca="1" si="303"/>
        <v>41.01</v>
      </c>
      <c r="F152" s="2">
        <f t="shared" ca="1" si="304"/>
        <v>41.01</v>
      </c>
      <c r="G152" s="27">
        <f t="shared" ca="1" si="305"/>
        <v>0</v>
      </c>
      <c r="H152" s="3" t="str">
        <f t="shared" ca="1" si="306"/>
        <v>Yes</v>
      </c>
      <c r="I152" s="2">
        <f t="shared" ca="1" si="307"/>
        <v>41.01</v>
      </c>
      <c r="J152" s="2">
        <f t="shared" ca="1" si="308"/>
        <v>41.01</v>
      </c>
      <c r="K152" s="2">
        <f t="shared" ca="1" si="309"/>
        <v>41.01</v>
      </c>
      <c r="L152" s="27">
        <f t="shared" ca="1" si="310"/>
        <v>0</v>
      </c>
      <c r="M152" s="3" t="str">
        <f t="shared" ca="1" si="311"/>
        <v>Yes</v>
      </c>
      <c r="N152" s="3" t="str">
        <f t="shared" si="332"/>
        <v>U01R12</v>
      </c>
      <c r="O152" s="34">
        <f t="shared" ca="1" si="312"/>
        <v>0</v>
      </c>
      <c r="P152" s="8">
        <f t="shared" ca="1" si="313"/>
        <v>124</v>
      </c>
      <c r="Q152" s="2">
        <f t="shared" ca="1" si="314"/>
        <v>20.99</v>
      </c>
      <c r="R152" s="2">
        <f t="shared" ca="1" si="314"/>
        <v>10.29</v>
      </c>
      <c r="S152" s="2">
        <f t="shared" ca="1" si="314"/>
        <v>1.17</v>
      </c>
      <c r="T152" s="2">
        <f t="shared" ca="1" si="314"/>
        <v>0</v>
      </c>
      <c r="U152" s="2">
        <f t="shared" ca="1" si="314"/>
        <v>8.56</v>
      </c>
      <c r="V152" s="2">
        <f t="shared" ca="1" si="314"/>
        <v>0</v>
      </c>
      <c r="W152" s="2">
        <f t="shared" ca="1" si="315"/>
        <v>41.01</v>
      </c>
      <c r="X152" s="2">
        <f t="shared" ca="1" si="316"/>
        <v>47.2</v>
      </c>
      <c r="Y152" s="8">
        <f t="shared" ca="1" si="317"/>
        <v>124</v>
      </c>
      <c r="Z152" s="2">
        <f t="shared" ca="1" si="318"/>
        <v>20.99</v>
      </c>
      <c r="AA152" s="2">
        <f t="shared" ca="1" si="318"/>
        <v>10.29</v>
      </c>
      <c r="AB152" s="2">
        <f t="shared" ca="1" si="318"/>
        <v>1.17</v>
      </c>
      <c r="AC152" s="2">
        <f t="shared" ca="1" si="318"/>
        <v>0</v>
      </c>
      <c r="AD152" s="2">
        <f t="shared" ca="1" si="318"/>
        <v>8.56</v>
      </c>
      <c r="AE152" s="2">
        <f t="shared" ca="1" si="318"/>
        <v>0</v>
      </c>
      <c r="AF152" s="2">
        <f t="shared" ca="1" si="319"/>
        <v>41.01</v>
      </c>
      <c r="AG152" s="2">
        <f t="shared" ca="1" si="320"/>
        <v>47.2</v>
      </c>
      <c r="AH152" s="8">
        <f t="shared" ca="1" si="321"/>
        <v>124</v>
      </c>
      <c r="AI152" s="2">
        <f t="shared" ca="1" si="322"/>
        <v>20.99</v>
      </c>
      <c r="AJ152" s="2">
        <f t="shared" ca="1" si="322"/>
        <v>10.29</v>
      </c>
      <c r="AK152" s="2">
        <f t="shared" ca="1" si="322"/>
        <v>1.17</v>
      </c>
      <c r="AL152" s="2">
        <f t="shared" ca="1" si="322"/>
        <v>0</v>
      </c>
      <c r="AM152" s="2">
        <f t="shared" ca="1" si="322"/>
        <v>8.56</v>
      </c>
      <c r="AN152" s="2" t="str">
        <f t="shared" ca="1" si="322"/>
        <v/>
      </c>
      <c r="AO152" s="2">
        <f t="shared" ca="1" si="323"/>
        <v>41.01</v>
      </c>
      <c r="AP152" s="2">
        <f t="shared" ca="1" si="324"/>
        <v>47.2</v>
      </c>
      <c r="AQ152" s="8">
        <f t="shared" ca="1" si="325"/>
        <v>124</v>
      </c>
      <c r="AR152" s="2">
        <f t="shared" ca="1" si="326"/>
        <v>20.99</v>
      </c>
      <c r="AS152" s="2">
        <f t="shared" ca="1" si="326"/>
        <v>10.29</v>
      </c>
      <c r="AT152" s="2">
        <f t="shared" ca="1" si="326"/>
        <v>1.17</v>
      </c>
      <c r="AU152" s="2">
        <f t="shared" ca="1" si="326"/>
        <v>0</v>
      </c>
      <c r="AV152" s="2">
        <f t="shared" ca="1" si="326"/>
        <v>8.56</v>
      </c>
      <c r="AW152" s="2" t="str">
        <f t="shared" ca="1" si="326"/>
        <v/>
      </c>
      <c r="AX152" s="2">
        <f t="shared" ca="1" si="327"/>
        <v>41.01</v>
      </c>
      <c r="AY152" s="2">
        <f t="shared" ca="1" si="328"/>
        <v>47.2</v>
      </c>
      <c r="AZ152" t="str">
        <f t="shared" si="329"/>
        <v>U09R04</v>
      </c>
      <c r="BA152">
        <f t="shared" si="330"/>
        <v>152</v>
      </c>
      <c r="BB152" s="55" t="b">
        <f>BB151</f>
        <v>1</v>
      </c>
    </row>
    <row r="153" spans="1:54" x14ac:dyDescent="0.25">
      <c r="A153" t="str">
        <f t="shared" si="331"/>
        <v>U09</v>
      </c>
      <c r="B153" t="s">
        <v>29</v>
      </c>
      <c r="C153" s="3" t="str">
        <f t="shared" si="301"/>
        <v>North Standard</v>
      </c>
      <c r="D153" s="56" t="str">
        <f t="shared" ca="1" si="302"/>
        <v>Pass</v>
      </c>
      <c r="E153" s="2">
        <f t="shared" ca="1" si="303"/>
        <v>41.01</v>
      </c>
      <c r="F153" s="2">
        <f t="shared" ca="1" si="304"/>
        <v>41.01</v>
      </c>
      <c r="G153" s="27">
        <f t="shared" ca="1" si="305"/>
        <v>0</v>
      </c>
      <c r="H153" s="3" t="str">
        <f t="shared" ca="1" si="306"/>
        <v>Yes</v>
      </c>
      <c r="I153" s="2">
        <f t="shared" ca="1" si="307"/>
        <v>41.01</v>
      </c>
      <c r="J153" s="2">
        <f t="shared" ca="1" si="308"/>
        <v>41.01</v>
      </c>
      <c r="K153" s="2">
        <f t="shared" ca="1" si="309"/>
        <v>41.01</v>
      </c>
      <c r="L153" s="27">
        <f t="shared" ca="1" si="310"/>
        <v>0</v>
      </c>
      <c r="M153" s="3" t="str">
        <f t="shared" ca="1" si="311"/>
        <v>Yes</v>
      </c>
      <c r="N153" s="3" t="str">
        <f t="shared" si="332"/>
        <v>U01R12</v>
      </c>
      <c r="O153" s="34">
        <f t="shared" ca="1" si="312"/>
        <v>0</v>
      </c>
      <c r="P153" s="8">
        <f t="shared" ca="1" si="313"/>
        <v>121</v>
      </c>
      <c r="Q153" s="2">
        <f t="shared" ca="1" si="314"/>
        <v>20.99</v>
      </c>
      <c r="R153" s="2">
        <f t="shared" ca="1" si="314"/>
        <v>10.29</v>
      </c>
      <c r="S153" s="2">
        <f t="shared" ca="1" si="314"/>
        <v>1.17</v>
      </c>
      <c r="T153" s="2">
        <f t="shared" ca="1" si="314"/>
        <v>0</v>
      </c>
      <c r="U153" s="2">
        <f t="shared" ca="1" si="314"/>
        <v>8.56</v>
      </c>
      <c r="V153" s="2">
        <f t="shared" ca="1" si="314"/>
        <v>0</v>
      </c>
      <c r="W153" s="2">
        <f t="shared" ca="1" si="315"/>
        <v>41.01</v>
      </c>
      <c r="X153" s="2">
        <f t="shared" ca="1" si="316"/>
        <v>47.2</v>
      </c>
      <c r="Y153" s="8">
        <f t="shared" ca="1" si="317"/>
        <v>121</v>
      </c>
      <c r="Z153" s="2">
        <f t="shared" ca="1" si="318"/>
        <v>20.99</v>
      </c>
      <c r="AA153" s="2">
        <f t="shared" ca="1" si="318"/>
        <v>10.29</v>
      </c>
      <c r="AB153" s="2">
        <f t="shared" ca="1" si="318"/>
        <v>1.17</v>
      </c>
      <c r="AC153" s="2">
        <f t="shared" ca="1" si="318"/>
        <v>0</v>
      </c>
      <c r="AD153" s="2">
        <f t="shared" ca="1" si="318"/>
        <v>8.56</v>
      </c>
      <c r="AE153" s="2">
        <f t="shared" ca="1" si="318"/>
        <v>0</v>
      </c>
      <c r="AF153" s="2">
        <f t="shared" ca="1" si="319"/>
        <v>41.01</v>
      </c>
      <c r="AG153" s="2">
        <f t="shared" ca="1" si="320"/>
        <v>47.2</v>
      </c>
      <c r="AH153" s="8">
        <f t="shared" ca="1" si="321"/>
        <v>121</v>
      </c>
      <c r="AI153" s="2">
        <f t="shared" ca="1" si="322"/>
        <v>20.99</v>
      </c>
      <c r="AJ153" s="2">
        <f t="shared" ca="1" si="322"/>
        <v>10.29</v>
      </c>
      <c r="AK153" s="2">
        <f t="shared" ca="1" si="322"/>
        <v>1.17</v>
      </c>
      <c r="AL153" s="2">
        <f t="shared" ca="1" si="322"/>
        <v>0</v>
      </c>
      <c r="AM153" s="2">
        <f t="shared" ca="1" si="322"/>
        <v>8.56</v>
      </c>
      <c r="AN153" s="2" t="str">
        <f t="shared" ca="1" si="322"/>
        <v/>
      </c>
      <c r="AO153" s="2">
        <f t="shared" ca="1" si="323"/>
        <v>41.01</v>
      </c>
      <c r="AP153" s="2">
        <f t="shared" ca="1" si="324"/>
        <v>47.2</v>
      </c>
      <c r="AQ153" s="8">
        <f t="shared" ca="1" si="325"/>
        <v>121</v>
      </c>
      <c r="AR153" s="2">
        <f t="shared" ca="1" si="326"/>
        <v>20.99</v>
      </c>
      <c r="AS153" s="2">
        <f t="shared" ca="1" si="326"/>
        <v>10.29</v>
      </c>
      <c r="AT153" s="2">
        <f t="shared" ca="1" si="326"/>
        <v>1.17</v>
      </c>
      <c r="AU153" s="2">
        <f t="shared" ca="1" si="326"/>
        <v>0</v>
      </c>
      <c r="AV153" s="2">
        <f t="shared" ca="1" si="326"/>
        <v>8.56</v>
      </c>
      <c r="AW153" s="2" t="str">
        <f t="shared" ca="1" si="326"/>
        <v/>
      </c>
      <c r="AX153" s="2">
        <f t="shared" ca="1" si="327"/>
        <v>41.01</v>
      </c>
      <c r="AY153" s="2">
        <f t="shared" ca="1" si="328"/>
        <v>47.2</v>
      </c>
      <c r="AZ153" t="str">
        <f t="shared" si="329"/>
        <v>U09R05</v>
      </c>
      <c r="BA153">
        <f t="shared" si="330"/>
        <v>153</v>
      </c>
      <c r="BB153" s="55" t="b">
        <f>BB152</f>
        <v>1</v>
      </c>
    </row>
    <row r="154" spans="1:54" x14ac:dyDescent="0.25">
      <c r="A154" t="str">
        <f t="shared" si="331"/>
        <v>U09</v>
      </c>
      <c r="B154" t="s">
        <v>30</v>
      </c>
      <c r="C154" s="3" t="str">
        <f t="shared" si="301"/>
        <v>Single Proposed front 45</v>
      </c>
      <c r="D154" s="56" t="str">
        <f t="shared" ca="1" si="302"/>
        <v>Pass</v>
      </c>
      <c r="E154" s="2">
        <f t="shared" ca="1" si="303"/>
        <v>42.04</v>
      </c>
      <c r="F154" s="2">
        <f t="shared" ca="1" si="304"/>
        <v>42.04</v>
      </c>
      <c r="G154" s="27">
        <f t="shared" ca="1" si="305"/>
        <v>0</v>
      </c>
      <c r="H154" s="3" t="str">
        <f t="shared" ca="1" si="306"/>
        <v>Yes</v>
      </c>
      <c r="I154" s="2">
        <f t="shared" ca="1" si="307"/>
        <v>41.01</v>
      </c>
      <c r="J154" s="2">
        <f t="shared" ca="1" si="308"/>
        <v>41.01</v>
      </c>
      <c r="K154" s="2">
        <f t="shared" ca="1" si="309"/>
        <v>41.01</v>
      </c>
      <c r="L154" s="27">
        <f t="shared" ca="1" si="310"/>
        <v>0</v>
      </c>
      <c r="M154" s="3" t="str">
        <f t="shared" ca="1" si="311"/>
        <v>Yes</v>
      </c>
      <c r="N154" s="3" t="str">
        <f t="shared" si="332"/>
        <v>U01R12</v>
      </c>
      <c r="O154" s="34">
        <f t="shared" ca="1" si="312"/>
        <v>-1.0300000000000011</v>
      </c>
      <c r="P154" s="8">
        <f t="shared" ca="1" si="313"/>
        <v>125</v>
      </c>
      <c r="Q154" s="2">
        <f t="shared" ca="1" si="314"/>
        <v>20.78</v>
      </c>
      <c r="R154" s="2">
        <f t="shared" ca="1" si="314"/>
        <v>11.53</v>
      </c>
      <c r="S154" s="2">
        <f t="shared" ca="1" si="314"/>
        <v>1.17</v>
      </c>
      <c r="T154" s="2">
        <f t="shared" ca="1" si="314"/>
        <v>0</v>
      </c>
      <c r="U154" s="2">
        <f t="shared" ca="1" si="314"/>
        <v>8.56</v>
      </c>
      <c r="V154" s="2">
        <f t="shared" ca="1" si="314"/>
        <v>0</v>
      </c>
      <c r="W154" s="2">
        <f t="shared" ca="1" si="315"/>
        <v>42.04</v>
      </c>
      <c r="X154" s="2">
        <f t="shared" ca="1" si="316"/>
        <v>47.7</v>
      </c>
      <c r="Y154" s="8">
        <f t="shared" ca="1" si="317"/>
        <v>125</v>
      </c>
      <c r="Z154" s="2">
        <f t="shared" ca="1" si="318"/>
        <v>20.78</v>
      </c>
      <c r="AA154" s="2">
        <f t="shared" ca="1" si="318"/>
        <v>11.53</v>
      </c>
      <c r="AB154" s="2">
        <f t="shared" ca="1" si="318"/>
        <v>1.17</v>
      </c>
      <c r="AC154" s="2">
        <f t="shared" ca="1" si="318"/>
        <v>0</v>
      </c>
      <c r="AD154" s="2">
        <f t="shared" ca="1" si="318"/>
        <v>8.56</v>
      </c>
      <c r="AE154" s="2">
        <f t="shared" ca="1" si="318"/>
        <v>0</v>
      </c>
      <c r="AF154" s="2">
        <f t="shared" ca="1" si="319"/>
        <v>42.04</v>
      </c>
      <c r="AG154" s="2">
        <f t="shared" ca="1" si="320"/>
        <v>47.7</v>
      </c>
      <c r="AH154" s="8">
        <f t="shared" ca="1" si="321"/>
        <v>125</v>
      </c>
      <c r="AI154" s="2">
        <f t="shared" ca="1" si="322"/>
        <v>20.99</v>
      </c>
      <c r="AJ154" s="2">
        <f t="shared" ca="1" si="322"/>
        <v>10.29</v>
      </c>
      <c r="AK154" s="2">
        <f t="shared" ca="1" si="322"/>
        <v>1.17</v>
      </c>
      <c r="AL154" s="2">
        <f t="shared" ca="1" si="322"/>
        <v>0</v>
      </c>
      <c r="AM154" s="2">
        <f t="shared" ca="1" si="322"/>
        <v>8.56</v>
      </c>
      <c r="AN154" s="2" t="str">
        <f t="shared" ca="1" si="322"/>
        <v/>
      </c>
      <c r="AO154" s="2">
        <f t="shared" ca="1" si="323"/>
        <v>41.01</v>
      </c>
      <c r="AP154" s="2">
        <f t="shared" ca="1" si="324"/>
        <v>47.2</v>
      </c>
      <c r="AQ154" s="8">
        <f t="shared" ca="1" si="325"/>
        <v>125</v>
      </c>
      <c r="AR154" s="2">
        <f t="shared" ca="1" si="326"/>
        <v>20.99</v>
      </c>
      <c r="AS154" s="2">
        <f t="shared" ca="1" si="326"/>
        <v>10.29</v>
      </c>
      <c r="AT154" s="2">
        <f t="shared" ca="1" si="326"/>
        <v>1.17</v>
      </c>
      <c r="AU154" s="2">
        <f t="shared" ca="1" si="326"/>
        <v>0</v>
      </c>
      <c r="AV154" s="2">
        <f t="shared" ca="1" si="326"/>
        <v>8.56</v>
      </c>
      <c r="AW154" s="2" t="str">
        <f t="shared" ca="1" si="326"/>
        <v/>
      </c>
      <c r="AX154" s="2">
        <f t="shared" ca="1" si="327"/>
        <v>41.01</v>
      </c>
      <c r="AY154" s="2">
        <f t="shared" ca="1" si="328"/>
        <v>47.2</v>
      </c>
      <c r="AZ154" t="str">
        <f t="shared" si="329"/>
        <v>U09R06</v>
      </c>
      <c r="BA154">
        <f t="shared" si="330"/>
        <v>154</v>
      </c>
      <c r="BB154" s="53" t="b">
        <f>AND(SingleFamily="Yes",NewlyConstructed="Yes")</f>
        <v>1</v>
      </c>
    </row>
    <row r="155" spans="1:54" x14ac:dyDescent="0.25">
      <c r="A155" t="str">
        <f t="shared" si="331"/>
        <v>U09</v>
      </c>
      <c r="B155" t="s">
        <v>31</v>
      </c>
      <c r="C155" s="21" t="str">
        <f t="shared" si="301"/>
        <v>East Proposed</v>
      </c>
      <c r="D155" s="56" t="str">
        <f t="shared" ca="1" si="302"/>
        <v>Pass</v>
      </c>
      <c r="E155" s="2">
        <f t="shared" ca="1" si="303"/>
        <v>43.63</v>
      </c>
      <c r="F155" s="2">
        <f t="shared" ca="1" si="304"/>
        <v>43.63</v>
      </c>
      <c r="G155" s="27">
        <f t="shared" ca="1" si="305"/>
        <v>0</v>
      </c>
      <c r="H155" s="3" t="str">
        <f t="shared" ca="1" si="306"/>
        <v>Yes</v>
      </c>
      <c r="I155" s="2">
        <f t="shared" ca="1" si="307"/>
        <v>41.01</v>
      </c>
      <c r="J155" s="2">
        <f t="shared" ca="1" si="308"/>
        <v>41.01</v>
      </c>
      <c r="K155" s="2">
        <f t="shared" ca="1" si="309"/>
        <v>41.01</v>
      </c>
      <c r="L155" s="27">
        <f t="shared" ca="1" si="310"/>
        <v>0</v>
      </c>
      <c r="M155" s="3" t="str">
        <f t="shared" ca="1" si="311"/>
        <v>Yes</v>
      </c>
      <c r="N155" s="3" t="str">
        <f t="shared" si="332"/>
        <v>U01R12</v>
      </c>
      <c r="O155" s="34">
        <f t="shared" ca="1" si="312"/>
        <v>-2.6200000000000045</v>
      </c>
      <c r="P155" s="8">
        <f t="shared" ca="1" si="313"/>
        <v>127</v>
      </c>
      <c r="Q155" s="2">
        <f t="shared" ca="1" si="314"/>
        <v>21.63</v>
      </c>
      <c r="R155" s="2">
        <f t="shared" ca="1" si="314"/>
        <v>12.27</v>
      </c>
      <c r="S155" s="2">
        <f t="shared" ca="1" si="314"/>
        <v>1.17</v>
      </c>
      <c r="T155" s="2">
        <f t="shared" ca="1" si="314"/>
        <v>0</v>
      </c>
      <c r="U155" s="2">
        <f t="shared" ca="1" si="314"/>
        <v>8.56</v>
      </c>
      <c r="V155" s="2">
        <f t="shared" ca="1" si="314"/>
        <v>0</v>
      </c>
      <c r="W155" s="2">
        <f t="shared" ca="1" si="315"/>
        <v>43.63</v>
      </c>
      <c r="X155" s="2">
        <f t="shared" ca="1" si="316"/>
        <v>48.6</v>
      </c>
      <c r="Y155" s="8">
        <f t="shared" ca="1" si="317"/>
        <v>127</v>
      </c>
      <c r="Z155" s="2">
        <f t="shared" ca="1" si="318"/>
        <v>21.63</v>
      </c>
      <c r="AA155" s="2">
        <f t="shared" ca="1" si="318"/>
        <v>12.27</v>
      </c>
      <c r="AB155" s="2">
        <f t="shared" ca="1" si="318"/>
        <v>1.17</v>
      </c>
      <c r="AC155" s="2">
        <f t="shared" ca="1" si="318"/>
        <v>0</v>
      </c>
      <c r="AD155" s="2">
        <f t="shared" ca="1" si="318"/>
        <v>8.56</v>
      </c>
      <c r="AE155" s="2">
        <f t="shared" ca="1" si="318"/>
        <v>0</v>
      </c>
      <c r="AF155" s="2">
        <f t="shared" ca="1" si="319"/>
        <v>43.63</v>
      </c>
      <c r="AG155" s="2">
        <f t="shared" ca="1" si="320"/>
        <v>48.6</v>
      </c>
      <c r="AH155" s="8">
        <f t="shared" ca="1" si="321"/>
        <v>127</v>
      </c>
      <c r="AI155" s="2">
        <f t="shared" ca="1" si="322"/>
        <v>20.99</v>
      </c>
      <c r="AJ155" s="2">
        <f t="shared" ca="1" si="322"/>
        <v>10.29</v>
      </c>
      <c r="AK155" s="2">
        <f t="shared" ca="1" si="322"/>
        <v>1.17</v>
      </c>
      <c r="AL155" s="2">
        <f t="shared" ca="1" si="322"/>
        <v>0</v>
      </c>
      <c r="AM155" s="2">
        <f t="shared" ca="1" si="322"/>
        <v>8.56</v>
      </c>
      <c r="AN155" s="2" t="str">
        <f t="shared" ca="1" si="322"/>
        <v/>
      </c>
      <c r="AO155" s="2">
        <f t="shared" ca="1" si="323"/>
        <v>41.01</v>
      </c>
      <c r="AP155" s="2">
        <f t="shared" ca="1" si="324"/>
        <v>47.2</v>
      </c>
      <c r="AQ155" s="8">
        <f t="shared" ca="1" si="325"/>
        <v>127</v>
      </c>
      <c r="AR155" s="2">
        <f t="shared" ca="1" si="326"/>
        <v>20.99</v>
      </c>
      <c r="AS155" s="2">
        <f t="shared" ca="1" si="326"/>
        <v>10.29</v>
      </c>
      <c r="AT155" s="2">
        <f t="shared" ca="1" si="326"/>
        <v>1.17</v>
      </c>
      <c r="AU155" s="2">
        <f t="shared" ca="1" si="326"/>
        <v>0</v>
      </c>
      <c r="AV155" s="2">
        <f t="shared" ca="1" si="326"/>
        <v>8.56</v>
      </c>
      <c r="AW155" s="2" t="str">
        <f t="shared" ca="1" si="326"/>
        <v/>
      </c>
      <c r="AX155" s="2">
        <f t="shared" ca="1" si="327"/>
        <v>41.01</v>
      </c>
      <c r="AY155" s="2">
        <f t="shared" ca="1" si="328"/>
        <v>47.2</v>
      </c>
      <c r="AZ155" t="str">
        <f t="shared" si="329"/>
        <v>U09R07</v>
      </c>
      <c r="BA155">
        <f t="shared" si="330"/>
        <v>155</v>
      </c>
      <c r="BB155" s="53" t="b">
        <f>BB154</f>
        <v>1</v>
      </c>
    </row>
    <row r="156" spans="1:54" x14ac:dyDescent="0.25">
      <c r="A156" t="str">
        <f t="shared" si="331"/>
        <v>U09</v>
      </c>
      <c r="B156" t="s">
        <v>32</v>
      </c>
      <c r="C156" s="21" t="str">
        <f t="shared" si="301"/>
        <v>South Proposed</v>
      </c>
      <c r="D156" s="56" t="str">
        <f t="shared" ca="1" si="302"/>
        <v>Pass</v>
      </c>
      <c r="E156" s="2">
        <f t="shared" ca="1" si="303"/>
        <v>37.56</v>
      </c>
      <c r="F156" s="2">
        <f t="shared" ca="1" si="304"/>
        <v>37.56</v>
      </c>
      <c r="G156" s="27">
        <f t="shared" ca="1" si="305"/>
        <v>0</v>
      </c>
      <c r="H156" s="3" t="str">
        <f t="shared" ca="1" si="306"/>
        <v>Yes</v>
      </c>
      <c r="I156" s="2">
        <f t="shared" ca="1" si="307"/>
        <v>41.01</v>
      </c>
      <c r="J156" s="2">
        <f t="shared" ca="1" si="308"/>
        <v>41.01</v>
      </c>
      <c r="K156" s="2">
        <f t="shared" ca="1" si="309"/>
        <v>41.01</v>
      </c>
      <c r="L156" s="27">
        <f t="shared" ca="1" si="310"/>
        <v>0</v>
      </c>
      <c r="M156" s="3" t="str">
        <f t="shared" ca="1" si="311"/>
        <v>Yes</v>
      </c>
      <c r="N156" s="3" t="str">
        <f t="shared" si="332"/>
        <v>U01R12</v>
      </c>
      <c r="O156" s="34">
        <f t="shared" ca="1" si="312"/>
        <v>3.4499999999999957</v>
      </c>
      <c r="P156" s="8">
        <f t="shared" ca="1" si="313"/>
        <v>128</v>
      </c>
      <c r="Q156" s="2">
        <f t="shared" ca="1" si="314"/>
        <v>22.17</v>
      </c>
      <c r="R156" s="2">
        <f t="shared" ca="1" si="314"/>
        <v>5.66</v>
      </c>
      <c r="S156" s="2">
        <f t="shared" ca="1" si="314"/>
        <v>1.17</v>
      </c>
      <c r="T156" s="2">
        <f t="shared" ca="1" si="314"/>
        <v>0</v>
      </c>
      <c r="U156" s="2">
        <f t="shared" ca="1" si="314"/>
        <v>8.56</v>
      </c>
      <c r="V156" s="2">
        <f t="shared" ca="1" si="314"/>
        <v>0</v>
      </c>
      <c r="W156" s="2">
        <f t="shared" ca="1" si="315"/>
        <v>37.56</v>
      </c>
      <c r="X156" s="2">
        <f t="shared" ca="1" si="316"/>
        <v>48.6</v>
      </c>
      <c r="Y156" s="8">
        <f t="shared" ca="1" si="317"/>
        <v>128</v>
      </c>
      <c r="Z156" s="2">
        <f t="shared" ca="1" si="318"/>
        <v>22.17</v>
      </c>
      <c r="AA156" s="2">
        <f t="shared" ca="1" si="318"/>
        <v>5.66</v>
      </c>
      <c r="AB156" s="2">
        <f t="shared" ca="1" si="318"/>
        <v>1.17</v>
      </c>
      <c r="AC156" s="2">
        <f t="shared" ca="1" si="318"/>
        <v>0</v>
      </c>
      <c r="AD156" s="2">
        <f t="shared" ca="1" si="318"/>
        <v>8.56</v>
      </c>
      <c r="AE156" s="2">
        <f t="shared" ca="1" si="318"/>
        <v>0</v>
      </c>
      <c r="AF156" s="2">
        <f t="shared" ca="1" si="319"/>
        <v>37.56</v>
      </c>
      <c r="AG156" s="2">
        <f t="shared" ca="1" si="320"/>
        <v>48.6</v>
      </c>
      <c r="AH156" s="8">
        <f t="shared" ca="1" si="321"/>
        <v>128</v>
      </c>
      <c r="AI156" s="2">
        <f t="shared" ca="1" si="322"/>
        <v>20.99</v>
      </c>
      <c r="AJ156" s="2">
        <f t="shared" ca="1" si="322"/>
        <v>10.29</v>
      </c>
      <c r="AK156" s="2">
        <f t="shared" ca="1" si="322"/>
        <v>1.17</v>
      </c>
      <c r="AL156" s="2">
        <f t="shared" ca="1" si="322"/>
        <v>0</v>
      </c>
      <c r="AM156" s="2">
        <f t="shared" ca="1" si="322"/>
        <v>8.56</v>
      </c>
      <c r="AN156" s="2" t="str">
        <f t="shared" ca="1" si="322"/>
        <v/>
      </c>
      <c r="AO156" s="2">
        <f t="shared" ca="1" si="323"/>
        <v>41.01</v>
      </c>
      <c r="AP156" s="2">
        <f t="shared" ca="1" si="324"/>
        <v>47.2</v>
      </c>
      <c r="AQ156" s="8">
        <f t="shared" ca="1" si="325"/>
        <v>128</v>
      </c>
      <c r="AR156" s="2">
        <f t="shared" ca="1" si="326"/>
        <v>20.99</v>
      </c>
      <c r="AS156" s="2">
        <f t="shared" ca="1" si="326"/>
        <v>10.29</v>
      </c>
      <c r="AT156" s="2">
        <f t="shared" ca="1" si="326"/>
        <v>1.17</v>
      </c>
      <c r="AU156" s="2">
        <f t="shared" ca="1" si="326"/>
        <v>0</v>
      </c>
      <c r="AV156" s="2">
        <f t="shared" ca="1" si="326"/>
        <v>8.56</v>
      </c>
      <c r="AW156" s="2" t="str">
        <f t="shared" ca="1" si="326"/>
        <v/>
      </c>
      <c r="AX156" s="2">
        <f t="shared" ca="1" si="327"/>
        <v>41.01</v>
      </c>
      <c r="AY156" s="2">
        <f t="shared" ca="1" si="328"/>
        <v>47.2</v>
      </c>
      <c r="AZ156" t="str">
        <f t="shared" si="329"/>
        <v>U09R08</v>
      </c>
      <c r="BA156">
        <f t="shared" si="330"/>
        <v>156</v>
      </c>
      <c r="BB156" s="55" t="b">
        <f>BB149</f>
        <v>1</v>
      </c>
    </row>
    <row r="157" spans="1:54" x14ac:dyDescent="0.25">
      <c r="A157" t="str">
        <f t="shared" si="331"/>
        <v>U09</v>
      </c>
      <c r="B157" t="s">
        <v>33</v>
      </c>
      <c r="C157" s="21" t="str">
        <f t="shared" si="301"/>
        <v>West Proposed</v>
      </c>
      <c r="D157" s="56" t="str">
        <f t="shared" ca="1" si="302"/>
        <v>Pass</v>
      </c>
      <c r="E157" s="2">
        <f t="shared" ca="1" si="303"/>
        <v>42.55</v>
      </c>
      <c r="F157" s="2">
        <f t="shared" ca="1" si="304"/>
        <v>42.55</v>
      </c>
      <c r="G157" s="27">
        <f t="shared" ca="1" si="305"/>
        <v>0</v>
      </c>
      <c r="H157" s="3" t="str">
        <f t="shared" ca="1" si="306"/>
        <v>Yes</v>
      </c>
      <c r="I157" s="2">
        <f t="shared" ca="1" si="307"/>
        <v>41.01</v>
      </c>
      <c r="J157" s="2">
        <f t="shared" ca="1" si="308"/>
        <v>41.01</v>
      </c>
      <c r="K157" s="2">
        <f t="shared" ca="1" si="309"/>
        <v>41.01</v>
      </c>
      <c r="L157" s="27">
        <f t="shared" ca="1" si="310"/>
        <v>0</v>
      </c>
      <c r="M157" s="3" t="str">
        <f t="shared" ca="1" si="311"/>
        <v>Yes</v>
      </c>
      <c r="N157" s="3" t="str">
        <f t="shared" si="332"/>
        <v>U01R12</v>
      </c>
      <c r="O157" s="34">
        <f t="shared" ca="1" si="312"/>
        <v>-1.5399999999999991</v>
      </c>
      <c r="P157" s="8">
        <f t="shared" ca="1" si="313"/>
        <v>129</v>
      </c>
      <c r="Q157" s="2">
        <f t="shared" ca="1" si="314"/>
        <v>21.34</v>
      </c>
      <c r="R157" s="2">
        <f t="shared" ca="1" si="314"/>
        <v>11.48</v>
      </c>
      <c r="S157" s="2">
        <f t="shared" ca="1" si="314"/>
        <v>1.17</v>
      </c>
      <c r="T157" s="2">
        <f t="shared" ca="1" si="314"/>
        <v>0</v>
      </c>
      <c r="U157" s="2">
        <f t="shared" ca="1" si="314"/>
        <v>8.56</v>
      </c>
      <c r="V157" s="2">
        <f t="shared" ca="1" si="314"/>
        <v>0</v>
      </c>
      <c r="W157" s="2">
        <f t="shared" ca="1" si="315"/>
        <v>42.55</v>
      </c>
      <c r="X157" s="2">
        <f t="shared" ca="1" si="316"/>
        <v>48.6</v>
      </c>
      <c r="Y157" s="8">
        <f t="shared" ca="1" si="317"/>
        <v>129</v>
      </c>
      <c r="Z157" s="2">
        <f t="shared" ca="1" si="318"/>
        <v>21.34</v>
      </c>
      <c r="AA157" s="2">
        <f t="shared" ca="1" si="318"/>
        <v>11.48</v>
      </c>
      <c r="AB157" s="2">
        <f t="shared" ca="1" si="318"/>
        <v>1.17</v>
      </c>
      <c r="AC157" s="2">
        <f t="shared" ca="1" si="318"/>
        <v>0</v>
      </c>
      <c r="AD157" s="2">
        <f t="shared" ca="1" si="318"/>
        <v>8.56</v>
      </c>
      <c r="AE157" s="2">
        <f t="shared" ca="1" si="318"/>
        <v>0</v>
      </c>
      <c r="AF157" s="2">
        <f t="shared" ca="1" si="319"/>
        <v>42.55</v>
      </c>
      <c r="AG157" s="2">
        <f t="shared" ca="1" si="320"/>
        <v>48.6</v>
      </c>
      <c r="AH157" s="8">
        <f t="shared" ca="1" si="321"/>
        <v>129</v>
      </c>
      <c r="AI157" s="2">
        <f t="shared" ca="1" si="322"/>
        <v>20.99</v>
      </c>
      <c r="AJ157" s="2">
        <f t="shared" ca="1" si="322"/>
        <v>10.29</v>
      </c>
      <c r="AK157" s="2">
        <f t="shared" ca="1" si="322"/>
        <v>1.17</v>
      </c>
      <c r="AL157" s="2">
        <f t="shared" ca="1" si="322"/>
        <v>0</v>
      </c>
      <c r="AM157" s="2">
        <f t="shared" ca="1" si="322"/>
        <v>8.56</v>
      </c>
      <c r="AN157" s="2" t="str">
        <f t="shared" ca="1" si="322"/>
        <v/>
      </c>
      <c r="AO157" s="2">
        <f t="shared" ca="1" si="323"/>
        <v>41.01</v>
      </c>
      <c r="AP157" s="2">
        <f t="shared" ca="1" si="324"/>
        <v>47.2</v>
      </c>
      <c r="AQ157" s="8">
        <f t="shared" ca="1" si="325"/>
        <v>129</v>
      </c>
      <c r="AR157" s="2">
        <f t="shared" ca="1" si="326"/>
        <v>20.99</v>
      </c>
      <c r="AS157" s="2">
        <f t="shared" ca="1" si="326"/>
        <v>10.29</v>
      </c>
      <c r="AT157" s="2">
        <f t="shared" ca="1" si="326"/>
        <v>1.17</v>
      </c>
      <c r="AU157" s="2">
        <f t="shared" ca="1" si="326"/>
        <v>0</v>
      </c>
      <c r="AV157" s="2">
        <f t="shared" ca="1" si="326"/>
        <v>8.56</v>
      </c>
      <c r="AW157" s="2" t="str">
        <f t="shared" ca="1" si="326"/>
        <v/>
      </c>
      <c r="AX157" s="2">
        <f t="shared" ca="1" si="327"/>
        <v>41.01</v>
      </c>
      <c r="AY157" s="2">
        <f t="shared" ca="1" si="328"/>
        <v>47.2</v>
      </c>
      <c r="AZ157" t="str">
        <f t="shared" si="329"/>
        <v>U09R09</v>
      </c>
      <c r="BA157">
        <f t="shared" si="330"/>
        <v>157</v>
      </c>
      <c r="BB157" s="55" t="b">
        <f>BB156</f>
        <v>1</v>
      </c>
    </row>
    <row r="158" spans="1:54" x14ac:dyDescent="0.25">
      <c r="A158" t="str">
        <f t="shared" si="331"/>
        <v>U09</v>
      </c>
      <c r="B158" t="s">
        <v>34</v>
      </c>
      <c r="C158" s="3" t="str">
        <f t="shared" si="301"/>
        <v>North Proposed</v>
      </c>
      <c r="D158" s="56" t="str">
        <f t="shared" ca="1" si="302"/>
        <v>Pass</v>
      </c>
      <c r="E158" s="2">
        <f t="shared" ca="1" si="303"/>
        <v>36.96</v>
      </c>
      <c r="F158" s="2">
        <f t="shared" ca="1" si="304"/>
        <v>36.96</v>
      </c>
      <c r="G158" s="27">
        <f t="shared" ca="1" si="305"/>
        <v>0</v>
      </c>
      <c r="H158" s="3" t="str">
        <f t="shared" ca="1" si="306"/>
        <v>Yes</v>
      </c>
      <c r="I158" s="2">
        <f t="shared" ca="1" si="307"/>
        <v>41.01</v>
      </c>
      <c r="J158" s="2">
        <f t="shared" ca="1" si="308"/>
        <v>41.01</v>
      </c>
      <c r="K158" s="2">
        <f t="shared" ca="1" si="309"/>
        <v>41.01</v>
      </c>
      <c r="L158" s="27">
        <f t="shared" ca="1" si="310"/>
        <v>0</v>
      </c>
      <c r="M158" s="3" t="str">
        <f t="shared" ca="1" si="311"/>
        <v>Yes</v>
      </c>
      <c r="N158" s="3" t="str">
        <f t="shared" si="332"/>
        <v>U01R12</v>
      </c>
      <c r="O158" s="34">
        <f t="shared" ca="1" si="312"/>
        <v>4.0499999999999972</v>
      </c>
      <c r="P158" s="8">
        <f t="shared" ca="1" si="313"/>
        <v>126</v>
      </c>
      <c r="Q158" s="2">
        <f t="shared" ca="1" si="314"/>
        <v>19.93</v>
      </c>
      <c r="R158" s="2">
        <f t="shared" ca="1" si="314"/>
        <v>7.3</v>
      </c>
      <c r="S158" s="2">
        <f t="shared" ca="1" si="314"/>
        <v>1.17</v>
      </c>
      <c r="T158" s="2">
        <f t="shared" ca="1" si="314"/>
        <v>0</v>
      </c>
      <c r="U158" s="2">
        <f t="shared" ca="1" si="314"/>
        <v>8.56</v>
      </c>
      <c r="V158" s="2">
        <f t="shared" ca="1" si="314"/>
        <v>0</v>
      </c>
      <c r="W158" s="2">
        <f t="shared" ca="1" si="315"/>
        <v>36.96</v>
      </c>
      <c r="X158" s="2">
        <f t="shared" ca="1" si="316"/>
        <v>48.6</v>
      </c>
      <c r="Y158" s="8">
        <f t="shared" ca="1" si="317"/>
        <v>126</v>
      </c>
      <c r="Z158" s="2">
        <f t="shared" ca="1" si="318"/>
        <v>19.93</v>
      </c>
      <c r="AA158" s="2">
        <f t="shared" ca="1" si="318"/>
        <v>7.3</v>
      </c>
      <c r="AB158" s="2">
        <f t="shared" ca="1" si="318"/>
        <v>1.17</v>
      </c>
      <c r="AC158" s="2">
        <f t="shared" ca="1" si="318"/>
        <v>0</v>
      </c>
      <c r="AD158" s="2">
        <f t="shared" ca="1" si="318"/>
        <v>8.56</v>
      </c>
      <c r="AE158" s="2">
        <f t="shared" ca="1" si="318"/>
        <v>0</v>
      </c>
      <c r="AF158" s="2">
        <f t="shared" ca="1" si="319"/>
        <v>36.96</v>
      </c>
      <c r="AG158" s="2">
        <f t="shared" ca="1" si="320"/>
        <v>48.6</v>
      </c>
      <c r="AH158" s="8">
        <f t="shared" ca="1" si="321"/>
        <v>126</v>
      </c>
      <c r="AI158" s="2">
        <f t="shared" ca="1" si="322"/>
        <v>20.99</v>
      </c>
      <c r="AJ158" s="2">
        <f t="shared" ca="1" si="322"/>
        <v>10.29</v>
      </c>
      <c r="AK158" s="2">
        <f t="shared" ca="1" si="322"/>
        <v>1.17</v>
      </c>
      <c r="AL158" s="2">
        <f t="shared" ca="1" si="322"/>
        <v>0</v>
      </c>
      <c r="AM158" s="2">
        <f t="shared" ca="1" si="322"/>
        <v>8.56</v>
      </c>
      <c r="AN158" s="2" t="str">
        <f t="shared" ca="1" si="322"/>
        <v/>
      </c>
      <c r="AO158" s="2">
        <f t="shared" ca="1" si="323"/>
        <v>41.01</v>
      </c>
      <c r="AP158" s="2">
        <f t="shared" ca="1" si="324"/>
        <v>47.2</v>
      </c>
      <c r="AQ158" s="8">
        <f t="shared" ca="1" si="325"/>
        <v>126</v>
      </c>
      <c r="AR158" s="2">
        <f t="shared" ca="1" si="326"/>
        <v>20.99</v>
      </c>
      <c r="AS158" s="2">
        <f t="shared" ca="1" si="326"/>
        <v>10.29</v>
      </c>
      <c r="AT158" s="2">
        <f t="shared" ca="1" si="326"/>
        <v>1.17</v>
      </c>
      <c r="AU158" s="2">
        <f t="shared" ca="1" si="326"/>
        <v>0</v>
      </c>
      <c r="AV158" s="2">
        <f t="shared" ca="1" si="326"/>
        <v>8.56</v>
      </c>
      <c r="AW158" s="2" t="str">
        <f t="shared" ca="1" si="326"/>
        <v/>
      </c>
      <c r="AX158" s="2">
        <f t="shared" ca="1" si="327"/>
        <v>41.01</v>
      </c>
      <c r="AY158" s="2">
        <f t="shared" ca="1" si="328"/>
        <v>47.2</v>
      </c>
      <c r="AZ158" t="str">
        <f t="shared" si="329"/>
        <v>U09R10</v>
      </c>
      <c r="BA158">
        <f t="shared" si="330"/>
        <v>158</v>
      </c>
      <c r="BB158" s="55" t="b">
        <f>BB157</f>
        <v>1</v>
      </c>
    </row>
    <row r="159" spans="1:54" x14ac:dyDescent="0.25">
      <c r="A159" s="33" t="str">
        <f>"Result "&amp;A148</f>
        <v>Result U09</v>
      </c>
      <c r="C159" s="5"/>
      <c r="D159" s="6" t="str">
        <f ca="1">IF(NOT(BB159),"n/a",IF(NOT(BB149),IF(COUNTIF(D154:D155,Pass)=2,Pass,Fail),IF(COUNTIF(D149:D158,Pass)=10,Pass,Fail)))</f>
        <v>Pass</v>
      </c>
      <c r="E159" s="36">
        <f ca="1">AVERAGE(E149:E158)</f>
        <v>40.897999999999996</v>
      </c>
      <c r="F159" s="36">
        <f ca="1">AVERAGE(F149:F158)</f>
        <v>40.897999999999996</v>
      </c>
      <c r="G159" s="32">
        <f ca="1">IF(E159=0,0,(F159-E159)/E159)</f>
        <v>0</v>
      </c>
      <c r="H159" s="32"/>
      <c r="I159" s="36">
        <f ca="1">AVERAGE(I149:I158)</f>
        <v>41.01</v>
      </c>
      <c r="J159" s="36">
        <f ca="1">AVERAGE(J149:J158)</f>
        <v>41.01</v>
      </c>
      <c r="K159" s="36">
        <f ca="1">AVERAGE(K149:K158)</f>
        <v>41.01</v>
      </c>
      <c r="L159" s="32">
        <f t="shared" ca="1" si="310"/>
        <v>0</v>
      </c>
      <c r="M159" s="32" t="s">
        <v>542</v>
      </c>
      <c r="N159" s="30">
        <f ca="1">MIN(L149:L158)</f>
        <v>0</v>
      </c>
      <c r="O159" s="29">
        <f ca="1">AVERAGE(O149:O158)</f>
        <v>0.11199999999999832</v>
      </c>
      <c r="P159" s="30" t="s">
        <v>544</v>
      </c>
      <c r="Q159" s="29">
        <f ca="1">AVERAGE(Q149:Q158)</f>
        <v>21.1</v>
      </c>
      <c r="R159" s="29">
        <f ca="1">AVERAGE(R149:R158)</f>
        <v>10.068</v>
      </c>
      <c r="S159" s="29">
        <f ca="1">AVERAGE(S149:S158)</f>
        <v>1.17</v>
      </c>
      <c r="T159" s="29"/>
      <c r="U159" s="29">
        <f ca="1">AVERAGE(U149:U158)</f>
        <v>8.56</v>
      </c>
      <c r="V159" s="29">
        <f ca="1">AVERAGE(V149:V158)</f>
        <v>0</v>
      </c>
      <c r="W159" s="29">
        <f ca="1">AVERAGE(W149:W158)</f>
        <v>40.897999999999996</v>
      </c>
      <c r="X159" s="29">
        <f ca="1">AVERAGE(X143:X158)</f>
        <v>47.384461552478129</v>
      </c>
      <c r="Y159" s="29" t="s">
        <v>544</v>
      </c>
      <c r="Z159" s="29">
        <f ca="1">AVERAGE(Z149:Z158)</f>
        <v>21.1</v>
      </c>
      <c r="AA159" s="29">
        <f ca="1">AVERAGE(AA149:AA158)</f>
        <v>10.068</v>
      </c>
      <c r="AB159" s="29">
        <f ca="1">AVERAGE(AB149:AB158)</f>
        <v>1.17</v>
      </c>
      <c r="AC159" s="29">
        <f ca="1">AVERAGE(AC149:AC158)</f>
        <v>0</v>
      </c>
      <c r="AD159" s="29">
        <f ca="1">AVERAGE(AD149:AD158)</f>
        <v>8.56</v>
      </c>
      <c r="AE159" s="29"/>
      <c r="AF159" s="29">
        <f ca="1">AVERAGE(AF149:AF158)</f>
        <v>40.897999999999996</v>
      </c>
      <c r="AG159" s="29">
        <f ca="1">AVERAGE(AG143:AG158)</f>
        <v>47.384461552478129</v>
      </c>
      <c r="AI159" s="29">
        <f ca="1">AVERAGE(AI149:AI158)</f>
        <v>20.990000000000002</v>
      </c>
      <c r="AJ159" s="29">
        <f ca="1">AVERAGE(AJ149:AJ158)</f>
        <v>10.289999999999997</v>
      </c>
      <c r="AK159" s="29">
        <f ca="1">AVERAGE(AK149:AK158)</f>
        <v>1.17</v>
      </c>
      <c r="AL159" s="29">
        <f ca="1">AVERAGE(AL149:AL158)</f>
        <v>0</v>
      </c>
      <c r="AM159" s="29">
        <f ca="1">AVERAGE(AM149:AM158)</f>
        <v>8.56</v>
      </c>
      <c r="AN159" s="29"/>
      <c r="AO159" s="29">
        <f ca="1">AVERAGE(AO149:AO158)</f>
        <v>41.01</v>
      </c>
      <c r="AP159" s="29">
        <f ca="1">AVERAGE(AP143:AP158)</f>
        <v>47.228343658892136</v>
      </c>
      <c r="AR159" s="29">
        <f ca="1">AVERAGE(AR149:AR158)</f>
        <v>20.990000000000002</v>
      </c>
      <c r="AS159" s="29">
        <f ca="1">AVERAGE(AS149:AS158)</f>
        <v>10.289999999999997</v>
      </c>
      <c r="AT159" s="29">
        <f ca="1">AVERAGE(AT149:AT158)</f>
        <v>1.17</v>
      </c>
      <c r="AU159" s="29">
        <f ca="1">AVERAGE(AU149:AU158)</f>
        <v>0</v>
      </c>
      <c r="AV159" s="29">
        <f ca="1">AVERAGE(AV149:AV158)</f>
        <v>8.56</v>
      </c>
      <c r="AW159" s="29"/>
      <c r="AX159" s="29">
        <f ca="1">AVERAGE(AX149:AX158)</f>
        <v>41.01</v>
      </c>
      <c r="AY159" s="29">
        <f ca="1">AVERAGE(AY143:AY158)</f>
        <v>47.228343658892136</v>
      </c>
      <c r="BB159" s="55" t="b">
        <f>BB154</f>
        <v>1</v>
      </c>
    </row>
    <row r="160" spans="1:54" x14ac:dyDescent="0.25">
      <c r="C160" s="6" t="s">
        <v>561</v>
      </c>
      <c r="E160" s="6"/>
      <c r="F160" s="6"/>
      <c r="G160" s="6"/>
      <c r="H160" s="6"/>
      <c r="I160" s="6"/>
      <c r="J160" s="6"/>
      <c r="K160" s="6"/>
      <c r="L160" s="5" t="s">
        <v>544</v>
      </c>
      <c r="M160" s="5" t="s">
        <v>543</v>
      </c>
      <c r="N160" s="31">
        <f ca="1">MAX(L149:L158)</f>
        <v>0</v>
      </c>
      <c r="Y160" s="6" t="s">
        <v>545</v>
      </c>
      <c r="Z160" s="30">
        <f ca="1">(Z159-Q159)/Q159</f>
        <v>0</v>
      </c>
      <c r="AA160" s="30">
        <f ca="1">(AA159-R159)/R159</f>
        <v>0</v>
      </c>
      <c r="AB160" s="30">
        <f ca="1">(AB159-S159)/S159</f>
        <v>0</v>
      </c>
      <c r="AC160" s="30"/>
      <c r="AD160" s="30">
        <f ca="1">(AD159-U159)/U159</f>
        <v>0</v>
      </c>
      <c r="AE160" s="30"/>
      <c r="AF160" s="30">
        <f ca="1">(AF159-W159)/W159</f>
        <v>0</v>
      </c>
      <c r="BB160" s="53"/>
    </row>
    <row r="161" spans="1:54" x14ac:dyDescent="0.25">
      <c r="A161" s="6" t="s">
        <v>456</v>
      </c>
      <c r="B161" s="6" t="str">
        <f>VLOOKUP(A161,TestArray,2)&amp;" in "&amp;VLOOKUP(A161,TestArray,3)&amp;" for Prototype "&amp;VLOOKUP(A161,TestArray,4)</f>
        <v>Multi Family Water Heating in Zone 12 for Prototype P6960ft2</v>
      </c>
      <c r="C161" s="6"/>
      <c r="I161" s="6" t="str">
        <f>VLOOKUP(A161,TestArray,21)</f>
        <v>Standard = Varies for this test</v>
      </c>
      <c r="BB161" s="53"/>
    </row>
    <row r="162" spans="1:54" x14ac:dyDescent="0.25">
      <c r="A162" t="str">
        <f>A161</f>
        <v>U10</v>
      </c>
      <c r="B162" t="s">
        <v>3</v>
      </c>
      <c r="C162" s="3" t="str">
        <f t="shared" ref="C162:C171" si="333">VLOOKUP(A162,TestArray,4+RIGHT(B162,2))</f>
        <v>8 Storage</v>
      </c>
      <c r="D162" t="str">
        <f t="shared" ref="D162:D171" ca="1" si="334">IF(NOT(BB162),"n/a",IF(AND(H162=Yes,M162=Yes),Pass,Fail))</f>
        <v>Pass</v>
      </c>
      <c r="E162" s="2">
        <f t="shared" ref="E162:E171" ca="1" si="335">IF(Units="EDR",X162,W162)</f>
        <v>59.22</v>
      </c>
      <c r="F162" s="2">
        <f t="shared" ref="F162:F171" ca="1" si="336">IF(Units="EDR",AG162,AF162)</f>
        <v>59.22</v>
      </c>
      <c r="G162" s="27">
        <f t="shared" ref="G162:G171" ca="1" si="337">IF(E162=0,0,(F162-E162)/E162)</f>
        <v>0</v>
      </c>
      <c r="H162" s="3" t="str">
        <f t="shared" ref="H162:H171" ca="1" si="338">IF(AND((E162-Tolerance&lt;=F162),(E162+Tolerance&gt;=F162)),Yes,No)</f>
        <v>Yes</v>
      </c>
      <c r="I162" s="2">
        <f t="shared" ref="I162:I171" ca="1" si="339">IF(Units="EDR",J162,INDIRECT(RefCol&amp;INDEX(StandardArray,MATCH($N162,StandardList,0),2)))</f>
        <v>54.37</v>
      </c>
      <c r="J162" s="2">
        <f t="shared" ref="J162:J171" ca="1" si="340">IF(Units="EDR",AP162,AO162)</f>
        <v>54.37</v>
      </c>
      <c r="K162" s="2">
        <f t="shared" ref="K162:K171" ca="1" si="341">IF(Units="EDR",AY162,AX162)</f>
        <v>54.37</v>
      </c>
      <c r="L162" s="27">
        <f t="shared" ref="L162:L172" ca="1" si="342">IF(I162=0,0,(K162-I162)/I162)</f>
        <v>0</v>
      </c>
      <c r="M162" s="3" t="str">
        <f t="shared" ref="M162:M171" ca="1" si="343">IF(AND((I162-Tolerance&lt;=K162),(I162+Tolerance&gt;=K162),(J162-Tolerance&lt;=K162),(J162+Tolerance&gt;=K162)),Yes,No)</f>
        <v>Yes</v>
      </c>
      <c r="N162" s="25" t="s">
        <v>423</v>
      </c>
      <c r="O162" s="34">
        <f t="shared" ref="O162:O171" ca="1" si="344">K162-F162</f>
        <v>-4.8500000000000014</v>
      </c>
      <c r="P162" s="8">
        <f t="shared" ref="P162:P171" ca="1" si="345">MATCH($A162&amp;$B162,INDIRECT(P$2),0)</f>
        <v>130</v>
      </c>
      <c r="Q162" s="2">
        <f t="shared" ref="Q162:V171" ca="1" si="346">IF(Q$3=0,"",INDEX(INDIRECT(Q$1),$P162,Q$3))</f>
        <v>9.84</v>
      </c>
      <c r="R162" s="2">
        <f t="shared" ca="1" si="346"/>
        <v>21.17</v>
      </c>
      <c r="S162" s="2">
        <f t="shared" ca="1" si="346"/>
        <v>2.4700000000000002</v>
      </c>
      <c r="T162" s="2">
        <f t="shared" ca="1" si="346"/>
        <v>0</v>
      </c>
      <c r="U162" s="2">
        <f t="shared" ca="1" si="346"/>
        <v>25.74</v>
      </c>
      <c r="V162" s="2">
        <f t="shared" ca="1" si="346"/>
        <v>0</v>
      </c>
      <c r="W162" s="2">
        <f t="shared" ref="W162:W171" ca="1" si="347">IF(TotalSum="No",INDEX(INDIRECT(W$1),$P162,W$3),SUM(Q162:V162))</f>
        <v>59.22</v>
      </c>
      <c r="X162" s="2">
        <f t="shared" ref="X162:X171" ca="1" si="348">IF(X$3=0,"",INDEX(INDIRECT(X$1),$P162,X$3))</f>
        <v>60.1</v>
      </c>
      <c r="Y162" s="8">
        <f t="shared" ref="Y162:Y171" ca="1" si="349">MATCH($A162&amp;$B162,INDIRECT(Y$2),0)</f>
        <v>130</v>
      </c>
      <c r="Z162" s="2">
        <f t="shared" ref="Z162:AE171" ca="1" si="350">IF(Z$3=0,"",INDEX(INDIRECT(Z$1),$Y162,Z$3))</f>
        <v>9.84</v>
      </c>
      <c r="AA162" s="2">
        <f t="shared" ca="1" si="350"/>
        <v>21.17</v>
      </c>
      <c r="AB162" s="2">
        <f t="shared" ca="1" si="350"/>
        <v>2.4700000000000002</v>
      </c>
      <c r="AC162" s="2">
        <f t="shared" ca="1" si="350"/>
        <v>0</v>
      </c>
      <c r="AD162" s="2">
        <f t="shared" ca="1" si="350"/>
        <v>25.74</v>
      </c>
      <c r="AE162" s="2">
        <f t="shared" ca="1" si="350"/>
        <v>0</v>
      </c>
      <c r="AF162" s="2">
        <f t="shared" ref="AF162:AF171" ca="1" si="351">IF(TotalSum="No",INDEX(INDIRECT(AF$1),$Y162,AF$3),SUM(Z162:AE162))</f>
        <v>59.22</v>
      </c>
      <c r="AG162" s="2">
        <f t="shared" ref="AG162:AG171" ca="1" si="352">IF(AG$3=0,"",INDEX(INDIRECT(AG$1),$P162,AG$3))</f>
        <v>60.1</v>
      </c>
      <c r="AH162" s="8">
        <f t="shared" ref="AH162:AH171" ca="1" si="353">MATCH($A162&amp;$B162,INDIRECT(AH$2),0)</f>
        <v>130</v>
      </c>
      <c r="AI162" s="2">
        <f t="shared" ref="AI162:AN171" ca="1" si="354">IF(AI$3=0,"",INDEX(INDIRECT(AI$1),$AH162,AI$3))</f>
        <v>9.7799999999999994</v>
      </c>
      <c r="AJ162" s="2">
        <f t="shared" ca="1" si="354"/>
        <v>26.66</v>
      </c>
      <c r="AK162" s="2">
        <f t="shared" ca="1" si="354"/>
        <v>2.4700000000000002</v>
      </c>
      <c r="AL162" s="2">
        <f t="shared" ca="1" si="354"/>
        <v>0</v>
      </c>
      <c r="AM162" s="2">
        <f t="shared" ca="1" si="354"/>
        <v>15.46</v>
      </c>
      <c r="AN162" s="2" t="str">
        <f t="shared" ca="1" si="354"/>
        <v/>
      </c>
      <c r="AO162" s="2">
        <f t="shared" ref="AO162:AO171" ca="1" si="355">IF(TotalSum="No",INDEX(INDIRECT(AO$1),$AH162,AO$3),SUM(AI162:AN162))</f>
        <v>54.37</v>
      </c>
      <c r="AP162" s="2">
        <f t="shared" ref="AP162:AP171" ca="1" si="356">IF(AP$3=0,"",INDEX(INDIRECT(AP$1),$P162,AP$3))</f>
        <v>57.9</v>
      </c>
      <c r="AQ162" s="8">
        <f t="shared" ref="AQ162:AQ171" ca="1" si="357">MATCH($A162&amp;$B162,INDIRECT(AQ$2),0)</f>
        <v>130</v>
      </c>
      <c r="AR162" s="2">
        <f t="shared" ref="AR162:AW171" ca="1" si="358">IF(AR$3=0,"",INDEX(INDIRECT(AR$1),$AQ162,AR$3))</f>
        <v>9.7799999999999994</v>
      </c>
      <c r="AS162" s="2">
        <f t="shared" ca="1" si="358"/>
        <v>26.66</v>
      </c>
      <c r="AT162" s="2">
        <f t="shared" ca="1" si="358"/>
        <v>2.4700000000000002</v>
      </c>
      <c r="AU162" s="2">
        <f t="shared" ca="1" si="358"/>
        <v>0</v>
      </c>
      <c r="AV162" s="2">
        <f t="shared" ca="1" si="358"/>
        <v>15.46</v>
      </c>
      <c r="AW162" s="2" t="str">
        <f t="shared" ca="1" si="358"/>
        <v/>
      </c>
      <c r="AX162" s="2">
        <f t="shared" ref="AX162:AX171" ca="1" si="359">IF(TotalSum="No",INDEX(INDIRECT(AX$1),$AQ162,AX$3),SUM(AR162:AW162))</f>
        <v>54.37</v>
      </c>
      <c r="AY162" s="2">
        <f t="shared" ref="AY162:AY171" ca="1" si="360">IF(AY$3=0,"",INDEX(INDIRECT(AY$1),$P162,AY$3))</f>
        <v>57.9</v>
      </c>
      <c r="AZ162" t="str">
        <f t="shared" ref="AZ162:AZ171" si="361">A162&amp;B162</f>
        <v>U10R01</v>
      </c>
      <c r="BA162">
        <f t="shared" ref="BA162:BA171" si="362">ROW(AZ162)</f>
        <v>162</v>
      </c>
      <c r="BB162" s="53" t="b">
        <f>AND(MultiFamily="Yes",NewlyConstructed="Yes")</f>
        <v>1</v>
      </c>
    </row>
    <row r="163" spans="1:54" x14ac:dyDescent="0.25">
      <c r="A163" t="str">
        <f t="shared" ref="A163:A171" si="363">A162</f>
        <v>U10</v>
      </c>
      <c r="B163" t="s">
        <v>26</v>
      </c>
      <c r="C163" s="3" t="str">
        <f t="shared" si="333"/>
        <v>8 Storage 2 Systems</v>
      </c>
      <c r="D163" s="56" t="str">
        <f t="shared" ca="1" si="334"/>
        <v>Pass</v>
      </c>
      <c r="E163" s="2">
        <f t="shared" ca="1" si="335"/>
        <v>59.22</v>
      </c>
      <c r="F163" s="2">
        <f t="shared" ca="1" si="336"/>
        <v>59.22</v>
      </c>
      <c r="G163" s="27">
        <f t="shared" ca="1" si="337"/>
        <v>0</v>
      </c>
      <c r="H163" s="3" t="str">
        <f t="shared" ca="1" si="338"/>
        <v>Yes</v>
      </c>
      <c r="I163" s="2">
        <f t="shared" ca="1" si="339"/>
        <v>54.37</v>
      </c>
      <c r="J163" s="2">
        <f t="shared" ca="1" si="340"/>
        <v>54.37</v>
      </c>
      <c r="K163" s="2">
        <f t="shared" ca="1" si="341"/>
        <v>54.37</v>
      </c>
      <c r="L163" s="27">
        <f t="shared" ca="1" si="342"/>
        <v>0</v>
      </c>
      <c r="M163" s="3" t="str">
        <f t="shared" ca="1" si="343"/>
        <v>Yes</v>
      </c>
      <c r="N163" s="3" t="str">
        <f>N162</f>
        <v>U06R12</v>
      </c>
      <c r="O163" s="34">
        <f t="shared" ca="1" si="344"/>
        <v>-4.8500000000000014</v>
      </c>
      <c r="P163" s="8">
        <f t="shared" ca="1" si="345"/>
        <v>131</v>
      </c>
      <c r="Q163" s="2">
        <f t="shared" ca="1" si="346"/>
        <v>9.84</v>
      </c>
      <c r="R163" s="2">
        <f t="shared" ca="1" si="346"/>
        <v>21.17</v>
      </c>
      <c r="S163" s="2">
        <f t="shared" ca="1" si="346"/>
        <v>2.4700000000000002</v>
      </c>
      <c r="T163" s="2">
        <f t="shared" ca="1" si="346"/>
        <v>0</v>
      </c>
      <c r="U163" s="2">
        <f t="shared" ca="1" si="346"/>
        <v>25.74</v>
      </c>
      <c r="V163" s="2">
        <f t="shared" ca="1" si="346"/>
        <v>0</v>
      </c>
      <c r="W163" s="2">
        <f t="shared" ca="1" si="347"/>
        <v>59.22</v>
      </c>
      <c r="X163" s="2">
        <f t="shared" ca="1" si="348"/>
        <v>60.1</v>
      </c>
      <c r="Y163" s="8">
        <f t="shared" ca="1" si="349"/>
        <v>131</v>
      </c>
      <c r="Z163" s="2">
        <f t="shared" ca="1" si="350"/>
        <v>9.84</v>
      </c>
      <c r="AA163" s="2">
        <f t="shared" ca="1" si="350"/>
        <v>21.17</v>
      </c>
      <c r="AB163" s="2">
        <f t="shared" ca="1" si="350"/>
        <v>2.4700000000000002</v>
      </c>
      <c r="AC163" s="2">
        <f t="shared" ca="1" si="350"/>
        <v>0</v>
      </c>
      <c r="AD163" s="2">
        <f t="shared" ca="1" si="350"/>
        <v>25.74</v>
      </c>
      <c r="AE163" s="2">
        <f t="shared" ca="1" si="350"/>
        <v>0</v>
      </c>
      <c r="AF163" s="2">
        <f t="shared" ca="1" si="351"/>
        <v>59.22</v>
      </c>
      <c r="AG163" s="2">
        <f t="shared" ca="1" si="352"/>
        <v>60.1</v>
      </c>
      <c r="AH163" s="8">
        <f t="shared" ca="1" si="353"/>
        <v>131</v>
      </c>
      <c r="AI163" s="2">
        <f t="shared" ca="1" si="354"/>
        <v>9.7799999999999994</v>
      </c>
      <c r="AJ163" s="2">
        <f t="shared" ca="1" si="354"/>
        <v>26.66</v>
      </c>
      <c r="AK163" s="2">
        <f t="shared" ca="1" si="354"/>
        <v>2.4700000000000002</v>
      </c>
      <c r="AL163" s="2">
        <f t="shared" ca="1" si="354"/>
        <v>0</v>
      </c>
      <c r="AM163" s="2">
        <f t="shared" ca="1" si="354"/>
        <v>15.46</v>
      </c>
      <c r="AN163" s="2" t="str">
        <f t="shared" ca="1" si="354"/>
        <v/>
      </c>
      <c r="AO163" s="2">
        <f t="shared" ca="1" si="355"/>
        <v>54.37</v>
      </c>
      <c r="AP163" s="2">
        <f t="shared" ca="1" si="356"/>
        <v>57.9</v>
      </c>
      <c r="AQ163" s="8">
        <f t="shared" ca="1" si="357"/>
        <v>131</v>
      </c>
      <c r="AR163" s="2">
        <f t="shared" ca="1" si="358"/>
        <v>9.7799999999999994</v>
      </c>
      <c r="AS163" s="2">
        <f t="shared" ca="1" si="358"/>
        <v>26.66</v>
      </c>
      <c r="AT163" s="2">
        <f t="shared" ca="1" si="358"/>
        <v>2.4700000000000002</v>
      </c>
      <c r="AU163" s="2">
        <f t="shared" ca="1" si="358"/>
        <v>0</v>
      </c>
      <c r="AV163" s="2">
        <f t="shared" ca="1" si="358"/>
        <v>15.46</v>
      </c>
      <c r="AW163" s="2" t="str">
        <f t="shared" ca="1" si="358"/>
        <v/>
      </c>
      <c r="AX163" s="2">
        <f t="shared" ca="1" si="359"/>
        <v>54.37</v>
      </c>
      <c r="AY163" s="2">
        <f t="shared" ca="1" si="360"/>
        <v>57.9</v>
      </c>
      <c r="AZ163" t="str">
        <f t="shared" si="361"/>
        <v>U10R02</v>
      </c>
      <c r="BA163">
        <f t="shared" si="362"/>
        <v>163</v>
      </c>
      <c r="BB163" s="53" t="b">
        <f>BB162</f>
        <v>1</v>
      </c>
    </row>
    <row r="164" spans="1:54" x14ac:dyDescent="0.25">
      <c r="A164" t="str">
        <f t="shared" si="363"/>
        <v>U10</v>
      </c>
      <c r="B164" t="s">
        <v>27</v>
      </c>
      <c r="C164" s="3" t="str">
        <f t="shared" si="333"/>
        <v xml:space="preserve">8 LgStor </v>
      </c>
      <c r="D164" s="56" t="str">
        <f t="shared" ca="1" si="334"/>
        <v>Pass</v>
      </c>
      <c r="E164" s="2">
        <f t="shared" ca="1" si="335"/>
        <v>65.97</v>
      </c>
      <c r="F164" s="2">
        <f t="shared" ca="1" si="336"/>
        <v>65.97</v>
      </c>
      <c r="G164" s="27">
        <f t="shared" ca="1" si="337"/>
        <v>0</v>
      </c>
      <c r="H164" s="3" t="str">
        <f t="shared" ca="1" si="338"/>
        <v>Yes</v>
      </c>
      <c r="I164" s="2">
        <f t="shared" ca="1" si="339"/>
        <v>54.37</v>
      </c>
      <c r="J164" s="2">
        <f t="shared" ca="1" si="340"/>
        <v>54.37</v>
      </c>
      <c r="K164" s="2">
        <f t="shared" ca="1" si="341"/>
        <v>54.37</v>
      </c>
      <c r="L164" s="27">
        <f t="shared" ca="1" si="342"/>
        <v>0</v>
      </c>
      <c r="M164" s="3" t="str">
        <f t="shared" ca="1" si="343"/>
        <v>Yes</v>
      </c>
      <c r="N164" s="3" t="str">
        <f>N163</f>
        <v>U06R12</v>
      </c>
      <c r="O164" s="34">
        <f t="shared" ca="1" si="344"/>
        <v>-11.600000000000001</v>
      </c>
      <c r="P164" s="8">
        <f t="shared" ca="1" si="345"/>
        <v>132</v>
      </c>
      <c r="Q164" s="2">
        <f t="shared" ca="1" si="346"/>
        <v>9.84</v>
      </c>
      <c r="R164" s="2">
        <f t="shared" ca="1" si="346"/>
        <v>21.17</v>
      </c>
      <c r="S164" s="2">
        <f t="shared" ca="1" si="346"/>
        <v>2.4700000000000002</v>
      </c>
      <c r="T164" s="2">
        <f t="shared" ca="1" si="346"/>
        <v>0</v>
      </c>
      <c r="U164" s="2">
        <f t="shared" ca="1" si="346"/>
        <v>32.49</v>
      </c>
      <c r="V164" s="2">
        <f t="shared" ca="1" si="346"/>
        <v>0</v>
      </c>
      <c r="W164" s="2">
        <f t="shared" ca="1" si="347"/>
        <v>65.97</v>
      </c>
      <c r="X164" s="2">
        <f t="shared" ca="1" si="348"/>
        <v>63.2</v>
      </c>
      <c r="Y164" s="8">
        <f t="shared" ca="1" si="349"/>
        <v>132</v>
      </c>
      <c r="Z164" s="2">
        <f t="shared" ca="1" si="350"/>
        <v>9.84</v>
      </c>
      <c r="AA164" s="2">
        <f t="shared" ca="1" si="350"/>
        <v>21.17</v>
      </c>
      <c r="AB164" s="2">
        <f t="shared" ca="1" si="350"/>
        <v>2.4700000000000002</v>
      </c>
      <c r="AC164" s="2">
        <f t="shared" ca="1" si="350"/>
        <v>0</v>
      </c>
      <c r="AD164" s="2">
        <f t="shared" ca="1" si="350"/>
        <v>32.49</v>
      </c>
      <c r="AE164" s="2">
        <f t="shared" ca="1" si="350"/>
        <v>0</v>
      </c>
      <c r="AF164" s="2">
        <f t="shared" ca="1" si="351"/>
        <v>65.97</v>
      </c>
      <c r="AG164" s="2">
        <f t="shared" ca="1" si="352"/>
        <v>63.2</v>
      </c>
      <c r="AH164" s="8">
        <f t="shared" ca="1" si="353"/>
        <v>132</v>
      </c>
      <c r="AI164" s="2">
        <f t="shared" ca="1" si="354"/>
        <v>9.7799999999999994</v>
      </c>
      <c r="AJ164" s="2">
        <f t="shared" ca="1" si="354"/>
        <v>26.66</v>
      </c>
      <c r="AK164" s="2">
        <f t="shared" ca="1" si="354"/>
        <v>2.4700000000000002</v>
      </c>
      <c r="AL164" s="2">
        <f t="shared" ca="1" si="354"/>
        <v>0</v>
      </c>
      <c r="AM164" s="2">
        <f t="shared" ca="1" si="354"/>
        <v>15.46</v>
      </c>
      <c r="AN164" s="2" t="str">
        <f t="shared" ca="1" si="354"/>
        <v/>
      </c>
      <c r="AO164" s="2">
        <f t="shared" ca="1" si="355"/>
        <v>54.37</v>
      </c>
      <c r="AP164" s="2">
        <f t="shared" ca="1" si="356"/>
        <v>57.9</v>
      </c>
      <c r="AQ164" s="8">
        <f t="shared" ca="1" si="357"/>
        <v>132</v>
      </c>
      <c r="AR164" s="2">
        <f t="shared" ca="1" si="358"/>
        <v>9.7799999999999994</v>
      </c>
      <c r="AS164" s="2">
        <f t="shared" ca="1" si="358"/>
        <v>26.66</v>
      </c>
      <c r="AT164" s="2">
        <f t="shared" ca="1" si="358"/>
        <v>2.4700000000000002</v>
      </c>
      <c r="AU164" s="2">
        <f t="shared" ca="1" si="358"/>
        <v>0</v>
      </c>
      <c r="AV164" s="2">
        <f t="shared" ca="1" si="358"/>
        <v>15.46</v>
      </c>
      <c r="AW164" s="2" t="str">
        <f t="shared" ca="1" si="358"/>
        <v/>
      </c>
      <c r="AX164" s="2">
        <f t="shared" ca="1" si="359"/>
        <v>54.37</v>
      </c>
      <c r="AY164" s="2">
        <f t="shared" ca="1" si="360"/>
        <v>57.9</v>
      </c>
      <c r="AZ164" t="str">
        <f t="shared" si="361"/>
        <v>U10R03</v>
      </c>
      <c r="BA164">
        <f t="shared" si="362"/>
        <v>164</v>
      </c>
      <c r="BB164" s="55" t="b">
        <f t="shared" ref="BB164:BB172" si="364">BB163</f>
        <v>1</v>
      </c>
    </row>
    <row r="165" spans="1:54" x14ac:dyDescent="0.25">
      <c r="A165" t="str">
        <f t="shared" si="363"/>
        <v>U10</v>
      </c>
      <c r="B165" t="s">
        <v>28</v>
      </c>
      <c r="C165" s="3" t="str">
        <f t="shared" si="333"/>
        <v>2 LgStor Central Solar</v>
      </c>
      <c r="D165" s="56" t="str">
        <f t="shared" ca="1" si="334"/>
        <v>Pass</v>
      </c>
      <c r="E165" s="2">
        <f t="shared" ca="1" si="335"/>
        <v>53.27</v>
      </c>
      <c r="F165" s="2">
        <f t="shared" ca="1" si="336"/>
        <v>53.27</v>
      </c>
      <c r="G165" s="27">
        <f t="shared" ca="1" si="337"/>
        <v>0</v>
      </c>
      <c r="H165" s="3" t="str">
        <f t="shared" ca="1" si="338"/>
        <v>Yes</v>
      </c>
      <c r="I165" s="2">
        <f t="shared" ca="1" si="339"/>
        <v>58.7</v>
      </c>
      <c r="J165" s="2">
        <f t="shared" ca="1" si="340"/>
        <v>58.7</v>
      </c>
      <c r="K165" s="2">
        <f t="shared" ca="1" si="341"/>
        <v>58.7</v>
      </c>
      <c r="L165" s="27">
        <f t="shared" ca="1" si="342"/>
        <v>0</v>
      </c>
      <c r="M165" s="3" t="str">
        <f t="shared" ca="1" si="343"/>
        <v>Yes</v>
      </c>
      <c r="N165" s="26" t="s">
        <v>461</v>
      </c>
      <c r="O165" s="34">
        <f t="shared" ca="1" si="344"/>
        <v>5.43</v>
      </c>
      <c r="P165" s="8">
        <f t="shared" ca="1" si="345"/>
        <v>133</v>
      </c>
      <c r="Q165" s="2">
        <f t="shared" ca="1" si="346"/>
        <v>9.84</v>
      </c>
      <c r="R165" s="2">
        <f t="shared" ca="1" si="346"/>
        <v>21.17</v>
      </c>
      <c r="S165" s="2">
        <f t="shared" ca="1" si="346"/>
        <v>2.4700000000000002</v>
      </c>
      <c r="T165" s="2">
        <f t="shared" ca="1" si="346"/>
        <v>0</v>
      </c>
      <c r="U165" s="2">
        <f t="shared" ca="1" si="346"/>
        <v>19.79</v>
      </c>
      <c r="V165" s="2">
        <f t="shared" ca="1" si="346"/>
        <v>0</v>
      </c>
      <c r="W165" s="2">
        <f t="shared" ca="1" si="347"/>
        <v>53.27</v>
      </c>
      <c r="X165" s="2">
        <f t="shared" ca="1" si="348"/>
        <v>57.9</v>
      </c>
      <c r="Y165" s="8">
        <f t="shared" ca="1" si="349"/>
        <v>133</v>
      </c>
      <c r="Z165" s="2">
        <f t="shared" ca="1" si="350"/>
        <v>9.84</v>
      </c>
      <c r="AA165" s="2">
        <f t="shared" ca="1" si="350"/>
        <v>21.17</v>
      </c>
      <c r="AB165" s="2">
        <f t="shared" ca="1" si="350"/>
        <v>2.4700000000000002</v>
      </c>
      <c r="AC165" s="2">
        <f t="shared" ca="1" si="350"/>
        <v>0</v>
      </c>
      <c r="AD165" s="2">
        <f t="shared" ca="1" si="350"/>
        <v>19.79</v>
      </c>
      <c r="AE165" s="2">
        <f t="shared" ca="1" si="350"/>
        <v>0</v>
      </c>
      <c r="AF165" s="2">
        <f t="shared" ca="1" si="351"/>
        <v>53.27</v>
      </c>
      <c r="AG165" s="2">
        <f t="shared" ca="1" si="352"/>
        <v>57.9</v>
      </c>
      <c r="AH165" s="8">
        <f t="shared" ca="1" si="353"/>
        <v>133</v>
      </c>
      <c r="AI165" s="2">
        <f t="shared" ca="1" si="354"/>
        <v>9.7799999999999994</v>
      </c>
      <c r="AJ165" s="2">
        <f t="shared" ca="1" si="354"/>
        <v>26.66</v>
      </c>
      <c r="AK165" s="2">
        <f t="shared" ca="1" si="354"/>
        <v>2.4700000000000002</v>
      </c>
      <c r="AL165" s="2">
        <f t="shared" ca="1" si="354"/>
        <v>0</v>
      </c>
      <c r="AM165" s="2">
        <f t="shared" ca="1" si="354"/>
        <v>19.79</v>
      </c>
      <c r="AN165" s="2" t="str">
        <f t="shared" ca="1" si="354"/>
        <v/>
      </c>
      <c r="AO165" s="2">
        <f t="shared" ca="1" si="355"/>
        <v>58.7</v>
      </c>
      <c r="AP165" s="2">
        <f t="shared" ca="1" si="356"/>
        <v>60.4</v>
      </c>
      <c r="AQ165" s="8">
        <f t="shared" ca="1" si="357"/>
        <v>133</v>
      </c>
      <c r="AR165" s="2">
        <f t="shared" ca="1" si="358"/>
        <v>9.7799999999999994</v>
      </c>
      <c r="AS165" s="2">
        <f t="shared" ca="1" si="358"/>
        <v>26.66</v>
      </c>
      <c r="AT165" s="2">
        <f t="shared" ca="1" si="358"/>
        <v>2.4700000000000002</v>
      </c>
      <c r="AU165" s="2">
        <f t="shared" ca="1" si="358"/>
        <v>0</v>
      </c>
      <c r="AV165" s="2">
        <f t="shared" ca="1" si="358"/>
        <v>19.79</v>
      </c>
      <c r="AW165" s="2" t="str">
        <f t="shared" ca="1" si="358"/>
        <v/>
      </c>
      <c r="AX165" s="2">
        <f t="shared" ca="1" si="359"/>
        <v>58.7</v>
      </c>
      <c r="AY165" s="2">
        <f t="shared" ca="1" si="360"/>
        <v>60.4</v>
      </c>
      <c r="AZ165" t="str">
        <f t="shared" si="361"/>
        <v>U10R04</v>
      </c>
      <c r="BA165">
        <f t="shared" si="362"/>
        <v>165</v>
      </c>
      <c r="BB165" s="55" t="b">
        <f t="shared" si="364"/>
        <v>1</v>
      </c>
    </row>
    <row r="166" spans="1:54" x14ac:dyDescent="0.25">
      <c r="A166" t="str">
        <f t="shared" si="363"/>
        <v>U10</v>
      </c>
      <c r="B166" t="s">
        <v>29</v>
      </c>
      <c r="C166" s="3" t="str">
        <f t="shared" si="333"/>
        <v>2 LgStor Central Solar Recirc</v>
      </c>
      <c r="D166" s="56" t="str">
        <f t="shared" ca="1" si="334"/>
        <v>Pass</v>
      </c>
      <c r="E166" s="2">
        <f t="shared" ca="1" si="335"/>
        <v>59.93</v>
      </c>
      <c r="F166" s="2">
        <f t="shared" ca="1" si="336"/>
        <v>59.93</v>
      </c>
      <c r="G166" s="27">
        <f t="shared" ca="1" si="337"/>
        <v>0</v>
      </c>
      <c r="H166" s="3" t="str">
        <f t="shared" ca="1" si="338"/>
        <v>Yes</v>
      </c>
      <c r="I166" s="2">
        <f t="shared" ca="1" si="339"/>
        <v>65.36</v>
      </c>
      <c r="J166" s="2">
        <f t="shared" ca="1" si="340"/>
        <v>65.36</v>
      </c>
      <c r="K166" s="2">
        <f t="shared" ca="1" si="341"/>
        <v>65.36</v>
      </c>
      <c r="L166" s="27">
        <f t="shared" ca="1" si="342"/>
        <v>0</v>
      </c>
      <c r="M166" s="3" t="str">
        <f t="shared" ca="1" si="343"/>
        <v>Yes</v>
      </c>
      <c r="N166" s="25" t="s">
        <v>506</v>
      </c>
      <c r="O166" s="34">
        <f t="shared" ca="1" si="344"/>
        <v>5.43</v>
      </c>
      <c r="P166" s="8">
        <f t="shared" ca="1" si="345"/>
        <v>134</v>
      </c>
      <c r="Q166" s="2">
        <f t="shared" ca="1" si="346"/>
        <v>9.84</v>
      </c>
      <c r="R166" s="2">
        <f t="shared" ca="1" si="346"/>
        <v>21.17</v>
      </c>
      <c r="S166" s="2">
        <f t="shared" ca="1" si="346"/>
        <v>2.4700000000000002</v>
      </c>
      <c r="T166" s="2">
        <f t="shared" ca="1" si="346"/>
        <v>0</v>
      </c>
      <c r="U166" s="2">
        <f t="shared" ca="1" si="346"/>
        <v>26.45</v>
      </c>
      <c r="V166" s="2">
        <f t="shared" ca="1" si="346"/>
        <v>0</v>
      </c>
      <c r="W166" s="2">
        <f t="shared" ca="1" si="347"/>
        <v>59.93</v>
      </c>
      <c r="X166" s="2">
        <f t="shared" ca="1" si="348"/>
        <v>57.3</v>
      </c>
      <c r="Y166" s="8">
        <f t="shared" ca="1" si="349"/>
        <v>134</v>
      </c>
      <c r="Z166" s="2">
        <f t="shared" ca="1" si="350"/>
        <v>9.84</v>
      </c>
      <c r="AA166" s="2">
        <f t="shared" ca="1" si="350"/>
        <v>21.17</v>
      </c>
      <c r="AB166" s="2">
        <f t="shared" ca="1" si="350"/>
        <v>2.4700000000000002</v>
      </c>
      <c r="AC166" s="2">
        <f t="shared" ca="1" si="350"/>
        <v>0</v>
      </c>
      <c r="AD166" s="2">
        <f t="shared" ca="1" si="350"/>
        <v>26.45</v>
      </c>
      <c r="AE166" s="2">
        <f t="shared" ca="1" si="350"/>
        <v>0</v>
      </c>
      <c r="AF166" s="2">
        <f t="shared" ca="1" si="351"/>
        <v>59.93</v>
      </c>
      <c r="AG166" s="2">
        <f t="shared" ca="1" si="352"/>
        <v>57.3</v>
      </c>
      <c r="AH166" s="8">
        <f t="shared" ca="1" si="353"/>
        <v>134</v>
      </c>
      <c r="AI166" s="2">
        <f t="shared" ca="1" si="354"/>
        <v>9.7799999999999994</v>
      </c>
      <c r="AJ166" s="2">
        <f t="shared" ca="1" si="354"/>
        <v>26.66</v>
      </c>
      <c r="AK166" s="2">
        <f t="shared" ca="1" si="354"/>
        <v>2.4700000000000002</v>
      </c>
      <c r="AL166" s="2">
        <f t="shared" ca="1" si="354"/>
        <v>0</v>
      </c>
      <c r="AM166" s="2">
        <f t="shared" ca="1" si="354"/>
        <v>26.45</v>
      </c>
      <c r="AN166" s="2" t="str">
        <f t="shared" ca="1" si="354"/>
        <v/>
      </c>
      <c r="AO166" s="2">
        <f t="shared" ca="1" si="355"/>
        <v>65.36</v>
      </c>
      <c r="AP166" s="2">
        <f t="shared" ca="1" si="356"/>
        <v>59.7</v>
      </c>
      <c r="AQ166" s="8">
        <f t="shared" ca="1" si="357"/>
        <v>134</v>
      </c>
      <c r="AR166" s="2">
        <f t="shared" ca="1" si="358"/>
        <v>9.7799999999999994</v>
      </c>
      <c r="AS166" s="2">
        <f t="shared" ca="1" si="358"/>
        <v>26.66</v>
      </c>
      <c r="AT166" s="2">
        <f t="shared" ca="1" si="358"/>
        <v>2.4700000000000002</v>
      </c>
      <c r="AU166" s="2">
        <f t="shared" ca="1" si="358"/>
        <v>0</v>
      </c>
      <c r="AV166" s="2">
        <f t="shared" ca="1" si="358"/>
        <v>26.45</v>
      </c>
      <c r="AW166" s="2" t="str">
        <f t="shared" ca="1" si="358"/>
        <v/>
      </c>
      <c r="AX166" s="2">
        <f t="shared" ca="1" si="359"/>
        <v>65.36</v>
      </c>
      <c r="AY166" s="2">
        <f t="shared" ca="1" si="360"/>
        <v>59.7</v>
      </c>
      <c r="AZ166" t="str">
        <f t="shared" si="361"/>
        <v>U10R05</v>
      </c>
      <c r="BA166">
        <f t="shared" si="362"/>
        <v>166</v>
      </c>
      <c r="BB166" s="55" t="b">
        <f t="shared" si="364"/>
        <v>1</v>
      </c>
    </row>
    <row r="167" spans="1:54" x14ac:dyDescent="0.25">
      <c r="A167" t="str">
        <f t="shared" si="363"/>
        <v>U10</v>
      </c>
      <c r="B167" t="s">
        <v>30</v>
      </c>
      <c r="C167" s="3" t="str">
        <f t="shared" si="333"/>
        <v>2 LgStor Central Recirc</v>
      </c>
      <c r="D167" s="56" t="str">
        <f t="shared" ca="1" si="334"/>
        <v>Pass</v>
      </c>
      <c r="E167" s="2">
        <f t="shared" ca="1" si="335"/>
        <v>64.680000000000007</v>
      </c>
      <c r="F167" s="2">
        <f t="shared" ca="1" si="336"/>
        <v>64.680000000000007</v>
      </c>
      <c r="G167" s="27">
        <f t="shared" ca="1" si="337"/>
        <v>0</v>
      </c>
      <c r="H167" s="3" t="str">
        <f t="shared" ca="1" si="338"/>
        <v>Yes</v>
      </c>
      <c r="I167" s="2">
        <f t="shared" ca="1" si="339"/>
        <v>65.36</v>
      </c>
      <c r="J167" s="2">
        <f t="shared" ca="1" si="340"/>
        <v>65.36</v>
      </c>
      <c r="K167" s="2">
        <f t="shared" ca="1" si="341"/>
        <v>65.36</v>
      </c>
      <c r="L167" s="27">
        <f t="shared" ca="1" si="342"/>
        <v>0</v>
      </c>
      <c r="M167" s="3" t="str">
        <f t="shared" ca="1" si="343"/>
        <v>Yes</v>
      </c>
      <c r="N167" s="25" t="s">
        <v>506</v>
      </c>
      <c r="O167" s="34">
        <f t="shared" ca="1" si="344"/>
        <v>0.67999999999999261</v>
      </c>
      <c r="P167" s="8">
        <f t="shared" ca="1" si="345"/>
        <v>135</v>
      </c>
      <c r="Q167" s="2">
        <f t="shared" ca="1" si="346"/>
        <v>9.84</v>
      </c>
      <c r="R167" s="2">
        <f t="shared" ca="1" si="346"/>
        <v>21.17</v>
      </c>
      <c r="S167" s="2">
        <f t="shared" ca="1" si="346"/>
        <v>2.4700000000000002</v>
      </c>
      <c r="T167" s="2">
        <f t="shared" ca="1" si="346"/>
        <v>0</v>
      </c>
      <c r="U167" s="2">
        <f t="shared" ca="1" si="346"/>
        <v>31.2</v>
      </c>
      <c r="V167" s="2">
        <f t="shared" ca="1" si="346"/>
        <v>0</v>
      </c>
      <c r="W167" s="2">
        <f t="shared" ca="1" si="347"/>
        <v>64.680000000000007</v>
      </c>
      <c r="X167" s="2">
        <f t="shared" ca="1" si="348"/>
        <v>59.3</v>
      </c>
      <c r="Y167" s="8">
        <f t="shared" ca="1" si="349"/>
        <v>135</v>
      </c>
      <c r="Z167" s="2">
        <f t="shared" ca="1" si="350"/>
        <v>9.84</v>
      </c>
      <c r="AA167" s="2">
        <f t="shared" ca="1" si="350"/>
        <v>21.17</v>
      </c>
      <c r="AB167" s="2">
        <f t="shared" ca="1" si="350"/>
        <v>2.4700000000000002</v>
      </c>
      <c r="AC167" s="2">
        <f t="shared" ca="1" si="350"/>
        <v>0</v>
      </c>
      <c r="AD167" s="2">
        <f t="shared" ca="1" si="350"/>
        <v>31.2</v>
      </c>
      <c r="AE167" s="2">
        <f t="shared" ca="1" si="350"/>
        <v>0</v>
      </c>
      <c r="AF167" s="2">
        <f t="shared" ca="1" si="351"/>
        <v>64.680000000000007</v>
      </c>
      <c r="AG167" s="2">
        <f t="shared" ca="1" si="352"/>
        <v>59.3</v>
      </c>
      <c r="AH167" s="8">
        <f t="shared" ca="1" si="353"/>
        <v>135</v>
      </c>
      <c r="AI167" s="2">
        <f t="shared" ca="1" si="354"/>
        <v>9.7799999999999994</v>
      </c>
      <c r="AJ167" s="2">
        <f t="shared" ca="1" si="354"/>
        <v>26.66</v>
      </c>
      <c r="AK167" s="2">
        <f t="shared" ca="1" si="354"/>
        <v>2.4700000000000002</v>
      </c>
      <c r="AL167" s="2">
        <f t="shared" ca="1" si="354"/>
        <v>0</v>
      </c>
      <c r="AM167" s="2">
        <f t="shared" ca="1" si="354"/>
        <v>26.45</v>
      </c>
      <c r="AN167" s="2" t="str">
        <f t="shared" ca="1" si="354"/>
        <v/>
      </c>
      <c r="AO167" s="2">
        <f t="shared" ca="1" si="355"/>
        <v>65.36</v>
      </c>
      <c r="AP167" s="2">
        <f t="shared" ca="1" si="356"/>
        <v>59.7</v>
      </c>
      <c r="AQ167" s="8">
        <f t="shared" ca="1" si="357"/>
        <v>135</v>
      </c>
      <c r="AR167" s="2">
        <f t="shared" ca="1" si="358"/>
        <v>9.7799999999999994</v>
      </c>
      <c r="AS167" s="2">
        <f t="shared" ca="1" si="358"/>
        <v>26.66</v>
      </c>
      <c r="AT167" s="2">
        <f t="shared" ca="1" si="358"/>
        <v>2.4700000000000002</v>
      </c>
      <c r="AU167" s="2">
        <f t="shared" ca="1" si="358"/>
        <v>0</v>
      </c>
      <c r="AV167" s="2">
        <f t="shared" ca="1" si="358"/>
        <v>26.45</v>
      </c>
      <c r="AW167" s="2" t="str">
        <f t="shared" ca="1" si="358"/>
        <v/>
      </c>
      <c r="AX167" s="2">
        <f t="shared" ca="1" si="359"/>
        <v>65.36</v>
      </c>
      <c r="AY167" s="2">
        <f t="shared" ca="1" si="360"/>
        <v>59.7</v>
      </c>
      <c r="AZ167" t="str">
        <f t="shared" si="361"/>
        <v>U10R06</v>
      </c>
      <c r="BA167">
        <f t="shared" si="362"/>
        <v>167</v>
      </c>
      <c r="BB167" s="55" t="b">
        <f t="shared" si="364"/>
        <v>1</v>
      </c>
    </row>
    <row r="168" spans="1:54" x14ac:dyDescent="0.25">
      <c r="A168" t="str">
        <f t="shared" si="363"/>
        <v>U10</v>
      </c>
      <c r="B168" t="s">
        <v>31</v>
      </c>
      <c r="C168" s="3" t="str">
        <f t="shared" si="333"/>
        <v>2 SmInstantant Central Solar</v>
      </c>
      <c r="D168" s="56" t="str">
        <f t="shared" ca="1" si="334"/>
        <v>Pass</v>
      </c>
      <c r="E168" s="2">
        <f t="shared" ca="1" si="335"/>
        <v>49.72</v>
      </c>
      <c r="F168" s="2">
        <f t="shared" ca="1" si="336"/>
        <v>49.72</v>
      </c>
      <c r="G168" s="27">
        <f t="shared" ca="1" si="337"/>
        <v>0</v>
      </c>
      <c r="H168" s="3" t="str">
        <f t="shared" ca="1" si="338"/>
        <v>Yes</v>
      </c>
      <c r="I168" s="2">
        <f t="shared" ca="1" si="339"/>
        <v>55.15</v>
      </c>
      <c r="J168" s="2">
        <f t="shared" ca="1" si="340"/>
        <v>55.15</v>
      </c>
      <c r="K168" s="2">
        <f t="shared" ca="1" si="341"/>
        <v>55.15</v>
      </c>
      <c r="L168" s="27">
        <f t="shared" ca="1" si="342"/>
        <v>0</v>
      </c>
      <c r="M168" s="3" t="str">
        <f t="shared" ca="1" si="343"/>
        <v>Yes</v>
      </c>
      <c r="N168" s="27" t="s">
        <v>462</v>
      </c>
      <c r="O168" s="34">
        <f t="shared" ca="1" si="344"/>
        <v>5.43</v>
      </c>
      <c r="P168" s="8">
        <f t="shared" ca="1" si="345"/>
        <v>136</v>
      </c>
      <c r="Q168" s="2">
        <f t="shared" ca="1" si="346"/>
        <v>9.84</v>
      </c>
      <c r="R168" s="2">
        <f t="shared" ca="1" si="346"/>
        <v>21.17</v>
      </c>
      <c r="S168" s="2">
        <f t="shared" ca="1" si="346"/>
        <v>2.4700000000000002</v>
      </c>
      <c r="T168" s="2">
        <f t="shared" ca="1" si="346"/>
        <v>0</v>
      </c>
      <c r="U168" s="2">
        <f t="shared" ca="1" si="346"/>
        <v>16.239999999999998</v>
      </c>
      <c r="V168" s="2">
        <f t="shared" ca="1" si="346"/>
        <v>0</v>
      </c>
      <c r="W168" s="2">
        <f t="shared" ca="1" si="347"/>
        <v>49.72</v>
      </c>
      <c r="X168" s="2">
        <f t="shared" ca="1" si="348"/>
        <v>57.6</v>
      </c>
      <c r="Y168" s="8">
        <f t="shared" ca="1" si="349"/>
        <v>136</v>
      </c>
      <c r="Z168" s="2">
        <f t="shared" ca="1" si="350"/>
        <v>9.84</v>
      </c>
      <c r="AA168" s="2">
        <f t="shared" ca="1" si="350"/>
        <v>21.17</v>
      </c>
      <c r="AB168" s="2">
        <f t="shared" ca="1" si="350"/>
        <v>2.4700000000000002</v>
      </c>
      <c r="AC168" s="2">
        <f t="shared" ca="1" si="350"/>
        <v>0</v>
      </c>
      <c r="AD168" s="2">
        <f t="shared" ca="1" si="350"/>
        <v>16.239999999999998</v>
      </c>
      <c r="AE168" s="2">
        <f t="shared" ca="1" si="350"/>
        <v>0</v>
      </c>
      <c r="AF168" s="2">
        <f t="shared" ca="1" si="351"/>
        <v>49.72</v>
      </c>
      <c r="AG168" s="2">
        <f t="shared" ca="1" si="352"/>
        <v>57.6</v>
      </c>
      <c r="AH168" s="8">
        <f t="shared" ca="1" si="353"/>
        <v>136</v>
      </c>
      <c r="AI168" s="2">
        <f t="shared" ca="1" si="354"/>
        <v>9.7799999999999994</v>
      </c>
      <c r="AJ168" s="2">
        <f t="shared" ca="1" si="354"/>
        <v>26.66</v>
      </c>
      <c r="AK168" s="2">
        <f t="shared" ca="1" si="354"/>
        <v>2.4700000000000002</v>
      </c>
      <c r="AL168" s="2">
        <f t="shared" ca="1" si="354"/>
        <v>0</v>
      </c>
      <c r="AM168" s="2">
        <f t="shared" ca="1" si="354"/>
        <v>16.239999999999998</v>
      </c>
      <c r="AN168" s="2" t="str">
        <f t="shared" ca="1" si="354"/>
        <v/>
      </c>
      <c r="AO168" s="2">
        <f t="shared" ca="1" si="355"/>
        <v>55.15</v>
      </c>
      <c r="AP168" s="2">
        <f t="shared" ca="1" si="356"/>
        <v>60.2</v>
      </c>
      <c r="AQ168" s="8">
        <f t="shared" ca="1" si="357"/>
        <v>136</v>
      </c>
      <c r="AR168" s="2">
        <f t="shared" ca="1" si="358"/>
        <v>9.7799999999999994</v>
      </c>
      <c r="AS168" s="2">
        <f t="shared" ca="1" si="358"/>
        <v>26.66</v>
      </c>
      <c r="AT168" s="2">
        <f t="shared" ca="1" si="358"/>
        <v>2.4700000000000002</v>
      </c>
      <c r="AU168" s="2">
        <f t="shared" ca="1" si="358"/>
        <v>0</v>
      </c>
      <c r="AV168" s="2">
        <f t="shared" ca="1" si="358"/>
        <v>16.239999999999998</v>
      </c>
      <c r="AW168" s="2" t="str">
        <f t="shared" ca="1" si="358"/>
        <v/>
      </c>
      <c r="AX168" s="2">
        <f t="shared" ca="1" si="359"/>
        <v>55.15</v>
      </c>
      <c r="AY168" s="2">
        <f t="shared" ca="1" si="360"/>
        <v>60.2</v>
      </c>
      <c r="AZ168" t="str">
        <f t="shared" si="361"/>
        <v>U10R07</v>
      </c>
      <c r="BA168">
        <f t="shared" si="362"/>
        <v>168</v>
      </c>
      <c r="BB168" s="55" t="b">
        <f t="shared" si="364"/>
        <v>1</v>
      </c>
    </row>
    <row r="169" spans="1:54" x14ac:dyDescent="0.25">
      <c r="A169" t="str">
        <f t="shared" si="363"/>
        <v>U10</v>
      </c>
      <c r="B169" t="s">
        <v>32</v>
      </c>
      <c r="C169" s="3" t="str">
        <f t="shared" si="333"/>
        <v>2 SmInstantant Central Solar Recirc</v>
      </c>
      <c r="D169" s="56" t="str">
        <f t="shared" ca="1" si="334"/>
        <v>Pass</v>
      </c>
      <c r="E169" s="2">
        <f t="shared" ca="1" si="335"/>
        <v>56.67</v>
      </c>
      <c r="F169" s="2">
        <f t="shared" ca="1" si="336"/>
        <v>56.67</v>
      </c>
      <c r="G169" s="27">
        <f t="shared" ca="1" si="337"/>
        <v>0</v>
      </c>
      <c r="H169" s="3" t="str">
        <f t="shared" ca="1" si="338"/>
        <v>Yes</v>
      </c>
      <c r="I169" s="2">
        <f t="shared" ca="1" si="339"/>
        <v>62.1</v>
      </c>
      <c r="J169" s="2">
        <f t="shared" ca="1" si="340"/>
        <v>62.1</v>
      </c>
      <c r="K169" s="2">
        <f t="shared" ca="1" si="341"/>
        <v>62.1</v>
      </c>
      <c r="L169" s="27">
        <f t="shared" ca="1" si="342"/>
        <v>0</v>
      </c>
      <c r="M169" s="3" t="str">
        <f t="shared" ca="1" si="343"/>
        <v>Yes</v>
      </c>
      <c r="N169" s="27" t="s">
        <v>508</v>
      </c>
      <c r="O169" s="34">
        <f t="shared" ca="1" si="344"/>
        <v>5.43</v>
      </c>
      <c r="P169" s="8">
        <f t="shared" ca="1" si="345"/>
        <v>137</v>
      </c>
      <c r="Q169" s="2">
        <f t="shared" ca="1" si="346"/>
        <v>9.84</v>
      </c>
      <c r="R169" s="2">
        <f t="shared" ca="1" si="346"/>
        <v>21.17</v>
      </c>
      <c r="S169" s="2">
        <f t="shared" ca="1" si="346"/>
        <v>2.4700000000000002</v>
      </c>
      <c r="T169" s="2">
        <f t="shared" ca="1" si="346"/>
        <v>0</v>
      </c>
      <c r="U169" s="2">
        <f t="shared" ca="1" si="346"/>
        <v>23.19</v>
      </c>
      <c r="V169" s="2">
        <f t="shared" ca="1" si="346"/>
        <v>0</v>
      </c>
      <c r="W169" s="2">
        <f t="shared" ca="1" si="347"/>
        <v>56.67</v>
      </c>
      <c r="X169" s="2">
        <f t="shared" ca="1" si="348"/>
        <v>56.8</v>
      </c>
      <c r="Y169" s="8">
        <f t="shared" ca="1" si="349"/>
        <v>137</v>
      </c>
      <c r="Z169" s="2">
        <f t="shared" ca="1" si="350"/>
        <v>9.84</v>
      </c>
      <c r="AA169" s="2">
        <f t="shared" ca="1" si="350"/>
        <v>21.17</v>
      </c>
      <c r="AB169" s="2">
        <f t="shared" ca="1" si="350"/>
        <v>2.4700000000000002</v>
      </c>
      <c r="AC169" s="2">
        <f t="shared" ca="1" si="350"/>
        <v>0</v>
      </c>
      <c r="AD169" s="2">
        <f t="shared" ca="1" si="350"/>
        <v>23.19</v>
      </c>
      <c r="AE169" s="2">
        <f t="shared" ca="1" si="350"/>
        <v>0</v>
      </c>
      <c r="AF169" s="2">
        <f t="shared" ca="1" si="351"/>
        <v>56.67</v>
      </c>
      <c r="AG169" s="2">
        <f t="shared" ca="1" si="352"/>
        <v>56.8</v>
      </c>
      <c r="AH169" s="8">
        <f t="shared" ca="1" si="353"/>
        <v>137</v>
      </c>
      <c r="AI169" s="2">
        <f t="shared" ca="1" si="354"/>
        <v>9.7799999999999994</v>
      </c>
      <c r="AJ169" s="2">
        <f t="shared" ca="1" si="354"/>
        <v>26.66</v>
      </c>
      <c r="AK169" s="2">
        <f t="shared" ca="1" si="354"/>
        <v>2.4700000000000002</v>
      </c>
      <c r="AL169" s="2">
        <f t="shared" ca="1" si="354"/>
        <v>0</v>
      </c>
      <c r="AM169" s="2">
        <f t="shared" ca="1" si="354"/>
        <v>23.19</v>
      </c>
      <c r="AN169" s="2" t="str">
        <f t="shared" ca="1" si="354"/>
        <v/>
      </c>
      <c r="AO169" s="2">
        <f t="shared" ca="1" si="355"/>
        <v>62.1</v>
      </c>
      <c r="AP169" s="2">
        <f t="shared" ca="1" si="356"/>
        <v>59.3</v>
      </c>
      <c r="AQ169" s="8">
        <f t="shared" ca="1" si="357"/>
        <v>137</v>
      </c>
      <c r="AR169" s="2">
        <f t="shared" ca="1" si="358"/>
        <v>9.7799999999999994</v>
      </c>
      <c r="AS169" s="2">
        <f t="shared" ca="1" si="358"/>
        <v>26.66</v>
      </c>
      <c r="AT169" s="2">
        <f t="shared" ca="1" si="358"/>
        <v>2.4700000000000002</v>
      </c>
      <c r="AU169" s="2">
        <f t="shared" ca="1" si="358"/>
        <v>0</v>
      </c>
      <c r="AV169" s="2">
        <f t="shared" ca="1" si="358"/>
        <v>23.19</v>
      </c>
      <c r="AW169" s="2" t="str">
        <f t="shared" ca="1" si="358"/>
        <v/>
      </c>
      <c r="AX169" s="2">
        <f t="shared" ca="1" si="359"/>
        <v>62.1</v>
      </c>
      <c r="AY169" s="2">
        <f t="shared" ca="1" si="360"/>
        <v>59.3</v>
      </c>
      <c r="AZ169" t="str">
        <f t="shared" si="361"/>
        <v>U10R08</v>
      </c>
      <c r="BA169">
        <f t="shared" si="362"/>
        <v>169</v>
      </c>
      <c r="BB169" s="55" t="b">
        <f t="shared" si="364"/>
        <v>1</v>
      </c>
    </row>
    <row r="170" spans="1:54" x14ac:dyDescent="0.25">
      <c r="A170" t="str">
        <f t="shared" si="363"/>
        <v>U10</v>
      </c>
      <c r="B170" t="s">
        <v>33</v>
      </c>
      <c r="C170" s="3" t="str">
        <f t="shared" si="333"/>
        <v>1 Indirect Central Solar</v>
      </c>
      <c r="D170" s="56" t="str">
        <f t="shared" ca="1" si="334"/>
        <v>Pass</v>
      </c>
      <c r="E170" s="2">
        <f t="shared" ca="1" si="335"/>
        <v>56.04</v>
      </c>
      <c r="F170" s="2">
        <f t="shared" ca="1" si="336"/>
        <v>56.04</v>
      </c>
      <c r="G170" s="27">
        <f t="shared" ca="1" si="337"/>
        <v>0</v>
      </c>
      <c r="H170" s="3" t="str">
        <f t="shared" ca="1" si="338"/>
        <v>Yes</v>
      </c>
      <c r="I170" s="2">
        <f t="shared" ca="1" si="339"/>
        <v>61.47</v>
      </c>
      <c r="J170" s="2">
        <f t="shared" ca="1" si="340"/>
        <v>61.47</v>
      </c>
      <c r="K170" s="2">
        <f t="shared" ca="1" si="341"/>
        <v>61.47</v>
      </c>
      <c r="L170" s="27">
        <f t="shared" ca="1" si="342"/>
        <v>0</v>
      </c>
      <c r="M170" s="3" t="str">
        <f t="shared" ca="1" si="343"/>
        <v>Yes</v>
      </c>
      <c r="N170" s="27" t="s">
        <v>463</v>
      </c>
      <c r="O170" s="34">
        <f t="shared" ca="1" si="344"/>
        <v>5.43</v>
      </c>
      <c r="P170" s="8">
        <f t="shared" ca="1" si="345"/>
        <v>138</v>
      </c>
      <c r="Q170" s="2">
        <f t="shared" ca="1" si="346"/>
        <v>9.84</v>
      </c>
      <c r="R170" s="2">
        <f t="shared" ca="1" si="346"/>
        <v>21.17</v>
      </c>
      <c r="S170" s="2">
        <f t="shared" ca="1" si="346"/>
        <v>2.4700000000000002</v>
      </c>
      <c r="T170" s="2">
        <f t="shared" ca="1" si="346"/>
        <v>0</v>
      </c>
      <c r="U170" s="2">
        <f t="shared" ca="1" si="346"/>
        <v>22.56</v>
      </c>
      <c r="V170" s="2">
        <f t="shared" ca="1" si="346"/>
        <v>0</v>
      </c>
      <c r="W170" s="2">
        <f t="shared" ca="1" si="347"/>
        <v>56.04</v>
      </c>
      <c r="X170" s="2">
        <f t="shared" ca="1" si="348"/>
        <v>57.4</v>
      </c>
      <c r="Y170" s="8">
        <f t="shared" ca="1" si="349"/>
        <v>138</v>
      </c>
      <c r="Z170" s="2">
        <f t="shared" ca="1" si="350"/>
        <v>9.84</v>
      </c>
      <c r="AA170" s="2">
        <f t="shared" ca="1" si="350"/>
        <v>21.17</v>
      </c>
      <c r="AB170" s="2">
        <f t="shared" ca="1" si="350"/>
        <v>2.4700000000000002</v>
      </c>
      <c r="AC170" s="2">
        <f t="shared" ca="1" si="350"/>
        <v>0</v>
      </c>
      <c r="AD170" s="2">
        <f t="shared" ca="1" si="350"/>
        <v>22.56</v>
      </c>
      <c r="AE170" s="2">
        <f t="shared" ca="1" si="350"/>
        <v>0</v>
      </c>
      <c r="AF170" s="2">
        <f t="shared" ca="1" si="351"/>
        <v>56.04</v>
      </c>
      <c r="AG170" s="2">
        <f t="shared" ca="1" si="352"/>
        <v>57.4</v>
      </c>
      <c r="AH170" s="8">
        <f t="shared" ca="1" si="353"/>
        <v>138</v>
      </c>
      <c r="AI170" s="2">
        <f t="shared" ca="1" si="354"/>
        <v>9.7799999999999994</v>
      </c>
      <c r="AJ170" s="2">
        <f t="shared" ca="1" si="354"/>
        <v>26.66</v>
      </c>
      <c r="AK170" s="2">
        <f t="shared" ca="1" si="354"/>
        <v>2.4700000000000002</v>
      </c>
      <c r="AL170" s="2">
        <f t="shared" ca="1" si="354"/>
        <v>0</v>
      </c>
      <c r="AM170" s="2">
        <f t="shared" ca="1" si="354"/>
        <v>22.56</v>
      </c>
      <c r="AN170" s="2" t="str">
        <f t="shared" ca="1" si="354"/>
        <v/>
      </c>
      <c r="AO170" s="2">
        <f t="shared" ca="1" si="355"/>
        <v>61.47</v>
      </c>
      <c r="AP170" s="2">
        <f t="shared" ca="1" si="356"/>
        <v>59.8</v>
      </c>
      <c r="AQ170" s="8">
        <f t="shared" ca="1" si="357"/>
        <v>138</v>
      </c>
      <c r="AR170" s="2">
        <f t="shared" ca="1" si="358"/>
        <v>9.7799999999999994</v>
      </c>
      <c r="AS170" s="2">
        <f t="shared" ca="1" si="358"/>
        <v>26.66</v>
      </c>
      <c r="AT170" s="2">
        <f t="shared" ca="1" si="358"/>
        <v>2.4700000000000002</v>
      </c>
      <c r="AU170" s="2">
        <f t="shared" ca="1" si="358"/>
        <v>0</v>
      </c>
      <c r="AV170" s="2">
        <f t="shared" ca="1" si="358"/>
        <v>22.56</v>
      </c>
      <c r="AW170" s="2" t="str">
        <f t="shared" ca="1" si="358"/>
        <v/>
      </c>
      <c r="AX170" s="2">
        <f t="shared" ca="1" si="359"/>
        <v>61.47</v>
      </c>
      <c r="AY170" s="2">
        <f t="shared" ca="1" si="360"/>
        <v>59.8</v>
      </c>
      <c r="AZ170" t="str">
        <f t="shared" si="361"/>
        <v>U10R09</v>
      </c>
      <c r="BA170">
        <f t="shared" si="362"/>
        <v>170</v>
      </c>
      <c r="BB170" s="55" t="b">
        <f t="shared" si="364"/>
        <v>1</v>
      </c>
    </row>
    <row r="171" spans="1:54" x14ac:dyDescent="0.25">
      <c r="A171" t="str">
        <f t="shared" si="363"/>
        <v>U10</v>
      </c>
      <c r="B171" t="s">
        <v>34</v>
      </c>
      <c r="C171" s="3" t="str">
        <f t="shared" si="333"/>
        <v>1 Indirect Central Solar Recirc</v>
      </c>
      <c r="D171" s="56" t="str">
        <f t="shared" ca="1" si="334"/>
        <v>Pass</v>
      </c>
      <c r="E171" s="2">
        <f t="shared" ca="1" si="335"/>
        <v>63.12</v>
      </c>
      <c r="F171" s="2">
        <f t="shared" ca="1" si="336"/>
        <v>63.12</v>
      </c>
      <c r="G171" s="27">
        <f t="shared" ca="1" si="337"/>
        <v>0</v>
      </c>
      <c r="H171" s="3" t="str">
        <f t="shared" ca="1" si="338"/>
        <v>Yes</v>
      </c>
      <c r="I171" s="2">
        <f t="shared" ca="1" si="339"/>
        <v>68.55</v>
      </c>
      <c r="J171" s="2">
        <f t="shared" ca="1" si="340"/>
        <v>68.55</v>
      </c>
      <c r="K171" s="2">
        <f t="shared" ca="1" si="341"/>
        <v>68.55</v>
      </c>
      <c r="L171" s="27">
        <f t="shared" ca="1" si="342"/>
        <v>0</v>
      </c>
      <c r="M171" s="3" t="str">
        <f t="shared" ca="1" si="343"/>
        <v>Yes</v>
      </c>
      <c r="N171" s="27" t="s">
        <v>509</v>
      </c>
      <c r="O171" s="34">
        <f t="shared" ca="1" si="344"/>
        <v>5.43</v>
      </c>
      <c r="P171" s="8">
        <f t="shared" ca="1" si="345"/>
        <v>139</v>
      </c>
      <c r="Q171" s="2">
        <f t="shared" ca="1" si="346"/>
        <v>9.84</v>
      </c>
      <c r="R171" s="2">
        <f t="shared" ca="1" si="346"/>
        <v>21.17</v>
      </c>
      <c r="S171" s="2">
        <f t="shared" ca="1" si="346"/>
        <v>2.4700000000000002</v>
      </c>
      <c r="T171" s="2">
        <f t="shared" ca="1" si="346"/>
        <v>0</v>
      </c>
      <c r="U171" s="2">
        <f t="shared" ca="1" si="346"/>
        <v>29.64</v>
      </c>
      <c r="V171" s="2">
        <f t="shared" ca="1" si="346"/>
        <v>0</v>
      </c>
      <c r="W171" s="2">
        <f t="shared" ca="1" si="347"/>
        <v>63.12</v>
      </c>
      <c r="X171" s="2">
        <f t="shared" ca="1" si="348"/>
        <v>56.7</v>
      </c>
      <c r="Y171" s="8">
        <f t="shared" ca="1" si="349"/>
        <v>139</v>
      </c>
      <c r="Z171" s="2">
        <f t="shared" ca="1" si="350"/>
        <v>9.84</v>
      </c>
      <c r="AA171" s="2">
        <f t="shared" ca="1" si="350"/>
        <v>21.17</v>
      </c>
      <c r="AB171" s="2">
        <f t="shared" ca="1" si="350"/>
        <v>2.4700000000000002</v>
      </c>
      <c r="AC171" s="2">
        <f t="shared" ca="1" si="350"/>
        <v>0</v>
      </c>
      <c r="AD171" s="2">
        <f t="shared" ca="1" si="350"/>
        <v>29.64</v>
      </c>
      <c r="AE171" s="2">
        <f t="shared" ca="1" si="350"/>
        <v>0</v>
      </c>
      <c r="AF171" s="2">
        <f t="shared" ca="1" si="351"/>
        <v>63.12</v>
      </c>
      <c r="AG171" s="2">
        <f t="shared" ca="1" si="352"/>
        <v>56.7</v>
      </c>
      <c r="AH171" s="8">
        <f t="shared" ca="1" si="353"/>
        <v>139</v>
      </c>
      <c r="AI171" s="2">
        <f t="shared" ca="1" si="354"/>
        <v>9.7799999999999994</v>
      </c>
      <c r="AJ171" s="2">
        <f t="shared" ca="1" si="354"/>
        <v>26.66</v>
      </c>
      <c r="AK171" s="2">
        <f t="shared" ca="1" si="354"/>
        <v>2.4700000000000002</v>
      </c>
      <c r="AL171" s="2">
        <f t="shared" ca="1" si="354"/>
        <v>0</v>
      </c>
      <c r="AM171" s="2">
        <f t="shared" ca="1" si="354"/>
        <v>29.64</v>
      </c>
      <c r="AN171" s="2" t="str">
        <f t="shared" ca="1" si="354"/>
        <v/>
      </c>
      <c r="AO171" s="2">
        <f t="shared" ca="1" si="355"/>
        <v>68.55</v>
      </c>
      <c r="AP171" s="2">
        <f t="shared" ca="1" si="356"/>
        <v>59</v>
      </c>
      <c r="AQ171" s="8">
        <f t="shared" ca="1" si="357"/>
        <v>139</v>
      </c>
      <c r="AR171" s="2">
        <f t="shared" ca="1" si="358"/>
        <v>9.7799999999999994</v>
      </c>
      <c r="AS171" s="2">
        <f t="shared" ca="1" si="358"/>
        <v>26.66</v>
      </c>
      <c r="AT171" s="2">
        <f t="shared" ca="1" si="358"/>
        <v>2.4700000000000002</v>
      </c>
      <c r="AU171" s="2">
        <f t="shared" ca="1" si="358"/>
        <v>0</v>
      </c>
      <c r="AV171" s="2">
        <f t="shared" ca="1" si="358"/>
        <v>29.64</v>
      </c>
      <c r="AW171" s="2" t="str">
        <f t="shared" ca="1" si="358"/>
        <v/>
      </c>
      <c r="AX171" s="2">
        <f t="shared" ca="1" si="359"/>
        <v>68.55</v>
      </c>
      <c r="AY171" s="2">
        <f t="shared" ca="1" si="360"/>
        <v>59</v>
      </c>
      <c r="AZ171" t="str">
        <f t="shared" si="361"/>
        <v>U10R10</v>
      </c>
      <c r="BA171">
        <f t="shared" si="362"/>
        <v>171</v>
      </c>
      <c r="BB171" s="55" t="b">
        <f t="shared" si="364"/>
        <v>1</v>
      </c>
    </row>
    <row r="172" spans="1:54" x14ac:dyDescent="0.25">
      <c r="A172" s="33" t="str">
        <f>"Result "&amp;A161</f>
        <v>Result U10</v>
      </c>
      <c r="C172" s="5"/>
      <c r="D172" s="6" t="str">
        <f ca="1">IF(NOT(BB172),"n/a",IF(COUNTIF(D162:D171,Pass)=10,Pass,Fail))</f>
        <v>Pass</v>
      </c>
      <c r="E172" s="36">
        <f ca="1">AVERAGE(E162:E171)</f>
        <v>58.784000000000006</v>
      </c>
      <c r="F172" s="36">
        <f ca="1">AVERAGE(F162:F171)</f>
        <v>58.784000000000006</v>
      </c>
      <c r="G172" s="32">
        <f ca="1">IF(E172=0,0,(F172-E172)/E172)</f>
        <v>0</v>
      </c>
      <c r="H172" s="32"/>
      <c r="I172" s="36">
        <f ca="1">AVERAGE(I162:I171)</f>
        <v>59.98</v>
      </c>
      <c r="J172" s="36">
        <f ca="1">AVERAGE(J162:J171)</f>
        <v>59.98</v>
      </c>
      <c r="K172" s="36">
        <f ca="1">AVERAGE(K162:K171)</f>
        <v>59.98</v>
      </c>
      <c r="L172" s="32">
        <f t="shared" ca="1" si="342"/>
        <v>0</v>
      </c>
      <c r="M172" s="32" t="s">
        <v>542</v>
      </c>
      <c r="N172" s="30">
        <f ca="1">MIN(L162:L171)</f>
        <v>0</v>
      </c>
      <c r="O172" s="29">
        <f ca="1">AVERAGE(O162:O171)</f>
        <v>1.1959999999999986</v>
      </c>
      <c r="P172" s="30" t="s">
        <v>544</v>
      </c>
      <c r="Q172" s="29">
        <f ca="1">AVERAGE(Q162:Q171)</f>
        <v>9.8400000000000016</v>
      </c>
      <c r="R172" s="29">
        <f ca="1">AVERAGE(R162:R171)</f>
        <v>21.170000000000005</v>
      </c>
      <c r="S172" s="29">
        <f ca="1">AVERAGE(S162:S171)</f>
        <v>2.4699999999999998</v>
      </c>
      <c r="T172" s="29"/>
      <c r="U172" s="29">
        <f ca="1">AVERAGE(U162:U171)</f>
        <v>25.303999999999995</v>
      </c>
      <c r="V172" s="29">
        <f ca="1">AVERAGE(V162:V171)</f>
        <v>0</v>
      </c>
      <c r="W172" s="29">
        <f ca="1">AVERAGE(W162:W171)</f>
        <v>58.784000000000006</v>
      </c>
      <c r="X172" s="29">
        <f ca="1">AVERAGE(X156:X171)</f>
        <v>55.684604396605572</v>
      </c>
      <c r="Y172" s="29" t="s">
        <v>544</v>
      </c>
      <c r="Z172" s="29">
        <f ca="1">AVERAGE(Z162:Z171)</f>
        <v>9.8400000000000016</v>
      </c>
      <c r="AA172" s="29">
        <f ca="1">AVERAGE(AA162:AA171)</f>
        <v>21.170000000000005</v>
      </c>
      <c r="AB172" s="29">
        <f ca="1">AVERAGE(AB162:AB171)</f>
        <v>2.4699999999999998</v>
      </c>
      <c r="AC172" s="29">
        <f ca="1">AVERAGE(AC162:AC171)</f>
        <v>0</v>
      </c>
      <c r="AD172" s="29">
        <f ca="1">AVERAGE(AD162:AD171)</f>
        <v>25.303999999999995</v>
      </c>
      <c r="AE172" s="29"/>
      <c r="AF172" s="29">
        <f ca="1">AVERAGE(AF162:AF171)</f>
        <v>58.784000000000006</v>
      </c>
      <c r="AG172" s="29">
        <f ca="1">AVERAGE(AG156:AG171)</f>
        <v>55.684604396605572</v>
      </c>
      <c r="AI172" s="29">
        <f ca="1">AVERAGE(AI162:AI171)</f>
        <v>9.7799999999999994</v>
      </c>
      <c r="AJ172" s="29">
        <f ca="1">AVERAGE(AJ162:AJ171)</f>
        <v>26.660000000000004</v>
      </c>
      <c r="AK172" s="29">
        <f ca="1">AVERAGE(AK162:AK171)</f>
        <v>2.4699999999999998</v>
      </c>
      <c r="AL172" s="29">
        <f ca="1">AVERAGE(AL162:AL171)</f>
        <v>0</v>
      </c>
      <c r="AM172" s="29">
        <f ca="1">AVERAGE(AM162:AM171)</f>
        <v>21.07</v>
      </c>
      <c r="AN172" s="29"/>
      <c r="AO172" s="29">
        <f ca="1">AVERAGE(AO162:AO171)</f>
        <v>59.98</v>
      </c>
      <c r="AP172" s="29">
        <f ca="1">AVERAGE(AP156:AP171)</f>
        <v>55.759167404206572</v>
      </c>
      <c r="AR172" s="29">
        <f ca="1">AVERAGE(AR162:AR171)</f>
        <v>9.7799999999999994</v>
      </c>
      <c r="AS172" s="29">
        <f ca="1">AVERAGE(AS162:AS171)</f>
        <v>26.660000000000004</v>
      </c>
      <c r="AT172" s="29">
        <f ca="1">AVERAGE(AT162:AT171)</f>
        <v>2.4699999999999998</v>
      </c>
      <c r="AU172" s="29">
        <f ca="1">AVERAGE(AU162:AU171)</f>
        <v>0</v>
      </c>
      <c r="AV172" s="29">
        <f ca="1">AVERAGE(AV162:AV171)</f>
        <v>21.07</v>
      </c>
      <c r="AW172" s="29"/>
      <c r="AX172" s="29">
        <f ca="1">AVERAGE(AX162:AX171)</f>
        <v>59.98</v>
      </c>
      <c r="AY172" s="29">
        <f ca="1">AVERAGE(AY156:AY171)</f>
        <v>55.759167404206572</v>
      </c>
      <c r="BB172" s="55" t="b">
        <f t="shared" si="364"/>
        <v>1</v>
      </c>
    </row>
    <row r="173" spans="1:54" x14ac:dyDescent="0.25">
      <c r="E173" s="6"/>
      <c r="F173" s="6"/>
      <c r="G173" s="6"/>
      <c r="H173" s="6"/>
      <c r="I173" s="6"/>
      <c r="J173" s="6"/>
      <c r="K173" s="6"/>
      <c r="L173" s="5" t="s">
        <v>544</v>
      </c>
      <c r="M173" s="5" t="s">
        <v>543</v>
      </c>
      <c r="N173" s="31">
        <f ca="1">MAX(L162:L171)</f>
        <v>0</v>
      </c>
      <c r="Y173" s="6" t="s">
        <v>545</v>
      </c>
      <c r="Z173" s="30">
        <f ca="1">(Z172-Q172)/Q172</f>
        <v>0</v>
      </c>
      <c r="AA173" s="30">
        <f ca="1">(AA172-R172)/R172</f>
        <v>0</v>
      </c>
      <c r="AB173" s="30">
        <f ca="1">(AB172-S172)/S172</f>
        <v>0</v>
      </c>
      <c r="AC173" s="30"/>
      <c r="AD173" s="30">
        <f ca="1">(AD172-U172)/U172</f>
        <v>0</v>
      </c>
      <c r="AE173" s="30"/>
      <c r="AF173" s="30">
        <f ca="1">(AF172-W172)/W172</f>
        <v>0</v>
      </c>
      <c r="BB173" s="53"/>
    </row>
    <row r="174" spans="1:54" x14ac:dyDescent="0.25">
      <c r="A174" s="6" t="s">
        <v>457</v>
      </c>
      <c r="B174" s="6" t="str">
        <f>VLOOKUP(A174,TestArray,2)&amp;" in "&amp;VLOOKUP(A174,TestArray,3)&amp;" for Prototype "&amp;VLOOKUP(A174,TestArray,4)</f>
        <v>Source Energy in Zone 12 for Prototype P2100ft2</v>
      </c>
      <c r="C174" s="6"/>
      <c r="I174" s="6" t="str">
        <f>VLOOKUP(A174,TestArray,21)</f>
        <v>Standard = Varies for this test</v>
      </c>
      <c r="BB174" s="53"/>
    </row>
    <row r="175" spans="1:54" x14ac:dyDescent="0.25">
      <c r="A175" t="str">
        <f>A174</f>
        <v>U11</v>
      </c>
      <c r="B175" t="s">
        <v>3</v>
      </c>
      <c r="C175" s="3" t="str">
        <f t="shared" ref="C175:C184" si="365">VLOOKUP(A175,TestArray,4+RIGHT(B175,2))</f>
        <v>Package</v>
      </c>
      <c r="D175" t="str">
        <f t="shared" ref="D175:D184" ca="1" si="366">IF(NOT(BB175),"n/a",IF(AND(H175=Yes,M175=Yes),Pass,Fail))</f>
        <v>Pass</v>
      </c>
      <c r="E175" s="2">
        <f t="shared" ref="E175:E184" ca="1" si="367">IF(Units="EDR",X175,W175)</f>
        <v>36.96</v>
      </c>
      <c r="F175" s="2">
        <f t="shared" ref="F175:F184" ca="1" si="368">IF(Units="EDR",AG175,AF175)</f>
        <v>36.96</v>
      </c>
      <c r="G175" s="27">
        <f t="shared" ref="G175:G184" ca="1" si="369">IF(E175=0,0,(F175-E175)/E175)</f>
        <v>0</v>
      </c>
      <c r="H175" s="3" t="str">
        <f t="shared" ref="H175:H184" ca="1" si="370">IF(AND((E175-Tolerance&lt;=F175),(E175+Tolerance&gt;=F175)),Yes,No)</f>
        <v>Yes</v>
      </c>
      <c r="I175" s="2">
        <f t="shared" ref="I175:I184" ca="1" si="371">IF(Units="EDR",J175,INDIRECT(RefCol&amp;INDEX(StandardArray,MATCH($N175,StandardList,0),2)))</f>
        <v>41.01</v>
      </c>
      <c r="J175" s="2">
        <f t="shared" ref="J175:J184" ca="1" si="372">IF(Units="EDR",AP175,AO175)</f>
        <v>41.01</v>
      </c>
      <c r="K175" s="2">
        <f t="shared" ref="K175:K184" ca="1" si="373">IF(Units="EDR",AY175,AX175)</f>
        <v>41.01</v>
      </c>
      <c r="L175" s="27">
        <f t="shared" ref="L175:L185" ca="1" si="374">IF(I175=0,0,(K175-I175)/I175)</f>
        <v>0</v>
      </c>
      <c r="M175" s="3" t="str">
        <f t="shared" ref="M175:M184" ca="1" si="375">IF(AND((I175-Tolerance&lt;=K175),(I175+Tolerance&gt;=K175),(J175-Tolerance&lt;=K175),(J175+Tolerance&gt;=K175)),Yes,No)</f>
        <v>Yes</v>
      </c>
      <c r="N175" s="21" t="s">
        <v>391</v>
      </c>
      <c r="O175" s="34">
        <f t="shared" ref="O175:O184" ca="1" si="376">K175-F175</f>
        <v>4.0499999999999972</v>
      </c>
      <c r="P175" s="8">
        <f t="shared" ref="P175:P184" ca="1" si="377">MATCH($A175&amp;$B175,INDIRECT(P$2),0)</f>
        <v>140</v>
      </c>
      <c r="Q175" s="2">
        <f t="shared" ref="Q175:V184" ca="1" si="378">IF(Q$3=0,"",INDEX(INDIRECT(Q$1),$P175,Q$3))</f>
        <v>19.93</v>
      </c>
      <c r="R175" s="2">
        <f t="shared" ca="1" si="378"/>
        <v>7.3</v>
      </c>
      <c r="S175" s="2">
        <f t="shared" ca="1" si="378"/>
        <v>1.17</v>
      </c>
      <c r="T175" s="2">
        <f t="shared" ca="1" si="378"/>
        <v>0</v>
      </c>
      <c r="U175" s="2">
        <f t="shared" ca="1" si="378"/>
        <v>8.56</v>
      </c>
      <c r="V175" s="2">
        <f t="shared" ca="1" si="378"/>
        <v>0</v>
      </c>
      <c r="W175" s="2">
        <f t="shared" ref="W175:W184" ca="1" si="379">IF(TotalSum="No",INDEX(INDIRECT(W$1),$P175,W$3),SUM(Q175:V175))</f>
        <v>36.96</v>
      </c>
      <c r="X175" s="2">
        <f t="shared" ref="X175:X184" ca="1" si="380">IF(X$3=0,"",INDEX(INDIRECT(X$1),$P175,X$3))</f>
        <v>44.8</v>
      </c>
      <c r="Y175" s="8">
        <f t="shared" ref="Y175:Y184" ca="1" si="381">MATCH($A175&amp;$B175,INDIRECT(Y$2),0)</f>
        <v>140</v>
      </c>
      <c r="Z175" s="2">
        <f t="shared" ref="Z175:AE184" ca="1" si="382">IF(Z$3=0,"",INDEX(INDIRECT(Z$1),$Y175,Z$3))</f>
        <v>19.93</v>
      </c>
      <c r="AA175" s="2">
        <f t="shared" ca="1" si="382"/>
        <v>7.3</v>
      </c>
      <c r="AB175" s="2">
        <f t="shared" ca="1" si="382"/>
        <v>1.17</v>
      </c>
      <c r="AC175" s="2">
        <f t="shared" ca="1" si="382"/>
        <v>0</v>
      </c>
      <c r="AD175" s="2">
        <f t="shared" ca="1" si="382"/>
        <v>8.56</v>
      </c>
      <c r="AE175" s="2">
        <f t="shared" ca="1" si="382"/>
        <v>0</v>
      </c>
      <c r="AF175" s="2">
        <f t="shared" ref="AF175:AF184" ca="1" si="383">IF(TotalSum="No",INDEX(INDIRECT(AF$1),$Y175,AF$3),SUM(Z175:AE175))</f>
        <v>36.96</v>
      </c>
      <c r="AG175" s="2">
        <f t="shared" ref="AG175:AG184" ca="1" si="384">IF(AG$3=0,"",INDEX(INDIRECT(AG$1),$P175,AG$3))</f>
        <v>44.8</v>
      </c>
      <c r="AH175" s="8">
        <f t="shared" ref="AH175:AH184" ca="1" si="385">MATCH($A175&amp;$B175,INDIRECT(AH$2),0)</f>
        <v>140</v>
      </c>
      <c r="AI175" s="2">
        <f t="shared" ref="AI175:AN184" ca="1" si="386">IF(AI$3=0,"",INDEX(INDIRECT(AI$1),$AH175,AI$3))</f>
        <v>20.99</v>
      </c>
      <c r="AJ175" s="2">
        <f t="shared" ca="1" si="386"/>
        <v>10.29</v>
      </c>
      <c r="AK175" s="2">
        <f t="shared" ca="1" si="386"/>
        <v>1.17</v>
      </c>
      <c r="AL175" s="2">
        <f t="shared" ca="1" si="386"/>
        <v>0</v>
      </c>
      <c r="AM175" s="2">
        <f t="shared" ca="1" si="386"/>
        <v>8.56</v>
      </c>
      <c r="AN175" s="2" t="str">
        <f t="shared" ca="1" si="386"/>
        <v/>
      </c>
      <c r="AO175" s="2">
        <f t="shared" ref="AO175:AO184" ca="1" si="387">IF(TotalSum="No",INDEX(INDIRECT(AO$1),$AH175,AO$3),SUM(AI175:AN175))</f>
        <v>41.01</v>
      </c>
      <c r="AP175" s="2">
        <f t="shared" ref="AP175:AP184" ca="1" si="388">IF(AP$3=0,"",INDEX(INDIRECT(AP$1),$P175,AP$3))</f>
        <v>47.2</v>
      </c>
      <c r="AQ175" s="8">
        <f t="shared" ref="AQ175:AQ184" ca="1" si="389">MATCH($A175&amp;$B175,INDIRECT(AQ$2),0)</f>
        <v>140</v>
      </c>
      <c r="AR175" s="2">
        <f t="shared" ref="AR175:AW184" ca="1" si="390">IF(AR$3=0,"",INDEX(INDIRECT(AR$1),$AQ175,AR$3))</f>
        <v>20.99</v>
      </c>
      <c r="AS175" s="2">
        <f t="shared" ca="1" si="390"/>
        <v>10.29</v>
      </c>
      <c r="AT175" s="2">
        <f t="shared" ca="1" si="390"/>
        <v>1.17</v>
      </c>
      <c r="AU175" s="2">
        <f t="shared" ca="1" si="390"/>
        <v>0</v>
      </c>
      <c r="AV175" s="2">
        <f t="shared" ca="1" si="390"/>
        <v>8.56</v>
      </c>
      <c r="AW175" s="2" t="str">
        <f t="shared" ca="1" si="390"/>
        <v/>
      </c>
      <c r="AX175" s="2">
        <f t="shared" ref="AX175:AX184" ca="1" si="391">IF(TotalSum="No",INDEX(INDIRECT(AX$1),$AQ175,AX$3),SUM(AR175:AW175))</f>
        <v>41.01</v>
      </c>
      <c r="AY175" s="2">
        <f t="shared" ref="AY175:AY184" ca="1" si="392">IF(AY$3=0,"",INDEX(INDIRECT(AY$1),$P175,AY$3))</f>
        <v>47.2</v>
      </c>
      <c r="AZ175" t="str">
        <f t="shared" ref="AZ175:AZ184" si="393">A175&amp;B175</f>
        <v>U11R01</v>
      </c>
      <c r="BA175">
        <f t="shared" ref="BA175:BA184" si="394">ROW(AZ175)</f>
        <v>175</v>
      </c>
      <c r="BB175" s="53" t="b">
        <f>AND(SingleFamily="Yes",NewlyConstructed="Yes")</f>
        <v>1</v>
      </c>
    </row>
    <row r="176" spans="1:54" x14ac:dyDescent="0.25">
      <c r="A176" t="str">
        <f t="shared" ref="A176:A184" si="395">A175</f>
        <v>U11</v>
      </c>
      <c r="B176" t="s">
        <v>26</v>
      </c>
      <c r="C176" s="3" t="str">
        <f t="shared" si="365"/>
        <v>Package No Natural Gas</v>
      </c>
      <c r="D176" s="56" t="str">
        <f t="shared" ca="1" si="366"/>
        <v>Pass</v>
      </c>
      <c r="E176" s="2">
        <f t="shared" ca="1" si="367"/>
        <v>62.1</v>
      </c>
      <c r="F176" s="2">
        <f t="shared" ca="1" si="368"/>
        <v>62.1</v>
      </c>
      <c r="G176" s="27">
        <f t="shared" ca="1" si="369"/>
        <v>0</v>
      </c>
      <c r="H176" s="3" t="str">
        <f t="shared" ca="1" si="370"/>
        <v>Yes</v>
      </c>
      <c r="I176" s="2">
        <f t="shared" ca="1" si="371"/>
        <v>66.92</v>
      </c>
      <c r="J176" s="2">
        <f t="shared" ca="1" si="372"/>
        <v>66.92</v>
      </c>
      <c r="K176" s="2">
        <f t="shared" ca="1" si="373"/>
        <v>66.92</v>
      </c>
      <c r="L176" s="27">
        <f t="shared" ca="1" si="374"/>
        <v>0</v>
      </c>
      <c r="M176" s="3" t="str">
        <f t="shared" ca="1" si="375"/>
        <v>Yes</v>
      </c>
      <c r="N176" s="19" t="s">
        <v>429</v>
      </c>
      <c r="O176" s="34">
        <f t="shared" ca="1" si="376"/>
        <v>4.82</v>
      </c>
      <c r="P176" s="8">
        <f t="shared" ca="1" si="377"/>
        <v>141</v>
      </c>
      <c r="Q176" s="2">
        <f t="shared" ca="1" si="378"/>
        <v>37.049999999999997</v>
      </c>
      <c r="R176" s="2">
        <f t="shared" ca="1" si="378"/>
        <v>7.13</v>
      </c>
      <c r="S176" s="2">
        <f t="shared" ca="1" si="378"/>
        <v>1.17</v>
      </c>
      <c r="T176" s="2">
        <f t="shared" ca="1" si="378"/>
        <v>0</v>
      </c>
      <c r="U176" s="2">
        <f t="shared" ca="1" si="378"/>
        <v>16.75</v>
      </c>
      <c r="V176" s="2">
        <f t="shared" ca="1" si="378"/>
        <v>0</v>
      </c>
      <c r="W176" s="2">
        <f t="shared" ca="1" si="379"/>
        <v>62.1</v>
      </c>
      <c r="X176" s="2">
        <f t="shared" ca="1" si="380"/>
        <v>47.9</v>
      </c>
      <c r="Y176" s="8">
        <f t="shared" ca="1" si="381"/>
        <v>141</v>
      </c>
      <c r="Z176" s="2">
        <f t="shared" ca="1" si="382"/>
        <v>37.049999999999997</v>
      </c>
      <c r="AA176" s="2">
        <f t="shared" ca="1" si="382"/>
        <v>7.13</v>
      </c>
      <c r="AB176" s="2">
        <f t="shared" ca="1" si="382"/>
        <v>1.17</v>
      </c>
      <c r="AC176" s="2">
        <f t="shared" ca="1" si="382"/>
        <v>0</v>
      </c>
      <c r="AD176" s="2">
        <f t="shared" ca="1" si="382"/>
        <v>16.75</v>
      </c>
      <c r="AE176" s="2">
        <f t="shared" ca="1" si="382"/>
        <v>0</v>
      </c>
      <c r="AF176" s="2">
        <f t="shared" ca="1" si="383"/>
        <v>62.1</v>
      </c>
      <c r="AG176" s="2">
        <f t="shared" ca="1" si="384"/>
        <v>47.9</v>
      </c>
      <c r="AH176" s="8">
        <f t="shared" ca="1" si="385"/>
        <v>141</v>
      </c>
      <c r="AI176" s="2">
        <f t="shared" ca="1" si="386"/>
        <v>38.9</v>
      </c>
      <c r="AJ176" s="2">
        <f t="shared" ca="1" si="386"/>
        <v>10.1</v>
      </c>
      <c r="AK176" s="2">
        <f t="shared" ca="1" si="386"/>
        <v>1.17</v>
      </c>
      <c r="AL176" s="2">
        <f t="shared" ca="1" si="386"/>
        <v>0</v>
      </c>
      <c r="AM176" s="2">
        <f t="shared" ca="1" si="386"/>
        <v>16.75</v>
      </c>
      <c r="AN176" s="2" t="str">
        <f t="shared" ca="1" si="386"/>
        <v/>
      </c>
      <c r="AO176" s="2">
        <f t="shared" ca="1" si="387"/>
        <v>66.92</v>
      </c>
      <c r="AP176" s="2">
        <f t="shared" ca="1" si="388"/>
        <v>50</v>
      </c>
      <c r="AQ176" s="8">
        <f t="shared" ca="1" si="389"/>
        <v>141</v>
      </c>
      <c r="AR176" s="2">
        <f t="shared" ca="1" si="390"/>
        <v>38.9</v>
      </c>
      <c r="AS176" s="2">
        <f t="shared" ca="1" si="390"/>
        <v>10.1</v>
      </c>
      <c r="AT176" s="2">
        <f t="shared" ca="1" si="390"/>
        <v>1.17</v>
      </c>
      <c r="AU176" s="2">
        <f t="shared" ca="1" si="390"/>
        <v>0</v>
      </c>
      <c r="AV176" s="2">
        <f t="shared" ca="1" si="390"/>
        <v>16.75</v>
      </c>
      <c r="AW176" s="2" t="str">
        <f t="shared" ca="1" si="390"/>
        <v/>
      </c>
      <c r="AX176" s="2">
        <f t="shared" ca="1" si="391"/>
        <v>66.92</v>
      </c>
      <c r="AY176" s="2">
        <f t="shared" ca="1" si="392"/>
        <v>50</v>
      </c>
      <c r="AZ176" t="str">
        <f t="shared" si="393"/>
        <v>U11R02</v>
      </c>
      <c r="BA176">
        <f t="shared" si="394"/>
        <v>176</v>
      </c>
      <c r="BB176" s="53" t="b">
        <f>BB175</f>
        <v>1</v>
      </c>
    </row>
    <row r="177" spans="1:54" x14ac:dyDescent="0.25">
      <c r="A177" t="str">
        <f t="shared" si="395"/>
        <v>U11</v>
      </c>
      <c r="B177" t="s">
        <v>27</v>
      </c>
      <c r="C177" s="3" t="str">
        <f t="shared" si="365"/>
        <v>Electric DHW</v>
      </c>
      <c r="D177" s="56" t="str">
        <f t="shared" ca="1" si="366"/>
        <v>Pass</v>
      </c>
      <c r="E177" s="2">
        <f t="shared" ca="1" si="367"/>
        <v>54.73</v>
      </c>
      <c r="F177" s="2">
        <f t="shared" ca="1" si="368"/>
        <v>54.73</v>
      </c>
      <c r="G177" s="27">
        <f t="shared" ca="1" si="369"/>
        <v>0</v>
      </c>
      <c r="H177" s="3" t="str">
        <f t="shared" ca="1" si="370"/>
        <v>Yes</v>
      </c>
      <c r="I177" s="2">
        <f t="shared" ca="1" si="371"/>
        <v>41.01</v>
      </c>
      <c r="J177" s="2">
        <f t="shared" ca="1" si="372"/>
        <v>41.01</v>
      </c>
      <c r="K177" s="2">
        <f t="shared" ca="1" si="373"/>
        <v>41.01</v>
      </c>
      <c r="L177" s="27">
        <f t="shared" ca="1" si="374"/>
        <v>0</v>
      </c>
      <c r="M177" s="3" t="str">
        <f t="shared" ca="1" si="375"/>
        <v>Yes</v>
      </c>
      <c r="N177" s="21" t="s">
        <v>391</v>
      </c>
      <c r="O177" s="34">
        <f t="shared" ca="1" si="376"/>
        <v>-13.719999999999999</v>
      </c>
      <c r="P177" s="8">
        <f t="shared" ca="1" si="377"/>
        <v>142</v>
      </c>
      <c r="Q177" s="2">
        <f t="shared" ca="1" si="378"/>
        <v>19.91</v>
      </c>
      <c r="R177" s="2">
        <f t="shared" ca="1" si="378"/>
        <v>7.32</v>
      </c>
      <c r="S177" s="2">
        <f t="shared" ca="1" si="378"/>
        <v>1.17</v>
      </c>
      <c r="T177" s="2">
        <f t="shared" ca="1" si="378"/>
        <v>0</v>
      </c>
      <c r="U177" s="2">
        <f t="shared" ca="1" si="378"/>
        <v>26.33</v>
      </c>
      <c r="V177" s="2">
        <f t="shared" ca="1" si="378"/>
        <v>0</v>
      </c>
      <c r="W177" s="2">
        <f t="shared" ca="1" si="379"/>
        <v>54.73</v>
      </c>
      <c r="X177" s="2">
        <f t="shared" ca="1" si="380"/>
        <v>55</v>
      </c>
      <c r="Y177" s="8">
        <f t="shared" ca="1" si="381"/>
        <v>142</v>
      </c>
      <c r="Z177" s="2">
        <f t="shared" ca="1" si="382"/>
        <v>19.91</v>
      </c>
      <c r="AA177" s="2">
        <f t="shared" ca="1" si="382"/>
        <v>7.32</v>
      </c>
      <c r="AB177" s="2">
        <f t="shared" ca="1" si="382"/>
        <v>1.17</v>
      </c>
      <c r="AC177" s="2">
        <f t="shared" ca="1" si="382"/>
        <v>0</v>
      </c>
      <c r="AD177" s="2">
        <f t="shared" ca="1" si="382"/>
        <v>26.33</v>
      </c>
      <c r="AE177" s="2">
        <f t="shared" ca="1" si="382"/>
        <v>0</v>
      </c>
      <c r="AF177" s="2">
        <f t="shared" ca="1" si="383"/>
        <v>54.73</v>
      </c>
      <c r="AG177" s="2">
        <f t="shared" ca="1" si="384"/>
        <v>55</v>
      </c>
      <c r="AH177" s="8">
        <f t="shared" ca="1" si="385"/>
        <v>142</v>
      </c>
      <c r="AI177" s="2">
        <f t="shared" ca="1" si="386"/>
        <v>20.99</v>
      </c>
      <c r="AJ177" s="2">
        <f t="shared" ca="1" si="386"/>
        <v>10.29</v>
      </c>
      <c r="AK177" s="2">
        <f t="shared" ca="1" si="386"/>
        <v>1.17</v>
      </c>
      <c r="AL177" s="2">
        <f t="shared" ca="1" si="386"/>
        <v>0</v>
      </c>
      <c r="AM177" s="2">
        <f t="shared" ca="1" si="386"/>
        <v>8.56</v>
      </c>
      <c r="AN177" s="2" t="str">
        <f t="shared" ca="1" si="386"/>
        <v/>
      </c>
      <c r="AO177" s="2">
        <f t="shared" ca="1" si="387"/>
        <v>41.01</v>
      </c>
      <c r="AP177" s="2">
        <f t="shared" ca="1" si="388"/>
        <v>47.3</v>
      </c>
      <c r="AQ177" s="8">
        <f t="shared" ca="1" si="389"/>
        <v>142</v>
      </c>
      <c r="AR177" s="2">
        <f t="shared" ca="1" si="390"/>
        <v>20.99</v>
      </c>
      <c r="AS177" s="2">
        <f t="shared" ca="1" si="390"/>
        <v>10.29</v>
      </c>
      <c r="AT177" s="2">
        <f t="shared" ca="1" si="390"/>
        <v>1.17</v>
      </c>
      <c r="AU177" s="2">
        <f t="shared" ca="1" si="390"/>
        <v>0</v>
      </c>
      <c r="AV177" s="2">
        <f t="shared" ca="1" si="390"/>
        <v>8.56</v>
      </c>
      <c r="AW177" s="2" t="str">
        <f t="shared" ca="1" si="390"/>
        <v/>
      </c>
      <c r="AX177" s="2">
        <f t="shared" ca="1" si="391"/>
        <v>41.01</v>
      </c>
      <c r="AY177" s="2">
        <f t="shared" ca="1" si="392"/>
        <v>47.3</v>
      </c>
      <c r="AZ177" t="str">
        <f t="shared" si="393"/>
        <v>U11R03</v>
      </c>
      <c r="BA177">
        <f t="shared" si="394"/>
        <v>177</v>
      </c>
      <c r="BB177" s="55" t="b">
        <f t="shared" ref="BB177:BB185" si="396">BB176</f>
        <v>1</v>
      </c>
    </row>
    <row r="178" spans="1:54" x14ac:dyDescent="0.25">
      <c r="A178" t="str">
        <f t="shared" si="395"/>
        <v>U11</v>
      </c>
      <c r="B178" t="s">
        <v>28</v>
      </c>
      <c r="C178" s="3" t="str">
        <f t="shared" si="365"/>
        <v>Electric DHW no Natural Gas</v>
      </c>
      <c r="D178" s="56" t="str">
        <f t="shared" ca="1" si="366"/>
        <v>Pass</v>
      </c>
      <c r="E178" s="2">
        <f t="shared" ca="1" si="367"/>
        <v>71.650000000000006</v>
      </c>
      <c r="F178" s="2">
        <f t="shared" ca="1" si="368"/>
        <v>71.650000000000006</v>
      </c>
      <c r="G178" s="27">
        <f t="shared" ca="1" si="369"/>
        <v>0</v>
      </c>
      <c r="H178" s="3" t="str">
        <f t="shared" ca="1" si="370"/>
        <v>Yes</v>
      </c>
      <c r="I178" s="2">
        <f t="shared" ca="1" si="371"/>
        <v>66.92</v>
      </c>
      <c r="J178" s="2">
        <f t="shared" ca="1" si="372"/>
        <v>66.92</v>
      </c>
      <c r="K178" s="2">
        <f t="shared" ca="1" si="373"/>
        <v>66.92</v>
      </c>
      <c r="L178" s="27">
        <f t="shared" ca="1" si="374"/>
        <v>0</v>
      </c>
      <c r="M178" s="3" t="str">
        <f t="shared" ca="1" si="375"/>
        <v>Yes</v>
      </c>
      <c r="N178" s="26" t="s">
        <v>429</v>
      </c>
      <c r="O178" s="34">
        <f t="shared" ca="1" si="376"/>
        <v>-4.730000000000004</v>
      </c>
      <c r="P178" s="8">
        <f t="shared" ca="1" si="377"/>
        <v>143</v>
      </c>
      <c r="Q178" s="2">
        <f t="shared" ca="1" si="378"/>
        <v>37</v>
      </c>
      <c r="R178" s="2">
        <f t="shared" ca="1" si="378"/>
        <v>7.15</v>
      </c>
      <c r="S178" s="2">
        <f t="shared" ca="1" si="378"/>
        <v>1.17</v>
      </c>
      <c r="T178" s="2">
        <f t="shared" ca="1" si="378"/>
        <v>0</v>
      </c>
      <c r="U178" s="2">
        <f t="shared" ca="1" si="378"/>
        <v>26.33</v>
      </c>
      <c r="V178" s="2">
        <f t="shared" ca="1" si="378"/>
        <v>0</v>
      </c>
      <c r="W178" s="2">
        <f t="shared" ca="1" si="379"/>
        <v>71.650000000000006</v>
      </c>
      <c r="X178" s="2">
        <f t="shared" ca="1" si="380"/>
        <v>58.6</v>
      </c>
      <c r="Y178" s="8">
        <f t="shared" ca="1" si="381"/>
        <v>143</v>
      </c>
      <c r="Z178" s="2">
        <f t="shared" ca="1" si="382"/>
        <v>37</v>
      </c>
      <c r="AA178" s="2">
        <f t="shared" ca="1" si="382"/>
        <v>7.15</v>
      </c>
      <c r="AB178" s="2">
        <f t="shared" ca="1" si="382"/>
        <v>1.17</v>
      </c>
      <c r="AC178" s="2">
        <f t="shared" ca="1" si="382"/>
        <v>0</v>
      </c>
      <c r="AD178" s="2">
        <f t="shared" ca="1" si="382"/>
        <v>26.33</v>
      </c>
      <c r="AE178" s="2">
        <f t="shared" ca="1" si="382"/>
        <v>0</v>
      </c>
      <c r="AF178" s="2">
        <f t="shared" ca="1" si="383"/>
        <v>71.650000000000006</v>
      </c>
      <c r="AG178" s="2">
        <f t="shared" ca="1" si="384"/>
        <v>58.6</v>
      </c>
      <c r="AH178" s="8">
        <f t="shared" ca="1" si="385"/>
        <v>143</v>
      </c>
      <c r="AI178" s="2">
        <f t="shared" ca="1" si="386"/>
        <v>38.9</v>
      </c>
      <c r="AJ178" s="2">
        <f t="shared" ca="1" si="386"/>
        <v>10.1</v>
      </c>
      <c r="AK178" s="2">
        <f t="shared" ca="1" si="386"/>
        <v>1.17</v>
      </c>
      <c r="AL178" s="2">
        <f t="shared" ca="1" si="386"/>
        <v>0</v>
      </c>
      <c r="AM178" s="2">
        <f t="shared" ca="1" si="386"/>
        <v>16.75</v>
      </c>
      <c r="AN178" s="2" t="str">
        <f t="shared" ca="1" si="386"/>
        <v/>
      </c>
      <c r="AO178" s="2">
        <f t="shared" ca="1" si="387"/>
        <v>66.92</v>
      </c>
      <c r="AP178" s="2">
        <f t="shared" ca="1" si="388"/>
        <v>56.4</v>
      </c>
      <c r="AQ178" s="8">
        <f t="shared" ca="1" si="389"/>
        <v>143</v>
      </c>
      <c r="AR178" s="2">
        <f t="shared" ca="1" si="390"/>
        <v>38.9</v>
      </c>
      <c r="AS178" s="2">
        <f t="shared" ca="1" si="390"/>
        <v>10.1</v>
      </c>
      <c r="AT178" s="2">
        <f t="shared" ca="1" si="390"/>
        <v>1.17</v>
      </c>
      <c r="AU178" s="2">
        <f t="shared" ca="1" si="390"/>
        <v>0</v>
      </c>
      <c r="AV178" s="2">
        <f t="shared" ca="1" si="390"/>
        <v>16.75</v>
      </c>
      <c r="AW178" s="2" t="str">
        <f t="shared" ca="1" si="390"/>
        <v/>
      </c>
      <c r="AX178" s="2">
        <f t="shared" ca="1" si="391"/>
        <v>66.92</v>
      </c>
      <c r="AY178" s="2">
        <f t="shared" ca="1" si="392"/>
        <v>56.4</v>
      </c>
      <c r="AZ178" t="str">
        <f t="shared" si="393"/>
        <v>U11R04</v>
      </c>
      <c r="BA178">
        <f t="shared" si="394"/>
        <v>178</v>
      </c>
      <c r="BB178" s="55" t="b">
        <f t="shared" si="396"/>
        <v>1</v>
      </c>
    </row>
    <row r="179" spans="1:54" x14ac:dyDescent="0.25">
      <c r="A179" t="str">
        <f t="shared" si="395"/>
        <v>U11</v>
      </c>
      <c r="B179" t="s">
        <v>29</v>
      </c>
      <c r="C179" s="3" t="str">
        <f t="shared" si="365"/>
        <v>Heatpump DHW</v>
      </c>
      <c r="D179" s="56" t="str">
        <f t="shared" ca="1" si="366"/>
        <v>Pass</v>
      </c>
      <c r="E179" s="2">
        <f t="shared" ca="1" si="367"/>
        <v>38.340000000000003</v>
      </c>
      <c r="F179" s="2">
        <f t="shared" ca="1" si="368"/>
        <v>38.340000000000003</v>
      </c>
      <c r="G179" s="27">
        <f t="shared" ca="1" si="369"/>
        <v>0</v>
      </c>
      <c r="H179" s="3" t="str">
        <f t="shared" ca="1" si="370"/>
        <v>Yes</v>
      </c>
      <c r="I179" s="2">
        <f t="shared" ca="1" si="371"/>
        <v>41.01</v>
      </c>
      <c r="J179" s="2">
        <f t="shared" ca="1" si="372"/>
        <v>41.01</v>
      </c>
      <c r="K179" s="2">
        <f t="shared" ca="1" si="373"/>
        <v>41.01</v>
      </c>
      <c r="L179" s="27">
        <f t="shared" ca="1" si="374"/>
        <v>0</v>
      </c>
      <c r="M179" s="3" t="str">
        <f t="shared" ca="1" si="375"/>
        <v>Yes</v>
      </c>
      <c r="N179" s="21" t="s">
        <v>391</v>
      </c>
      <c r="O179" s="34">
        <f t="shared" ca="1" si="376"/>
        <v>2.6699999999999946</v>
      </c>
      <c r="P179" s="8">
        <f t="shared" ca="1" si="377"/>
        <v>144</v>
      </c>
      <c r="Q179" s="2">
        <f t="shared" ca="1" si="378"/>
        <v>20.170000000000002</v>
      </c>
      <c r="R179" s="2">
        <f t="shared" ca="1" si="378"/>
        <v>7.11</v>
      </c>
      <c r="S179" s="2">
        <f t="shared" ca="1" si="378"/>
        <v>1.17</v>
      </c>
      <c r="T179" s="2">
        <f t="shared" ca="1" si="378"/>
        <v>0</v>
      </c>
      <c r="U179" s="2">
        <f t="shared" ca="1" si="378"/>
        <v>9.89</v>
      </c>
      <c r="V179" s="2">
        <f t="shared" ca="1" si="378"/>
        <v>0</v>
      </c>
      <c r="W179" s="2">
        <f t="shared" ca="1" si="379"/>
        <v>38.340000000000003</v>
      </c>
      <c r="X179" s="2">
        <f t="shared" ca="1" si="380"/>
        <v>45.7</v>
      </c>
      <c r="Y179" s="8">
        <f t="shared" ca="1" si="381"/>
        <v>144</v>
      </c>
      <c r="Z179" s="2">
        <f t="shared" ca="1" si="382"/>
        <v>20.170000000000002</v>
      </c>
      <c r="AA179" s="2">
        <f t="shared" ca="1" si="382"/>
        <v>7.11</v>
      </c>
      <c r="AB179" s="2">
        <f t="shared" ca="1" si="382"/>
        <v>1.17</v>
      </c>
      <c r="AC179" s="2">
        <f t="shared" ca="1" si="382"/>
        <v>0</v>
      </c>
      <c r="AD179" s="2">
        <f t="shared" ca="1" si="382"/>
        <v>9.89</v>
      </c>
      <c r="AE179" s="2">
        <f t="shared" ca="1" si="382"/>
        <v>0</v>
      </c>
      <c r="AF179" s="2">
        <f t="shared" ca="1" si="383"/>
        <v>38.340000000000003</v>
      </c>
      <c r="AG179" s="2">
        <f t="shared" ca="1" si="384"/>
        <v>45.7</v>
      </c>
      <c r="AH179" s="8">
        <f t="shared" ca="1" si="385"/>
        <v>144</v>
      </c>
      <c r="AI179" s="2">
        <f t="shared" ca="1" si="386"/>
        <v>20.99</v>
      </c>
      <c r="AJ179" s="2">
        <f t="shared" ca="1" si="386"/>
        <v>10.29</v>
      </c>
      <c r="AK179" s="2">
        <f t="shared" ca="1" si="386"/>
        <v>1.17</v>
      </c>
      <c r="AL179" s="2">
        <f t="shared" ca="1" si="386"/>
        <v>0</v>
      </c>
      <c r="AM179" s="2">
        <f t="shared" ca="1" si="386"/>
        <v>8.56</v>
      </c>
      <c r="AN179" s="2" t="str">
        <f t="shared" ca="1" si="386"/>
        <v/>
      </c>
      <c r="AO179" s="2">
        <f t="shared" ca="1" si="387"/>
        <v>41.01</v>
      </c>
      <c r="AP179" s="2">
        <f t="shared" ca="1" si="388"/>
        <v>47.3</v>
      </c>
      <c r="AQ179" s="8">
        <f t="shared" ca="1" si="389"/>
        <v>144</v>
      </c>
      <c r="AR179" s="2">
        <f t="shared" ca="1" si="390"/>
        <v>20.99</v>
      </c>
      <c r="AS179" s="2">
        <f t="shared" ca="1" si="390"/>
        <v>10.29</v>
      </c>
      <c r="AT179" s="2">
        <f t="shared" ca="1" si="390"/>
        <v>1.17</v>
      </c>
      <c r="AU179" s="2">
        <f t="shared" ca="1" si="390"/>
        <v>0</v>
      </c>
      <c r="AV179" s="2">
        <f t="shared" ca="1" si="390"/>
        <v>8.56</v>
      </c>
      <c r="AW179" s="2" t="str">
        <f t="shared" ca="1" si="390"/>
        <v/>
      </c>
      <c r="AX179" s="2">
        <f t="shared" ca="1" si="391"/>
        <v>41.01</v>
      </c>
      <c r="AY179" s="2">
        <f t="shared" ca="1" si="392"/>
        <v>47.3</v>
      </c>
      <c r="AZ179" t="str">
        <f t="shared" si="393"/>
        <v>U11R05</v>
      </c>
      <c r="BA179">
        <f t="shared" si="394"/>
        <v>179</v>
      </c>
      <c r="BB179" s="55" t="b">
        <f t="shared" si="396"/>
        <v>1</v>
      </c>
    </row>
    <row r="180" spans="1:54" x14ac:dyDescent="0.25">
      <c r="A180" t="str">
        <f t="shared" si="395"/>
        <v>U11</v>
      </c>
      <c r="B180" t="s">
        <v>30</v>
      </c>
      <c r="C180" s="3" t="str">
        <f t="shared" si="365"/>
        <v>Heatpump DHW no Natural Gas</v>
      </c>
      <c r="D180" s="56" t="str">
        <f t="shared" ca="1" si="366"/>
        <v>Pass</v>
      </c>
      <c r="E180" s="2">
        <f t="shared" ca="1" si="367"/>
        <v>55.49</v>
      </c>
      <c r="F180" s="2">
        <f t="shared" ca="1" si="368"/>
        <v>55.49</v>
      </c>
      <c r="G180" s="27">
        <f t="shared" ca="1" si="369"/>
        <v>0</v>
      </c>
      <c r="H180" s="3" t="str">
        <f t="shared" ca="1" si="370"/>
        <v>Yes</v>
      </c>
      <c r="I180" s="2">
        <f t="shared" ca="1" si="371"/>
        <v>66.92</v>
      </c>
      <c r="J180" s="2">
        <f t="shared" ca="1" si="372"/>
        <v>66.92</v>
      </c>
      <c r="K180" s="2">
        <f t="shared" ca="1" si="373"/>
        <v>66.92</v>
      </c>
      <c r="L180" s="27">
        <f t="shared" ca="1" si="374"/>
        <v>0</v>
      </c>
      <c r="M180" s="3" t="str">
        <f t="shared" ca="1" si="375"/>
        <v>Yes</v>
      </c>
      <c r="N180" s="3" t="str">
        <f>N178</f>
        <v>U11R02</v>
      </c>
      <c r="O180" s="34">
        <f t="shared" ca="1" si="376"/>
        <v>11.43</v>
      </c>
      <c r="P180" s="8">
        <f t="shared" ca="1" si="377"/>
        <v>145</v>
      </c>
      <c r="Q180" s="2">
        <f t="shared" ca="1" si="378"/>
        <v>37.49</v>
      </c>
      <c r="R180" s="2">
        <f t="shared" ca="1" si="378"/>
        <v>6.94</v>
      </c>
      <c r="S180" s="2">
        <f t="shared" ca="1" si="378"/>
        <v>1.17</v>
      </c>
      <c r="T180" s="2">
        <f t="shared" ca="1" si="378"/>
        <v>0</v>
      </c>
      <c r="U180" s="2">
        <f t="shared" ca="1" si="378"/>
        <v>9.89</v>
      </c>
      <c r="V180" s="2">
        <f t="shared" ca="1" si="378"/>
        <v>0</v>
      </c>
      <c r="W180" s="2">
        <f t="shared" ca="1" si="379"/>
        <v>55.49</v>
      </c>
      <c r="X180" s="2">
        <f t="shared" ca="1" si="380"/>
        <v>50.9</v>
      </c>
      <c r="Y180" s="8">
        <f t="shared" ca="1" si="381"/>
        <v>145</v>
      </c>
      <c r="Z180" s="2">
        <f t="shared" ca="1" si="382"/>
        <v>37.49</v>
      </c>
      <c r="AA180" s="2">
        <f t="shared" ca="1" si="382"/>
        <v>6.94</v>
      </c>
      <c r="AB180" s="2">
        <f t="shared" ca="1" si="382"/>
        <v>1.17</v>
      </c>
      <c r="AC180" s="2">
        <f t="shared" ca="1" si="382"/>
        <v>0</v>
      </c>
      <c r="AD180" s="2">
        <f t="shared" ca="1" si="382"/>
        <v>9.89</v>
      </c>
      <c r="AE180" s="2">
        <f t="shared" ca="1" si="382"/>
        <v>0</v>
      </c>
      <c r="AF180" s="2">
        <f t="shared" ca="1" si="383"/>
        <v>55.49</v>
      </c>
      <c r="AG180" s="2">
        <f t="shared" ca="1" si="384"/>
        <v>50.9</v>
      </c>
      <c r="AH180" s="8">
        <f t="shared" ca="1" si="385"/>
        <v>145</v>
      </c>
      <c r="AI180" s="2">
        <f t="shared" ca="1" si="386"/>
        <v>38.9</v>
      </c>
      <c r="AJ180" s="2">
        <f t="shared" ca="1" si="386"/>
        <v>10.1</v>
      </c>
      <c r="AK180" s="2">
        <f t="shared" ca="1" si="386"/>
        <v>1.17</v>
      </c>
      <c r="AL180" s="2">
        <f t="shared" ca="1" si="386"/>
        <v>0</v>
      </c>
      <c r="AM180" s="2">
        <f t="shared" ca="1" si="386"/>
        <v>16.75</v>
      </c>
      <c r="AN180" s="2" t="str">
        <f t="shared" ca="1" si="386"/>
        <v/>
      </c>
      <c r="AO180" s="2">
        <f t="shared" ca="1" si="387"/>
        <v>66.92</v>
      </c>
      <c r="AP180" s="2">
        <f t="shared" ca="1" si="388"/>
        <v>56.4</v>
      </c>
      <c r="AQ180" s="8">
        <f t="shared" ca="1" si="389"/>
        <v>145</v>
      </c>
      <c r="AR180" s="2">
        <f t="shared" ca="1" si="390"/>
        <v>38.9</v>
      </c>
      <c r="AS180" s="2">
        <f t="shared" ca="1" si="390"/>
        <v>10.1</v>
      </c>
      <c r="AT180" s="2">
        <f t="shared" ca="1" si="390"/>
        <v>1.17</v>
      </c>
      <c r="AU180" s="2">
        <f t="shared" ca="1" si="390"/>
        <v>0</v>
      </c>
      <c r="AV180" s="2">
        <f t="shared" ca="1" si="390"/>
        <v>16.75</v>
      </c>
      <c r="AW180" s="2" t="str">
        <f t="shared" ca="1" si="390"/>
        <v/>
      </c>
      <c r="AX180" s="2">
        <f t="shared" ca="1" si="391"/>
        <v>66.92</v>
      </c>
      <c r="AY180" s="2">
        <f t="shared" ca="1" si="392"/>
        <v>56.4</v>
      </c>
      <c r="AZ180" t="str">
        <f t="shared" si="393"/>
        <v>U11R06</v>
      </c>
      <c r="BA180">
        <f t="shared" si="394"/>
        <v>180</v>
      </c>
      <c r="BB180" s="55" t="b">
        <f t="shared" si="396"/>
        <v>1</v>
      </c>
    </row>
    <row r="181" spans="1:54" x14ac:dyDescent="0.25">
      <c r="A181" t="str">
        <f t="shared" si="395"/>
        <v>U11</v>
      </c>
      <c r="B181" t="s">
        <v>31</v>
      </c>
      <c r="C181" s="3" t="str">
        <f t="shared" si="365"/>
        <v>Heatpump HVAC</v>
      </c>
      <c r="D181" s="56" t="str">
        <f t="shared" ca="1" si="366"/>
        <v>Pass</v>
      </c>
      <c r="E181" s="2">
        <f t="shared" ca="1" si="367"/>
        <v>35.76</v>
      </c>
      <c r="F181" s="2">
        <f t="shared" ca="1" si="368"/>
        <v>35.76</v>
      </c>
      <c r="G181" s="27">
        <f t="shared" ca="1" si="369"/>
        <v>0</v>
      </c>
      <c r="H181" s="3" t="str">
        <f t="shared" ca="1" si="370"/>
        <v>Yes</v>
      </c>
      <c r="I181" s="2">
        <f t="shared" ca="1" si="371"/>
        <v>40.08</v>
      </c>
      <c r="J181" s="2">
        <f t="shared" ca="1" si="372"/>
        <v>40.08</v>
      </c>
      <c r="K181" s="2">
        <f t="shared" ca="1" si="373"/>
        <v>40.08</v>
      </c>
      <c r="L181" s="27">
        <f t="shared" ca="1" si="374"/>
        <v>0</v>
      </c>
      <c r="M181" s="3" t="str">
        <f t="shared" ca="1" si="375"/>
        <v>Yes</v>
      </c>
      <c r="N181" s="19" t="s">
        <v>433</v>
      </c>
      <c r="O181" s="34">
        <f t="shared" ca="1" si="376"/>
        <v>4.32</v>
      </c>
      <c r="P181" s="8">
        <f t="shared" ca="1" si="377"/>
        <v>146</v>
      </c>
      <c r="Q181" s="2">
        <f t="shared" ca="1" si="378"/>
        <v>18.73</v>
      </c>
      <c r="R181" s="2">
        <f t="shared" ca="1" si="378"/>
        <v>7.3</v>
      </c>
      <c r="S181" s="2">
        <f t="shared" ca="1" si="378"/>
        <v>1.17</v>
      </c>
      <c r="T181" s="2">
        <f t="shared" ca="1" si="378"/>
        <v>0</v>
      </c>
      <c r="U181" s="2">
        <f t="shared" ca="1" si="378"/>
        <v>8.56</v>
      </c>
      <c r="V181" s="2">
        <f t="shared" ca="1" si="378"/>
        <v>0</v>
      </c>
      <c r="W181" s="2">
        <f t="shared" ca="1" si="379"/>
        <v>35.76</v>
      </c>
      <c r="X181" s="2">
        <f t="shared" ca="1" si="380"/>
        <v>44.3</v>
      </c>
      <c r="Y181" s="8">
        <f t="shared" ca="1" si="381"/>
        <v>146</v>
      </c>
      <c r="Z181" s="2">
        <f t="shared" ca="1" si="382"/>
        <v>18.73</v>
      </c>
      <c r="AA181" s="2">
        <f t="shared" ca="1" si="382"/>
        <v>7.3</v>
      </c>
      <c r="AB181" s="2">
        <f t="shared" ca="1" si="382"/>
        <v>1.17</v>
      </c>
      <c r="AC181" s="2">
        <f t="shared" ca="1" si="382"/>
        <v>0</v>
      </c>
      <c r="AD181" s="2">
        <f t="shared" ca="1" si="382"/>
        <v>8.56</v>
      </c>
      <c r="AE181" s="2">
        <f t="shared" ca="1" si="382"/>
        <v>0</v>
      </c>
      <c r="AF181" s="2">
        <f t="shared" ca="1" si="383"/>
        <v>35.76</v>
      </c>
      <c r="AG181" s="2">
        <f t="shared" ca="1" si="384"/>
        <v>44.3</v>
      </c>
      <c r="AH181" s="8">
        <f t="shared" ca="1" si="385"/>
        <v>146</v>
      </c>
      <c r="AI181" s="2">
        <f t="shared" ca="1" si="386"/>
        <v>20.059999999999999</v>
      </c>
      <c r="AJ181" s="2">
        <f t="shared" ca="1" si="386"/>
        <v>10.29</v>
      </c>
      <c r="AK181" s="2">
        <f t="shared" ca="1" si="386"/>
        <v>1.17</v>
      </c>
      <c r="AL181" s="2">
        <f t="shared" ca="1" si="386"/>
        <v>0</v>
      </c>
      <c r="AM181" s="2">
        <f t="shared" ca="1" si="386"/>
        <v>8.56</v>
      </c>
      <c r="AN181" s="2" t="str">
        <f t="shared" ca="1" si="386"/>
        <v/>
      </c>
      <c r="AO181" s="2">
        <f t="shared" ca="1" si="387"/>
        <v>40.08</v>
      </c>
      <c r="AP181" s="2">
        <f t="shared" ca="1" si="388"/>
        <v>46.8</v>
      </c>
      <c r="AQ181" s="8">
        <f t="shared" ca="1" si="389"/>
        <v>146</v>
      </c>
      <c r="AR181" s="2">
        <f t="shared" ca="1" si="390"/>
        <v>20.059999999999999</v>
      </c>
      <c r="AS181" s="2">
        <f t="shared" ca="1" si="390"/>
        <v>10.29</v>
      </c>
      <c r="AT181" s="2">
        <f t="shared" ca="1" si="390"/>
        <v>1.17</v>
      </c>
      <c r="AU181" s="2">
        <f t="shared" ca="1" si="390"/>
        <v>0</v>
      </c>
      <c r="AV181" s="2">
        <f t="shared" ca="1" si="390"/>
        <v>8.56</v>
      </c>
      <c r="AW181" s="2" t="str">
        <f t="shared" ca="1" si="390"/>
        <v/>
      </c>
      <c r="AX181" s="2">
        <f t="shared" ca="1" si="391"/>
        <v>40.08</v>
      </c>
      <c r="AY181" s="2">
        <f t="shared" ca="1" si="392"/>
        <v>46.8</v>
      </c>
      <c r="AZ181" t="str">
        <f t="shared" si="393"/>
        <v>U11R07</v>
      </c>
      <c r="BA181">
        <f t="shared" si="394"/>
        <v>181</v>
      </c>
      <c r="BB181" s="55" t="b">
        <f t="shared" si="396"/>
        <v>1</v>
      </c>
    </row>
    <row r="182" spans="1:54" x14ac:dyDescent="0.25">
      <c r="A182" t="str">
        <f t="shared" si="395"/>
        <v>U11</v>
      </c>
      <c r="B182" t="s">
        <v>32</v>
      </c>
      <c r="C182" s="3" t="str">
        <f t="shared" si="365"/>
        <v>Heatpump HVAC no Natural Gas</v>
      </c>
      <c r="D182" s="56" t="str">
        <f t="shared" ca="1" si="366"/>
        <v>Pass</v>
      </c>
      <c r="E182" s="2">
        <f t="shared" ca="1" si="367"/>
        <v>43.86</v>
      </c>
      <c r="F182" s="2">
        <f t="shared" ca="1" si="368"/>
        <v>43.86</v>
      </c>
      <c r="G182" s="27">
        <f t="shared" ca="1" si="369"/>
        <v>0</v>
      </c>
      <c r="H182" s="3" t="str">
        <f t="shared" ca="1" si="370"/>
        <v>Yes</v>
      </c>
      <c r="I182" s="2">
        <f t="shared" ca="1" si="371"/>
        <v>48.16</v>
      </c>
      <c r="J182" s="2">
        <f t="shared" ca="1" si="372"/>
        <v>48.16</v>
      </c>
      <c r="K182" s="2">
        <f t="shared" ca="1" si="373"/>
        <v>48.16</v>
      </c>
      <c r="L182" s="27">
        <f t="shared" ca="1" si="374"/>
        <v>0</v>
      </c>
      <c r="M182" s="3" t="str">
        <f t="shared" ca="1" si="375"/>
        <v>Yes</v>
      </c>
      <c r="N182" s="19" t="s">
        <v>434</v>
      </c>
      <c r="O182" s="34">
        <f t="shared" ca="1" si="376"/>
        <v>4.2999999999999972</v>
      </c>
      <c r="P182" s="8">
        <f t="shared" ca="1" si="377"/>
        <v>147</v>
      </c>
      <c r="Q182" s="2">
        <f t="shared" ca="1" si="378"/>
        <v>18.809999999999999</v>
      </c>
      <c r="R182" s="2">
        <f t="shared" ca="1" si="378"/>
        <v>7.13</v>
      </c>
      <c r="S182" s="2">
        <f t="shared" ca="1" si="378"/>
        <v>1.17</v>
      </c>
      <c r="T182" s="2">
        <f t="shared" ca="1" si="378"/>
        <v>0</v>
      </c>
      <c r="U182" s="2">
        <f t="shared" ca="1" si="378"/>
        <v>16.75</v>
      </c>
      <c r="V182" s="2">
        <f t="shared" ca="1" si="378"/>
        <v>0</v>
      </c>
      <c r="W182" s="2">
        <f t="shared" ca="1" si="379"/>
        <v>43.86</v>
      </c>
      <c r="X182" s="2">
        <f t="shared" ca="1" si="380"/>
        <v>45.7</v>
      </c>
      <c r="Y182" s="8">
        <f t="shared" ca="1" si="381"/>
        <v>147</v>
      </c>
      <c r="Z182" s="2">
        <f t="shared" ca="1" si="382"/>
        <v>18.809999999999999</v>
      </c>
      <c r="AA182" s="2">
        <f t="shared" ca="1" si="382"/>
        <v>7.13</v>
      </c>
      <c r="AB182" s="2">
        <f t="shared" ca="1" si="382"/>
        <v>1.17</v>
      </c>
      <c r="AC182" s="2">
        <f t="shared" ca="1" si="382"/>
        <v>0</v>
      </c>
      <c r="AD182" s="2">
        <f t="shared" ca="1" si="382"/>
        <v>16.75</v>
      </c>
      <c r="AE182" s="2">
        <f t="shared" ca="1" si="382"/>
        <v>0</v>
      </c>
      <c r="AF182" s="2">
        <f t="shared" ca="1" si="383"/>
        <v>43.86</v>
      </c>
      <c r="AG182" s="2">
        <f t="shared" ca="1" si="384"/>
        <v>45.7</v>
      </c>
      <c r="AH182" s="8">
        <f t="shared" ca="1" si="385"/>
        <v>147</v>
      </c>
      <c r="AI182" s="2">
        <f t="shared" ca="1" si="386"/>
        <v>20.14</v>
      </c>
      <c r="AJ182" s="2">
        <f t="shared" ca="1" si="386"/>
        <v>10.1</v>
      </c>
      <c r="AK182" s="2">
        <f t="shared" ca="1" si="386"/>
        <v>1.17</v>
      </c>
      <c r="AL182" s="2">
        <f t="shared" ca="1" si="386"/>
        <v>0</v>
      </c>
      <c r="AM182" s="2">
        <f t="shared" ca="1" si="386"/>
        <v>16.75</v>
      </c>
      <c r="AN182" s="2" t="str">
        <f t="shared" ca="1" si="386"/>
        <v/>
      </c>
      <c r="AO182" s="2">
        <f t="shared" ca="1" si="387"/>
        <v>48.16</v>
      </c>
      <c r="AP182" s="2">
        <f t="shared" ca="1" si="388"/>
        <v>47.8</v>
      </c>
      <c r="AQ182" s="8">
        <f t="shared" ca="1" si="389"/>
        <v>147</v>
      </c>
      <c r="AR182" s="2">
        <f t="shared" ca="1" si="390"/>
        <v>20.14</v>
      </c>
      <c r="AS182" s="2">
        <f t="shared" ca="1" si="390"/>
        <v>10.1</v>
      </c>
      <c r="AT182" s="2">
        <f t="shared" ca="1" si="390"/>
        <v>1.17</v>
      </c>
      <c r="AU182" s="2">
        <f t="shared" ca="1" si="390"/>
        <v>0</v>
      </c>
      <c r="AV182" s="2">
        <f t="shared" ca="1" si="390"/>
        <v>16.75</v>
      </c>
      <c r="AW182" s="2" t="str">
        <f t="shared" ca="1" si="390"/>
        <v/>
      </c>
      <c r="AX182" s="2">
        <f t="shared" ca="1" si="391"/>
        <v>48.16</v>
      </c>
      <c r="AY182" s="2">
        <f t="shared" ca="1" si="392"/>
        <v>47.8</v>
      </c>
      <c r="AZ182" t="str">
        <f t="shared" si="393"/>
        <v>U11R08</v>
      </c>
      <c r="BA182">
        <f t="shared" si="394"/>
        <v>182</v>
      </c>
      <c r="BB182" s="55" t="b">
        <f t="shared" si="396"/>
        <v>1</v>
      </c>
    </row>
    <row r="183" spans="1:54" x14ac:dyDescent="0.25">
      <c r="A183" t="str">
        <f t="shared" si="395"/>
        <v>U11</v>
      </c>
      <c r="B183" t="s">
        <v>33</v>
      </c>
      <c r="C183" s="3" t="str">
        <f t="shared" si="365"/>
        <v xml:space="preserve">Heatpump HVAC &amp; DHW </v>
      </c>
      <c r="D183" s="56" t="str">
        <f t="shared" ca="1" si="366"/>
        <v>Pass</v>
      </c>
      <c r="E183" s="2">
        <f t="shared" ca="1" si="367"/>
        <v>37.11</v>
      </c>
      <c r="F183" s="2">
        <f t="shared" ca="1" si="368"/>
        <v>37.11</v>
      </c>
      <c r="G183" s="27">
        <f t="shared" ca="1" si="369"/>
        <v>0</v>
      </c>
      <c r="H183" s="3" t="str">
        <f t="shared" ca="1" si="370"/>
        <v>Yes</v>
      </c>
      <c r="I183" s="2">
        <f t="shared" ca="1" si="371"/>
        <v>40.08</v>
      </c>
      <c r="J183" s="2">
        <f t="shared" ca="1" si="372"/>
        <v>40.08</v>
      </c>
      <c r="K183" s="2">
        <f t="shared" ca="1" si="373"/>
        <v>40.08</v>
      </c>
      <c r="L183" s="27">
        <f t="shared" ca="1" si="374"/>
        <v>0</v>
      </c>
      <c r="M183" s="3" t="str">
        <f t="shared" ca="1" si="375"/>
        <v>Yes</v>
      </c>
      <c r="N183" s="3" t="str">
        <f>N181</f>
        <v>U11R07</v>
      </c>
      <c r="O183" s="34">
        <f t="shared" ca="1" si="376"/>
        <v>2.9699999999999989</v>
      </c>
      <c r="P183" s="8">
        <f t="shared" ca="1" si="377"/>
        <v>148</v>
      </c>
      <c r="Q183" s="2">
        <f t="shared" ca="1" si="378"/>
        <v>18.940000000000001</v>
      </c>
      <c r="R183" s="2">
        <f t="shared" ca="1" si="378"/>
        <v>7.11</v>
      </c>
      <c r="S183" s="2">
        <f t="shared" ca="1" si="378"/>
        <v>1.17</v>
      </c>
      <c r="T183" s="2">
        <f t="shared" ca="1" si="378"/>
        <v>0</v>
      </c>
      <c r="U183" s="2">
        <f t="shared" ca="1" si="378"/>
        <v>9.89</v>
      </c>
      <c r="V183" s="2">
        <f t="shared" ca="1" si="378"/>
        <v>0</v>
      </c>
      <c r="W183" s="2">
        <f t="shared" ca="1" si="379"/>
        <v>37.11</v>
      </c>
      <c r="X183" s="2">
        <f t="shared" ca="1" si="380"/>
        <v>45.1</v>
      </c>
      <c r="Y183" s="8">
        <f t="shared" ca="1" si="381"/>
        <v>148</v>
      </c>
      <c r="Z183" s="2">
        <f t="shared" ca="1" si="382"/>
        <v>18.940000000000001</v>
      </c>
      <c r="AA183" s="2">
        <f t="shared" ca="1" si="382"/>
        <v>7.11</v>
      </c>
      <c r="AB183" s="2">
        <f t="shared" ca="1" si="382"/>
        <v>1.17</v>
      </c>
      <c r="AC183" s="2">
        <f t="shared" ca="1" si="382"/>
        <v>0</v>
      </c>
      <c r="AD183" s="2">
        <f t="shared" ca="1" si="382"/>
        <v>9.89</v>
      </c>
      <c r="AE183" s="2">
        <f t="shared" ca="1" si="382"/>
        <v>0</v>
      </c>
      <c r="AF183" s="2">
        <f t="shared" ca="1" si="383"/>
        <v>37.11</v>
      </c>
      <c r="AG183" s="2">
        <f t="shared" ca="1" si="384"/>
        <v>45.1</v>
      </c>
      <c r="AH183" s="8">
        <f t="shared" ca="1" si="385"/>
        <v>148</v>
      </c>
      <c r="AI183" s="2">
        <f t="shared" ca="1" si="386"/>
        <v>20.059999999999999</v>
      </c>
      <c r="AJ183" s="2">
        <f t="shared" ca="1" si="386"/>
        <v>10.29</v>
      </c>
      <c r="AK183" s="2">
        <f t="shared" ca="1" si="386"/>
        <v>1.17</v>
      </c>
      <c r="AL183" s="2">
        <f t="shared" ca="1" si="386"/>
        <v>0</v>
      </c>
      <c r="AM183" s="2">
        <f t="shared" ca="1" si="386"/>
        <v>8.56</v>
      </c>
      <c r="AN183" s="2" t="str">
        <f t="shared" ca="1" si="386"/>
        <v/>
      </c>
      <c r="AO183" s="2">
        <f t="shared" ca="1" si="387"/>
        <v>40.08</v>
      </c>
      <c r="AP183" s="2">
        <f t="shared" ca="1" si="388"/>
        <v>46.9</v>
      </c>
      <c r="AQ183" s="8">
        <f t="shared" ca="1" si="389"/>
        <v>148</v>
      </c>
      <c r="AR183" s="2">
        <f t="shared" ca="1" si="390"/>
        <v>20.059999999999999</v>
      </c>
      <c r="AS183" s="2">
        <f t="shared" ca="1" si="390"/>
        <v>10.29</v>
      </c>
      <c r="AT183" s="2">
        <f t="shared" ca="1" si="390"/>
        <v>1.17</v>
      </c>
      <c r="AU183" s="2">
        <f t="shared" ca="1" si="390"/>
        <v>0</v>
      </c>
      <c r="AV183" s="2">
        <f t="shared" ca="1" si="390"/>
        <v>8.56</v>
      </c>
      <c r="AW183" s="2" t="str">
        <f t="shared" ca="1" si="390"/>
        <v/>
      </c>
      <c r="AX183" s="2">
        <f t="shared" ca="1" si="391"/>
        <v>40.08</v>
      </c>
      <c r="AY183" s="2">
        <f t="shared" ca="1" si="392"/>
        <v>46.9</v>
      </c>
      <c r="AZ183" t="str">
        <f t="shared" si="393"/>
        <v>U11R09</v>
      </c>
      <c r="BA183">
        <f t="shared" si="394"/>
        <v>183</v>
      </c>
      <c r="BB183" s="55" t="b">
        <f t="shared" si="396"/>
        <v>1</v>
      </c>
    </row>
    <row r="184" spans="1:54" x14ac:dyDescent="0.25">
      <c r="A184" t="str">
        <f t="shared" si="395"/>
        <v>U11</v>
      </c>
      <c r="B184" t="s">
        <v>34</v>
      </c>
      <c r="C184" s="3" t="str">
        <f t="shared" si="365"/>
        <v>Heatpump HVAC &amp; DHW no Natural Gas</v>
      </c>
      <c r="D184" s="56" t="str">
        <f t="shared" ca="1" si="366"/>
        <v>Pass</v>
      </c>
      <c r="E184" s="2">
        <f t="shared" ca="1" si="367"/>
        <v>37.020000000000003</v>
      </c>
      <c r="F184" s="2">
        <f t="shared" ca="1" si="368"/>
        <v>37.020000000000003</v>
      </c>
      <c r="G184" s="27">
        <f t="shared" ca="1" si="369"/>
        <v>0</v>
      </c>
      <c r="H184" s="3" t="str">
        <f t="shared" ca="1" si="370"/>
        <v>Yes</v>
      </c>
      <c r="I184" s="2">
        <f t="shared" ca="1" si="371"/>
        <v>48.16</v>
      </c>
      <c r="J184" s="2">
        <f t="shared" ca="1" si="372"/>
        <v>48.16</v>
      </c>
      <c r="K184" s="2">
        <f t="shared" ca="1" si="373"/>
        <v>48.16</v>
      </c>
      <c r="L184" s="27">
        <f t="shared" ca="1" si="374"/>
        <v>0</v>
      </c>
      <c r="M184" s="3" t="str">
        <f t="shared" ca="1" si="375"/>
        <v>Yes</v>
      </c>
      <c r="N184" s="26" t="s">
        <v>434</v>
      </c>
      <c r="O184" s="34">
        <f t="shared" ca="1" si="376"/>
        <v>11.139999999999993</v>
      </c>
      <c r="P184" s="8">
        <f t="shared" ca="1" si="377"/>
        <v>149</v>
      </c>
      <c r="Q184" s="2">
        <f t="shared" ca="1" si="378"/>
        <v>19.02</v>
      </c>
      <c r="R184" s="2">
        <f t="shared" ca="1" si="378"/>
        <v>6.94</v>
      </c>
      <c r="S184" s="2">
        <f t="shared" ca="1" si="378"/>
        <v>1.17</v>
      </c>
      <c r="T184" s="2">
        <f t="shared" ca="1" si="378"/>
        <v>0</v>
      </c>
      <c r="U184" s="2">
        <f t="shared" ca="1" si="378"/>
        <v>9.89</v>
      </c>
      <c r="V184" s="2">
        <f t="shared" ca="1" si="378"/>
        <v>0</v>
      </c>
      <c r="W184" s="2">
        <f t="shared" ca="1" si="379"/>
        <v>37.020000000000003</v>
      </c>
      <c r="X184" s="2">
        <f t="shared" ca="1" si="380"/>
        <v>48.6</v>
      </c>
      <c r="Y184" s="8">
        <f t="shared" ca="1" si="381"/>
        <v>149</v>
      </c>
      <c r="Z184" s="2">
        <f t="shared" ca="1" si="382"/>
        <v>19.02</v>
      </c>
      <c r="AA184" s="2">
        <f t="shared" ca="1" si="382"/>
        <v>6.94</v>
      </c>
      <c r="AB184" s="2">
        <f t="shared" ca="1" si="382"/>
        <v>1.17</v>
      </c>
      <c r="AC184" s="2">
        <f t="shared" ca="1" si="382"/>
        <v>0</v>
      </c>
      <c r="AD184" s="2">
        <f t="shared" ca="1" si="382"/>
        <v>9.89</v>
      </c>
      <c r="AE184" s="2">
        <f t="shared" ca="1" si="382"/>
        <v>0</v>
      </c>
      <c r="AF184" s="2">
        <f t="shared" ca="1" si="383"/>
        <v>37.020000000000003</v>
      </c>
      <c r="AG184" s="2">
        <f t="shared" ca="1" si="384"/>
        <v>48.6</v>
      </c>
      <c r="AH184" s="8">
        <f t="shared" ca="1" si="385"/>
        <v>149</v>
      </c>
      <c r="AI184" s="2">
        <f t="shared" ca="1" si="386"/>
        <v>20.14</v>
      </c>
      <c r="AJ184" s="2">
        <f t="shared" ca="1" si="386"/>
        <v>10.1</v>
      </c>
      <c r="AK184" s="2">
        <f t="shared" ca="1" si="386"/>
        <v>1.17</v>
      </c>
      <c r="AL184" s="2">
        <f t="shared" ca="1" si="386"/>
        <v>0</v>
      </c>
      <c r="AM184" s="2">
        <f t="shared" ca="1" si="386"/>
        <v>16.75</v>
      </c>
      <c r="AN184" s="2" t="str">
        <f t="shared" ca="1" si="386"/>
        <v/>
      </c>
      <c r="AO184" s="2">
        <f t="shared" ca="1" si="387"/>
        <v>48.16</v>
      </c>
      <c r="AP184" s="2">
        <f t="shared" ca="1" si="388"/>
        <v>54.9</v>
      </c>
      <c r="AQ184" s="8">
        <f t="shared" ca="1" si="389"/>
        <v>149</v>
      </c>
      <c r="AR184" s="2">
        <f t="shared" ca="1" si="390"/>
        <v>20.14</v>
      </c>
      <c r="AS184" s="2">
        <f t="shared" ca="1" si="390"/>
        <v>10.1</v>
      </c>
      <c r="AT184" s="2">
        <f t="shared" ca="1" si="390"/>
        <v>1.17</v>
      </c>
      <c r="AU184" s="2">
        <f t="shared" ca="1" si="390"/>
        <v>0</v>
      </c>
      <c r="AV184" s="2">
        <f t="shared" ca="1" si="390"/>
        <v>16.75</v>
      </c>
      <c r="AW184" s="2" t="str">
        <f t="shared" ca="1" si="390"/>
        <v/>
      </c>
      <c r="AX184" s="2">
        <f t="shared" ca="1" si="391"/>
        <v>48.16</v>
      </c>
      <c r="AY184" s="2">
        <f t="shared" ca="1" si="392"/>
        <v>54.9</v>
      </c>
      <c r="AZ184" t="str">
        <f t="shared" si="393"/>
        <v>U11R10</v>
      </c>
      <c r="BA184">
        <f t="shared" si="394"/>
        <v>184</v>
      </c>
      <c r="BB184" s="55" t="b">
        <f t="shared" si="396"/>
        <v>1</v>
      </c>
    </row>
    <row r="185" spans="1:54" x14ac:dyDescent="0.25">
      <c r="A185" s="33" t="str">
        <f>"Result "&amp;A174</f>
        <v>Result U11</v>
      </c>
      <c r="C185" s="5"/>
      <c r="D185" s="6" t="str">
        <f ca="1">IF(NOT(BB185),"n/a",IF(COUNTIF(D175:D184,Pass)=10,Pass,Fail))</f>
        <v>Pass</v>
      </c>
      <c r="E185" s="36">
        <f ca="1">AVERAGE(E175:E184)</f>
        <v>47.302</v>
      </c>
      <c r="F185" s="36">
        <f ca="1">AVERAGE(F175:F184)</f>
        <v>47.302</v>
      </c>
      <c r="G185" s="32">
        <f ca="1">IF(E185=0,0,(F185-E185)/E185)</f>
        <v>0</v>
      </c>
      <c r="H185" s="32"/>
      <c r="I185" s="36">
        <f ca="1">AVERAGE(I175:I184)</f>
        <v>50.027000000000001</v>
      </c>
      <c r="J185" s="36">
        <f ca="1">AVERAGE(J175:J184)</f>
        <v>50.027000000000001</v>
      </c>
      <c r="K185" s="36">
        <f ca="1">AVERAGE(K175:K184)</f>
        <v>50.027000000000001</v>
      </c>
      <c r="L185" s="32">
        <f t="shared" ca="1" si="374"/>
        <v>0</v>
      </c>
      <c r="M185" s="32" t="s">
        <v>542</v>
      </c>
      <c r="N185" s="30">
        <f ca="1">MIN(L175:L184)</f>
        <v>0</v>
      </c>
      <c r="O185" s="29">
        <f ca="1">AVERAGE(O175:O184)</f>
        <v>2.7249999999999979</v>
      </c>
      <c r="P185" s="30" t="s">
        <v>544</v>
      </c>
      <c r="Q185" s="29">
        <f ca="1">AVERAGE(Q175:Q184)</f>
        <v>24.705000000000002</v>
      </c>
      <c r="R185" s="29">
        <f ca="1">AVERAGE(R175:R184)</f>
        <v>7.1429999999999989</v>
      </c>
      <c r="S185" s="29">
        <f ca="1">AVERAGE(S175:S184)</f>
        <v>1.17</v>
      </c>
      <c r="T185" s="29"/>
      <c r="U185" s="29">
        <f ca="1">AVERAGE(U175:U184)</f>
        <v>14.283999999999997</v>
      </c>
      <c r="V185" s="29">
        <f ca="1">AVERAGE(V175:V184)</f>
        <v>0</v>
      </c>
      <c r="W185" s="29">
        <f ca="1">AVERAGE(W175:W184)</f>
        <v>47.302</v>
      </c>
      <c r="X185" s="29">
        <f ca="1">AVERAGE(X169:X184)</f>
        <v>50.941757456900397</v>
      </c>
      <c r="Y185" s="29" t="s">
        <v>544</v>
      </c>
      <c r="Z185" s="29">
        <f ca="1">AVERAGE(Z175:Z184)</f>
        <v>24.705000000000002</v>
      </c>
      <c r="AA185" s="29">
        <f ca="1">AVERAGE(AA175:AA184)</f>
        <v>7.1429999999999989</v>
      </c>
      <c r="AB185" s="29">
        <f ca="1">AVERAGE(AB175:AB184)</f>
        <v>1.17</v>
      </c>
      <c r="AC185" s="29">
        <f ca="1">AVERAGE(AC175:AC184)</f>
        <v>0</v>
      </c>
      <c r="AD185" s="29">
        <f ca="1">AVERAGE(AD175:AD184)</f>
        <v>14.283999999999997</v>
      </c>
      <c r="AE185" s="29"/>
      <c r="AF185" s="29">
        <f ca="1">AVERAGE(AF175:AF184)</f>
        <v>47.302</v>
      </c>
      <c r="AG185" s="29">
        <f ca="1">AVERAGE(AG169:AG184)</f>
        <v>50.941757456900397</v>
      </c>
      <c r="AI185" s="29">
        <f ca="1">AVERAGE(AI175:AI184)</f>
        <v>26.006999999999998</v>
      </c>
      <c r="AJ185" s="29">
        <f ca="1">AVERAGE(AJ175:AJ184)</f>
        <v>10.194999999999999</v>
      </c>
      <c r="AK185" s="29">
        <f ca="1">AVERAGE(AK175:AK184)</f>
        <v>1.17</v>
      </c>
      <c r="AL185" s="29">
        <f ca="1">AVERAGE(AL175:AL184)</f>
        <v>0</v>
      </c>
      <c r="AM185" s="29">
        <f ca="1">AVERAGE(AM175:AM184)</f>
        <v>12.655000000000001</v>
      </c>
      <c r="AN185" s="29"/>
      <c r="AO185" s="29">
        <f ca="1">AVERAGE(AO175:AO184)</f>
        <v>50.027000000000001</v>
      </c>
      <c r="AP185" s="29">
        <f ca="1">AVERAGE(AP169:AP184)</f>
        <v>52.489940528871891</v>
      </c>
      <c r="AR185" s="29">
        <f ca="1">AVERAGE(AR175:AR184)</f>
        <v>26.006999999999998</v>
      </c>
      <c r="AS185" s="29">
        <f ca="1">AVERAGE(AS175:AS184)</f>
        <v>10.194999999999999</v>
      </c>
      <c r="AT185" s="29">
        <f ca="1">AVERAGE(AT175:AT184)</f>
        <v>1.17</v>
      </c>
      <c r="AU185" s="29">
        <f ca="1">AVERAGE(AU175:AU184)</f>
        <v>0</v>
      </c>
      <c r="AV185" s="29">
        <f ca="1">AVERAGE(AV175:AV184)</f>
        <v>12.655000000000001</v>
      </c>
      <c r="AW185" s="29"/>
      <c r="AX185" s="29">
        <f ca="1">AVERAGE(AX175:AX184)</f>
        <v>50.027000000000001</v>
      </c>
      <c r="AY185" s="29">
        <f ca="1">AVERAGE(AY169:AY184)</f>
        <v>52.489940528871891</v>
      </c>
      <c r="BB185" s="55" t="b">
        <f t="shared" si="396"/>
        <v>1</v>
      </c>
    </row>
    <row r="186" spans="1:54" x14ac:dyDescent="0.25">
      <c r="E186" s="6"/>
      <c r="F186" s="6"/>
      <c r="G186" s="6"/>
      <c r="H186" s="6"/>
      <c r="I186" s="6"/>
      <c r="J186" s="6"/>
      <c r="K186" s="6"/>
      <c r="L186" s="5" t="s">
        <v>544</v>
      </c>
      <c r="M186" s="5" t="s">
        <v>543</v>
      </c>
      <c r="N186" s="31">
        <f ca="1">MAX(L175:L184)</f>
        <v>0</v>
      </c>
      <c r="Y186" s="6" t="s">
        <v>545</v>
      </c>
      <c r="Z186" s="30">
        <f ca="1">(Z185-Q185)/Q185</f>
        <v>0</v>
      </c>
      <c r="AA186" s="30">
        <f ca="1">(AA185-R185)/R185</f>
        <v>0</v>
      </c>
      <c r="AB186" s="30">
        <f ca="1">(AB185-S185)/S185</f>
        <v>0</v>
      </c>
      <c r="AC186" s="30"/>
      <c r="AD186" s="30">
        <f ca="1">(AD185-U185)/U185</f>
        <v>0</v>
      </c>
      <c r="AE186" s="30"/>
      <c r="AF186" s="30">
        <f ca="1">(AF185-W185)/W185</f>
        <v>0</v>
      </c>
      <c r="BB186" s="53"/>
    </row>
    <row r="187" spans="1:54" x14ac:dyDescent="0.25">
      <c r="A187" s="6" t="s">
        <v>458</v>
      </c>
      <c r="B187" s="6" t="str">
        <f>VLOOKUP(A187,TestArray,2)&amp;" in "&amp;VLOOKUP(A187,TestArray,3)&amp;" for Prototype "&amp;VLOOKUP(A187,TestArray,4)</f>
        <v>E+A+A Base &amp; Windows in Zone 12 for Prototype P1665ft2</v>
      </c>
      <c r="C187" s="6"/>
      <c r="I187" s="6" t="str">
        <f>VLOOKUP(A187,TestArray,21)</f>
        <v>Standard = Varies for this test</v>
      </c>
      <c r="O187" s="7"/>
      <c r="BB187" s="53"/>
    </row>
    <row r="188" spans="1:54" x14ac:dyDescent="0.25">
      <c r="A188" t="str">
        <f>A187</f>
        <v>U12</v>
      </c>
      <c r="B188" t="s">
        <v>3</v>
      </c>
      <c r="C188" s="3" t="str">
        <f t="shared" ref="C188:C197" si="397">VLOOKUP(A188,TestArray,4+RIGHT(B188,2))</f>
        <v>E 1440ft2 as New Construction</v>
      </c>
      <c r="D188" t="str">
        <f t="shared" ref="D188:D197" ca="1" si="398">IF(NOT(BB188),"n/a",IF(AND(H188=Yes,M188=Yes),Pass,Fail))</f>
        <v>Pass</v>
      </c>
      <c r="E188" s="2">
        <f t="shared" ref="E188:E197" ca="1" si="399">IF(Units="EDR",0,W188)</f>
        <v>238.18</v>
      </c>
      <c r="F188" s="2">
        <f t="shared" ref="F188:F197" ca="1" si="400">IF(Units="EDR",0,AF188)</f>
        <v>238.18</v>
      </c>
      <c r="G188" s="27">
        <f t="shared" ref="G188:G197" ca="1" si="401">IF(E188=0,0,(F188-E188)/E188)</f>
        <v>0</v>
      </c>
      <c r="H188" s="3" t="str">
        <f t="shared" ref="H188:H197" ca="1" si="402">IF(AND((E188-Tolerance&lt;=F188),(E188+Tolerance&gt;=F188)),Yes,No)</f>
        <v>Yes</v>
      </c>
      <c r="I188" s="2">
        <f t="shared" ref="I188:I197" ca="1" si="403">IF(Units="EDR",0,INDIRECT(RefCol&amp;INDEX(StandardArray,MATCH($N188,StandardList,0),2)))</f>
        <v>42.95</v>
      </c>
      <c r="J188" s="2">
        <f t="shared" ref="J188:J197" ca="1" si="404">IF(Units="EDR",0,AO188)</f>
        <v>42.95</v>
      </c>
      <c r="K188" s="2">
        <f t="shared" ref="K188:K197" ca="1" si="405">IF(Units="EDR",0,AX188)</f>
        <v>42.95</v>
      </c>
      <c r="L188" s="27">
        <f t="shared" ref="L188:L197" ca="1" si="406">IF(I188=0,0,(K188-I188)/I188)</f>
        <v>0</v>
      </c>
      <c r="M188" s="3" t="str">
        <f t="shared" ref="M188:M197" ca="1" si="407">IF(AND((I188-Tolerance&lt;=K188),(I188+Tolerance&gt;=K188),(J188-Tolerance&lt;=K188),(J188+Tolerance&gt;=K188)),Yes,No)</f>
        <v>Yes</v>
      </c>
      <c r="N188" s="19" t="s">
        <v>437</v>
      </c>
      <c r="O188" s="34">
        <f t="shared" ref="O188:O197" ca="1" si="408">K188-F188</f>
        <v>-195.23000000000002</v>
      </c>
      <c r="P188" s="8">
        <f t="shared" ref="P188:P197" ca="1" si="409">MATCH($A188&amp;$B188,INDIRECT(P$2),0)</f>
        <v>150</v>
      </c>
      <c r="Q188" s="2">
        <f t="shared" ref="Q188:V197" ca="1" si="410">IF(Q$3=0,"",INDEX(INDIRECT(Q$1),$P188,Q$3))</f>
        <v>61.74</v>
      </c>
      <c r="R188" s="2">
        <f t="shared" ca="1" si="410"/>
        <v>156.72999999999999</v>
      </c>
      <c r="S188" s="2">
        <f t="shared" ca="1" si="410"/>
        <v>1.48</v>
      </c>
      <c r="T188" s="2">
        <f t="shared" ca="1" si="410"/>
        <v>0</v>
      </c>
      <c r="U188" s="2">
        <f t="shared" ca="1" si="410"/>
        <v>18.23</v>
      </c>
      <c r="V188" s="2">
        <f t="shared" ca="1" si="410"/>
        <v>0</v>
      </c>
      <c r="W188" s="2">
        <f t="shared" ref="W188:W197" ca="1" si="411">IF(TotalSum="No",INDEX(INDIRECT(W$1),$P188,W$3),SUM(Q188:V188))</f>
        <v>238.18</v>
      </c>
      <c r="X188" s="2">
        <f t="shared" ref="X188:X197" ca="1" si="412">IF(X$3=0,"",INDEX(INDIRECT(X$1),$P188,X$3))</f>
        <v>143.30000000000001</v>
      </c>
      <c r="Y188" s="8">
        <f t="shared" ref="Y188:Y197" ca="1" si="413">MATCH($A188&amp;$B188,INDIRECT(Y$2),0)</f>
        <v>150</v>
      </c>
      <c r="Z188" s="2">
        <f t="shared" ref="Z188:AE197" ca="1" si="414">IF(Z$3=0,"",INDEX(INDIRECT(Z$1),$Y188,Z$3))</f>
        <v>61.74</v>
      </c>
      <c r="AA188" s="2">
        <f t="shared" ca="1" si="414"/>
        <v>156.72999999999999</v>
      </c>
      <c r="AB188" s="2">
        <f t="shared" ca="1" si="414"/>
        <v>1.48</v>
      </c>
      <c r="AC188" s="2">
        <f t="shared" ca="1" si="414"/>
        <v>0</v>
      </c>
      <c r="AD188" s="2">
        <f t="shared" ca="1" si="414"/>
        <v>18.23</v>
      </c>
      <c r="AE188" s="2">
        <f t="shared" ca="1" si="414"/>
        <v>0</v>
      </c>
      <c r="AF188" s="2">
        <f t="shared" ref="AF188:AF197" ca="1" si="415">IF(TotalSum="No",INDEX(INDIRECT(AF$1),$Y188,AF$3),SUM(Z188:AE188))</f>
        <v>238.18</v>
      </c>
      <c r="AG188" s="2">
        <f t="shared" ref="AG188:AG197" ca="1" si="416">IF(AG$3=0,"",INDEX(INDIRECT(AG$1),$P188,AG$3))</f>
        <v>143.30000000000001</v>
      </c>
      <c r="AH188" s="8">
        <f t="shared" ref="AH188:AH197" ca="1" si="417">MATCH($A188&amp;$B188,INDIRECT(AH$2),0)</f>
        <v>150</v>
      </c>
      <c r="AI188" s="2">
        <f t="shared" ref="AI188:AN197" ca="1" si="418">IF(AI$3=0,"",INDEX(INDIRECT(AI$1),$AH188,AI$3))</f>
        <v>19.09</v>
      </c>
      <c r="AJ188" s="2">
        <f t="shared" ca="1" si="418"/>
        <v>10.3</v>
      </c>
      <c r="AK188" s="2">
        <f t="shared" ca="1" si="418"/>
        <v>1.48</v>
      </c>
      <c r="AL188" s="2">
        <f t="shared" ca="1" si="418"/>
        <v>0</v>
      </c>
      <c r="AM188" s="2">
        <f t="shared" ca="1" si="418"/>
        <v>12.08</v>
      </c>
      <c r="AN188" s="2" t="str">
        <f t="shared" ca="1" si="418"/>
        <v/>
      </c>
      <c r="AO188" s="2">
        <f t="shared" ref="AO188:AO197" ca="1" si="419">IF(TotalSum="No",INDEX(INDIRECT(AO$1),$AH188,AO$3),SUM(AI188:AN188))</f>
        <v>42.95</v>
      </c>
      <c r="AP188" s="2">
        <f t="shared" ref="AP188:AP197" ca="1" si="420">IF(AP$3=0,"",INDEX(INDIRECT(AP$1),$P188,AP$3))</f>
        <v>48.2</v>
      </c>
      <c r="AQ188" s="8">
        <f t="shared" ref="AQ188:AQ197" ca="1" si="421">MATCH($A188&amp;$B188,INDIRECT(AQ$2),0)</f>
        <v>150</v>
      </c>
      <c r="AR188" s="2">
        <f t="shared" ref="AR188:AW197" ca="1" si="422">IF(AR$3=0,"",INDEX(INDIRECT(AR$1),$AQ188,AR$3))</f>
        <v>19.09</v>
      </c>
      <c r="AS188" s="2">
        <f t="shared" ca="1" si="422"/>
        <v>10.3</v>
      </c>
      <c r="AT188" s="2">
        <f t="shared" ca="1" si="422"/>
        <v>1.48</v>
      </c>
      <c r="AU188" s="2">
        <f t="shared" ca="1" si="422"/>
        <v>0</v>
      </c>
      <c r="AV188" s="2">
        <f t="shared" ca="1" si="422"/>
        <v>12.08</v>
      </c>
      <c r="AW188" s="2" t="str">
        <f t="shared" ca="1" si="422"/>
        <v/>
      </c>
      <c r="AX188" s="2">
        <f t="shared" ref="AX188:AX197" ca="1" si="423">IF(TotalSum="No",INDEX(INDIRECT(AX$1),$AQ188,AX$3),SUM(AR188:AW188))</f>
        <v>42.95</v>
      </c>
      <c r="AY188" s="2">
        <f t="shared" ref="AY188:AY197" ca="1" si="424">IF(AY$3=0,"",INDEX(INDIRECT(AY$1),$P188,AY$3))</f>
        <v>48.2</v>
      </c>
      <c r="AZ188" t="str">
        <f t="shared" ref="AZ188:AZ197" si="425">A188&amp;B188</f>
        <v>U12R01</v>
      </c>
      <c r="BA188">
        <f t="shared" ref="BA188:BA197" si="426">ROW(AZ188)</f>
        <v>188</v>
      </c>
      <c r="BB188" s="53" t="b">
        <f>AND(SingleFamily="Yes",AdditionsAlterations="Yes")</f>
        <v>1</v>
      </c>
    </row>
    <row r="189" spans="1:54" x14ac:dyDescent="0.25">
      <c r="A189" t="str">
        <f t="shared" ref="A189:A197" si="427">A188</f>
        <v>U12</v>
      </c>
      <c r="B189" t="s">
        <v>26</v>
      </c>
      <c r="C189" s="3" t="str">
        <f t="shared" si="397"/>
        <v>E 1440ft2 as Addition/Alteration</v>
      </c>
      <c r="D189" s="56" t="str">
        <f t="shared" ca="1" si="398"/>
        <v>Pass</v>
      </c>
      <c r="E189" s="2">
        <f t="shared" ca="1" si="399"/>
        <v>240.87</v>
      </c>
      <c r="F189" s="2">
        <f t="shared" ca="1" si="400"/>
        <v>240.87</v>
      </c>
      <c r="G189" s="27">
        <f t="shared" ca="1" si="401"/>
        <v>0</v>
      </c>
      <c r="H189" s="3" t="str">
        <f t="shared" ca="1" si="402"/>
        <v>Yes</v>
      </c>
      <c r="I189" s="2">
        <f t="shared" ca="1" si="403"/>
        <v>240.87</v>
      </c>
      <c r="J189" s="2">
        <f t="shared" ca="1" si="404"/>
        <v>240.87</v>
      </c>
      <c r="K189" s="2">
        <f t="shared" ca="1" si="405"/>
        <v>240.87</v>
      </c>
      <c r="L189" s="27">
        <f t="shared" ca="1" si="406"/>
        <v>0</v>
      </c>
      <c r="M189" s="3" t="str">
        <f t="shared" ca="1" si="407"/>
        <v>Yes</v>
      </c>
      <c r="N189" s="19" t="s">
        <v>438</v>
      </c>
      <c r="O189" s="34">
        <f t="shared" ca="1" si="408"/>
        <v>0</v>
      </c>
      <c r="P189" s="8">
        <f t="shared" ca="1" si="409"/>
        <v>151</v>
      </c>
      <c r="Q189" s="2">
        <f t="shared" ca="1" si="410"/>
        <v>60.09</v>
      </c>
      <c r="R189" s="2">
        <f t="shared" ca="1" si="410"/>
        <v>162.55000000000001</v>
      </c>
      <c r="S189" s="2">
        <f t="shared" ca="1" si="410"/>
        <v>0</v>
      </c>
      <c r="T189" s="2">
        <f t="shared" ca="1" si="410"/>
        <v>0</v>
      </c>
      <c r="U189" s="2">
        <f t="shared" ca="1" si="410"/>
        <v>18.23</v>
      </c>
      <c r="V189" s="2">
        <f t="shared" ca="1" si="410"/>
        <v>0</v>
      </c>
      <c r="W189" s="2">
        <f t="shared" ca="1" si="411"/>
        <v>240.87</v>
      </c>
      <c r="X189" s="2">
        <f t="shared" ca="1" si="412"/>
        <v>0</v>
      </c>
      <c r="Y189" s="8">
        <f t="shared" ca="1" si="413"/>
        <v>151</v>
      </c>
      <c r="Z189" s="2">
        <f t="shared" ca="1" si="414"/>
        <v>60.09</v>
      </c>
      <c r="AA189" s="2">
        <f t="shared" ca="1" si="414"/>
        <v>162.55000000000001</v>
      </c>
      <c r="AB189" s="2">
        <f t="shared" ca="1" si="414"/>
        <v>0</v>
      </c>
      <c r="AC189" s="2">
        <f t="shared" ca="1" si="414"/>
        <v>0</v>
      </c>
      <c r="AD189" s="2">
        <f t="shared" ca="1" si="414"/>
        <v>18.23</v>
      </c>
      <c r="AE189" s="2">
        <f t="shared" ca="1" si="414"/>
        <v>0</v>
      </c>
      <c r="AF189" s="2">
        <f t="shared" ca="1" si="415"/>
        <v>240.87</v>
      </c>
      <c r="AG189" s="2">
        <f t="shared" ca="1" si="416"/>
        <v>0</v>
      </c>
      <c r="AH189" s="8">
        <f t="shared" ca="1" si="417"/>
        <v>151</v>
      </c>
      <c r="AI189" s="2">
        <f t="shared" ca="1" si="418"/>
        <v>60.09</v>
      </c>
      <c r="AJ189" s="2">
        <f t="shared" ca="1" si="418"/>
        <v>162.55000000000001</v>
      </c>
      <c r="AK189" s="2">
        <f t="shared" ca="1" si="418"/>
        <v>0</v>
      </c>
      <c r="AL189" s="2">
        <f t="shared" ca="1" si="418"/>
        <v>0</v>
      </c>
      <c r="AM189" s="2">
        <f t="shared" ca="1" si="418"/>
        <v>18.23</v>
      </c>
      <c r="AN189" s="2" t="str">
        <f t="shared" ca="1" si="418"/>
        <v/>
      </c>
      <c r="AO189" s="2">
        <f t="shared" ca="1" si="419"/>
        <v>240.87</v>
      </c>
      <c r="AP189" s="2">
        <f t="shared" ca="1" si="420"/>
        <v>167.2</v>
      </c>
      <c r="AQ189" s="8">
        <f t="shared" ca="1" si="421"/>
        <v>151</v>
      </c>
      <c r="AR189" s="2">
        <f t="shared" ca="1" si="422"/>
        <v>60.09</v>
      </c>
      <c r="AS189" s="2">
        <f t="shared" ca="1" si="422"/>
        <v>162.55000000000001</v>
      </c>
      <c r="AT189" s="2">
        <f t="shared" ca="1" si="422"/>
        <v>0</v>
      </c>
      <c r="AU189" s="2">
        <f t="shared" ca="1" si="422"/>
        <v>0</v>
      </c>
      <c r="AV189" s="2">
        <f t="shared" ca="1" si="422"/>
        <v>18.23</v>
      </c>
      <c r="AW189" s="2" t="str">
        <f t="shared" ca="1" si="422"/>
        <v/>
      </c>
      <c r="AX189" s="2">
        <f t="shared" ca="1" si="423"/>
        <v>240.87</v>
      </c>
      <c r="AY189" s="2">
        <f t="shared" ca="1" si="424"/>
        <v>167.2</v>
      </c>
      <c r="AZ189" t="str">
        <f t="shared" si="425"/>
        <v>U12R02</v>
      </c>
      <c r="BA189">
        <f t="shared" si="426"/>
        <v>189</v>
      </c>
      <c r="BB189" s="53" t="b">
        <f>BB188</f>
        <v>1</v>
      </c>
    </row>
    <row r="190" spans="1:54" x14ac:dyDescent="0.25">
      <c r="A190" t="str">
        <f t="shared" si="427"/>
        <v>U12</v>
      </c>
      <c r="B190" t="s">
        <v>27</v>
      </c>
      <c r="C190" s="3" t="str">
        <f t="shared" si="397"/>
        <v>EA 1665ft2</v>
      </c>
      <c r="D190" s="56" t="str">
        <f t="shared" ca="1" si="398"/>
        <v>Pass</v>
      </c>
      <c r="E190" s="2">
        <f t="shared" ca="1" si="399"/>
        <v>211.74</v>
      </c>
      <c r="F190" s="2">
        <f t="shared" ca="1" si="400"/>
        <v>211.74</v>
      </c>
      <c r="G190" s="27">
        <f t="shared" ca="1" si="401"/>
        <v>0</v>
      </c>
      <c r="H190" s="3" t="str">
        <f t="shared" ca="1" si="402"/>
        <v>Yes</v>
      </c>
      <c r="I190" s="2">
        <f t="shared" ca="1" si="403"/>
        <v>207.93</v>
      </c>
      <c r="J190" s="2">
        <f t="shared" ca="1" si="404"/>
        <v>207.93</v>
      </c>
      <c r="K190" s="2">
        <f t="shared" ca="1" si="405"/>
        <v>207.93</v>
      </c>
      <c r="L190" s="27">
        <f t="shared" ca="1" si="406"/>
        <v>0</v>
      </c>
      <c r="M190" s="3" t="str">
        <f t="shared" ca="1" si="407"/>
        <v>Yes</v>
      </c>
      <c r="N190" s="19" t="s">
        <v>439</v>
      </c>
      <c r="O190" s="34">
        <f t="shared" ca="1" si="408"/>
        <v>-3.8100000000000023</v>
      </c>
      <c r="P190" s="8">
        <f t="shared" ca="1" si="409"/>
        <v>152</v>
      </c>
      <c r="Q190" s="2">
        <f t="shared" ca="1" si="410"/>
        <v>57.32</v>
      </c>
      <c r="R190" s="2">
        <f t="shared" ca="1" si="410"/>
        <v>138.53</v>
      </c>
      <c r="S190" s="2">
        <f t="shared" ca="1" si="410"/>
        <v>0</v>
      </c>
      <c r="T190" s="2">
        <f t="shared" ca="1" si="410"/>
        <v>0</v>
      </c>
      <c r="U190" s="2">
        <f t="shared" ca="1" si="410"/>
        <v>15.89</v>
      </c>
      <c r="V190" s="2">
        <f t="shared" ca="1" si="410"/>
        <v>0</v>
      </c>
      <c r="W190" s="2">
        <f t="shared" ca="1" si="411"/>
        <v>211.74</v>
      </c>
      <c r="X190" s="2">
        <f t="shared" ca="1" si="412"/>
        <v>0</v>
      </c>
      <c r="Y190" s="8">
        <f t="shared" ca="1" si="413"/>
        <v>152</v>
      </c>
      <c r="Z190" s="2">
        <f t="shared" ca="1" si="414"/>
        <v>57.32</v>
      </c>
      <c r="AA190" s="2">
        <f t="shared" ca="1" si="414"/>
        <v>138.53</v>
      </c>
      <c r="AB190" s="2">
        <f t="shared" ca="1" si="414"/>
        <v>0</v>
      </c>
      <c r="AC190" s="2">
        <f t="shared" ca="1" si="414"/>
        <v>0</v>
      </c>
      <c r="AD190" s="2">
        <f t="shared" ca="1" si="414"/>
        <v>15.89</v>
      </c>
      <c r="AE190" s="2">
        <f t="shared" ca="1" si="414"/>
        <v>0</v>
      </c>
      <c r="AF190" s="2">
        <f t="shared" ca="1" si="415"/>
        <v>211.74</v>
      </c>
      <c r="AG190" s="2">
        <f t="shared" ca="1" si="416"/>
        <v>0</v>
      </c>
      <c r="AH190" s="8">
        <f t="shared" ca="1" si="417"/>
        <v>152</v>
      </c>
      <c r="AI190" s="2">
        <f t="shared" ca="1" si="418"/>
        <v>56.64</v>
      </c>
      <c r="AJ190" s="2">
        <f t="shared" ca="1" si="418"/>
        <v>135.4</v>
      </c>
      <c r="AK190" s="2">
        <f t="shared" ca="1" si="418"/>
        <v>0</v>
      </c>
      <c r="AL190" s="2">
        <f t="shared" ca="1" si="418"/>
        <v>0</v>
      </c>
      <c r="AM190" s="2">
        <f t="shared" ca="1" si="418"/>
        <v>15.89</v>
      </c>
      <c r="AN190" s="2" t="str">
        <f t="shared" ca="1" si="418"/>
        <v/>
      </c>
      <c r="AO190" s="2">
        <f t="shared" ca="1" si="419"/>
        <v>207.93</v>
      </c>
      <c r="AP190" s="2">
        <f t="shared" ca="1" si="420"/>
        <v>139.82</v>
      </c>
      <c r="AQ190" s="8">
        <f t="shared" ca="1" si="421"/>
        <v>152</v>
      </c>
      <c r="AR190" s="2">
        <f t="shared" ca="1" si="422"/>
        <v>56.64</v>
      </c>
      <c r="AS190" s="2">
        <f t="shared" ca="1" si="422"/>
        <v>135.4</v>
      </c>
      <c r="AT190" s="2">
        <f t="shared" ca="1" si="422"/>
        <v>0</v>
      </c>
      <c r="AU190" s="2">
        <f t="shared" ca="1" si="422"/>
        <v>0</v>
      </c>
      <c r="AV190" s="2">
        <f t="shared" ca="1" si="422"/>
        <v>15.89</v>
      </c>
      <c r="AW190" s="2" t="str">
        <f t="shared" ca="1" si="422"/>
        <v/>
      </c>
      <c r="AX190" s="2">
        <f t="shared" ca="1" si="423"/>
        <v>207.93</v>
      </c>
      <c r="AY190" s="2">
        <f t="shared" ca="1" si="424"/>
        <v>139.82</v>
      </c>
      <c r="AZ190" t="str">
        <f t="shared" si="425"/>
        <v>U12R03</v>
      </c>
      <c r="BA190">
        <f t="shared" si="426"/>
        <v>190</v>
      </c>
      <c r="BB190" s="55" t="b">
        <f t="shared" ref="BB190:BB198" si="428">BB189</f>
        <v>1</v>
      </c>
    </row>
    <row r="191" spans="1:54" x14ac:dyDescent="0.25">
      <c r="A191" t="str">
        <f t="shared" si="427"/>
        <v>U12</v>
      </c>
      <c r="B191" t="s">
        <v>28</v>
      </c>
      <c r="C191" s="3" t="str">
        <f t="shared" si="397"/>
        <v>EAA Ceiling R38 Verified</v>
      </c>
      <c r="D191" s="56" t="str">
        <f t="shared" ca="1" si="398"/>
        <v>Pass</v>
      </c>
      <c r="E191" s="2">
        <f t="shared" ca="1" si="399"/>
        <v>185.88</v>
      </c>
      <c r="F191" s="2">
        <f t="shared" ca="1" si="400"/>
        <v>185.88</v>
      </c>
      <c r="G191" s="27">
        <f t="shared" ca="1" si="401"/>
        <v>0</v>
      </c>
      <c r="H191" s="3" t="str">
        <f t="shared" ca="1" si="402"/>
        <v>Yes</v>
      </c>
      <c r="I191" s="2">
        <f t="shared" ca="1" si="403"/>
        <v>207.93</v>
      </c>
      <c r="J191" s="2">
        <f t="shared" ca="1" si="404"/>
        <v>207.93</v>
      </c>
      <c r="K191" s="2">
        <f t="shared" ca="1" si="405"/>
        <v>207.93</v>
      </c>
      <c r="L191" s="27">
        <f t="shared" ca="1" si="406"/>
        <v>0</v>
      </c>
      <c r="M191" s="3" t="str">
        <f t="shared" ca="1" si="407"/>
        <v>Yes</v>
      </c>
      <c r="N191" s="26" t="s">
        <v>439</v>
      </c>
      <c r="O191" s="34">
        <f t="shared" ca="1" si="408"/>
        <v>22.050000000000011</v>
      </c>
      <c r="P191" s="8">
        <f t="shared" ca="1" si="409"/>
        <v>153</v>
      </c>
      <c r="Q191" s="2">
        <f t="shared" ca="1" si="410"/>
        <v>52.69</v>
      </c>
      <c r="R191" s="2">
        <f t="shared" ca="1" si="410"/>
        <v>117.3</v>
      </c>
      <c r="S191" s="2">
        <f t="shared" ca="1" si="410"/>
        <v>0</v>
      </c>
      <c r="T191" s="2">
        <f t="shared" ca="1" si="410"/>
        <v>0</v>
      </c>
      <c r="U191" s="2">
        <f t="shared" ca="1" si="410"/>
        <v>15.89</v>
      </c>
      <c r="V191" s="2">
        <f t="shared" ca="1" si="410"/>
        <v>0</v>
      </c>
      <c r="W191" s="2">
        <f t="shared" ca="1" si="411"/>
        <v>185.88</v>
      </c>
      <c r="X191" s="2">
        <f t="shared" ca="1" si="412"/>
        <v>0</v>
      </c>
      <c r="Y191" s="8">
        <f t="shared" ca="1" si="413"/>
        <v>153</v>
      </c>
      <c r="Z191" s="2">
        <f t="shared" ca="1" si="414"/>
        <v>52.69</v>
      </c>
      <c r="AA191" s="2">
        <f t="shared" ca="1" si="414"/>
        <v>117.3</v>
      </c>
      <c r="AB191" s="2">
        <f t="shared" ca="1" si="414"/>
        <v>0</v>
      </c>
      <c r="AC191" s="2">
        <f t="shared" ca="1" si="414"/>
        <v>0</v>
      </c>
      <c r="AD191" s="2">
        <f t="shared" ca="1" si="414"/>
        <v>15.89</v>
      </c>
      <c r="AE191" s="2">
        <f t="shared" ca="1" si="414"/>
        <v>0</v>
      </c>
      <c r="AF191" s="2">
        <f t="shared" ca="1" si="415"/>
        <v>185.88</v>
      </c>
      <c r="AG191" s="2">
        <f t="shared" ca="1" si="416"/>
        <v>0</v>
      </c>
      <c r="AH191" s="8">
        <f t="shared" ca="1" si="417"/>
        <v>153</v>
      </c>
      <c r="AI191" s="2">
        <f t="shared" ca="1" si="418"/>
        <v>56.64</v>
      </c>
      <c r="AJ191" s="2">
        <f t="shared" ca="1" si="418"/>
        <v>135.4</v>
      </c>
      <c r="AK191" s="2">
        <f t="shared" ca="1" si="418"/>
        <v>0</v>
      </c>
      <c r="AL191" s="2">
        <f t="shared" ca="1" si="418"/>
        <v>0</v>
      </c>
      <c r="AM191" s="2">
        <f t="shared" ca="1" si="418"/>
        <v>15.89</v>
      </c>
      <c r="AN191" s="2" t="str">
        <f t="shared" ca="1" si="418"/>
        <v/>
      </c>
      <c r="AO191" s="2">
        <f t="shared" ca="1" si="419"/>
        <v>207.93</v>
      </c>
      <c r="AP191" s="2">
        <f t="shared" ca="1" si="420"/>
        <v>139.82</v>
      </c>
      <c r="AQ191" s="8">
        <f t="shared" ca="1" si="421"/>
        <v>153</v>
      </c>
      <c r="AR191" s="2">
        <f t="shared" ca="1" si="422"/>
        <v>56.64</v>
      </c>
      <c r="AS191" s="2">
        <f t="shared" ca="1" si="422"/>
        <v>135.4</v>
      </c>
      <c r="AT191" s="2">
        <f t="shared" ca="1" si="422"/>
        <v>0</v>
      </c>
      <c r="AU191" s="2">
        <f t="shared" ca="1" si="422"/>
        <v>0</v>
      </c>
      <c r="AV191" s="2">
        <f t="shared" ca="1" si="422"/>
        <v>15.89</v>
      </c>
      <c r="AW191" s="2" t="str">
        <f t="shared" ca="1" si="422"/>
        <v/>
      </c>
      <c r="AX191" s="2">
        <f t="shared" ca="1" si="423"/>
        <v>207.93</v>
      </c>
      <c r="AY191" s="2">
        <f t="shared" ca="1" si="424"/>
        <v>139.82</v>
      </c>
      <c r="AZ191" t="str">
        <f t="shared" si="425"/>
        <v>U12R04</v>
      </c>
      <c r="BA191">
        <f t="shared" si="426"/>
        <v>191</v>
      </c>
      <c r="BB191" s="55" t="b">
        <f t="shared" si="428"/>
        <v>1</v>
      </c>
    </row>
    <row r="192" spans="1:54" x14ac:dyDescent="0.25">
      <c r="A192" t="str">
        <f t="shared" si="427"/>
        <v>U12</v>
      </c>
      <c r="B192" t="s">
        <v>29</v>
      </c>
      <c r="C192" s="3" t="str">
        <f t="shared" si="397"/>
        <v>EAA Ceiling R38 Verified Wind U0.41/S0.36</v>
      </c>
      <c r="D192" s="56" t="str">
        <f t="shared" ca="1" si="398"/>
        <v>Pass</v>
      </c>
      <c r="E192" s="2">
        <f t="shared" ca="1" si="399"/>
        <v>151.44999999999999</v>
      </c>
      <c r="F192" s="2">
        <f t="shared" ca="1" si="400"/>
        <v>151.44999999999999</v>
      </c>
      <c r="G192" s="27">
        <f t="shared" ca="1" si="401"/>
        <v>0</v>
      </c>
      <c r="H192" s="3" t="str">
        <f t="shared" ca="1" si="402"/>
        <v>Yes</v>
      </c>
      <c r="I192" s="2">
        <f t="shared" ca="1" si="403"/>
        <v>174.74</v>
      </c>
      <c r="J192" s="2">
        <f t="shared" ca="1" si="404"/>
        <v>174.74</v>
      </c>
      <c r="K192" s="2">
        <f t="shared" ca="1" si="405"/>
        <v>174.74</v>
      </c>
      <c r="L192" s="27">
        <f t="shared" ca="1" si="406"/>
        <v>0</v>
      </c>
      <c r="M192" s="3" t="str">
        <f t="shared" ca="1" si="407"/>
        <v>Yes</v>
      </c>
      <c r="N192" s="24" t="s">
        <v>441</v>
      </c>
      <c r="O192" s="34">
        <f t="shared" ca="1" si="408"/>
        <v>23.29000000000002</v>
      </c>
      <c r="P192" s="8">
        <f t="shared" ca="1" si="409"/>
        <v>154</v>
      </c>
      <c r="Q192" s="2">
        <f t="shared" ca="1" si="410"/>
        <v>47.94</v>
      </c>
      <c r="R192" s="2">
        <f t="shared" ca="1" si="410"/>
        <v>87.62</v>
      </c>
      <c r="S192" s="2">
        <f t="shared" ca="1" si="410"/>
        <v>0</v>
      </c>
      <c r="T192" s="2">
        <f t="shared" ca="1" si="410"/>
        <v>0</v>
      </c>
      <c r="U192" s="2">
        <f t="shared" ca="1" si="410"/>
        <v>15.89</v>
      </c>
      <c r="V192" s="2">
        <f t="shared" ca="1" si="410"/>
        <v>0</v>
      </c>
      <c r="W192" s="2">
        <f t="shared" ca="1" si="411"/>
        <v>151.44999999999999</v>
      </c>
      <c r="X192" s="2">
        <f t="shared" ca="1" si="412"/>
        <v>0</v>
      </c>
      <c r="Y192" s="8">
        <f t="shared" ca="1" si="413"/>
        <v>154</v>
      </c>
      <c r="Z192" s="2">
        <f t="shared" ca="1" si="414"/>
        <v>47.94</v>
      </c>
      <c r="AA192" s="2">
        <f t="shared" ca="1" si="414"/>
        <v>87.62</v>
      </c>
      <c r="AB192" s="2">
        <f t="shared" ca="1" si="414"/>
        <v>0</v>
      </c>
      <c r="AC192" s="2">
        <f t="shared" ca="1" si="414"/>
        <v>0</v>
      </c>
      <c r="AD192" s="2">
        <f t="shared" ca="1" si="414"/>
        <v>15.89</v>
      </c>
      <c r="AE192" s="2">
        <f t="shared" ca="1" si="414"/>
        <v>0</v>
      </c>
      <c r="AF192" s="2">
        <f t="shared" ca="1" si="415"/>
        <v>151.44999999999999</v>
      </c>
      <c r="AG192" s="2">
        <f t="shared" ca="1" si="416"/>
        <v>0</v>
      </c>
      <c r="AH192" s="8">
        <f t="shared" ca="1" si="417"/>
        <v>154</v>
      </c>
      <c r="AI192" s="2">
        <f t="shared" ca="1" si="418"/>
        <v>51.66</v>
      </c>
      <c r="AJ192" s="2">
        <f t="shared" ca="1" si="418"/>
        <v>107.19</v>
      </c>
      <c r="AK192" s="2">
        <f t="shared" ca="1" si="418"/>
        <v>0</v>
      </c>
      <c r="AL192" s="2">
        <f t="shared" ca="1" si="418"/>
        <v>0</v>
      </c>
      <c r="AM192" s="2">
        <f t="shared" ca="1" si="418"/>
        <v>15.89</v>
      </c>
      <c r="AN192" s="2" t="str">
        <f t="shared" ca="1" si="418"/>
        <v/>
      </c>
      <c r="AO192" s="2">
        <f t="shared" ca="1" si="419"/>
        <v>174.74</v>
      </c>
      <c r="AP192" s="2">
        <f t="shared" ca="1" si="420"/>
        <v>111.23</v>
      </c>
      <c r="AQ192" s="8">
        <f t="shared" ca="1" si="421"/>
        <v>154</v>
      </c>
      <c r="AR192" s="2">
        <f t="shared" ca="1" si="422"/>
        <v>51.66</v>
      </c>
      <c r="AS192" s="2">
        <f t="shared" ca="1" si="422"/>
        <v>107.19</v>
      </c>
      <c r="AT192" s="2">
        <f t="shared" ca="1" si="422"/>
        <v>0</v>
      </c>
      <c r="AU192" s="2">
        <f t="shared" ca="1" si="422"/>
        <v>0</v>
      </c>
      <c r="AV192" s="2">
        <f t="shared" ca="1" si="422"/>
        <v>15.89</v>
      </c>
      <c r="AW192" s="2" t="str">
        <f t="shared" ca="1" si="422"/>
        <v/>
      </c>
      <c r="AX192" s="2">
        <f t="shared" ca="1" si="423"/>
        <v>174.74</v>
      </c>
      <c r="AY192" s="2">
        <f t="shared" ca="1" si="424"/>
        <v>111.23</v>
      </c>
      <c r="AZ192" t="str">
        <f t="shared" si="425"/>
        <v>U12R05</v>
      </c>
      <c r="BA192">
        <f t="shared" si="426"/>
        <v>192</v>
      </c>
      <c r="BB192" s="55" t="b">
        <f t="shared" si="428"/>
        <v>1</v>
      </c>
    </row>
    <row r="193" spans="1:54" x14ac:dyDescent="0.25">
      <c r="A193" t="str">
        <f t="shared" si="427"/>
        <v>U12</v>
      </c>
      <c r="B193" t="s">
        <v>30</v>
      </c>
      <c r="C193" s="3" t="str">
        <f t="shared" si="397"/>
        <v>EAA Ceiling R38 Verified Wind U0.41/S0.36 Verified</v>
      </c>
      <c r="D193" s="56" t="str">
        <f t="shared" ca="1" si="398"/>
        <v>Pass</v>
      </c>
      <c r="E193" s="2">
        <f t="shared" ca="1" si="399"/>
        <v>151.44999999999999</v>
      </c>
      <c r="F193" s="2">
        <f t="shared" ca="1" si="400"/>
        <v>151.44999999999999</v>
      </c>
      <c r="G193" s="27">
        <f t="shared" ca="1" si="401"/>
        <v>0</v>
      </c>
      <c r="H193" s="3" t="str">
        <f t="shared" ca="1" si="402"/>
        <v>Yes</v>
      </c>
      <c r="I193" s="2">
        <f t="shared" ca="1" si="403"/>
        <v>174.74</v>
      </c>
      <c r="J193" s="2">
        <f t="shared" ca="1" si="404"/>
        <v>174.74</v>
      </c>
      <c r="K193" s="2">
        <f t="shared" ca="1" si="405"/>
        <v>174.74</v>
      </c>
      <c r="L193" s="27">
        <f t="shared" ca="1" si="406"/>
        <v>0</v>
      </c>
      <c r="M193" s="3" t="str">
        <f t="shared" ca="1" si="407"/>
        <v>Yes</v>
      </c>
      <c r="N193" s="24" t="str">
        <f>N192</f>
        <v>U12R05</v>
      </c>
      <c r="O193" s="34">
        <f t="shared" ca="1" si="408"/>
        <v>23.29000000000002</v>
      </c>
      <c r="P193" s="8">
        <f t="shared" ca="1" si="409"/>
        <v>155</v>
      </c>
      <c r="Q193" s="2">
        <f t="shared" ca="1" si="410"/>
        <v>47.94</v>
      </c>
      <c r="R193" s="2">
        <f t="shared" ca="1" si="410"/>
        <v>87.62</v>
      </c>
      <c r="S193" s="2">
        <f t="shared" ca="1" si="410"/>
        <v>0</v>
      </c>
      <c r="T193" s="2">
        <f t="shared" ca="1" si="410"/>
        <v>0</v>
      </c>
      <c r="U193" s="2">
        <f t="shared" ca="1" si="410"/>
        <v>15.89</v>
      </c>
      <c r="V193" s="2">
        <f t="shared" ca="1" si="410"/>
        <v>0</v>
      </c>
      <c r="W193" s="2">
        <f t="shared" ca="1" si="411"/>
        <v>151.44999999999999</v>
      </c>
      <c r="X193" s="2">
        <f t="shared" ca="1" si="412"/>
        <v>0</v>
      </c>
      <c r="Y193" s="8">
        <f t="shared" ca="1" si="413"/>
        <v>155</v>
      </c>
      <c r="Z193" s="2">
        <f t="shared" ca="1" si="414"/>
        <v>47.94</v>
      </c>
      <c r="AA193" s="2">
        <f t="shared" ca="1" si="414"/>
        <v>87.62</v>
      </c>
      <c r="AB193" s="2">
        <f t="shared" ca="1" si="414"/>
        <v>0</v>
      </c>
      <c r="AC193" s="2">
        <f t="shared" ca="1" si="414"/>
        <v>0</v>
      </c>
      <c r="AD193" s="2">
        <f t="shared" ca="1" si="414"/>
        <v>15.89</v>
      </c>
      <c r="AE193" s="2">
        <f t="shared" ca="1" si="414"/>
        <v>0</v>
      </c>
      <c r="AF193" s="2">
        <f t="shared" ca="1" si="415"/>
        <v>151.44999999999999</v>
      </c>
      <c r="AG193" s="2">
        <f t="shared" ca="1" si="416"/>
        <v>0</v>
      </c>
      <c r="AH193" s="8">
        <f t="shared" ca="1" si="417"/>
        <v>155</v>
      </c>
      <c r="AI193" s="2">
        <f t="shared" ca="1" si="418"/>
        <v>51.66</v>
      </c>
      <c r="AJ193" s="2">
        <f t="shared" ca="1" si="418"/>
        <v>107.19</v>
      </c>
      <c r="AK193" s="2">
        <f t="shared" ca="1" si="418"/>
        <v>0</v>
      </c>
      <c r="AL193" s="2">
        <f t="shared" ca="1" si="418"/>
        <v>0</v>
      </c>
      <c r="AM193" s="2">
        <f t="shared" ca="1" si="418"/>
        <v>15.89</v>
      </c>
      <c r="AN193" s="2" t="str">
        <f t="shared" ca="1" si="418"/>
        <v/>
      </c>
      <c r="AO193" s="2">
        <f t="shared" ca="1" si="419"/>
        <v>174.74</v>
      </c>
      <c r="AP193" s="2">
        <f t="shared" ca="1" si="420"/>
        <v>111.23</v>
      </c>
      <c r="AQ193" s="8">
        <f t="shared" ca="1" si="421"/>
        <v>155</v>
      </c>
      <c r="AR193" s="2">
        <f t="shared" ca="1" si="422"/>
        <v>51.66</v>
      </c>
      <c r="AS193" s="2">
        <f t="shared" ca="1" si="422"/>
        <v>107.19</v>
      </c>
      <c r="AT193" s="2">
        <f t="shared" ca="1" si="422"/>
        <v>0</v>
      </c>
      <c r="AU193" s="2">
        <f t="shared" ca="1" si="422"/>
        <v>0</v>
      </c>
      <c r="AV193" s="2">
        <f t="shared" ca="1" si="422"/>
        <v>15.89</v>
      </c>
      <c r="AW193" s="2" t="str">
        <f t="shared" ca="1" si="422"/>
        <v/>
      </c>
      <c r="AX193" s="2">
        <f t="shared" ca="1" si="423"/>
        <v>174.74</v>
      </c>
      <c r="AY193" s="2">
        <f t="shared" ca="1" si="424"/>
        <v>111.23</v>
      </c>
      <c r="AZ193" t="str">
        <f t="shared" si="425"/>
        <v>U12R06</v>
      </c>
      <c r="BA193">
        <f t="shared" si="426"/>
        <v>193</v>
      </c>
      <c r="BB193" s="55" t="b">
        <f t="shared" si="428"/>
        <v>1</v>
      </c>
    </row>
    <row r="194" spans="1:54" x14ac:dyDescent="0.25">
      <c r="A194" t="str">
        <f t="shared" si="427"/>
        <v>U12</v>
      </c>
      <c r="B194" t="s">
        <v>31</v>
      </c>
      <c r="C194" s="3" t="str">
        <f t="shared" si="397"/>
        <v>EAA Ceiling R38 Verified Wind U0.40/S0.35</v>
      </c>
      <c r="D194" s="56" t="str">
        <f t="shared" ca="1" si="398"/>
        <v>Pass</v>
      </c>
      <c r="E194" s="2">
        <f t="shared" ca="1" si="399"/>
        <v>150.66999999999999</v>
      </c>
      <c r="F194" s="2">
        <f t="shared" ca="1" si="400"/>
        <v>150.66999999999999</v>
      </c>
      <c r="G194" s="27">
        <f t="shared" ca="1" si="401"/>
        <v>0</v>
      </c>
      <c r="H194" s="3" t="str">
        <f t="shared" ca="1" si="402"/>
        <v>Yes</v>
      </c>
      <c r="I194" s="2">
        <f t="shared" ca="1" si="403"/>
        <v>174.74</v>
      </c>
      <c r="J194" s="2">
        <f t="shared" ca="1" si="404"/>
        <v>174.74</v>
      </c>
      <c r="K194" s="2">
        <f t="shared" ca="1" si="405"/>
        <v>174.74</v>
      </c>
      <c r="L194" s="27">
        <f t="shared" ca="1" si="406"/>
        <v>0</v>
      </c>
      <c r="M194" s="3" t="str">
        <f t="shared" ca="1" si="407"/>
        <v>Yes</v>
      </c>
      <c r="N194" s="24" t="str">
        <f>N192</f>
        <v>U12R05</v>
      </c>
      <c r="O194" s="34">
        <f t="shared" ca="1" si="408"/>
        <v>24.070000000000022</v>
      </c>
      <c r="P194" s="8">
        <f t="shared" ca="1" si="409"/>
        <v>156</v>
      </c>
      <c r="Q194" s="2">
        <f t="shared" ca="1" si="410"/>
        <v>47.91</v>
      </c>
      <c r="R194" s="2">
        <f t="shared" ca="1" si="410"/>
        <v>86.87</v>
      </c>
      <c r="S194" s="2">
        <f t="shared" ca="1" si="410"/>
        <v>0</v>
      </c>
      <c r="T194" s="2">
        <f t="shared" ca="1" si="410"/>
        <v>0</v>
      </c>
      <c r="U194" s="2">
        <f t="shared" ca="1" si="410"/>
        <v>15.89</v>
      </c>
      <c r="V194" s="2">
        <f t="shared" ca="1" si="410"/>
        <v>0</v>
      </c>
      <c r="W194" s="2">
        <f t="shared" ca="1" si="411"/>
        <v>150.66999999999999</v>
      </c>
      <c r="X194" s="2">
        <f t="shared" ca="1" si="412"/>
        <v>0</v>
      </c>
      <c r="Y194" s="8">
        <f t="shared" ca="1" si="413"/>
        <v>156</v>
      </c>
      <c r="Z194" s="2">
        <f t="shared" ca="1" si="414"/>
        <v>47.91</v>
      </c>
      <c r="AA194" s="2">
        <f t="shared" ca="1" si="414"/>
        <v>86.87</v>
      </c>
      <c r="AB194" s="2">
        <f t="shared" ca="1" si="414"/>
        <v>0</v>
      </c>
      <c r="AC194" s="2">
        <f t="shared" ca="1" si="414"/>
        <v>0</v>
      </c>
      <c r="AD194" s="2">
        <f t="shared" ca="1" si="414"/>
        <v>15.89</v>
      </c>
      <c r="AE194" s="2">
        <f t="shared" ca="1" si="414"/>
        <v>0</v>
      </c>
      <c r="AF194" s="2">
        <f t="shared" ca="1" si="415"/>
        <v>150.66999999999999</v>
      </c>
      <c r="AG194" s="2">
        <f t="shared" ca="1" si="416"/>
        <v>0</v>
      </c>
      <c r="AH194" s="8">
        <f t="shared" ca="1" si="417"/>
        <v>156</v>
      </c>
      <c r="AI194" s="2">
        <f t="shared" ca="1" si="418"/>
        <v>51.66</v>
      </c>
      <c r="AJ194" s="2">
        <f t="shared" ca="1" si="418"/>
        <v>107.19</v>
      </c>
      <c r="AK194" s="2">
        <f t="shared" ca="1" si="418"/>
        <v>0</v>
      </c>
      <c r="AL194" s="2">
        <f t="shared" ca="1" si="418"/>
        <v>0</v>
      </c>
      <c r="AM194" s="2">
        <f t="shared" ca="1" si="418"/>
        <v>15.89</v>
      </c>
      <c r="AN194" s="2" t="str">
        <f t="shared" ca="1" si="418"/>
        <v/>
      </c>
      <c r="AO194" s="2">
        <f t="shared" ca="1" si="419"/>
        <v>174.74</v>
      </c>
      <c r="AP194" s="2">
        <f t="shared" ca="1" si="420"/>
        <v>111.23</v>
      </c>
      <c r="AQ194" s="8">
        <f t="shared" ca="1" si="421"/>
        <v>156</v>
      </c>
      <c r="AR194" s="2">
        <f t="shared" ca="1" si="422"/>
        <v>51.66</v>
      </c>
      <c r="AS194" s="2">
        <f t="shared" ca="1" si="422"/>
        <v>107.19</v>
      </c>
      <c r="AT194" s="2">
        <f t="shared" ca="1" si="422"/>
        <v>0</v>
      </c>
      <c r="AU194" s="2">
        <f t="shared" ca="1" si="422"/>
        <v>0</v>
      </c>
      <c r="AV194" s="2">
        <f t="shared" ca="1" si="422"/>
        <v>15.89</v>
      </c>
      <c r="AW194" s="2" t="str">
        <f t="shared" ca="1" si="422"/>
        <v/>
      </c>
      <c r="AX194" s="2">
        <f t="shared" ca="1" si="423"/>
        <v>174.74</v>
      </c>
      <c r="AY194" s="2">
        <f t="shared" ca="1" si="424"/>
        <v>111.23</v>
      </c>
      <c r="AZ194" t="str">
        <f t="shared" si="425"/>
        <v>U12R07</v>
      </c>
      <c r="BA194">
        <f t="shared" si="426"/>
        <v>194</v>
      </c>
      <c r="BB194" s="55" t="b">
        <f t="shared" si="428"/>
        <v>1</v>
      </c>
    </row>
    <row r="195" spans="1:54" x14ac:dyDescent="0.25">
      <c r="A195" t="str">
        <f t="shared" si="427"/>
        <v>U12</v>
      </c>
      <c r="B195" t="s">
        <v>32</v>
      </c>
      <c r="C195" s="3" t="str">
        <f t="shared" si="397"/>
        <v>EAA Ceiling R38 Verified Wind U0.40/S0.35 Verified</v>
      </c>
      <c r="D195" s="56" t="str">
        <f t="shared" ca="1" si="398"/>
        <v>Pass</v>
      </c>
      <c r="E195" s="2">
        <f t="shared" ca="1" si="399"/>
        <v>150.66999999999999</v>
      </c>
      <c r="F195" s="2">
        <f t="shared" ca="1" si="400"/>
        <v>150.66999999999999</v>
      </c>
      <c r="G195" s="27">
        <f t="shared" ca="1" si="401"/>
        <v>0</v>
      </c>
      <c r="H195" s="3" t="str">
        <f t="shared" ca="1" si="402"/>
        <v>Yes</v>
      </c>
      <c r="I195" s="2">
        <f t="shared" ca="1" si="403"/>
        <v>207.93</v>
      </c>
      <c r="J195" s="2">
        <f t="shared" ca="1" si="404"/>
        <v>207.93</v>
      </c>
      <c r="K195" s="2">
        <f t="shared" ca="1" si="405"/>
        <v>207.93</v>
      </c>
      <c r="L195" s="27">
        <f t="shared" ca="1" si="406"/>
        <v>0</v>
      </c>
      <c r="M195" s="3" t="str">
        <f t="shared" ca="1" si="407"/>
        <v>Yes</v>
      </c>
      <c r="N195" s="24" t="str">
        <f>N191</f>
        <v>U12R03</v>
      </c>
      <c r="O195" s="34">
        <f t="shared" ca="1" si="408"/>
        <v>57.260000000000019</v>
      </c>
      <c r="P195" s="8">
        <f t="shared" ca="1" si="409"/>
        <v>157</v>
      </c>
      <c r="Q195" s="2">
        <f t="shared" ca="1" si="410"/>
        <v>47.91</v>
      </c>
      <c r="R195" s="2">
        <f t="shared" ca="1" si="410"/>
        <v>86.87</v>
      </c>
      <c r="S195" s="2">
        <f t="shared" ca="1" si="410"/>
        <v>0</v>
      </c>
      <c r="T195" s="2">
        <f t="shared" ca="1" si="410"/>
        <v>0</v>
      </c>
      <c r="U195" s="2">
        <f t="shared" ca="1" si="410"/>
        <v>15.89</v>
      </c>
      <c r="V195" s="2">
        <f t="shared" ca="1" si="410"/>
        <v>0</v>
      </c>
      <c r="W195" s="2">
        <f t="shared" ca="1" si="411"/>
        <v>150.66999999999999</v>
      </c>
      <c r="X195" s="2">
        <f t="shared" ca="1" si="412"/>
        <v>0</v>
      </c>
      <c r="Y195" s="8">
        <f t="shared" ca="1" si="413"/>
        <v>157</v>
      </c>
      <c r="Z195" s="2">
        <f t="shared" ca="1" si="414"/>
        <v>47.91</v>
      </c>
      <c r="AA195" s="2">
        <f t="shared" ca="1" si="414"/>
        <v>86.87</v>
      </c>
      <c r="AB195" s="2">
        <f t="shared" ca="1" si="414"/>
        <v>0</v>
      </c>
      <c r="AC195" s="2">
        <f t="shared" ca="1" si="414"/>
        <v>0</v>
      </c>
      <c r="AD195" s="2">
        <f t="shared" ca="1" si="414"/>
        <v>15.89</v>
      </c>
      <c r="AE195" s="2">
        <f t="shared" ca="1" si="414"/>
        <v>0</v>
      </c>
      <c r="AF195" s="2">
        <f t="shared" ca="1" si="415"/>
        <v>150.66999999999999</v>
      </c>
      <c r="AG195" s="2">
        <f t="shared" ca="1" si="416"/>
        <v>0</v>
      </c>
      <c r="AH195" s="8">
        <f t="shared" ca="1" si="417"/>
        <v>157</v>
      </c>
      <c r="AI195" s="2">
        <f t="shared" ca="1" si="418"/>
        <v>56.64</v>
      </c>
      <c r="AJ195" s="2">
        <f t="shared" ca="1" si="418"/>
        <v>135.4</v>
      </c>
      <c r="AK195" s="2">
        <f t="shared" ca="1" si="418"/>
        <v>0</v>
      </c>
      <c r="AL195" s="2">
        <f t="shared" ca="1" si="418"/>
        <v>0</v>
      </c>
      <c r="AM195" s="2">
        <f t="shared" ca="1" si="418"/>
        <v>15.89</v>
      </c>
      <c r="AN195" s="2" t="str">
        <f t="shared" ca="1" si="418"/>
        <v/>
      </c>
      <c r="AO195" s="2">
        <f t="shared" ca="1" si="419"/>
        <v>207.93</v>
      </c>
      <c r="AP195" s="2">
        <f t="shared" ca="1" si="420"/>
        <v>139.82</v>
      </c>
      <c r="AQ195" s="8">
        <f t="shared" ca="1" si="421"/>
        <v>157</v>
      </c>
      <c r="AR195" s="2">
        <f t="shared" ca="1" si="422"/>
        <v>56.64</v>
      </c>
      <c r="AS195" s="2">
        <f t="shared" ca="1" si="422"/>
        <v>135.4</v>
      </c>
      <c r="AT195" s="2">
        <f t="shared" ca="1" si="422"/>
        <v>0</v>
      </c>
      <c r="AU195" s="2">
        <f t="shared" ca="1" si="422"/>
        <v>0</v>
      </c>
      <c r="AV195" s="2">
        <f t="shared" ca="1" si="422"/>
        <v>15.89</v>
      </c>
      <c r="AW195" s="2" t="str">
        <f t="shared" ca="1" si="422"/>
        <v/>
      </c>
      <c r="AX195" s="2">
        <f t="shared" ca="1" si="423"/>
        <v>207.93</v>
      </c>
      <c r="AY195" s="2">
        <f t="shared" ca="1" si="424"/>
        <v>139.82</v>
      </c>
      <c r="AZ195" t="str">
        <f t="shared" si="425"/>
        <v>U12R08</v>
      </c>
      <c r="BA195">
        <f t="shared" si="426"/>
        <v>195</v>
      </c>
      <c r="BB195" s="55" t="b">
        <f t="shared" si="428"/>
        <v>1</v>
      </c>
    </row>
    <row r="196" spans="1:54" x14ac:dyDescent="0.25">
      <c r="A196" t="str">
        <f t="shared" si="427"/>
        <v>U12</v>
      </c>
      <c r="B196" t="s">
        <v>33</v>
      </c>
      <c r="C196" s="3" t="str">
        <f t="shared" si="397"/>
        <v>EAA Ceiling R38 Verified Wind U0.39/S0.34</v>
      </c>
      <c r="D196" s="56" t="str">
        <f t="shared" ca="1" si="398"/>
        <v>Pass</v>
      </c>
      <c r="E196" s="2">
        <f t="shared" ca="1" si="399"/>
        <v>149.99</v>
      </c>
      <c r="F196" s="2">
        <f t="shared" ca="1" si="400"/>
        <v>149.99</v>
      </c>
      <c r="G196" s="27">
        <f t="shared" ca="1" si="401"/>
        <v>0</v>
      </c>
      <c r="H196" s="3" t="str">
        <f t="shared" ca="1" si="402"/>
        <v>Yes</v>
      </c>
      <c r="I196" s="2">
        <f t="shared" ca="1" si="403"/>
        <v>174.74</v>
      </c>
      <c r="J196" s="2">
        <f t="shared" ca="1" si="404"/>
        <v>174.74</v>
      </c>
      <c r="K196" s="2">
        <f t="shared" ca="1" si="405"/>
        <v>174.74</v>
      </c>
      <c r="L196" s="27">
        <f t="shared" ca="1" si="406"/>
        <v>0</v>
      </c>
      <c r="M196" s="3" t="str">
        <f t="shared" ca="1" si="407"/>
        <v>Yes</v>
      </c>
      <c r="N196" s="24" t="str">
        <f>N192</f>
        <v>U12R05</v>
      </c>
      <c r="O196" s="34">
        <f t="shared" ca="1" si="408"/>
        <v>24.75</v>
      </c>
      <c r="P196" s="8">
        <f t="shared" ca="1" si="409"/>
        <v>158</v>
      </c>
      <c r="Q196" s="2">
        <f t="shared" ca="1" si="410"/>
        <v>47.88</v>
      </c>
      <c r="R196" s="2">
        <f t="shared" ca="1" si="410"/>
        <v>86.22</v>
      </c>
      <c r="S196" s="2">
        <f t="shared" ca="1" si="410"/>
        <v>0</v>
      </c>
      <c r="T196" s="2">
        <f t="shared" ca="1" si="410"/>
        <v>0</v>
      </c>
      <c r="U196" s="2">
        <f t="shared" ca="1" si="410"/>
        <v>15.89</v>
      </c>
      <c r="V196" s="2">
        <f t="shared" ca="1" si="410"/>
        <v>0</v>
      </c>
      <c r="W196" s="2">
        <f t="shared" ca="1" si="411"/>
        <v>149.99</v>
      </c>
      <c r="X196" s="2">
        <f t="shared" ca="1" si="412"/>
        <v>0</v>
      </c>
      <c r="Y196" s="8">
        <f t="shared" ca="1" si="413"/>
        <v>158</v>
      </c>
      <c r="Z196" s="2">
        <f t="shared" ca="1" si="414"/>
        <v>47.88</v>
      </c>
      <c r="AA196" s="2">
        <f t="shared" ca="1" si="414"/>
        <v>86.22</v>
      </c>
      <c r="AB196" s="2">
        <f t="shared" ca="1" si="414"/>
        <v>0</v>
      </c>
      <c r="AC196" s="2">
        <f t="shared" ca="1" si="414"/>
        <v>0</v>
      </c>
      <c r="AD196" s="2">
        <f t="shared" ca="1" si="414"/>
        <v>15.89</v>
      </c>
      <c r="AE196" s="2">
        <f t="shared" ca="1" si="414"/>
        <v>0</v>
      </c>
      <c r="AF196" s="2">
        <f t="shared" ca="1" si="415"/>
        <v>149.99</v>
      </c>
      <c r="AG196" s="2">
        <f t="shared" ca="1" si="416"/>
        <v>0</v>
      </c>
      <c r="AH196" s="8">
        <f t="shared" ca="1" si="417"/>
        <v>158</v>
      </c>
      <c r="AI196" s="2">
        <f t="shared" ca="1" si="418"/>
        <v>51.66</v>
      </c>
      <c r="AJ196" s="2">
        <f t="shared" ca="1" si="418"/>
        <v>107.19</v>
      </c>
      <c r="AK196" s="2">
        <f t="shared" ca="1" si="418"/>
        <v>0</v>
      </c>
      <c r="AL196" s="2">
        <f t="shared" ca="1" si="418"/>
        <v>0</v>
      </c>
      <c r="AM196" s="2">
        <f t="shared" ca="1" si="418"/>
        <v>15.89</v>
      </c>
      <c r="AN196" s="2" t="str">
        <f t="shared" ca="1" si="418"/>
        <v/>
      </c>
      <c r="AO196" s="2">
        <f t="shared" ca="1" si="419"/>
        <v>174.74</v>
      </c>
      <c r="AP196" s="2">
        <f t="shared" ca="1" si="420"/>
        <v>111.23</v>
      </c>
      <c r="AQ196" s="8">
        <f t="shared" ca="1" si="421"/>
        <v>158</v>
      </c>
      <c r="AR196" s="2">
        <f t="shared" ca="1" si="422"/>
        <v>51.66</v>
      </c>
      <c r="AS196" s="2">
        <f t="shared" ca="1" si="422"/>
        <v>107.19</v>
      </c>
      <c r="AT196" s="2">
        <f t="shared" ca="1" si="422"/>
        <v>0</v>
      </c>
      <c r="AU196" s="2">
        <f t="shared" ca="1" si="422"/>
        <v>0</v>
      </c>
      <c r="AV196" s="2">
        <f t="shared" ca="1" si="422"/>
        <v>15.89</v>
      </c>
      <c r="AW196" s="2" t="str">
        <f t="shared" ca="1" si="422"/>
        <v/>
      </c>
      <c r="AX196" s="2">
        <f t="shared" ca="1" si="423"/>
        <v>174.74</v>
      </c>
      <c r="AY196" s="2">
        <f t="shared" ca="1" si="424"/>
        <v>111.23</v>
      </c>
      <c r="AZ196" t="str">
        <f t="shared" si="425"/>
        <v>U12R09</v>
      </c>
      <c r="BA196">
        <f t="shared" si="426"/>
        <v>196</v>
      </c>
      <c r="BB196" s="55" t="b">
        <f t="shared" si="428"/>
        <v>1</v>
      </c>
    </row>
    <row r="197" spans="1:54" x14ac:dyDescent="0.25">
      <c r="A197" t="str">
        <f t="shared" si="427"/>
        <v>U12</v>
      </c>
      <c r="B197" t="s">
        <v>34</v>
      </c>
      <c r="C197" s="3" t="str">
        <f t="shared" si="397"/>
        <v>EAA Ceiling R38 Verified Wind U0.39/S0.34 Verified</v>
      </c>
      <c r="D197" s="56" t="str">
        <f t="shared" ca="1" si="398"/>
        <v>Pass</v>
      </c>
      <c r="E197" s="2">
        <f t="shared" ca="1" si="399"/>
        <v>149.99</v>
      </c>
      <c r="F197" s="2">
        <f t="shared" ca="1" si="400"/>
        <v>149.99</v>
      </c>
      <c r="G197" s="27">
        <f t="shared" ca="1" si="401"/>
        <v>0</v>
      </c>
      <c r="H197" s="3" t="str">
        <f t="shared" ca="1" si="402"/>
        <v>Yes</v>
      </c>
      <c r="I197" s="2">
        <f t="shared" ca="1" si="403"/>
        <v>207.93</v>
      </c>
      <c r="J197" s="2">
        <f t="shared" ca="1" si="404"/>
        <v>207.93</v>
      </c>
      <c r="K197" s="2">
        <f t="shared" ca="1" si="405"/>
        <v>207.93</v>
      </c>
      <c r="L197" s="27">
        <f t="shared" ca="1" si="406"/>
        <v>0</v>
      </c>
      <c r="M197" s="3" t="str">
        <f t="shared" ca="1" si="407"/>
        <v>Yes</v>
      </c>
      <c r="N197" s="24" t="str">
        <f>N191</f>
        <v>U12R03</v>
      </c>
      <c r="O197" s="34">
        <f t="shared" ca="1" si="408"/>
        <v>57.94</v>
      </c>
      <c r="P197" s="8">
        <f t="shared" ca="1" si="409"/>
        <v>159</v>
      </c>
      <c r="Q197" s="2">
        <f t="shared" ca="1" si="410"/>
        <v>47.88</v>
      </c>
      <c r="R197" s="2">
        <f t="shared" ca="1" si="410"/>
        <v>86.22</v>
      </c>
      <c r="S197" s="2">
        <f t="shared" ca="1" si="410"/>
        <v>0</v>
      </c>
      <c r="T197" s="2">
        <f t="shared" ca="1" si="410"/>
        <v>0</v>
      </c>
      <c r="U197" s="2">
        <f t="shared" ca="1" si="410"/>
        <v>15.89</v>
      </c>
      <c r="V197" s="2">
        <f t="shared" ca="1" si="410"/>
        <v>0</v>
      </c>
      <c r="W197" s="2">
        <f t="shared" ca="1" si="411"/>
        <v>149.99</v>
      </c>
      <c r="X197" s="2">
        <f t="shared" ca="1" si="412"/>
        <v>0</v>
      </c>
      <c r="Y197" s="8">
        <f t="shared" ca="1" si="413"/>
        <v>159</v>
      </c>
      <c r="Z197" s="2">
        <f t="shared" ca="1" si="414"/>
        <v>47.88</v>
      </c>
      <c r="AA197" s="2">
        <f t="shared" ca="1" si="414"/>
        <v>86.22</v>
      </c>
      <c r="AB197" s="2">
        <f t="shared" ca="1" si="414"/>
        <v>0</v>
      </c>
      <c r="AC197" s="2">
        <f t="shared" ca="1" si="414"/>
        <v>0</v>
      </c>
      <c r="AD197" s="2">
        <f t="shared" ca="1" si="414"/>
        <v>15.89</v>
      </c>
      <c r="AE197" s="2">
        <f t="shared" ca="1" si="414"/>
        <v>0</v>
      </c>
      <c r="AF197" s="2">
        <f t="shared" ca="1" si="415"/>
        <v>149.99</v>
      </c>
      <c r="AG197" s="2">
        <f t="shared" ca="1" si="416"/>
        <v>0</v>
      </c>
      <c r="AH197" s="8">
        <f t="shared" ca="1" si="417"/>
        <v>159</v>
      </c>
      <c r="AI197" s="2">
        <f t="shared" ca="1" si="418"/>
        <v>56.64</v>
      </c>
      <c r="AJ197" s="2">
        <f t="shared" ca="1" si="418"/>
        <v>135.4</v>
      </c>
      <c r="AK197" s="2">
        <f t="shared" ca="1" si="418"/>
        <v>0</v>
      </c>
      <c r="AL197" s="2">
        <f t="shared" ca="1" si="418"/>
        <v>0</v>
      </c>
      <c r="AM197" s="2">
        <f t="shared" ca="1" si="418"/>
        <v>15.89</v>
      </c>
      <c r="AN197" s="2" t="str">
        <f t="shared" ca="1" si="418"/>
        <v/>
      </c>
      <c r="AO197" s="2">
        <f t="shared" ca="1" si="419"/>
        <v>207.93</v>
      </c>
      <c r="AP197" s="2">
        <f t="shared" ca="1" si="420"/>
        <v>139.82</v>
      </c>
      <c r="AQ197" s="8">
        <f t="shared" ca="1" si="421"/>
        <v>159</v>
      </c>
      <c r="AR197" s="2">
        <f t="shared" ca="1" si="422"/>
        <v>56.64</v>
      </c>
      <c r="AS197" s="2">
        <f t="shared" ca="1" si="422"/>
        <v>135.4</v>
      </c>
      <c r="AT197" s="2">
        <f t="shared" ca="1" si="422"/>
        <v>0</v>
      </c>
      <c r="AU197" s="2">
        <f t="shared" ca="1" si="422"/>
        <v>0</v>
      </c>
      <c r="AV197" s="2">
        <f t="shared" ca="1" si="422"/>
        <v>15.89</v>
      </c>
      <c r="AW197" s="2" t="str">
        <f t="shared" ca="1" si="422"/>
        <v/>
      </c>
      <c r="AX197" s="2">
        <f t="shared" ca="1" si="423"/>
        <v>207.93</v>
      </c>
      <c r="AY197" s="2">
        <f t="shared" ca="1" si="424"/>
        <v>139.82</v>
      </c>
      <c r="AZ197" t="str">
        <f t="shared" si="425"/>
        <v>U12R10</v>
      </c>
      <c r="BA197">
        <f t="shared" si="426"/>
        <v>197</v>
      </c>
      <c r="BB197" s="55" t="b">
        <f t="shared" si="428"/>
        <v>1</v>
      </c>
    </row>
    <row r="198" spans="1:54" x14ac:dyDescent="0.25">
      <c r="A198" s="33" t="str">
        <f>"Result "&amp;A187</f>
        <v>Result U12</v>
      </c>
      <c r="C198" s="5"/>
      <c r="D198" s="6" t="str">
        <f ca="1">IF(NOT(BB198),"n/a",IF(COUNTIF(D188:D197,Pass)=10,Pass,Fail))</f>
        <v>Pass</v>
      </c>
      <c r="E198" s="36">
        <f ca="1">IF(Units="EDR","n/a",AVERAGE(E188:E197))</f>
        <v>178.089</v>
      </c>
      <c r="F198" s="36">
        <f ca="1">IF(Units="EDR","n/a",AVERAGE(F188:F197))</f>
        <v>178.089</v>
      </c>
      <c r="G198" s="32">
        <f ca="1">IF(Units="EDR","n/a",IF(E198=0,0,(F198-E198)/E198))</f>
        <v>0</v>
      </c>
      <c r="H198" s="32"/>
      <c r="I198" s="36">
        <f ca="1">IF(Units="EDR","n/a",AVERAGE(I188:I197))</f>
        <v>181.45000000000002</v>
      </c>
      <c r="J198" s="36">
        <f ca="1">IF(Units="EDR","n/a",AVERAGE(J188:J197))</f>
        <v>181.45000000000002</v>
      </c>
      <c r="K198" s="36">
        <f ca="1">IF(Units="EDR","n/a",AVERAGE(K188:K197))</f>
        <v>181.45000000000002</v>
      </c>
      <c r="L198" s="32">
        <f ca="1">IF(Units="EDR","n/a",IF(J198=0,0,(K198-J198)/J198))</f>
        <v>0</v>
      </c>
      <c r="M198" s="32" t="s">
        <v>542</v>
      </c>
      <c r="N198" s="30">
        <f ca="1">MIN(L188:L197)</f>
        <v>0</v>
      </c>
      <c r="O198" s="29">
        <f ca="1">AVERAGE(O188:O197)</f>
        <v>3.3610000000000069</v>
      </c>
      <c r="P198" s="30" t="s">
        <v>544</v>
      </c>
      <c r="Q198" s="29">
        <f ca="1">AVERAGE(Q188:Q197)</f>
        <v>51.929999999999993</v>
      </c>
      <c r="R198" s="29">
        <f ca="1">AVERAGE(R188:R197)</f>
        <v>109.65299999999999</v>
      </c>
      <c r="S198" s="29">
        <f ca="1">AVERAGE(S188:S197)</f>
        <v>0.14799999999999999</v>
      </c>
      <c r="T198" s="29"/>
      <c r="U198" s="29">
        <f ca="1">AVERAGE(U188:U197)</f>
        <v>16.357999999999997</v>
      </c>
      <c r="V198" s="29">
        <f ca="1">AVERAGE(V188:V197)</f>
        <v>0</v>
      </c>
      <c r="W198" s="29">
        <f ca="1">AVERAGE(W188:W197)</f>
        <v>178.089</v>
      </c>
      <c r="X198" s="29">
        <f ca="1">AVERAGE(X182:X197)</f>
        <v>23.831554104064317</v>
      </c>
      <c r="Y198" s="29" t="s">
        <v>544</v>
      </c>
      <c r="Z198" s="29">
        <f ca="1">AVERAGE(Z188:Z197)</f>
        <v>51.929999999999993</v>
      </c>
      <c r="AA198" s="29">
        <f ca="1">AVERAGE(AA188:AA197)</f>
        <v>109.65299999999999</v>
      </c>
      <c r="AB198" s="29">
        <f ca="1">AVERAGE(AB188:AB197)</f>
        <v>0.14799999999999999</v>
      </c>
      <c r="AC198" s="29">
        <f ca="1">AVERAGE(AC188:AC197)</f>
        <v>0</v>
      </c>
      <c r="AD198" s="29">
        <f ca="1">AVERAGE(AD188:AD197)</f>
        <v>16.357999999999997</v>
      </c>
      <c r="AE198" s="29"/>
      <c r="AF198" s="29">
        <f ca="1">AVERAGE(AF188:AF197)</f>
        <v>178.089</v>
      </c>
      <c r="AG198" s="29">
        <f ca="1">AVERAGE(AG182:AG197)</f>
        <v>23.831554104064317</v>
      </c>
      <c r="AI198" s="29">
        <f ca="1">AVERAGE(AI188:AI197)</f>
        <v>51.237999999999985</v>
      </c>
      <c r="AJ198" s="29">
        <f ca="1">AVERAGE(AJ188:AJ197)</f>
        <v>114.321</v>
      </c>
      <c r="AK198" s="29">
        <f ca="1">AVERAGE(AK188:AK197)</f>
        <v>0.14799999999999999</v>
      </c>
      <c r="AL198" s="29">
        <f ca="1">AVERAGE(AL188:AL197)</f>
        <v>0</v>
      </c>
      <c r="AM198" s="29">
        <f ca="1">AVERAGE(AM188:AM197)</f>
        <v>15.743</v>
      </c>
      <c r="AN198" s="29"/>
      <c r="AO198" s="29">
        <f ca="1">AVERAGE(AO188:AO197)</f>
        <v>181.45000000000002</v>
      </c>
      <c r="AP198" s="29">
        <f ca="1">AVERAGE(AP182:AP197)</f>
        <v>101.54928146634799</v>
      </c>
      <c r="AR198" s="29">
        <f ca="1">AVERAGE(AR188:AR197)</f>
        <v>51.237999999999985</v>
      </c>
      <c r="AS198" s="29">
        <f ca="1">AVERAGE(AS188:AS197)</f>
        <v>114.321</v>
      </c>
      <c r="AT198" s="29">
        <f ca="1">AVERAGE(AT188:AT197)</f>
        <v>0.14799999999999999</v>
      </c>
      <c r="AU198" s="29">
        <f ca="1">AVERAGE(AU188:AU197)</f>
        <v>0</v>
      </c>
      <c r="AV198" s="29">
        <f ca="1">AVERAGE(AV188:AV197)</f>
        <v>15.743</v>
      </c>
      <c r="AW198" s="29"/>
      <c r="AX198" s="29">
        <f ca="1">AVERAGE(AX188:AX197)</f>
        <v>181.45000000000002</v>
      </c>
      <c r="AY198" s="29">
        <f ca="1">AVERAGE(AY182:AY197)</f>
        <v>101.54928146634799</v>
      </c>
      <c r="BB198" s="55" t="b">
        <f t="shared" si="428"/>
        <v>1</v>
      </c>
    </row>
    <row r="199" spans="1:54" x14ac:dyDescent="0.25">
      <c r="C199" s="6" t="s">
        <v>560</v>
      </c>
      <c r="E199" s="6"/>
      <c r="F199" s="6"/>
      <c r="G199" s="6"/>
      <c r="H199" s="6"/>
      <c r="I199" s="6"/>
      <c r="J199" s="6"/>
      <c r="K199" s="6"/>
      <c r="L199" s="5" t="s">
        <v>544</v>
      </c>
      <c r="M199" s="5" t="s">
        <v>543</v>
      </c>
      <c r="N199" s="31">
        <f ca="1">MAX(L188:L197)</f>
        <v>0</v>
      </c>
      <c r="Y199" s="6" t="s">
        <v>545</v>
      </c>
      <c r="Z199" s="30">
        <f ca="1">(Z198-Q198)/Q198</f>
        <v>0</v>
      </c>
      <c r="AA199" s="30">
        <f ca="1">(AA198-R198)/R198</f>
        <v>0</v>
      </c>
      <c r="AB199" s="30">
        <f ca="1">(AB198-S198)/S198</f>
        <v>0</v>
      </c>
      <c r="AC199" s="30"/>
      <c r="AD199" s="30">
        <f ca="1">(AD198-U198)/U198</f>
        <v>0</v>
      </c>
      <c r="AE199" s="30"/>
      <c r="AF199" s="30">
        <f ca="1">(AF198-W198)/W198</f>
        <v>0</v>
      </c>
      <c r="BB199" s="53"/>
    </row>
    <row r="200" spans="1:54" x14ac:dyDescent="0.25">
      <c r="A200" s="6" t="s">
        <v>459</v>
      </c>
      <c r="B200" s="6" t="str">
        <f>VLOOKUP(A200,TestArray,2)&amp;" in "&amp;VLOOKUP(A200,TestArray,3)&amp;" for Prototype "&amp;VLOOKUP(A200,TestArray,4)</f>
        <v>E+A+A Walls &amp; HVAC in Zone 12 for Prototype P1665ft2</v>
      </c>
      <c r="C200" s="6"/>
      <c r="I200" s="6" t="str">
        <f>VLOOKUP(A200,TestArray,21)</f>
        <v>Standard = Varies for this test</v>
      </c>
      <c r="O200" s="7"/>
      <c r="BB200" s="53"/>
    </row>
    <row r="201" spans="1:54" x14ac:dyDescent="0.25">
      <c r="A201" t="str">
        <f>A200</f>
        <v>U13</v>
      </c>
      <c r="B201" t="s">
        <v>3</v>
      </c>
      <c r="C201" s="3" t="str">
        <f t="shared" ref="C201:C210" si="429">VLOOKUP(A201,TestArray,4+RIGHT(B201,2))</f>
        <v>EAA Ceiling R38 Verified Wall R11</v>
      </c>
      <c r="D201" t="str">
        <f t="shared" ref="D201:D210" ca="1" si="430">IF(NOT(BB201),"n/a",IF(AND(H201=Yes,M201=Yes),Pass,Fail))</f>
        <v>Pass</v>
      </c>
      <c r="E201" s="2">
        <f t="shared" ref="E201:E210" ca="1" si="431">IF(Units="EDR",0,W201)</f>
        <v>149.01</v>
      </c>
      <c r="F201" s="2">
        <f t="shared" ref="F201:F210" ca="1" si="432">IF(Units="EDR",0,AF201)</f>
        <v>149.01</v>
      </c>
      <c r="G201" s="27">
        <f t="shared" ref="G201:G210" ca="1" si="433">IF(E201=0,0,(F201-E201)/E201)</f>
        <v>0</v>
      </c>
      <c r="H201" s="3" t="str">
        <f t="shared" ref="H201:H210" ca="1" si="434">IF(AND((E201-Tolerance&lt;=F201),(E201+Tolerance&gt;=F201)),Yes,No)</f>
        <v>Yes</v>
      </c>
      <c r="I201" s="2">
        <f t="shared" ref="I201:I210" ca="1" si="435">IF(Units="EDR",0,INDIRECT(RefCol&amp;INDEX(StandardArray,MATCH($N201,StandardList,0),2)))</f>
        <v>171.02</v>
      </c>
      <c r="J201" s="2">
        <f t="shared" ref="J201:J210" ca="1" si="436">IF(Units="EDR",0,AO201)</f>
        <v>171.02</v>
      </c>
      <c r="K201" s="2">
        <f t="shared" ref="K201:K210" ca="1" si="437">IF(Units="EDR",0,AX201)</f>
        <v>171.02</v>
      </c>
      <c r="L201" s="27">
        <f t="shared" ref="L201:L210" ca="1" si="438">IF(I201=0,0,(K201-I201)/I201)</f>
        <v>0</v>
      </c>
      <c r="M201" s="3" t="str">
        <f t="shared" ref="M201:M210" ca="1" si="439">IF(AND((I201-Tolerance&lt;=K201),(I201+Tolerance&gt;=K201),(J201-Tolerance&lt;=K201),(J201+Tolerance&gt;=K201)),Yes,No)</f>
        <v>Yes</v>
      </c>
      <c r="N201" s="19" t="s">
        <v>464</v>
      </c>
      <c r="O201" s="34">
        <f t="shared" ref="O201:O210" ca="1" si="440">K201-F201</f>
        <v>22.010000000000019</v>
      </c>
      <c r="P201" s="8">
        <f t="shared" ref="P201:P210" ca="1" si="441">MATCH($A201&amp;$B201,INDIRECT(P$2),0)</f>
        <v>160</v>
      </c>
      <c r="Q201" s="2">
        <f t="shared" ref="Q201:V210" ca="1" si="442">IF(Q$3=0,"",INDEX(INDIRECT(Q$1),$P201,Q$3))</f>
        <v>37.56</v>
      </c>
      <c r="R201" s="2">
        <f t="shared" ca="1" si="442"/>
        <v>95.56</v>
      </c>
      <c r="S201" s="2">
        <f t="shared" ca="1" si="442"/>
        <v>0</v>
      </c>
      <c r="T201" s="2">
        <f t="shared" ca="1" si="442"/>
        <v>0</v>
      </c>
      <c r="U201" s="2">
        <f t="shared" ca="1" si="442"/>
        <v>15.89</v>
      </c>
      <c r="V201" s="2">
        <f t="shared" ca="1" si="442"/>
        <v>0</v>
      </c>
      <c r="W201" s="2">
        <f t="shared" ref="W201:W210" ca="1" si="443">IF(TotalSum="No",INDEX(INDIRECT(W$1),$P201,W$3),SUM(Q201:V201))</f>
        <v>149.01</v>
      </c>
      <c r="X201" s="2">
        <f t="shared" ref="X201:X210" ca="1" si="444">IF(X$3=0,"",INDEX(INDIRECT(X$1),$P201,X$3))</f>
        <v>0</v>
      </c>
      <c r="Y201" s="8">
        <f t="shared" ref="Y201:Y210" ca="1" si="445">MATCH($A201&amp;$B201,INDIRECT(Y$2),0)</f>
        <v>160</v>
      </c>
      <c r="Z201" s="2">
        <f t="shared" ref="Z201:AE210" ca="1" si="446">IF(Z$3=0,"",INDEX(INDIRECT(Z$1),$Y201,Z$3))</f>
        <v>37.56</v>
      </c>
      <c r="AA201" s="2">
        <f t="shared" ca="1" si="446"/>
        <v>95.56</v>
      </c>
      <c r="AB201" s="2">
        <f t="shared" ca="1" si="446"/>
        <v>0</v>
      </c>
      <c r="AC201" s="2">
        <f t="shared" ca="1" si="446"/>
        <v>0</v>
      </c>
      <c r="AD201" s="2">
        <f t="shared" ca="1" si="446"/>
        <v>15.89</v>
      </c>
      <c r="AE201" s="2">
        <f t="shared" ca="1" si="446"/>
        <v>0</v>
      </c>
      <c r="AF201" s="2">
        <f t="shared" ref="AF201:AF210" ca="1" si="447">IF(TotalSum="No",INDEX(INDIRECT(AF$1),$Y201,AF$3),SUM(Z201:AE201))</f>
        <v>149.01</v>
      </c>
      <c r="AG201" s="2">
        <f t="shared" ref="AG201:AG210" ca="1" si="448">IF(AG$3=0,"",INDEX(INDIRECT(AG$1),$P201,AG$3))</f>
        <v>0</v>
      </c>
      <c r="AH201" s="8">
        <f t="shared" ref="AH201:AH210" ca="1" si="449">MATCH($A201&amp;$B201,INDIRECT(AH$2),0)</f>
        <v>160</v>
      </c>
      <c r="AI201" s="2">
        <f t="shared" ref="AI201:AN210" ca="1" si="450">IF(AI$3=0,"",INDEX(INDIRECT(AI$1),$AH201,AI$3))</f>
        <v>41.16</v>
      </c>
      <c r="AJ201" s="2">
        <f t="shared" ca="1" si="450"/>
        <v>113.97</v>
      </c>
      <c r="AK201" s="2">
        <f t="shared" ca="1" si="450"/>
        <v>0</v>
      </c>
      <c r="AL201" s="2">
        <f t="shared" ca="1" si="450"/>
        <v>0</v>
      </c>
      <c r="AM201" s="2">
        <f t="shared" ca="1" si="450"/>
        <v>15.89</v>
      </c>
      <c r="AN201" s="2" t="str">
        <f t="shared" ca="1" si="450"/>
        <v/>
      </c>
      <c r="AO201" s="2">
        <f t="shared" ref="AO201:AO210" ca="1" si="451">IF(TotalSum="No",INDEX(INDIRECT(AO$1),$AH201,AO$3),SUM(AI201:AN201))</f>
        <v>171.02</v>
      </c>
      <c r="AP201" s="2">
        <f t="shared" ref="AP201:AP210" ca="1" si="452">IF(AP$3=0,"",INDEX(INDIRECT(AP$1),$P201,AP$3))</f>
        <v>117.19</v>
      </c>
      <c r="AQ201" s="8">
        <f t="shared" ref="AQ201:AQ210" ca="1" si="453">MATCH($A201&amp;$B201,INDIRECT(AQ$2),0)</f>
        <v>160</v>
      </c>
      <c r="AR201" s="2">
        <f t="shared" ref="AR201:AW210" ca="1" si="454">IF(AR$3=0,"",INDEX(INDIRECT(AR$1),$AQ201,AR$3))</f>
        <v>41.16</v>
      </c>
      <c r="AS201" s="2">
        <f t="shared" ca="1" si="454"/>
        <v>113.97</v>
      </c>
      <c r="AT201" s="2">
        <f t="shared" ca="1" si="454"/>
        <v>0</v>
      </c>
      <c r="AU201" s="2">
        <f t="shared" ca="1" si="454"/>
        <v>0</v>
      </c>
      <c r="AV201" s="2">
        <f t="shared" ca="1" si="454"/>
        <v>15.89</v>
      </c>
      <c r="AW201" s="2" t="str">
        <f t="shared" ca="1" si="454"/>
        <v/>
      </c>
      <c r="AX201" s="2">
        <f t="shared" ref="AX201:AX210" ca="1" si="455">IF(TotalSum="No",INDEX(INDIRECT(AX$1),$AQ201,AX$3),SUM(AR201:AW201))</f>
        <v>171.02</v>
      </c>
      <c r="AY201" s="2">
        <f t="shared" ref="AY201:AY210" ca="1" si="456">IF(AY$3=0,"",INDEX(INDIRECT(AY$1),$P201,AY$3))</f>
        <v>117.19</v>
      </c>
      <c r="AZ201" t="str">
        <f t="shared" ref="AZ201:AZ210" si="457">A201&amp;B201</f>
        <v>U13R01</v>
      </c>
      <c r="BA201">
        <f t="shared" ref="BA201:BA210" si="458">ROW(AZ201)</f>
        <v>201</v>
      </c>
      <c r="BB201" s="55" t="b">
        <f>AND(SingleFamily="Yes",AdditionsAlterations="Yes")</f>
        <v>1</v>
      </c>
    </row>
    <row r="202" spans="1:54" x14ac:dyDescent="0.25">
      <c r="A202" t="str">
        <f t="shared" ref="A202:A210" si="459">A201</f>
        <v>U13</v>
      </c>
      <c r="B202" t="s">
        <v>26</v>
      </c>
      <c r="C202" s="3" t="str">
        <f t="shared" si="429"/>
        <v>EAA Ceiling R38 Verified Wall R11 Verified</v>
      </c>
      <c r="D202" s="56" t="str">
        <f t="shared" ca="1" si="430"/>
        <v>Pass</v>
      </c>
      <c r="E202" s="2">
        <f t="shared" ca="1" si="431"/>
        <v>149.01</v>
      </c>
      <c r="F202" s="2">
        <f t="shared" ca="1" si="432"/>
        <v>149.01</v>
      </c>
      <c r="G202" s="27">
        <f t="shared" ca="1" si="433"/>
        <v>0</v>
      </c>
      <c r="H202" s="3" t="str">
        <f t="shared" ca="1" si="434"/>
        <v>Yes</v>
      </c>
      <c r="I202" s="2">
        <f t="shared" ca="1" si="435"/>
        <v>171.02</v>
      </c>
      <c r="J202" s="2">
        <f t="shared" ca="1" si="436"/>
        <v>171.02</v>
      </c>
      <c r="K202" s="2">
        <f t="shared" ca="1" si="437"/>
        <v>171.02</v>
      </c>
      <c r="L202" s="27">
        <f t="shared" ca="1" si="438"/>
        <v>0</v>
      </c>
      <c r="M202" s="3" t="str">
        <f t="shared" ca="1" si="439"/>
        <v>Yes</v>
      </c>
      <c r="N202" s="3" t="str">
        <f>N201</f>
        <v>U13R01</v>
      </c>
      <c r="O202" s="34">
        <f t="shared" ca="1" si="440"/>
        <v>22.010000000000019</v>
      </c>
      <c r="P202" s="8">
        <f t="shared" ca="1" si="441"/>
        <v>161</v>
      </c>
      <c r="Q202" s="2">
        <f t="shared" ca="1" si="442"/>
        <v>37.56</v>
      </c>
      <c r="R202" s="2">
        <f t="shared" ca="1" si="442"/>
        <v>95.56</v>
      </c>
      <c r="S202" s="2">
        <f t="shared" ca="1" si="442"/>
        <v>0</v>
      </c>
      <c r="T202" s="2">
        <f t="shared" ca="1" si="442"/>
        <v>0</v>
      </c>
      <c r="U202" s="2">
        <f t="shared" ca="1" si="442"/>
        <v>15.89</v>
      </c>
      <c r="V202" s="2">
        <f t="shared" ca="1" si="442"/>
        <v>0</v>
      </c>
      <c r="W202" s="2">
        <f t="shared" ca="1" si="443"/>
        <v>149.01</v>
      </c>
      <c r="X202" s="2">
        <f t="shared" ca="1" si="444"/>
        <v>0</v>
      </c>
      <c r="Y202" s="8">
        <f t="shared" ca="1" si="445"/>
        <v>161</v>
      </c>
      <c r="Z202" s="2">
        <f t="shared" ca="1" si="446"/>
        <v>37.56</v>
      </c>
      <c r="AA202" s="2">
        <f t="shared" ca="1" si="446"/>
        <v>95.56</v>
      </c>
      <c r="AB202" s="2">
        <f t="shared" ca="1" si="446"/>
        <v>0</v>
      </c>
      <c r="AC202" s="2">
        <f t="shared" ca="1" si="446"/>
        <v>0</v>
      </c>
      <c r="AD202" s="2">
        <f t="shared" ca="1" si="446"/>
        <v>15.89</v>
      </c>
      <c r="AE202" s="2">
        <f t="shared" ca="1" si="446"/>
        <v>0</v>
      </c>
      <c r="AF202" s="2">
        <f t="shared" ca="1" si="447"/>
        <v>149.01</v>
      </c>
      <c r="AG202" s="2">
        <f t="shared" ca="1" si="448"/>
        <v>0</v>
      </c>
      <c r="AH202" s="8">
        <f t="shared" ca="1" si="449"/>
        <v>161</v>
      </c>
      <c r="AI202" s="2">
        <f t="shared" ca="1" si="450"/>
        <v>41.16</v>
      </c>
      <c r="AJ202" s="2">
        <f t="shared" ca="1" si="450"/>
        <v>113.97</v>
      </c>
      <c r="AK202" s="2">
        <f t="shared" ca="1" si="450"/>
        <v>0</v>
      </c>
      <c r="AL202" s="2">
        <f t="shared" ca="1" si="450"/>
        <v>0</v>
      </c>
      <c r="AM202" s="2">
        <f t="shared" ca="1" si="450"/>
        <v>15.89</v>
      </c>
      <c r="AN202" s="2" t="str">
        <f t="shared" ca="1" si="450"/>
        <v/>
      </c>
      <c r="AO202" s="2">
        <f t="shared" ca="1" si="451"/>
        <v>171.02</v>
      </c>
      <c r="AP202" s="2">
        <f t="shared" ca="1" si="452"/>
        <v>117.19</v>
      </c>
      <c r="AQ202" s="8">
        <f t="shared" ca="1" si="453"/>
        <v>161</v>
      </c>
      <c r="AR202" s="2">
        <f t="shared" ca="1" si="454"/>
        <v>41.16</v>
      </c>
      <c r="AS202" s="2">
        <f t="shared" ca="1" si="454"/>
        <v>113.97</v>
      </c>
      <c r="AT202" s="2">
        <f t="shared" ca="1" si="454"/>
        <v>0</v>
      </c>
      <c r="AU202" s="2">
        <f t="shared" ca="1" si="454"/>
        <v>0</v>
      </c>
      <c r="AV202" s="2">
        <f t="shared" ca="1" si="454"/>
        <v>15.89</v>
      </c>
      <c r="AW202" s="2" t="str">
        <f t="shared" ca="1" si="454"/>
        <v/>
      </c>
      <c r="AX202" s="2">
        <f t="shared" ca="1" si="455"/>
        <v>171.02</v>
      </c>
      <c r="AY202" s="2">
        <f t="shared" ca="1" si="456"/>
        <v>117.19</v>
      </c>
      <c r="AZ202" t="str">
        <f t="shared" si="457"/>
        <v>U13R02</v>
      </c>
      <c r="BA202">
        <f t="shared" si="458"/>
        <v>202</v>
      </c>
      <c r="BB202" s="55" t="b">
        <f>BB201</f>
        <v>1</v>
      </c>
    </row>
    <row r="203" spans="1:54" x14ac:dyDescent="0.25">
      <c r="A203" t="str">
        <f t="shared" si="459"/>
        <v>U13</v>
      </c>
      <c r="B203" t="s">
        <v>27</v>
      </c>
      <c r="C203" s="3" t="str">
        <f t="shared" si="429"/>
        <v>EAA Ceiling R38 Verified Wall R13</v>
      </c>
      <c r="D203" s="56" t="str">
        <f t="shared" ca="1" si="430"/>
        <v>Pass</v>
      </c>
      <c r="E203" s="2">
        <f t="shared" ca="1" si="431"/>
        <v>146.58000000000001</v>
      </c>
      <c r="F203" s="2">
        <f t="shared" ca="1" si="432"/>
        <v>146.58000000000001</v>
      </c>
      <c r="G203" s="27">
        <f t="shared" ca="1" si="433"/>
        <v>0</v>
      </c>
      <c r="H203" s="3" t="str">
        <f t="shared" ca="1" si="434"/>
        <v>Yes</v>
      </c>
      <c r="I203" s="2">
        <f t="shared" ca="1" si="435"/>
        <v>171.02</v>
      </c>
      <c r="J203" s="2">
        <f t="shared" ca="1" si="436"/>
        <v>171.02</v>
      </c>
      <c r="K203" s="2">
        <f t="shared" ca="1" si="437"/>
        <v>171.02</v>
      </c>
      <c r="L203" s="27">
        <f t="shared" ca="1" si="438"/>
        <v>0</v>
      </c>
      <c r="M203" s="3" t="str">
        <f t="shared" ca="1" si="439"/>
        <v>Yes</v>
      </c>
      <c r="N203" s="3" t="str">
        <f>N201</f>
        <v>U13R01</v>
      </c>
      <c r="O203" s="34">
        <f t="shared" ca="1" si="440"/>
        <v>24.439999999999998</v>
      </c>
      <c r="P203" s="8">
        <f t="shared" ca="1" si="441"/>
        <v>162</v>
      </c>
      <c r="Q203" s="2">
        <f t="shared" ca="1" si="442"/>
        <v>36.659999999999997</v>
      </c>
      <c r="R203" s="2">
        <f t="shared" ca="1" si="442"/>
        <v>94.03</v>
      </c>
      <c r="S203" s="2">
        <f t="shared" ca="1" si="442"/>
        <v>0</v>
      </c>
      <c r="T203" s="2">
        <f t="shared" ca="1" si="442"/>
        <v>0</v>
      </c>
      <c r="U203" s="2">
        <f t="shared" ca="1" si="442"/>
        <v>15.89</v>
      </c>
      <c r="V203" s="2">
        <f t="shared" ca="1" si="442"/>
        <v>0</v>
      </c>
      <c r="W203" s="2">
        <f t="shared" ca="1" si="443"/>
        <v>146.58000000000001</v>
      </c>
      <c r="X203" s="2">
        <f t="shared" ca="1" si="444"/>
        <v>0</v>
      </c>
      <c r="Y203" s="8">
        <f t="shared" ca="1" si="445"/>
        <v>162</v>
      </c>
      <c r="Z203" s="2">
        <f t="shared" ca="1" si="446"/>
        <v>36.659999999999997</v>
      </c>
      <c r="AA203" s="2">
        <f t="shared" ca="1" si="446"/>
        <v>94.03</v>
      </c>
      <c r="AB203" s="2">
        <f t="shared" ca="1" si="446"/>
        <v>0</v>
      </c>
      <c r="AC203" s="2">
        <f t="shared" ca="1" si="446"/>
        <v>0</v>
      </c>
      <c r="AD203" s="2">
        <f t="shared" ca="1" si="446"/>
        <v>15.89</v>
      </c>
      <c r="AE203" s="2">
        <f t="shared" ca="1" si="446"/>
        <v>0</v>
      </c>
      <c r="AF203" s="2">
        <f t="shared" ca="1" si="447"/>
        <v>146.58000000000001</v>
      </c>
      <c r="AG203" s="2">
        <f t="shared" ca="1" si="448"/>
        <v>0</v>
      </c>
      <c r="AH203" s="8">
        <f t="shared" ca="1" si="449"/>
        <v>162</v>
      </c>
      <c r="AI203" s="2">
        <f t="shared" ca="1" si="450"/>
        <v>41.16</v>
      </c>
      <c r="AJ203" s="2">
        <f t="shared" ca="1" si="450"/>
        <v>113.97</v>
      </c>
      <c r="AK203" s="2">
        <f t="shared" ca="1" si="450"/>
        <v>0</v>
      </c>
      <c r="AL203" s="2">
        <f t="shared" ca="1" si="450"/>
        <v>0</v>
      </c>
      <c r="AM203" s="2">
        <f t="shared" ca="1" si="450"/>
        <v>15.89</v>
      </c>
      <c r="AN203" s="2" t="str">
        <f t="shared" ca="1" si="450"/>
        <v/>
      </c>
      <c r="AO203" s="2">
        <f t="shared" ca="1" si="451"/>
        <v>171.02</v>
      </c>
      <c r="AP203" s="2">
        <f t="shared" ca="1" si="452"/>
        <v>117.19</v>
      </c>
      <c r="AQ203" s="8">
        <f t="shared" ca="1" si="453"/>
        <v>162</v>
      </c>
      <c r="AR203" s="2">
        <f t="shared" ca="1" si="454"/>
        <v>41.16</v>
      </c>
      <c r="AS203" s="2">
        <f t="shared" ca="1" si="454"/>
        <v>113.97</v>
      </c>
      <c r="AT203" s="2">
        <f t="shared" ca="1" si="454"/>
        <v>0</v>
      </c>
      <c r="AU203" s="2">
        <f t="shared" ca="1" si="454"/>
        <v>0</v>
      </c>
      <c r="AV203" s="2">
        <f t="shared" ca="1" si="454"/>
        <v>15.89</v>
      </c>
      <c r="AW203" s="2" t="str">
        <f t="shared" ca="1" si="454"/>
        <v/>
      </c>
      <c r="AX203" s="2">
        <f t="shared" ca="1" si="455"/>
        <v>171.02</v>
      </c>
      <c r="AY203" s="2">
        <f t="shared" ca="1" si="456"/>
        <v>117.19</v>
      </c>
      <c r="AZ203" t="str">
        <f t="shared" si="457"/>
        <v>U13R03</v>
      </c>
      <c r="BA203">
        <f t="shared" si="458"/>
        <v>203</v>
      </c>
      <c r="BB203" s="55" t="b">
        <f t="shared" ref="BB203:BB211" si="460">BB202</f>
        <v>1</v>
      </c>
    </row>
    <row r="204" spans="1:54" x14ac:dyDescent="0.25">
      <c r="A204" t="str">
        <f t="shared" si="459"/>
        <v>U13</v>
      </c>
      <c r="B204" t="s">
        <v>28</v>
      </c>
      <c r="C204" s="3" t="str">
        <f t="shared" si="429"/>
        <v>EAA Ceiling R38 Verified Wall R13 Verified</v>
      </c>
      <c r="D204" s="56" t="str">
        <f t="shared" ca="1" si="430"/>
        <v>Pass</v>
      </c>
      <c r="E204" s="2">
        <f t="shared" ca="1" si="431"/>
        <v>146.58000000000001</v>
      </c>
      <c r="F204" s="2">
        <f t="shared" ca="1" si="432"/>
        <v>146.58000000000001</v>
      </c>
      <c r="G204" s="27">
        <f t="shared" ca="1" si="433"/>
        <v>0</v>
      </c>
      <c r="H204" s="3" t="str">
        <f t="shared" ca="1" si="434"/>
        <v>Yes</v>
      </c>
      <c r="I204" s="2">
        <f t="shared" ca="1" si="435"/>
        <v>207.93</v>
      </c>
      <c r="J204" s="2">
        <f t="shared" ca="1" si="436"/>
        <v>207.93</v>
      </c>
      <c r="K204" s="2">
        <f t="shared" ca="1" si="437"/>
        <v>207.93</v>
      </c>
      <c r="L204" s="27">
        <f t="shared" ca="1" si="438"/>
        <v>0</v>
      </c>
      <c r="M204" s="3" t="str">
        <f t="shared" ca="1" si="439"/>
        <v>Yes</v>
      </c>
      <c r="N204" s="20" t="str">
        <f>N191</f>
        <v>U12R03</v>
      </c>
      <c r="O204" s="34">
        <f t="shared" ca="1" si="440"/>
        <v>61.349999999999994</v>
      </c>
      <c r="P204" s="8">
        <f t="shared" ca="1" si="441"/>
        <v>163</v>
      </c>
      <c r="Q204" s="2">
        <f t="shared" ca="1" si="442"/>
        <v>36.659999999999997</v>
      </c>
      <c r="R204" s="2">
        <f t="shared" ca="1" si="442"/>
        <v>94.03</v>
      </c>
      <c r="S204" s="2">
        <f t="shared" ca="1" si="442"/>
        <v>0</v>
      </c>
      <c r="T204" s="2">
        <f t="shared" ca="1" si="442"/>
        <v>0</v>
      </c>
      <c r="U204" s="2">
        <f t="shared" ca="1" si="442"/>
        <v>15.89</v>
      </c>
      <c r="V204" s="2">
        <f t="shared" ca="1" si="442"/>
        <v>0</v>
      </c>
      <c r="W204" s="2">
        <f t="shared" ca="1" si="443"/>
        <v>146.58000000000001</v>
      </c>
      <c r="X204" s="2">
        <f t="shared" ca="1" si="444"/>
        <v>0</v>
      </c>
      <c r="Y204" s="8">
        <f t="shared" ca="1" si="445"/>
        <v>163</v>
      </c>
      <c r="Z204" s="2">
        <f t="shared" ca="1" si="446"/>
        <v>36.659999999999997</v>
      </c>
      <c r="AA204" s="2">
        <f t="shared" ca="1" si="446"/>
        <v>94.03</v>
      </c>
      <c r="AB204" s="2">
        <f t="shared" ca="1" si="446"/>
        <v>0</v>
      </c>
      <c r="AC204" s="2">
        <f t="shared" ca="1" si="446"/>
        <v>0</v>
      </c>
      <c r="AD204" s="2">
        <f t="shared" ca="1" si="446"/>
        <v>15.89</v>
      </c>
      <c r="AE204" s="2">
        <f t="shared" ca="1" si="446"/>
        <v>0</v>
      </c>
      <c r="AF204" s="2">
        <f t="shared" ca="1" si="447"/>
        <v>146.58000000000001</v>
      </c>
      <c r="AG204" s="2">
        <f t="shared" ca="1" si="448"/>
        <v>0</v>
      </c>
      <c r="AH204" s="8">
        <f t="shared" ca="1" si="449"/>
        <v>163</v>
      </c>
      <c r="AI204" s="2">
        <f t="shared" ca="1" si="450"/>
        <v>56.64</v>
      </c>
      <c r="AJ204" s="2">
        <f t="shared" ca="1" si="450"/>
        <v>135.4</v>
      </c>
      <c r="AK204" s="2">
        <f t="shared" ca="1" si="450"/>
        <v>0</v>
      </c>
      <c r="AL204" s="2">
        <f t="shared" ca="1" si="450"/>
        <v>0</v>
      </c>
      <c r="AM204" s="2">
        <f t="shared" ca="1" si="450"/>
        <v>15.89</v>
      </c>
      <c r="AN204" s="2" t="str">
        <f t="shared" ca="1" si="450"/>
        <v/>
      </c>
      <c r="AO204" s="2">
        <f t="shared" ca="1" si="451"/>
        <v>207.93</v>
      </c>
      <c r="AP204" s="2">
        <f t="shared" ca="1" si="452"/>
        <v>139.82</v>
      </c>
      <c r="AQ204" s="8">
        <f t="shared" ca="1" si="453"/>
        <v>163</v>
      </c>
      <c r="AR204" s="2">
        <f t="shared" ca="1" si="454"/>
        <v>56.64</v>
      </c>
      <c r="AS204" s="2">
        <f t="shared" ca="1" si="454"/>
        <v>135.4</v>
      </c>
      <c r="AT204" s="2">
        <f t="shared" ca="1" si="454"/>
        <v>0</v>
      </c>
      <c r="AU204" s="2">
        <f t="shared" ca="1" si="454"/>
        <v>0</v>
      </c>
      <c r="AV204" s="2">
        <f t="shared" ca="1" si="454"/>
        <v>15.89</v>
      </c>
      <c r="AW204" s="2" t="str">
        <f t="shared" ca="1" si="454"/>
        <v/>
      </c>
      <c r="AX204" s="2">
        <f t="shared" ca="1" si="455"/>
        <v>207.93</v>
      </c>
      <c r="AY204" s="2">
        <f t="shared" ca="1" si="456"/>
        <v>139.82</v>
      </c>
      <c r="AZ204" t="str">
        <f t="shared" si="457"/>
        <v>U13R04</v>
      </c>
      <c r="BA204">
        <f t="shared" si="458"/>
        <v>204</v>
      </c>
      <c r="BB204" s="55" t="b">
        <f t="shared" si="460"/>
        <v>1</v>
      </c>
    </row>
    <row r="205" spans="1:54" x14ac:dyDescent="0.25">
      <c r="A205" t="str">
        <f t="shared" si="459"/>
        <v>U13</v>
      </c>
      <c r="B205" t="s">
        <v>29</v>
      </c>
      <c r="C205" s="3" t="str">
        <f t="shared" si="429"/>
        <v>EAA Ceiling R38 Verified HVAC Worse</v>
      </c>
      <c r="D205" s="56" t="str">
        <f t="shared" ca="1" si="430"/>
        <v>Pass</v>
      </c>
      <c r="E205" s="2">
        <f t="shared" ca="1" si="431"/>
        <v>147.34</v>
      </c>
      <c r="F205" s="2">
        <f t="shared" ca="1" si="432"/>
        <v>147.34</v>
      </c>
      <c r="G205" s="27">
        <f t="shared" ca="1" si="433"/>
        <v>0</v>
      </c>
      <c r="H205" s="3" t="str">
        <f t="shared" ca="1" si="434"/>
        <v>Yes</v>
      </c>
      <c r="I205" s="2">
        <f t="shared" ca="1" si="435"/>
        <v>132.02000000000001</v>
      </c>
      <c r="J205" s="2">
        <f t="shared" ca="1" si="436"/>
        <v>132.02000000000001</v>
      </c>
      <c r="K205" s="2">
        <f t="shared" ca="1" si="437"/>
        <v>132.02000000000001</v>
      </c>
      <c r="L205" s="27">
        <f t="shared" ca="1" si="438"/>
        <v>0</v>
      </c>
      <c r="M205" s="3" t="str">
        <f t="shared" ca="1" si="439"/>
        <v>Yes</v>
      </c>
      <c r="N205" s="19" t="s">
        <v>465</v>
      </c>
      <c r="O205" s="34">
        <f t="shared" ca="1" si="440"/>
        <v>-15.319999999999993</v>
      </c>
      <c r="P205" s="8">
        <f t="shared" ca="1" si="441"/>
        <v>164</v>
      </c>
      <c r="Q205" s="2">
        <f t="shared" ca="1" si="442"/>
        <v>47.25</v>
      </c>
      <c r="R205" s="2">
        <f t="shared" ca="1" si="442"/>
        <v>84.2</v>
      </c>
      <c r="S205" s="2">
        <f t="shared" ca="1" si="442"/>
        <v>0</v>
      </c>
      <c r="T205" s="2">
        <f t="shared" ca="1" si="442"/>
        <v>0</v>
      </c>
      <c r="U205" s="2">
        <f t="shared" ca="1" si="442"/>
        <v>15.89</v>
      </c>
      <c r="V205" s="2">
        <f t="shared" ca="1" si="442"/>
        <v>0</v>
      </c>
      <c r="W205" s="2">
        <f t="shared" ca="1" si="443"/>
        <v>147.34</v>
      </c>
      <c r="X205" s="2">
        <f t="shared" ca="1" si="444"/>
        <v>0</v>
      </c>
      <c r="Y205" s="8">
        <f t="shared" ca="1" si="445"/>
        <v>164</v>
      </c>
      <c r="Z205" s="2">
        <f t="shared" ca="1" si="446"/>
        <v>47.25</v>
      </c>
      <c r="AA205" s="2">
        <f t="shared" ca="1" si="446"/>
        <v>84.2</v>
      </c>
      <c r="AB205" s="2">
        <f t="shared" ca="1" si="446"/>
        <v>0</v>
      </c>
      <c r="AC205" s="2">
        <f t="shared" ca="1" si="446"/>
        <v>0</v>
      </c>
      <c r="AD205" s="2">
        <f t="shared" ca="1" si="446"/>
        <v>15.89</v>
      </c>
      <c r="AE205" s="2">
        <f t="shared" ca="1" si="446"/>
        <v>0</v>
      </c>
      <c r="AF205" s="2">
        <f t="shared" ca="1" si="447"/>
        <v>147.34</v>
      </c>
      <c r="AG205" s="2">
        <f t="shared" ca="1" si="448"/>
        <v>0</v>
      </c>
      <c r="AH205" s="8">
        <f t="shared" ca="1" si="449"/>
        <v>164</v>
      </c>
      <c r="AI205" s="2">
        <f t="shared" ca="1" si="450"/>
        <v>48.75</v>
      </c>
      <c r="AJ205" s="2">
        <f t="shared" ca="1" si="450"/>
        <v>67.38</v>
      </c>
      <c r="AK205" s="2">
        <f t="shared" ca="1" si="450"/>
        <v>0</v>
      </c>
      <c r="AL205" s="2">
        <f t="shared" ca="1" si="450"/>
        <v>0</v>
      </c>
      <c r="AM205" s="2">
        <f t="shared" ca="1" si="450"/>
        <v>15.89</v>
      </c>
      <c r="AN205" s="2" t="str">
        <f t="shared" ca="1" si="450"/>
        <v/>
      </c>
      <c r="AO205" s="2">
        <f t="shared" ca="1" si="451"/>
        <v>132.02000000000001</v>
      </c>
      <c r="AP205" s="2">
        <f t="shared" ca="1" si="452"/>
        <v>71.39</v>
      </c>
      <c r="AQ205" s="8">
        <f t="shared" ca="1" si="453"/>
        <v>164</v>
      </c>
      <c r="AR205" s="2">
        <f t="shared" ca="1" si="454"/>
        <v>48.75</v>
      </c>
      <c r="AS205" s="2">
        <f t="shared" ca="1" si="454"/>
        <v>67.38</v>
      </c>
      <c r="AT205" s="2">
        <f t="shared" ca="1" si="454"/>
        <v>0</v>
      </c>
      <c r="AU205" s="2">
        <f t="shared" ca="1" si="454"/>
        <v>0</v>
      </c>
      <c r="AV205" s="2">
        <f t="shared" ca="1" si="454"/>
        <v>15.89</v>
      </c>
      <c r="AW205" s="2" t="str">
        <f t="shared" ca="1" si="454"/>
        <v/>
      </c>
      <c r="AX205" s="2">
        <f t="shared" ca="1" si="455"/>
        <v>132.02000000000001</v>
      </c>
      <c r="AY205" s="2">
        <f t="shared" ca="1" si="456"/>
        <v>71.39</v>
      </c>
      <c r="AZ205" t="str">
        <f t="shared" si="457"/>
        <v>U13R05</v>
      </c>
      <c r="BA205">
        <f t="shared" si="458"/>
        <v>205</v>
      </c>
      <c r="BB205" s="55" t="b">
        <f t="shared" si="460"/>
        <v>1</v>
      </c>
    </row>
    <row r="206" spans="1:54" x14ac:dyDescent="0.25">
      <c r="A206" t="str">
        <f t="shared" si="459"/>
        <v>U13</v>
      </c>
      <c r="B206" t="s">
        <v>30</v>
      </c>
      <c r="C206" s="3" t="str">
        <f t="shared" si="429"/>
        <v>EAA Ceiling R38 Verified HVAC Worse Verified</v>
      </c>
      <c r="D206" s="56" t="str">
        <f t="shared" ca="1" si="430"/>
        <v>Pass</v>
      </c>
      <c r="E206" s="2">
        <f t="shared" ca="1" si="431"/>
        <v>147.34</v>
      </c>
      <c r="F206" s="2">
        <f t="shared" ca="1" si="432"/>
        <v>147.34</v>
      </c>
      <c r="G206" s="27">
        <f t="shared" ca="1" si="433"/>
        <v>0</v>
      </c>
      <c r="H206" s="3" t="str">
        <f t="shared" ca="1" si="434"/>
        <v>Yes</v>
      </c>
      <c r="I206" s="2">
        <f t="shared" ca="1" si="435"/>
        <v>132.02000000000001</v>
      </c>
      <c r="J206" s="2">
        <f t="shared" ca="1" si="436"/>
        <v>132.02000000000001</v>
      </c>
      <c r="K206" s="2">
        <f t="shared" ca="1" si="437"/>
        <v>132.02000000000001</v>
      </c>
      <c r="L206" s="27">
        <f t="shared" ca="1" si="438"/>
        <v>0</v>
      </c>
      <c r="M206" s="3" t="str">
        <f t="shared" ca="1" si="439"/>
        <v>Yes</v>
      </c>
      <c r="N206" s="3" t="str">
        <f>N205</f>
        <v>U13R05</v>
      </c>
      <c r="O206" s="34">
        <f t="shared" ca="1" si="440"/>
        <v>-15.319999999999993</v>
      </c>
      <c r="P206" s="8">
        <f t="shared" ca="1" si="441"/>
        <v>165</v>
      </c>
      <c r="Q206" s="2">
        <f t="shared" ca="1" si="442"/>
        <v>47.25</v>
      </c>
      <c r="R206" s="2">
        <f t="shared" ca="1" si="442"/>
        <v>84.2</v>
      </c>
      <c r="S206" s="2">
        <f t="shared" ca="1" si="442"/>
        <v>0</v>
      </c>
      <c r="T206" s="2">
        <f t="shared" ca="1" si="442"/>
        <v>0</v>
      </c>
      <c r="U206" s="2">
        <f t="shared" ca="1" si="442"/>
        <v>15.89</v>
      </c>
      <c r="V206" s="2">
        <f t="shared" ca="1" si="442"/>
        <v>0</v>
      </c>
      <c r="W206" s="2">
        <f t="shared" ca="1" si="443"/>
        <v>147.34</v>
      </c>
      <c r="X206" s="2">
        <f t="shared" ca="1" si="444"/>
        <v>0</v>
      </c>
      <c r="Y206" s="8">
        <f t="shared" ca="1" si="445"/>
        <v>165</v>
      </c>
      <c r="Z206" s="2">
        <f t="shared" ca="1" si="446"/>
        <v>47.25</v>
      </c>
      <c r="AA206" s="2">
        <f t="shared" ca="1" si="446"/>
        <v>84.2</v>
      </c>
      <c r="AB206" s="2">
        <f t="shared" ca="1" si="446"/>
        <v>0</v>
      </c>
      <c r="AC206" s="2">
        <f t="shared" ca="1" si="446"/>
        <v>0</v>
      </c>
      <c r="AD206" s="2">
        <f t="shared" ca="1" si="446"/>
        <v>15.89</v>
      </c>
      <c r="AE206" s="2">
        <f t="shared" ca="1" si="446"/>
        <v>0</v>
      </c>
      <c r="AF206" s="2">
        <f t="shared" ca="1" si="447"/>
        <v>147.34</v>
      </c>
      <c r="AG206" s="2">
        <f t="shared" ca="1" si="448"/>
        <v>0</v>
      </c>
      <c r="AH206" s="8">
        <f t="shared" ca="1" si="449"/>
        <v>165</v>
      </c>
      <c r="AI206" s="2">
        <f t="shared" ca="1" si="450"/>
        <v>48.75</v>
      </c>
      <c r="AJ206" s="2">
        <f t="shared" ca="1" si="450"/>
        <v>67.38</v>
      </c>
      <c r="AK206" s="2">
        <f t="shared" ca="1" si="450"/>
        <v>0</v>
      </c>
      <c r="AL206" s="2">
        <f t="shared" ca="1" si="450"/>
        <v>0</v>
      </c>
      <c r="AM206" s="2">
        <f t="shared" ca="1" si="450"/>
        <v>15.89</v>
      </c>
      <c r="AN206" s="2" t="str">
        <f t="shared" ca="1" si="450"/>
        <v/>
      </c>
      <c r="AO206" s="2">
        <f t="shared" ca="1" si="451"/>
        <v>132.02000000000001</v>
      </c>
      <c r="AP206" s="2">
        <f t="shared" ca="1" si="452"/>
        <v>71.39</v>
      </c>
      <c r="AQ206" s="8">
        <f t="shared" ca="1" si="453"/>
        <v>165</v>
      </c>
      <c r="AR206" s="2">
        <f t="shared" ca="1" si="454"/>
        <v>48.75</v>
      </c>
      <c r="AS206" s="2">
        <f t="shared" ca="1" si="454"/>
        <v>67.38</v>
      </c>
      <c r="AT206" s="2">
        <f t="shared" ca="1" si="454"/>
        <v>0</v>
      </c>
      <c r="AU206" s="2">
        <f t="shared" ca="1" si="454"/>
        <v>0</v>
      </c>
      <c r="AV206" s="2">
        <f t="shared" ca="1" si="454"/>
        <v>15.89</v>
      </c>
      <c r="AW206" s="2" t="str">
        <f t="shared" ca="1" si="454"/>
        <v/>
      </c>
      <c r="AX206" s="2">
        <f t="shared" ca="1" si="455"/>
        <v>132.02000000000001</v>
      </c>
      <c r="AY206" s="2">
        <f t="shared" ca="1" si="456"/>
        <v>71.39</v>
      </c>
      <c r="AZ206" t="str">
        <f t="shared" si="457"/>
        <v>U13R06</v>
      </c>
      <c r="BA206">
        <f t="shared" si="458"/>
        <v>206</v>
      </c>
      <c r="BB206" s="55" t="b">
        <f t="shared" si="460"/>
        <v>1</v>
      </c>
    </row>
    <row r="207" spans="1:54" x14ac:dyDescent="0.25">
      <c r="A207" t="str">
        <f t="shared" si="459"/>
        <v>U13</v>
      </c>
      <c r="B207" t="s">
        <v>31</v>
      </c>
      <c r="C207" s="3" t="str">
        <f t="shared" si="429"/>
        <v xml:space="preserve">EAA Ceiling R38 Verified HVAC Equal </v>
      </c>
      <c r="D207" s="56" t="str">
        <f t="shared" ca="1" si="430"/>
        <v>Pass</v>
      </c>
      <c r="E207" s="2">
        <f t="shared" ca="1" si="431"/>
        <v>119.66</v>
      </c>
      <c r="F207" s="2">
        <f t="shared" ca="1" si="432"/>
        <v>119.66</v>
      </c>
      <c r="G207" s="27">
        <f t="shared" ca="1" si="433"/>
        <v>0</v>
      </c>
      <c r="H207" s="3" t="str">
        <f t="shared" ca="1" si="434"/>
        <v>Yes</v>
      </c>
      <c r="I207" s="2">
        <f t="shared" ca="1" si="435"/>
        <v>132.02000000000001</v>
      </c>
      <c r="J207" s="2">
        <f t="shared" ca="1" si="436"/>
        <v>132.02000000000001</v>
      </c>
      <c r="K207" s="2">
        <f t="shared" ca="1" si="437"/>
        <v>132.02000000000001</v>
      </c>
      <c r="L207" s="27">
        <f t="shared" ca="1" si="438"/>
        <v>0</v>
      </c>
      <c r="M207" s="3" t="str">
        <f t="shared" ca="1" si="439"/>
        <v>Yes</v>
      </c>
      <c r="N207" s="3" t="str">
        <f>N205</f>
        <v>U13R05</v>
      </c>
      <c r="O207" s="34">
        <f t="shared" ca="1" si="440"/>
        <v>12.360000000000014</v>
      </c>
      <c r="P207" s="8">
        <f t="shared" ca="1" si="441"/>
        <v>166</v>
      </c>
      <c r="Q207" s="2">
        <f t="shared" ca="1" si="442"/>
        <v>45.06</v>
      </c>
      <c r="R207" s="2">
        <f t="shared" ca="1" si="442"/>
        <v>58.71</v>
      </c>
      <c r="S207" s="2">
        <f t="shared" ca="1" si="442"/>
        <v>0</v>
      </c>
      <c r="T207" s="2">
        <f t="shared" ca="1" si="442"/>
        <v>0</v>
      </c>
      <c r="U207" s="2">
        <f t="shared" ca="1" si="442"/>
        <v>15.89</v>
      </c>
      <c r="V207" s="2">
        <f t="shared" ca="1" si="442"/>
        <v>0</v>
      </c>
      <c r="W207" s="2">
        <f t="shared" ca="1" si="443"/>
        <v>119.66</v>
      </c>
      <c r="X207" s="2">
        <f t="shared" ca="1" si="444"/>
        <v>0</v>
      </c>
      <c r="Y207" s="8">
        <f t="shared" ca="1" si="445"/>
        <v>166</v>
      </c>
      <c r="Z207" s="2">
        <f t="shared" ca="1" si="446"/>
        <v>45.06</v>
      </c>
      <c r="AA207" s="2">
        <f t="shared" ca="1" si="446"/>
        <v>58.71</v>
      </c>
      <c r="AB207" s="2">
        <f t="shared" ca="1" si="446"/>
        <v>0</v>
      </c>
      <c r="AC207" s="2">
        <f t="shared" ca="1" si="446"/>
        <v>0</v>
      </c>
      <c r="AD207" s="2">
        <f t="shared" ca="1" si="446"/>
        <v>15.89</v>
      </c>
      <c r="AE207" s="2">
        <f t="shared" ca="1" si="446"/>
        <v>0</v>
      </c>
      <c r="AF207" s="2">
        <f t="shared" ca="1" si="447"/>
        <v>119.66</v>
      </c>
      <c r="AG207" s="2">
        <f t="shared" ca="1" si="448"/>
        <v>0</v>
      </c>
      <c r="AH207" s="8">
        <f t="shared" ca="1" si="449"/>
        <v>166</v>
      </c>
      <c r="AI207" s="2">
        <f t="shared" ca="1" si="450"/>
        <v>48.75</v>
      </c>
      <c r="AJ207" s="2">
        <f t="shared" ca="1" si="450"/>
        <v>67.38</v>
      </c>
      <c r="AK207" s="2">
        <f t="shared" ca="1" si="450"/>
        <v>0</v>
      </c>
      <c r="AL207" s="2">
        <f t="shared" ca="1" si="450"/>
        <v>0</v>
      </c>
      <c r="AM207" s="2">
        <f t="shared" ca="1" si="450"/>
        <v>15.89</v>
      </c>
      <c r="AN207" s="2" t="str">
        <f t="shared" ca="1" si="450"/>
        <v/>
      </c>
      <c r="AO207" s="2">
        <f t="shared" ca="1" si="451"/>
        <v>132.02000000000001</v>
      </c>
      <c r="AP207" s="2">
        <f t="shared" ca="1" si="452"/>
        <v>71.39</v>
      </c>
      <c r="AQ207" s="8">
        <f t="shared" ca="1" si="453"/>
        <v>166</v>
      </c>
      <c r="AR207" s="2">
        <f t="shared" ca="1" si="454"/>
        <v>48.75</v>
      </c>
      <c r="AS207" s="2">
        <f t="shared" ca="1" si="454"/>
        <v>67.38</v>
      </c>
      <c r="AT207" s="2">
        <f t="shared" ca="1" si="454"/>
        <v>0</v>
      </c>
      <c r="AU207" s="2">
        <f t="shared" ca="1" si="454"/>
        <v>0</v>
      </c>
      <c r="AV207" s="2">
        <f t="shared" ca="1" si="454"/>
        <v>15.89</v>
      </c>
      <c r="AW207" s="2" t="str">
        <f t="shared" ca="1" si="454"/>
        <v/>
      </c>
      <c r="AX207" s="2">
        <f t="shared" ca="1" si="455"/>
        <v>132.02000000000001</v>
      </c>
      <c r="AY207" s="2">
        <f t="shared" ca="1" si="456"/>
        <v>71.39</v>
      </c>
      <c r="AZ207" t="str">
        <f t="shared" si="457"/>
        <v>U13R07</v>
      </c>
      <c r="BA207">
        <f t="shared" si="458"/>
        <v>207</v>
      </c>
      <c r="BB207" s="55" t="b">
        <f t="shared" si="460"/>
        <v>1</v>
      </c>
    </row>
    <row r="208" spans="1:54" x14ac:dyDescent="0.25">
      <c r="A208" t="str">
        <f t="shared" si="459"/>
        <v>U13</v>
      </c>
      <c r="B208" t="s">
        <v>32</v>
      </c>
      <c r="C208" s="3" t="str">
        <f t="shared" si="429"/>
        <v>EAA Ceiling R38 Verified HVAC Equal Verified</v>
      </c>
      <c r="D208" s="56" t="str">
        <f t="shared" ca="1" si="430"/>
        <v>Pass</v>
      </c>
      <c r="E208" s="2">
        <f t="shared" ca="1" si="431"/>
        <v>119.66</v>
      </c>
      <c r="F208" s="2">
        <f t="shared" ca="1" si="432"/>
        <v>119.66</v>
      </c>
      <c r="G208" s="27">
        <f t="shared" ca="1" si="433"/>
        <v>0</v>
      </c>
      <c r="H208" s="3" t="str">
        <f t="shared" ca="1" si="434"/>
        <v>Yes</v>
      </c>
      <c r="I208" s="2">
        <f t="shared" ca="1" si="435"/>
        <v>207.93</v>
      </c>
      <c r="J208" s="2">
        <f t="shared" ca="1" si="436"/>
        <v>207.93</v>
      </c>
      <c r="K208" s="2">
        <f t="shared" ca="1" si="437"/>
        <v>207.93</v>
      </c>
      <c r="L208" s="27">
        <f t="shared" ca="1" si="438"/>
        <v>0</v>
      </c>
      <c r="M208" s="3" t="str">
        <f t="shared" ca="1" si="439"/>
        <v>Yes</v>
      </c>
      <c r="N208" s="24" t="str">
        <f>N191</f>
        <v>U12R03</v>
      </c>
      <c r="O208" s="34">
        <f t="shared" ca="1" si="440"/>
        <v>88.27000000000001</v>
      </c>
      <c r="P208" s="8">
        <f t="shared" ca="1" si="441"/>
        <v>167</v>
      </c>
      <c r="Q208" s="2">
        <f t="shared" ca="1" si="442"/>
        <v>45.06</v>
      </c>
      <c r="R208" s="2">
        <f t="shared" ca="1" si="442"/>
        <v>58.71</v>
      </c>
      <c r="S208" s="2">
        <f t="shared" ca="1" si="442"/>
        <v>0</v>
      </c>
      <c r="T208" s="2">
        <f t="shared" ca="1" si="442"/>
        <v>0</v>
      </c>
      <c r="U208" s="2">
        <f t="shared" ca="1" si="442"/>
        <v>15.89</v>
      </c>
      <c r="V208" s="2">
        <f t="shared" ca="1" si="442"/>
        <v>0</v>
      </c>
      <c r="W208" s="2">
        <f t="shared" ca="1" si="443"/>
        <v>119.66</v>
      </c>
      <c r="X208" s="2">
        <f t="shared" ca="1" si="444"/>
        <v>0</v>
      </c>
      <c r="Y208" s="8">
        <f t="shared" ca="1" si="445"/>
        <v>167</v>
      </c>
      <c r="Z208" s="2">
        <f t="shared" ca="1" si="446"/>
        <v>45.06</v>
      </c>
      <c r="AA208" s="2">
        <f t="shared" ca="1" si="446"/>
        <v>58.71</v>
      </c>
      <c r="AB208" s="2">
        <f t="shared" ca="1" si="446"/>
        <v>0</v>
      </c>
      <c r="AC208" s="2">
        <f t="shared" ca="1" si="446"/>
        <v>0</v>
      </c>
      <c r="AD208" s="2">
        <f t="shared" ca="1" si="446"/>
        <v>15.89</v>
      </c>
      <c r="AE208" s="2">
        <f t="shared" ca="1" si="446"/>
        <v>0</v>
      </c>
      <c r="AF208" s="2">
        <f t="shared" ca="1" si="447"/>
        <v>119.66</v>
      </c>
      <c r="AG208" s="2">
        <f t="shared" ca="1" si="448"/>
        <v>0</v>
      </c>
      <c r="AH208" s="8">
        <f t="shared" ca="1" si="449"/>
        <v>167</v>
      </c>
      <c r="AI208" s="2">
        <f t="shared" ca="1" si="450"/>
        <v>56.64</v>
      </c>
      <c r="AJ208" s="2">
        <f t="shared" ca="1" si="450"/>
        <v>135.4</v>
      </c>
      <c r="AK208" s="2">
        <f t="shared" ca="1" si="450"/>
        <v>0</v>
      </c>
      <c r="AL208" s="2">
        <f t="shared" ca="1" si="450"/>
        <v>0</v>
      </c>
      <c r="AM208" s="2">
        <f t="shared" ca="1" si="450"/>
        <v>15.89</v>
      </c>
      <c r="AN208" s="2" t="str">
        <f t="shared" ca="1" si="450"/>
        <v/>
      </c>
      <c r="AO208" s="2">
        <f t="shared" ca="1" si="451"/>
        <v>207.93</v>
      </c>
      <c r="AP208" s="2">
        <f t="shared" ca="1" si="452"/>
        <v>139.82</v>
      </c>
      <c r="AQ208" s="8">
        <f t="shared" ca="1" si="453"/>
        <v>167</v>
      </c>
      <c r="AR208" s="2">
        <f t="shared" ca="1" si="454"/>
        <v>56.64</v>
      </c>
      <c r="AS208" s="2">
        <f t="shared" ca="1" si="454"/>
        <v>135.4</v>
      </c>
      <c r="AT208" s="2">
        <f t="shared" ca="1" si="454"/>
        <v>0</v>
      </c>
      <c r="AU208" s="2">
        <f t="shared" ca="1" si="454"/>
        <v>0</v>
      </c>
      <c r="AV208" s="2">
        <f t="shared" ca="1" si="454"/>
        <v>15.89</v>
      </c>
      <c r="AW208" s="2" t="str">
        <f t="shared" ca="1" si="454"/>
        <v/>
      </c>
      <c r="AX208" s="2">
        <f t="shared" ca="1" si="455"/>
        <v>207.93</v>
      </c>
      <c r="AY208" s="2">
        <f t="shared" ca="1" si="456"/>
        <v>139.82</v>
      </c>
      <c r="AZ208" t="str">
        <f t="shared" si="457"/>
        <v>U13R08</v>
      </c>
      <c r="BA208">
        <f t="shared" si="458"/>
        <v>208</v>
      </c>
      <c r="BB208" s="55" t="b">
        <f t="shared" si="460"/>
        <v>1</v>
      </c>
    </row>
    <row r="209" spans="1:54" x14ac:dyDescent="0.25">
      <c r="A209" t="str">
        <f t="shared" si="459"/>
        <v>U13</v>
      </c>
      <c r="B209" t="s">
        <v>33</v>
      </c>
      <c r="C209" s="3" t="str">
        <f t="shared" si="429"/>
        <v>EAA Ceiling R38 Verified HVAC Better</v>
      </c>
      <c r="D209" s="56" t="str">
        <f t="shared" ca="1" si="430"/>
        <v>Pass</v>
      </c>
      <c r="E209" s="2">
        <f t="shared" ca="1" si="431"/>
        <v>101.52</v>
      </c>
      <c r="F209" s="2">
        <f t="shared" ca="1" si="432"/>
        <v>101.52</v>
      </c>
      <c r="G209" s="27">
        <f t="shared" ca="1" si="433"/>
        <v>0</v>
      </c>
      <c r="H209" s="3" t="str">
        <f t="shared" ca="1" si="434"/>
        <v>Yes</v>
      </c>
      <c r="I209" s="2">
        <f t="shared" ca="1" si="435"/>
        <v>132.02000000000001</v>
      </c>
      <c r="J209" s="2">
        <f t="shared" ca="1" si="436"/>
        <v>132.02000000000001</v>
      </c>
      <c r="K209" s="2">
        <f t="shared" ca="1" si="437"/>
        <v>132.02000000000001</v>
      </c>
      <c r="L209" s="27">
        <f t="shared" ca="1" si="438"/>
        <v>0</v>
      </c>
      <c r="M209" s="3" t="str">
        <f t="shared" ca="1" si="439"/>
        <v>Yes</v>
      </c>
      <c r="N209" s="3" t="str">
        <f>N205</f>
        <v>U13R05</v>
      </c>
      <c r="O209" s="34">
        <f t="shared" ca="1" si="440"/>
        <v>30.500000000000014</v>
      </c>
      <c r="P209" s="8">
        <f t="shared" ca="1" si="441"/>
        <v>168</v>
      </c>
      <c r="Q209" s="2">
        <f t="shared" ca="1" si="442"/>
        <v>38.94</v>
      </c>
      <c r="R209" s="2">
        <f t="shared" ca="1" si="442"/>
        <v>46.69</v>
      </c>
      <c r="S209" s="2">
        <f t="shared" ca="1" si="442"/>
        <v>0</v>
      </c>
      <c r="T209" s="2">
        <f t="shared" ca="1" si="442"/>
        <v>0</v>
      </c>
      <c r="U209" s="2">
        <f t="shared" ca="1" si="442"/>
        <v>15.89</v>
      </c>
      <c r="V209" s="2">
        <f t="shared" ca="1" si="442"/>
        <v>0</v>
      </c>
      <c r="W209" s="2">
        <f t="shared" ca="1" si="443"/>
        <v>101.52</v>
      </c>
      <c r="X209" s="2">
        <f t="shared" ca="1" si="444"/>
        <v>0</v>
      </c>
      <c r="Y209" s="8">
        <f t="shared" ca="1" si="445"/>
        <v>168</v>
      </c>
      <c r="Z209" s="2">
        <f t="shared" ca="1" si="446"/>
        <v>38.94</v>
      </c>
      <c r="AA209" s="2">
        <f t="shared" ca="1" si="446"/>
        <v>46.69</v>
      </c>
      <c r="AB209" s="2">
        <f t="shared" ca="1" si="446"/>
        <v>0</v>
      </c>
      <c r="AC209" s="2">
        <f t="shared" ca="1" si="446"/>
        <v>0</v>
      </c>
      <c r="AD209" s="2">
        <f t="shared" ca="1" si="446"/>
        <v>15.89</v>
      </c>
      <c r="AE209" s="2">
        <f t="shared" ca="1" si="446"/>
        <v>0</v>
      </c>
      <c r="AF209" s="2">
        <f t="shared" ca="1" si="447"/>
        <v>101.52</v>
      </c>
      <c r="AG209" s="2">
        <f t="shared" ca="1" si="448"/>
        <v>0</v>
      </c>
      <c r="AH209" s="8">
        <f t="shared" ca="1" si="449"/>
        <v>168</v>
      </c>
      <c r="AI209" s="2">
        <f t="shared" ca="1" si="450"/>
        <v>48.75</v>
      </c>
      <c r="AJ209" s="2">
        <f t="shared" ca="1" si="450"/>
        <v>67.38</v>
      </c>
      <c r="AK209" s="2">
        <f t="shared" ca="1" si="450"/>
        <v>0</v>
      </c>
      <c r="AL209" s="2">
        <f t="shared" ca="1" si="450"/>
        <v>0</v>
      </c>
      <c r="AM209" s="2">
        <f t="shared" ca="1" si="450"/>
        <v>15.89</v>
      </c>
      <c r="AN209" s="2" t="str">
        <f t="shared" ca="1" si="450"/>
        <v/>
      </c>
      <c r="AO209" s="2">
        <f t="shared" ca="1" si="451"/>
        <v>132.02000000000001</v>
      </c>
      <c r="AP209" s="2">
        <f t="shared" ca="1" si="452"/>
        <v>71.39</v>
      </c>
      <c r="AQ209" s="8">
        <f t="shared" ca="1" si="453"/>
        <v>168</v>
      </c>
      <c r="AR209" s="2">
        <f t="shared" ca="1" si="454"/>
        <v>48.75</v>
      </c>
      <c r="AS209" s="2">
        <f t="shared" ca="1" si="454"/>
        <v>67.38</v>
      </c>
      <c r="AT209" s="2">
        <f t="shared" ca="1" si="454"/>
        <v>0</v>
      </c>
      <c r="AU209" s="2">
        <f t="shared" ca="1" si="454"/>
        <v>0</v>
      </c>
      <c r="AV209" s="2">
        <f t="shared" ca="1" si="454"/>
        <v>15.89</v>
      </c>
      <c r="AW209" s="2" t="str">
        <f t="shared" ca="1" si="454"/>
        <v/>
      </c>
      <c r="AX209" s="2">
        <f t="shared" ca="1" si="455"/>
        <v>132.02000000000001</v>
      </c>
      <c r="AY209" s="2">
        <f t="shared" ca="1" si="456"/>
        <v>71.39</v>
      </c>
      <c r="AZ209" t="str">
        <f t="shared" si="457"/>
        <v>U13R09</v>
      </c>
      <c r="BA209">
        <f t="shared" si="458"/>
        <v>209</v>
      </c>
      <c r="BB209" s="55" t="b">
        <f t="shared" si="460"/>
        <v>1</v>
      </c>
    </row>
    <row r="210" spans="1:54" x14ac:dyDescent="0.25">
      <c r="A210" t="str">
        <f t="shared" si="459"/>
        <v>U13</v>
      </c>
      <c r="B210" t="s">
        <v>34</v>
      </c>
      <c r="C210" s="3" t="str">
        <f t="shared" si="429"/>
        <v>EAA Ceiling R38 Verified HVAC Better Verified</v>
      </c>
      <c r="D210" s="56" t="str">
        <f t="shared" ca="1" si="430"/>
        <v>Pass</v>
      </c>
      <c r="E210" s="2">
        <f t="shared" ca="1" si="431"/>
        <v>101.52</v>
      </c>
      <c r="F210" s="2">
        <f t="shared" ca="1" si="432"/>
        <v>101.52</v>
      </c>
      <c r="G210" s="27">
        <f t="shared" ca="1" si="433"/>
        <v>0</v>
      </c>
      <c r="H210" s="3" t="str">
        <f t="shared" ca="1" si="434"/>
        <v>Yes</v>
      </c>
      <c r="I210" s="2">
        <f t="shared" ca="1" si="435"/>
        <v>207.93</v>
      </c>
      <c r="J210" s="2">
        <f t="shared" ca="1" si="436"/>
        <v>207.93</v>
      </c>
      <c r="K210" s="2">
        <f t="shared" ca="1" si="437"/>
        <v>207.93</v>
      </c>
      <c r="L210" s="27">
        <f t="shared" ca="1" si="438"/>
        <v>0</v>
      </c>
      <c r="M210" s="3" t="str">
        <f t="shared" ca="1" si="439"/>
        <v>Yes</v>
      </c>
      <c r="N210" s="24" t="str">
        <f>N191</f>
        <v>U12R03</v>
      </c>
      <c r="O210" s="34">
        <f t="shared" ca="1" si="440"/>
        <v>106.41000000000001</v>
      </c>
      <c r="P210" s="8">
        <f t="shared" ca="1" si="441"/>
        <v>169</v>
      </c>
      <c r="Q210" s="2">
        <f t="shared" ca="1" si="442"/>
        <v>38.94</v>
      </c>
      <c r="R210" s="2">
        <f t="shared" ca="1" si="442"/>
        <v>46.69</v>
      </c>
      <c r="S210" s="2">
        <f t="shared" ca="1" si="442"/>
        <v>0</v>
      </c>
      <c r="T210" s="2">
        <f t="shared" ca="1" si="442"/>
        <v>0</v>
      </c>
      <c r="U210" s="2">
        <f t="shared" ca="1" si="442"/>
        <v>15.89</v>
      </c>
      <c r="V210" s="2">
        <f t="shared" ca="1" si="442"/>
        <v>0</v>
      </c>
      <c r="W210" s="2">
        <f t="shared" ca="1" si="443"/>
        <v>101.52</v>
      </c>
      <c r="X210" s="2">
        <f t="shared" ca="1" si="444"/>
        <v>0</v>
      </c>
      <c r="Y210" s="8">
        <f t="shared" ca="1" si="445"/>
        <v>169</v>
      </c>
      <c r="Z210" s="2">
        <f t="shared" ca="1" si="446"/>
        <v>38.94</v>
      </c>
      <c r="AA210" s="2">
        <f t="shared" ca="1" si="446"/>
        <v>46.69</v>
      </c>
      <c r="AB210" s="2">
        <f t="shared" ca="1" si="446"/>
        <v>0</v>
      </c>
      <c r="AC210" s="2">
        <f t="shared" ca="1" si="446"/>
        <v>0</v>
      </c>
      <c r="AD210" s="2">
        <f t="shared" ca="1" si="446"/>
        <v>15.89</v>
      </c>
      <c r="AE210" s="2">
        <f t="shared" ca="1" si="446"/>
        <v>0</v>
      </c>
      <c r="AF210" s="2">
        <f t="shared" ca="1" si="447"/>
        <v>101.52</v>
      </c>
      <c r="AG210" s="2">
        <f t="shared" ca="1" si="448"/>
        <v>0</v>
      </c>
      <c r="AH210" s="8">
        <f t="shared" ca="1" si="449"/>
        <v>169</v>
      </c>
      <c r="AI210" s="2">
        <f t="shared" ca="1" si="450"/>
        <v>56.64</v>
      </c>
      <c r="AJ210" s="2">
        <f t="shared" ca="1" si="450"/>
        <v>135.4</v>
      </c>
      <c r="AK210" s="2">
        <f t="shared" ca="1" si="450"/>
        <v>0</v>
      </c>
      <c r="AL210" s="2">
        <f t="shared" ca="1" si="450"/>
        <v>0</v>
      </c>
      <c r="AM210" s="2">
        <f t="shared" ca="1" si="450"/>
        <v>15.89</v>
      </c>
      <c r="AN210" s="2" t="str">
        <f t="shared" ca="1" si="450"/>
        <v/>
      </c>
      <c r="AO210" s="2">
        <f t="shared" ca="1" si="451"/>
        <v>207.93</v>
      </c>
      <c r="AP210" s="2">
        <f t="shared" ca="1" si="452"/>
        <v>139.82</v>
      </c>
      <c r="AQ210" s="8">
        <f t="shared" ca="1" si="453"/>
        <v>169</v>
      </c>
      <c r="AR210" s="2">
        <f t="shared" ca="1" si="454"/>
        <v>56.64</v>
      </c>
      <c r="AS210" s="2">
        <f t="shared" ca="1" si="454"/>
        <v>135.4</v>
      </c>
      <c r="AT210" s="2">
        <f t="shared" ca="1" si="454"/>
        <v>0</v>
      </c>
      <c r="AU210" s="2">
        <f t="shared" ca="1" si="454"/>
        <v>0</v>
      </c>
      <c r="AV210" s="2">
        <f t="shared" ca="1" si="454"/>
        <v>15.89</v>
      </c>
      <c r="AW210" s="2" t="str">
        <f t="shared" ca="1" si="454"/>
        <v/>
      </c>
      <c r="AX210" s="2">
        <f t="shared" ca="1" si="455"/>
        <v>207.93</v>
      </c>
      <c r="AY210" s="2">
        <f t="shared" ca="1" si="456"/>
        <v>139.82</v>
      </c>
      <c r="AZ210" t="str">
        <f t="shared" si="457"/>
        <v>U13R10</v>
      </c>
      <c r="BA210">
        <f t="shared" si="458"/>
        <v>210</v>
      </c>
      <c r="BB210" s="55" t="b">
        <f t="shared" si="460"/>
        <v>1</v>
      </c>
    </row>
    <row r="211" spans="1:54" x14ac:dyDescent="0.25">
      <c r="A211" s="33" t="str">
        <f>"Result "&amp;A200</f>
        <v>Result U13</v>
      </c>
      <c r="C211" s="5"/>
      <c r="D211" s="6" t="str">
        <f ca="1">IF(NOT(BB211),"n/a",IF(COUNTIF(D201:D210,Pass)=10,Pass,Fail))</f>
        <v>Pass</v>
      </c>
      <c r="E211" s="36">
        <f ca="1">IF(Units="EDR","n/a",AVERAGE(E201:E210))</f>
        <v>132.822</v>
      </c>
      <c r="F211" s="36">
        <f ca="1">IF(Units="EDR","n/a",AVERAGE(F201:F210))</f>
        <v>132.822</v>
      </c>
      <c r="G211" s="32">
        <f ca="1">IF(Units="EDR","n/a",IF(E211=0,0,(F211-E211)/E211))</f>
        <v>0</v>
      </c>
      <c r="H211" s="32"/>
      <c r="I211" s="36">
        <f ca="1">IF(Units="EDR","n/a",AVERAGE(I201:I210))</f>
        <v>166.49299999999999</v>
      </c>
      <c r="J211" s="36">
        <f ca="1">IF(Units="EDR","n/a",AVERAGE(J201:J210))</f>
        <v>166.49299999999999</v>
      </c>
      <c r="K211" s="36">
        <f ca="1">IF(Units="EDR","n/a",AVERAGE(K201:K210))</f>
        <v>166.49299999999999</v>
      </c>
      <c r="L211" s="32">
        <f ca="1">IF(Units="EDR","n/a",IF(J211=0,0,(K211-J211)/J211))</f>
        <v>0</v>
      </c>
      <c r="M211" s="32" t="s">
        <v>542</v>
      </c>
      <c r="N211" s="30">
        <f ca="1">MIN(L201:L210)</f>
        <v>0</v>
      </c>
      <c r="O211" s="29">
        <f ca="1">AVERAGE(O201:O210)</f>
        <v>33.671000000000006</v>
      </c>
      <c r="P211" s="30" t="s">
        <v>544</v>
      </c>
      <c r="Q211" s="29">
        <f ca="1">AVERAGE(Q201:Q210)</f>
        <v>41.094000000000001</v>
      </c>
      <c r="R211" s="29">
        <f ca="1">AVERAGE(R201:R210)</f>
        <v>75.838000000000008</v>
      </c>
      <c r="S211" s="29">
        <f ca="1">AVERAGE(S201:S210)</f>
        <v>0</v>
      </c>
      <c r="T211" s="29"/>
      <c r="U211" s="29">
        <f ca="1">AVERAGE(U201:U210)</f>
        <v>15.889999999999997</v>
      </c>
      <c r="V211" s="29">
        <f ca="1">AVERAGE(V201:V210)</f>
        <v>0</v>
      </c>
      <c r="W211" s="29">
        <f ca="1">AVERAGE(W201:W210)</f>
        <v>132.822</v>
      </c>
      <c r="X211" s="29">
        <f ca="1">AVERAGE(X195:X210)</f>
        <v>1.7022538645760226</v>
      </c>
      <c r="Y211" s="29" t="s">
        <v>544</v>
      </c>
      <c r="Z211" s="29">
        <f ca="1">AVERAGE(Z201:Z210)</f>
        <v>41.094000000000001</v>
      </c>
      <c r="AA211" s="29">
        <f ca="1">AVERAGE(AA201:AA210)</f>
        <v>75.838000000000008</v>
      </c>
      <c r="AB211" s="29">
        <f ca="1">AVERAGE(AB201:AB210)</f>
        <v>0</v>
      </c>
      <c r="AC211" s="29">
        <f ca="1">AVERAGE(AC201:AC210)</f>
        <v>0</v>
      </c>
      <c r="AD211" s="29">
        <f ca="1">AVERAGE(AD201:AD210)</f>
        <v>15.889999999999997</v>
      </c>
      <c r="AE211" s="29"/>
      <c r="AF211" s="29">
        <f ca="1">AVERAGE(AF201:AF210)</f>
        <v>132.822</v>
      </c>
      <c r="AG211" s="29">
        <f ca="1">AVERAGE(AG195:AG210)</f>
        <v>1.7022538645760226</v>
      </c>
      <c r="AI211" s="29">
        <f ca="1">AVERAGE(AI201:AI210)</f>
        <v>48.839999999999996</v>
      </c>
      <c r="AJ211" s="29">
        <f ca="1">AVERAGE(AJ201:AJ210)</f>
        <v>101.76299999999999</v>
      </c>
      <c r="AK211" s="29">
        <f ca="1">AVERAGE(AK201:AK210)</f>
        <v>0</v>
      </c>
      <c r="AL211" s="29">
        <f ca="1">AVERAGE(AL201:AL210)</f>
        <v>0</v>
      </c>
      <c r="AM211" s="29">
        <f ca="1">AVERAGE(AM201:AM210)</f>
        <v>15.889999999999997</v>
      </c>
      <c r="AN211" s="29"/>
      <c r="AO211" s="29">
        <f ca="1">AVERAGE(AO201:AO210)</f>
        <v>166.49299999999999</v>
      </c>
      <c r="AP211" s="29">
        <f ca="1">AVERAGE(AP195:AP210)</f>
        <v>110.64352010473917</v>
      </c>
      <c r="AR211" s="29">
        <f ca="1">AVERAGE(AR201:AR210)</f>
        <v>48.839999999999996</v>
      </c>
      <c r="AS211" s="29">
        <f ca="1">AVERAGE(AS201:AS210)</f>
        <v>101.76299999999999</v>
      </c>
      <c r="AT211" s="29">
        <f ca="1">AVERAGE(AT201:AT210)</f>
        <v>0</v>
      </c>
      <c r="AU211" s="29">
        <f ca="1">AVERAGE(AU201:AU210)</f>
        <v>0</v>
      </c>
      <c r="AV211" s="29">
        <f ca="1">AVERAGE(AV201:AV210)</f>
        <v>15.889999999999997</v>
      </c>
      <c r="AW211" s="29"/>
      <c r="AX211" s="29">
        <f ca="1">AVERAGE(AX201:AX210)</f>
        <v>166.49299999999999</v>
      </c>
      <c r="AY211" s="29">
        <f ca="1">AVERAGE(AY195:AY210)</f>
        <v>110.64352010473917</v>
      </c>
      <c r="BB211" s="55" t="b">
        <f t="shared" si="460"/>
        <v>1</v>
      </c>
    </row>
    <row r="212" spans="1:54" x14ac:dyDescent="0.25">
      <c r="C212" s="6" t="s">
        <v>559</v>
      </c>
      <c r="E212" s="6"/>
      <c r="F212" s="6"/>
      <c r="G212" s="6"/>
      <c r="H212" s="6"/>
      <c r="I212" s="6"/>
      <c r="J212" s="6"/>
      <c r="K212" s="6"/>
      <c r="L212" s="5" t="s">
        <v>544</v>
      </c>
      <c r="M212" s="5" t="s">
        <v>543</v>
      </c>
      <c r="N212" s="31">
        <f ca="1">MAX(L201:L210)</f>
        <v>0</v>
      </c>
      <c r="Y212" s="6" t="s">
        <v>545</v>
      </c>
      <c r="Z212" s="30">
        <f ca="1">(Z211-Q211)/Q211</f>
        <v>0</v>
      </c>
      <c r="AA212" s="30">
        <f ca="1">(AA211-R211)/R211</f>
        <v>0</v>
      </c>
      <c r="AB212" s="30" t="e">
        <f ca="1">(AB211-S211)/S211</f>
        <v>#DIV/0!</v>
      </c>
      <c r="AC212" s="30"/>
      <c r="AD212" s="30">
        <f ca="1">(AD211-U211)/U211</f>
        <v>0</v>
      </c>
      <c r="AE212" s="30"/>
      <c r="AF212" s="30">
        <f ca="1">(AF211-W211)/W211</f>
        <v>0</v>
      </c>
    </row>
  </sheetData>
  <conditionalFormatting sqref="D9:D24">
    <cfRule type="cellIs" dxfId="413" priority="1077" operator="equal">
      <formula>Pass</formula>
    </cfRule>
    <cfRule type="cellIs" dxfId="412" priority="1078" operator="equal">
      <formula>Fail</formula>
    </cfRule>
  </conditionalFormatting>
  <conditionalFormatting sqref="D10">
    <cfRule type="cellIs" dxfId="411" priority="1075" operator="equal">
      <formula>Pass</formula>
    </cfRule>
    <cfRule type="cellIs" dxfId="410" priority="1076" operator="equal">
      <formula>Fail</formula>
    </cfRule>
  </conditionalFormatting>
  <conditionalFormatting sqref="D11">
    <cfRule type="cellIs" dxfId="409" priority="1073" operator="equal">
      <formula>Pass</formula>
    </cfRule>
    <cfRule type="cellIs" dxfId="408" priority="1074" operator="equal">
      <formula>Fail</formula>
    </cfRule>
  </conditionalFormatting>
  <conditionalFormatting sqref="D12:D24">
    <cfRule type="cellIs" dxfId="407" priority="1071" operator="equal">
      <formula>Pass</formula>
    </cfRule>
    <cfRule type="cellIs" dxfId="406" priority="1072" operator="equal">
      <formula>Fail</formula>
    </cfRule>
  </conditionalFormatting>
  <conditionalFormatting sqref="D13">
    <cfRule type="cellIs" dxfId="405" priority="1069" operator="equal">
      <formula>Pass</formula>
    </cfRule>
    <cfRule type="cellIs" dxfId="404" priority="1070" operator="equal">
      <formula>Fail</formula>
    </cfRule>
  </conditionalFormatting>
  <conditionalFormatting sqref="D14">
    <cfRule type="cellIs" dxfId="403" priority="1067" operator="equal">
      <formula>Pass</formula>
    </cfRule>
    <cfRule type="cellIs" dxfId="402" priority="1068" operator="equal">
      <formula>Fail</formula>
    </cfRule>
  </conditionalFormatting>
  <conditionalFormatting sqref="D15">
    <cfRule type="cellIs" dxfId="401" priority="1065" operator="equal">
      <formula>Pass</formula>
    </cfRule>
    <cfRule type="cellIs" dxfId="400" priority="1066" operator="equal">
      <formula>Fail</formula>
    </cfRule>
  </conditionalFormatting>
  <conditionalFormatting sqref="D16">
    <cfRule type="cellIs" dxfId="399" priority="1063" operator="equal">
      <formula>Pass</formula>
    </cfRule>
    <cfRule type="cellIs" dxfId="398" priority="1064" operator="equal">
      <formula>Fail</formula>
    </cfRule>
  </conditionalFormatting>
  <conditionalFormatting sqref="D17">
    <cfRule type="cellIs" dxfId="397" priority="1061" operator="equal">
      <formula>Pass</formula>
    </cfRule>
    <cfRule type="cellIs" dxfId="396" priority="1062" operator="equal">
      <formula>Fail</formula>
    </cfRule>
  </conditionalFormatting>
  <conditionalFormatting sqref="D18">
    <cfRule type="cellIs" dxfId="395" priority="1057" operator="equal">
      <formula>Pass</formula>
    </cfRule>
    <cfRule type="cellIs" dxfId="394" priority="1058" operator="equal">
      <formula>Fail</formula>
    </cfRule>
  </conditionalFormatting>
  <conditionalFormatting sqref="D19">
    <cfRule type="cellIs" dxfId="393" priority="1055" operator="equal">
      <formula>Pass</formula>
    </cfRule>
    <cfRule type="cellIs" dxfId="392" priority="1056" operator="equal">
      <formula>Fail</formula>
    </cfRule>
  </conditionalFormatting>
  <conditionalFormatting sqref="D20">
    <cfRule type="cellIs" dxfId="391" priority="1053" operator="equal">
      <formula>Pass</formula>
    </cfRule>
    <cfRule type="cellIs" dxfId="390" priority="1054" operator="equal">
      <formula>Fail</formula>
    </cfRule>
  </conditionalFormatting>
  <conditionalFormatting sqref="D21">
    <cfRule type="cellIs" dxfId="389" priority="1051" operator="equal">
      <formula>Pass</formula>
    </cfRule>
    <cfRule type="cellIs" dxfId="388" priority="1052" operator="equal">
      <formula>Fail</formula>
    </cfRule>
  </conditionalFormatting>
  <conditionalFormatting sqref="D22">
    <cfRule type="cellIs" dxfId="387" priority="1049" operator="equal">
      <formula>Pass</formula>
    </cfRule>
    <cfRule type="cellIs" dxfId="386" priority="1050" operator="equal">
      <formula>Fail</formula>
    </cfRule>
  </conditionalFormatting>
  <conditionalFormatting sqref="D23">
    <cfRule type="cellIs" dxfId="385" priority="1047" operator="equal">
      <formula>Pass</formula>
    </cfRule>
    <cfRule type="cellIs" dxfId="384" priority="1048" operator="equal">
      <formula>Fail</formula>
    </cfRule>
  </conditionalFormatting>
  <conditionalFormatting sqref="D24">
    <cfRule type="cellIs" dxfId="383" priority="1045" operator="equal">
      <formula>Pass</formula>
    </cfRule>
    <cfRule type="cellIs" dxfId="382" priority="1046" operator="equal">
      <formula>Fail</formula>
    </cfRule>
  </conditionalFormatting>
  <conditionalFormatting sqref="D133">
    <cfRule type="cellIs" dxfId="381" priority="837" operator="equal">
      <formula>Pass</formula>
    </cfRule>
    <cfRule type="cellIs" dxfId="380" priority="838" operator="equal">
      <formula>Fail</formula>
    </cfRule>
  </conditionalFormatting>
  <conditionalFormatting sqref="D146">
    <cfRule type="cellIs" dxfId="379" priority="803" operator="equal">
      <formula>Pass</formula>
    </cfRule>
    <cfRule type="cellIs" dxfId="378" priority="804" operator="equal">
      <formula>Fail</formula>
    </cfRule>
  </conditionalFormatting>
  <conditionalFormatting sqref="D66:D81">
    <cfRule type="cellIs" dxfId="377" priority="667" operator="equal">
      <formula>Pass</formula>
    </cfRule>
    <cfRule type="cellIs" dxfId="376" priority="668" operator="equal">
      <formula>Fail</formula>
    </cfRule>
  </conditionalFormatting>
  <conditionalFormatting sqref="D67">
    <cfRule type="cellIs" dxfId="375" priority="665" operator="equal">
      <formula>Pass</formula>
    </cfRule>
    <cfRule type="cellIs" dxfId="374" priority="666" operator="equal">
      <formula>Fail</formula>
    </cfRule>
  </conditionalFormatting>
  <conditionalFormatting sqref="D68">
    <cfRule type="cellIs" dxfId="373" priority="663" operator="equal">
      <formula>Pass</formula>
    </cfRule>
    <cfRule type="cellIs" dxfId="372" priority="664" operator="equal">
      <formula>Fail</formula>
    </cfRule>
  </conditionalFormatting>
  <conditionalFormatting sqref="D69">
    <cfRule type="cellIs" dxfId="371" priority="661" operator="equal">
      <formula>Pass</formula>
    </cfRule>
    <cfRule type="cellIs" dxfId="370" priority="662" operator="equal">
      <formula>Fail</formula>
    </cfRule>
  </conditionalFormatting>
  <conditionalFormatting sqref="D70">
    <cfRule type="cellIs" dxfId="369" priority="659" operator="equal">
      <formula>Pass</formula>
    </cfRule>
    <cfRule type="cellIs" dxfId="368" priority="660" operator="equal">
      <formula>Fail</formula>
    </cfRule>
  </conditionalFormatting>
  <conditionalFormatting sqref="D71">
    <cfRule type="cellIs" dxfId="367" priority="657" operator="equal">
      <formula>Pass</formula>
    </cfRule>
    <cfRule type="cellIs" dxfId="366" priority="658" operator="equal">
      <formula>Fail</formula>
    </cfRule>
  </conditionalFormatting>
  <conditionalFormatting sqref="D72">
    <cfRule type="cellIs" dxfId="365" priority="655" operator="equal">
      <formula>Pass</formula>
    </cfRule>
    <cfRule type="cellIs" dxfId="364" priority="656" operator="equal">
      <formula>Fail</formula>
    </cfRule>
  </conditionalFormatting>
  <conditionalFormatting sqref="D73">
    <cfRule type="cellIs" dxfId="363" priority="653" operator="equal">
      <formula>Pass</formula>
    </cfRule>
    <cfRule type="cellIs" dxfId="362" priority="654" operator="equal">
      <formula>Fail</formula>
    </cfRule>
  </conditionalFormatting>
  <conditionalFormatting sqref="D74">
    <cfRule type="cellIs" dxfId="361" priority="651" operator="equal">
      <formula>Pass</formula>
    </cfRule>
    <cfRule type="cellIs" dxfId="360" priority="652" operator="equal">
      <formula>Fail</formula>
    </cfRule>
  </conditionalFormatting>
  <conditionalFormatting sqref="D75">
    <cfRule type="cellIs" dxfId="359" priority="649" operator="equal">
      <formula>Pass</formula>
    </cfRule>
    <cfRule type="cellIs" dxfId="358" priority="650" operator="equal">
      <formula>Fail</formula>
    </cfRule>
  </conditionalFormatting>
  <conditionalFormatting sqref="D76">
    <cfRule type="cellIs" dxfId="357" priority="647" operator="equal">
      <formula>Pass</formula>
    </cfRule>
    <cfRule type="cellIs" dxfId="356" priority="648" operator="equal">
      <formula>Fail</formula>
    </cfRule>
  </conditionalFormatting>
  <conditionalFormatting sqref="D77">
    <cfRule type="cellIs" dxfId="355" priority="645" operator="equal">
      <formula>Pass</formula>
    </cfRule>
    <cfRule type="cellIs" dxfId="354" priority="646" operator="equal">
      <formula>Fail</formula>
    </cfRule>
  </conditionalFormatting>
  <conditionalFormatting sqref="D78">
    <cfRule type="cellIs" dxfId="353" priority="643" operator="equal">
      <formula>Pass</formula>
    </cfRule>
    <cfRule type="cellIs" dxfId="352" priority="644" operator="equal">
      <formula>Fail</formula>
    </cfRule>
  </conditionalFormatting>
  <conditionalFormatting sqref="D79">
    <cfRule type="cellIs" dxfId="351" priority="641" operator="equal">
      <formula>Pass</formula>
    </cfRule>
    <cfRule type="cellIs" dxfId="350" priority="642" operator="equal">
      <formula>Fail</formula>
    </cfRule>
  </conditionalFormatting>
  <conditionalFormatting sqref="D80">
    <cfRule type="cellIs" dxfId="349" priority="639" operator="equal">
      <formula>Pass</formula>
    </cfRule>
    <cfRule type="cellIs" dxfId="348" priority="640" operator="equal">
      <formula>Fail</formula>
    </cfRule>
  </conditionalFormatting>
  <conditionalFormatting sqref="D81">
    <cfRule type="cellIs" dxfId="347" priority="637" operator="equal">
      <formula>Pass</formula>
    </cfRule>
    <cfRule type="cellIs" dxfId="346" priority="638" operator="equal">
      <formula>Fail</formula>
    </cfRule>
  </conditionalFormatting>
  <conditionalFormatting sqref="D123:D132">
    <cfRule type="cellIs" dxfId="345" priority="471" operator="equal">
      <formula>Pass</formula>
    </cfRule>
    <cfRule type="cellIs" dxfId="344" priority="472" operator="equal">
      <formula>Fail</formula>
    </cfRule>
  </conditionalFormatting>
  <conditionalFormatting sqref="D124">
    <cfRule type="cellIs" dxfId="343" priority="469" operator="equal">
      <formula>Pass</formula>
    </cfRule>
    <cfRule type="cellIs" dxfId="342" priority="470" operator="equal">
      <formula>Fail</formula>
    </cfRule>
  </conditionalFormatting>
  <conditionalFormatting sqref="D125">
    <cfRule type="cellIs" dxfId="341" priority="467" operator="equal">
      <formula>Pass</formula>
    </cfRule>
    <cfRule type="cellIs" dxfId="340" priority="468" operator="equal">
      <formula>Fail</formula>
    </cfRule>
  </conditionalFormatting>
  <conditionalFormatting sqref="D126">
    <cfRule type="cellIs" dxfId="339" priority="465" operator="equal">
      <formula>Pass</formula>
    </cfRule>
    <cfRule type="cellIs" dxfId="338" priority="466" operator="equal">
      <formula>Fail</formula>
    </cfRule>
  </conditionalFormatting>
  <conditionalFormatting sqref="D127">
    <cfRule type="cellIs" dxfId="337" priority="463" operator="equal">
      <formula>Pass</formula>
    </cfRule>
    <cfRule type="cellIs" dxfId="336" priority="464" operator="equal">
      <formula>Fail</formula>
    </cfRule>
  </conditionalFormatting>
  <conditionalFormatting sqref="D128">
    <cfRule type="cellIs" dxfId="335" priority="461" operator="equal">
      <formula>Pass</formula>
    </cfRule>
    <cfRule type="cellIs" dxfId="334" priority="462" operator="equal">
      <formula>Fail</formula>
    </cfRule>
  </conditionalFormatting>
  <conditionalFormatting sqref="D129">
    <cfRule type="cellIs" dxfId="333" priority="459" operator="equal">
      <formula>Pass</formula>
    </cfRule>
    <cfRule type="cellIs" dxfId="332" priority="460" operator="equal">
      <formula>Fail</formula>
    </cfRule>
  </conditionalFormatting>
  <conditionalFormatting sqref="D130">
    <cfRule type="cellIs" dxfId="331" priority="457" operator="equal">
      <formula>Pass</formula>
    </cfRule>
    <cfRule type="cellIs" dxfId="330" priority="458" operator="equal">
      <formula>Fail</formula>
    </cfRule>
  </conditionalFormatting>
  <conditionalFormatting sqref="D131">
    <cfRule type="cellIs" dxfId="329" priority="455" operator="equal">
      <formula>Pass</formula>
    </cfRule>
    <cfRule type="cellIs" dxfId="328" priority="456" operator="equal">
      <formula>Fail</formula>
    </cfRule>
  </conditionalFormatting>
  <conditionalFormatting sqref="D132">
    <cfRule type="cellIs" dxfId="327" priority="453" operator="equal">
      <formula>Pass</formula>
    </cfRule>
    <cfRule type="cellIs" dxfId="326" priority="454" operator="equal">
      <formula>Fail</formula>
    </cfRule>
  </conditionalFormatting>
  <conditionalFormatting sqref="D136:D145">
    <cfRule type="cellIs" dxfId="325" priority="451" operator="equal">
      <formula>Pass</formula>
    </cfRule>
    <cfRule type="cellIs" dxfId="324" priority="452" operator="equal">
      <formula>Fail</formula>
    </cfRule>
  </conditionalFormatting>
  <conditionalFormatting sqref="D137">
    <cfRule type="cellIs" dxfId="323" priority="449" operator="equal">
      <formula>Pass</formula>
    </cfRule>
    <cfRule type="cellIs" dxfId="322" priority="450" operator="equal">
      <formula>Fail</formula>
    </cfRule>
  </conditionalFormatting>
  <conditionalFormatting sqref="D138">
    <cfRule type="cellIs" dxfId="321" priority="447" operator="equal">
      <formula>Pass</formula>
    </cfRule>
    <cfRule type="cellIs" dxfId="320" priority="448" operator="equal">
      <formula>Fail</formula>
    </cfRule>
  </conditionalFormatting>
  <conditionalFormatting sqref="D139">
    <cfRule type="cellIs" dxfId="319" priority="445" operator="equal">
      <formula>Pass</formula>
    </cfRule>
    <cfRule type="cellIs" dxfId="318" priority="446" operator="equal">
      <formula>Fail</formula>
    </cfRule>
  </conditionalFormatting>
  <conditionalFormatting sqref="D140">
    <cfRule type="cellIs" dxfId="317" priority="443" operator="equal">
      <formula>Pass</formula>
    </cfRule>
    <cfRule type="cellIs" dxfId="316" priority="444" operator="equal">
      <formula>Fail</formula>
    </cfRule>
  </conditionalFormatting>
  <conditionalFormatting sqref="D142">
    <cfRule type="cellIs" dxfId="315" priority="439" operator="equal">
      <formula>Pass</formula>
    </cfRule>
    <cfRule type="cellIs" dxfId="314" priority="440" operator="equal">
      <formula>Fail</formula>
    </cfRule>
  </conditionalFormatting>
  <conditionalFormatting sqref="D143">
    <cfRule type="cellIs" dxfId="313" priority="437" operator="equal">
      <formula>Pass</formula>
    </cfRule>
    <cfRule type="cellIs" dxfId="312" priority="438" operator="equal">
      <formula>Fail</formula>
    </cfRule>
  </conditionalFormatting>
  <conditionalFormatting sqref="D144">
    <cfRule type="cellIs" dxfId="311" priority="435" operator="equal">
      <formula>Pass</formula>
    </cfRule>
    <cfRule type="cellIs" dxfId="310" priority="436" operator="equal">
      <formula>Fail</formula>
    </cfRule>
  </conditionalFormatting>
  <conditionalFormatting sqref="D145">
    <cfRule type="cellIs" dxfId="309" priority="433" operator="equal">
      <formula>Pass</formula>
    </cfRule>
    <cfRule type="cellIs" dxfId="308" priority="434" operator="equal">
      <formula>Fail</formula>
    </cfRule>
  </conditionalFormatting>
  <conditionalFormatting sqref="D159">
    <cfRule type="cellIs" dxfId="307" priority="391" operator="equal">
      <formula>Pass</formula>
    </cfRule>
    <cfRule type="cellIs" dxfId="306" priority="392" operator="equal">
      <formula>Fail</formula>
    </cfRule>
  </conditionalFormatting>
  <conditionalFormatting sqref="D149:D158">
    <cfRule type="cellIs" dxfId="305" priority="389" operator="equal">
      <formula>Pass</formula>
    </cfRule>
    <cfRule type="cellIs" dxfId="304" priority="390" operator="equal">
      <formula>Fail</formula>
    </cfRule>
  </conditionalFormatting>
  <conditionalFormatting sqref="D150">
    <cfRule type="cellIs" dxfId="303" priority="387" operator="equal">
      <formula>Pass</formula>
    </cfRule>
    <cfRule type="cellIs" dxfId="302" priority="388" operator="equal">
      <formula>Fail</formula>
    </cfRule>
  </conditionalFormatting>
  <conditionalFormatting sqref="D151">
    <cfRule type="cellIs" dxfId="301" priority="385" operator="equal">
      <formula>Pass</formula>
    </cfRule>
    <cfRule type="cellIs" dxfId="300" priority="386" operator="equal">
      <formula>Fail</formula>
    </cfRule>
  </conditionalFormatting>
  <conditionalFormatting sqref="D152">
    <cfRule type="cellIs" dxfId="299" priority="383" operator="equal">
      <formula>Pass</formula>
    </cfRule>
    <cfRule type="cellIs" dxfId="298" priority="384" operator="equal">
      <formula>Fail</formula>
    </cfRule>
  </conditionalFormatting>
  <conditionalFormatting sqref="D153">
    <cfRule type="cellIs" dxfId="297" priority="381" operator="equal">
      <formula>Pass</formula>
    </cfRule>
    <cfRule type="cellIs" dxfId="296" priority="382" operator="equal">
      <formula>Fail</formula>
    </cfRule>
  </conditionalFormatting>
  <conditionalFormatting sqref="D155">
    <cfRule type="cellIs" dxfId="295" priority="377" operator="equal">
      <formula>Pass</formula>
    </cfRule>
    <cfRule type="cellIs" dxfId="294" priority="378" operator="equal">
      <formula>Fail</formula>
    </cfRule>
  </conditionalFormatting>
  <conditionalFormatting sqref="D156">
    <cfRule type="cellIs" dxfId="293" priority="375" operator="equal">
      <formula>Pass</formula>
    </cfRule>
    <cfRule type="cellIs" dxfId="292" priority="376" operator="equal">
      <formula>Fail</formula>
    </cfRule>
  </conditionalFormatting>
  <conditionalFormatting sqref="D157">
    <cfRule type="cellIs" dxfId="291" priority="373" operator="equal">
      <formula>Pass</formula>
    </cfRule>
    <cfRule type="cellIs" dxfId="290" priority="374" operator="equal">
      <formula>Fail</formula>
    </cfRule>
  </conditionalFormatting>
  <conditionalFormatting sqref="D158">
    <cfRule type="cellIs" dxfId="289" priority="371" operator="equal">
      <formula>Pass</formula>
    </cfRule>
    <cfRule type="cellIs" dxfId="288" priority="372" operator="equal">
      <formula>Fail</formula>
    </cfRule>
  </conditionalFormatting>
  <conditionalFormatting sqref="D154">
    <cfRule type="cellIs" dxfId="287" priority="325" operator="equal">
      <formula>Pass</formula>
    </cfRule>
    <cfRule type="cellIs" dxfId="286" priority="326" operator="equal">
      <formula>Fail</formula>
    </cfRule>
  </conditionalFormatting>
  <conditionalFormatting sqref="D154">
    <cfRule type="cellIs" dxfId="285" priority="323" operator="equal">
      <formula>Pass</formula>
    </cfRule>
    <cfRule type="cellIs" dxfId="284" priority="324" operator="equal">
      <formula>Fail</formula>
    </cfRule>
  </conditionalFormatting>
  <conditionalFormatting sqref="D141">
    <cfRule type="cellIs" dxfId="283" priority="311" operator="equal">
      <formula>Pass</formula>
    </cfRule>
    <cfRule type="cellIs" dxfId="282" priority="312" operator="equal">
      <formula>Fail</formula>
    </cfRule>
  </conditionalFormatting>
  <conditionalFormatting sqref="D141">
    <cfRule type="cellIs" dxfId="281" priority="309" operator="equal">
      <formula>Pass</formula>
    </cfRule>
    <cfRule type="cellIs" dxfId="280" priority="310" operator="equal">
      <formula>Fail</formula>
    </cfRule>
  </conditionalFormatting>
  <conditionalFormatting sqref="D172">
    <cfRule type="cellIs" dxfId="279" priority="307" operator="equal">
      <formula>Pass</formula>
    </cfRule>
    <cfRule type="cellIs" dxfId="278" priority="308" operator="equal">
      <formula>Fail</formula>
    </cfRule>
  </conditionalFormatting>
  <conditionalFormatting sqref="D162:D171">
    <cfRule type="cellIs" dxfId="277" priority="305" operator="equal">
      <formula>Pass</formula>
    </cfRule>
    <cfRule type="cellIs" dxfId="276" priority="306" operator="equal">
      <formula>Fail</formula>
    </cfRule>
  </conditionalFormatting>
  <conditionalFormatting sqref="D163">
    <cfRule type="cellIs" dxfId="275" priority="303" operator="equal">
      <formula>Pass</formula>
    </cfRule>
    <cfRule type="cellIs" dxfId="274" priority="304" operator="equal">
      <formula>Fail</formula>
    </cfRule>
  </conditionalFormatting>
  <conditionalFormatting sqref="D164">
    <cfRule type="cellIs" dxfId="273" priority="301" operator="equal">
      <formula>Pass</formula>
    </cfRule>
    <cfRule type="cellIs" dxfId="272" priority="302" operator="equal">
      <formula>Fail</formula>
    </cfRule>
  </conditionalFormatting>
  <conditionalFormatting sqref="D165">
    <cfRule type="cellIs" dxfId="271" priority="299" operator="equal">
      <formula>Pass</formula>
    </cfRule>
    <cfRule type="cellIs" dxfId="270" priority="300" operator="equal">
      <formula>Fail</formula>
    </cfRule>
  </conditionalFormatting>
  <conditionalFormatting sqref="D166">
    <cfRule type="cellIs" dxfId="269" priority="297" operator="equal">
      <formula>Pass</formula>
    </cfRule>
    <cfRule type="cellIs" dxfId="268" priority="298" operator="equal">
      <formula>Fail</formula>
    </cfRule>
  </conditionalFormatting>
  <conditionalFormatting sqref="D168">
    <cfRule type="cellIs" dxfId="267" priority="295" operator="equal">
      <formula>Pass</formula>
    </cfRule>
    <cfRule type="cellIs" dxfId="266" priority="296" operator="equal">
      <formula>Fail</formula>
    </cfRule>
  </conditionalFormatting>
  <conditionalFormatting sqref="D169">
    <cfRule type="cellIs" dxfId="265" priority="293" operator="equal">
      <formula>Pass</formula>
    </cfRule>
    <cfRule type="cellIs" dxfId="264" priority="294" operator="equal">
      <formula>Fail</formula>
    </cfRule>
  </conditionalFormatting>
  <conditionalFormatting sqref="D170">
    <cfRule type="cellIs" dxfId="263" priority="291" operator="equal">
      <formula>Pass</formula>
    </cfRule>
    <cfRule type="cellIs" dxfId="262" priority="292" operator="equal">
      <formula>Fail</formula>
    </cfRule>
  </conditionalFormatting>
  <conditionalFormatting sqref="D171">
    <cfRule type="cellIs" dxfId="261" priority="289" operator="equal">
      <formula>Pass</formula>
    </cfRule>
    <cfRule type="cellIs" dxfId="260" priority="290" operator="equal">
      <formula>Fail</formula>
    </cfRule>
  </conditionalFormatting>
  <conditionalFormatting sqref="D167">
    <cfRule type="cellIs" dxfId="259" priority="287" operator="equal">
      <formula>Pass</formula>
    </cfRule>
    <cfRule type="cellIs" dxfId="258" priority="288" operator="equal">
      <formula>Fail</formula>
    </cfRule>
  </conditionalFormatting>
  <conditionalFormatting sqref="D167">
    <cfRule type="cellIs" dxfId="257" priority="285" operator="equal">
      <formula>Pass</formula>
    </cfRule>
    <cfRule type="cellIs" dxfId="256" priority="286" operator="equal">
      <formula>Fail</formula>
    </cfRule>
  </conditionalFormatting>
  <conditionalFormatting sqref="D185">
    <cfRule type="cellIs" dxfId="255" priority="283" operator="equal">
      <formula>Pass</formula>
    </cfRule>
    <cfRule type="cellIs" dxfId="254" priority="284" operator="equal">
      <formula>Fail</formula>
    </cfRule>
  </conditionalFormatting>
  <conditionalFormatting sqref="D175:D184">
    <cfRule type="cellIs" dxfId="253" priority="281" operator="equal">
      <formula>Pass</formula>
    </cfRule>
    <cfRule type="cellIs" dxfId="252" priority="282" operator="equal">
      <formula>Fail</formula>
    </cfRule>
  </conditionalFormatting>
  <conditionalFormatting sqref="D176">
    <cfRule type="cellIs" dxfId="251" priority="279" operator="equal">
      <formula>Pass</formula>
    </cfRule>
    <cfRule type="cellIs" dxfId="250" priority="280" operator="equal">
      <formula>Fail</formula>
    </cfRule>
  </conditionalFormatting>
  <conditionalFormatting sqref="D177">
    <cfRule type="cellIs" dxfId="249" priority="277" operator="equal">
      <formula>Pass</formula>
    </cfRule>
    <cfRule type="cellIs" dxfId="248" priority="278" operator="equal">
      <formula>Fail</formula>
    </cfRule>
  </conditionalFormatting>
  <conditionalFormatting sqref="D178">
    <cfRule type="cellIs" dxfId="247" priority="275" operator="equal">
      <formula>Pass</formula>
    </cfRule>
    <cfRule type="cellIs" dxfId="246" priority="276" operator="equal">
      <formula>Fail</formula>
    </cfRule>
  </conditionalFormatting>
  <conditionalFormatting sqref="D179">
    <cfRule type="cellIs" dxfId="245" priority="273" operator="equal">
      <formula>Pass</formula>
    </cfRule>
    <cfRule type="cellIs" dxfId="244" priority="274" operator="equal">
      <formula>Fail</formula>
    </cfRule>
  </conditionalFormatting>
  <conditionalFormatting sqref="D181">
    <cfRule type="cellIs" dxfId="243" priority="271" operator="equal">
      <formula>Pass</formula>
    </cfRule>
    <cfRule type="cellIs" dxfId="242" priority="272" operator="equal">
      <formula>Fail</formula>
    </cfRule>
  </conditionalFormatting>
  <conditionalFormatting sqref="D182">
    <cfRule type="cellIs" dxfId="241" priority="269" operator="equal">
      <formula>Pass</formula>
    </cfRule>
    <cfRule type="cellIs" dxfId="240" priority="270" operator="equal">
      <formula>Fail</formula>
    </cfRule>
  </conditionalFormatting>
  <conditionalFormatting sqref="D183">
    <cfRule type="cellIs" dxfId="239" priority="267" operator="equal">
      <formula>Pass</formula>
    </cfRule>
    <cfRule type="cellIs" dxfId="238" priority="268" operator="equal">
      <formula>Fail</formula>
    </cfRule>
  </conditionalFormatting>
  <conditionalFormatting sqref="D184">
    <cfRule type="cellIs" dxfId="237" priority="265" operator="equal">
      <formula>Pass</formula>
    </cfRule>
    <cfRule type="cellIs" dxfId="236" priority="266" operator="equal">
      <formula>Fail</formula>
    </cfRule>
  </conditionalFormatting>
  <conditionalFormatting sqref="D180">
    <cfRule type="cellIs" dxfId="235" priority="263" operator="equal">
      <formula>Pass</formula>
    </cfRule>
    <cfRule type="cellIs" dxfId="234" priority="264" operator="equal">
      <formula>Fail</formula>
    </cfRule>
  </conditionalFormatting>
  <conditionalFormatting sqref="D180">
    <cfRule type="cellIs" dxfId="233" priority="261" operator="equal">
      <formula>Pass</formula>
    </cfRule>
    <cfRule type="cellIs" dxfId="232" priority="262" operator="equal">
      <formula>Fail</formula>
    </cfRule>
  </conditionalFormatting>
  <conditionalFormatting sqref="D198">
    <cfRule type="cellIs" dxfId="231" priority="259" operator="equal">
      <formula>Pass</formula>
    </cfRule>
    <cfRule type="cellIs" dxfId="230" priority="260" operator="equal">
      <formula>Fail</formula>
    </cfRule>
  </conditionalFormatting>
  <conditionalFormatting sqref="D188:D197">
    <cfRule type="cellIs" dxfId="229" priority="257" operator="equal">
      <formula>Pass</formula>
    </cfRule>
    <cfRule type="cellIs" dxfId="228" priority="258" operator="equal">
      <formula>Fail</formula>
    </cfRule>
  </conditionalFormatting>
  <conditionalFormatting sqref="D189">
    <cfRule type="cellIs" dxfId="227" priority="255" operator="equal">
      <formula>Pass</formula>
    </cfRule>
    <cfRule type="cellIs" dxfId="226" priority="256" operator="equal">
      <formula>Fail</formula>
    </cfRule>
  </conditionalFormatting>
  <conditionalFormatting sqref="D190">
    <cfRule type="cellIs" dxfId="225" priority="253" operator="equal">
      <formula>Pass</formula>
    </cfRule>
    <cfRule type="cellIs" dxfId="224" priority="254" operator="equal">
      <formula>Fail</formula>
    </cfRule>
  </conditionalFormatting>
  <conditionalFormatting sqref="D191">
    <cfRule type="cellIs" dxfId="223" priority="251" operator="equal">
      <formula>Pass</formula>
    </cfRule>
    <cfRule type="cellIs" dxfId="222" priority="252" operator="equal">
      <formula>Fail</formula>
    </cfRule>
  </conditionalFormatting>
  <conditionalFormatting sqref="D192">
    <cfRule type="cellIs" dxfId="221" priority="249" operator="equal">
      <formula>Pass</formula>
    </cfRule>
    <cfRule type="cellIs" dxfId="220" priority="250" operator="equal">
      <formula>Fail</formula>
    </cfRule>
  </conditionalFormatting>
  <conditionalFormatting sqref="D194">
    <cfRule type="cellIs" dxfId="219" priority="247" operator="equal">
      <formula>Pass</formula>
    </cfRule>
    <cfRule type="cellIs" dxfId="218" priority="248" operator="equal">
      <formula>Fail</formula>
    </cfRule>
  </conditionalFormatting>
  <conditionalFormatting sqref="D195">
    <cfRule type="cellIs" dxfId="217" priority="245" operator="equal">
      <formula>Pass</formula>
    </cfRule>
    <cfRule type="cellIs" dxfId="216" priority="246" operator="equal">
      <formula>Fail</formula>
    </cfRule>
  </conditionalFormatting>
  <conditionalFormatting sqref="D196">
    <cfRule type="cellIs" dxfId="215" priority="243" operator="equal">
      <formula>Pass</formula>
    </cfRule>
    <cfRule type="cellIs" dxfId="214" priority="244" operator="equal">
      <formula>Fail</formula>
    </cfRule>
  </conditionalFormatting>
  <conditionalFormatting sqref="D197">
    <cfRule type="cellIs" dxfId="213" priority="241" operator="equal">
      <formula>Pass</formula>
    </cfRule>
    <cfRule type="cellIs" dxfId="212" priority="242" operator="equal">
      <formula>Fail</formula>
    </cfRule>
  </conditionalFormatting>
  <conditionalFormatting sqref="D211">
    <cfRule type="cellIs" dxfId="211" priority="235" operator="equal">
      <formula>Pass</formula>
    </cfRule>
    <cfRule type="cellIs" dxfId="210" priority="236" operator="equal">
      <formula>Fail</formula>
    </cfRule>
  </conditionalFormatting>
  <conditionalFormatting sqref="D201:D210">
    <cfRule type="cellIs" dxfId="209" priority="233" operator="equal">
      <formula>Pass</formula>
    </cfRule>
    <cfRule type="cellIs" dxfId="208" priority="234" operator="equal">
      <formula>Fail</formula>
    </cfRule>
  </conditionalFormatting>
  <conditionalFormatting sqref="D202">
    <cfRule type="cellIs" dxfId="207" priority="231" operator="equal">
      <formula>Pass</formula>
    </cfRule>
    <cfRule type="cellIs" dxfId="206" priority="232" operator="equal">
      <formula>Fail</formula>
    </cfRule>
  </conditionalFormatting>
  <conditionalFormatting sqref="D203">
    <cfRule type="cellIs" dxfId="205" priority="229" operator="equal">
      <formula>Pass</formula>
    </cfRule>
    <cfRule type="cellIs" dxfId="204" priority="230" operator="equal">
      <formula>Fail</formula>
    </cfRule>
  </conditionalFormatting>
  <conditionalFormatting sqref="D204">
    <cfRule type="cellIs" dxfId="203" priority="227" operator="equal">
      <formula>Pass</formula>
    </cfRule>
    <cfRule type="cellIs" dxfId="202" priority="228" operator="equal">
      <formula>Fail</formula>
    </cfRule>
  </conditionalFormatting>
  <conditionalFormatting sqref="D205">
    <cfRule type="cellIs" dxfId="201" priority="225" operator="equal">
      <formula>Pass</formula>
    </cfRule>
    <cfRule type="cellIs" dxfId="200" priority="226" operator="equal">
      <formula>Fail</formula>
    </cfRule>
  </conditionalFormatting>
  <conditionalFormatting sqref="D207">
    <cfRule type="cellIs" dxfId="199" priority="223" operator="equal">
      <formula>Pass</formula>
    </cfRule>
    <cfRule type="cellIs" dxfId="198" priority="224" operator="equal">
      <formula>Fail</formula>
    </cfRule>
  </conditionalFormatting>
  <conditionalFormatting sqref="D208">
    <cfRule type="cellIs" dxfId="197" priority="221" operator="equal">
      <formula>Pass</formula>
    </cfRule>
    <cfRule type="cellIs" dxfId="196" priority="222" operator="equal">
      <formula>Fail</formula>
    </cfRule>
  </conditionalFormatting>
  <conditionalFormatting sqref="D209">
    <cfRule type="cellIs" dxfId="195" priority="219" operator="equal">
      <formula>Pass</formula>
    </cfRule>
    <cfRule type="cellIs" dxfId="194" priority="220" operator="equal">
      <formula>Fail</formula>
    </cfRule>
  </conditionalFormatting>
  <conditionalFormatting sqref="D210">
    <cfRule type="cellIs" dxfId="193" priority="217" operator="equal">
      <formula>Pass</formula>
    </cfRule>
    <cfRule type="cellIs" dxfId="192" priority="218" operator="equal">
      <formula>Fail</formula>
    </cfRule>
  </conditionalFormatting>
  <conditionalFormatting sqref="D206">
    <cfRule type="cellIs" dxfId="191" priority="215" operator="equal">
      <formula>Pass</formula>
    </cfRule>
    <cfRule type="cellIs" dxfId="190" priority="216" operator="equal">
      <formula>Fail</formula>
    </cfRule>
  </conditionalFormatting>
  <conditionalFormatting sqref="D206">
    <cfRule type="cellIs" dxfId="189" priority="213" operator="equal">
      <formula>Pass</formula>
    </cfRule>
    <cfRule type="cellIs" dxfId="188" priority="214" operator="equal">
      <formula>Fail</formula>
    </cfRule>
  </conditionalFormatting>
  <conditionalFormatting sqref="D155">
    <cfRule type="cellIs" dxfId="187" priority="211" operator="equal">
      <formula>Pass</formula>
    </cfRule>
    <cfRule type="cellIs" dxfId="186" priority="212" operator="equal">
      <formula>Fail</formula>
    </cfRule>
  </conditionalFormatting>
  <conditionalFormatting sqref="D156">
    <cfRule type="cellIs" dxfId="185" priority="209" operator="equal">
      <formula>Pass</formula>
    </cfRule>
    <cfRule type="cellIs" dxfId="184" priority="210" operator="equal">
      <formula>Fail</formula>
    </cfRule>
  </conditionalFormatting>
  <conditionalFormatting sqref="D193">
    <cfRule type="cellIs" dxfId="183" priority="207" operator="equal">
      <formula>Pass</formula>
    </cfRule>
    <cfRule type="cellIs" dxfId="182" priority="208" operator="equal">
      <formula>Fail</formula>
    </cfRule>
  </conditionalFormatting>
  <conditionalFormatting sqref="D12:D24">
    <cfRule type="cellIs" dxfId="181" priority="201" operator="equal">
      <formula>Pass</formula>
    </cfRule>
    <cfRule type="cellIs" dxfId="180" priority="202" operator="equal">
      <formula>Fail</formula>
    </cfRule>
  </conditionalFormatting>
  <conditionalFormatting sqref="D9:D24">
    <cfRule type="cellIs" dxfId="179" priority="199" operator="equal">
      <formula>Pass</formula>
    </cfRule>
    <cfRule type="cellIs" dxfId="178" priority="200" operator="equal">
      <formula>Fail</formula>
    </cfRule>
  </conditionalFormatting>
  <conditionalFormatting sqref="D9:D24">
    <cfRule type="cellIs" dxfId="177" priority="197" operator="equal">
      <formula>Pass</formula>
    </cfRule>
    <cfRule type="cellIs" dxfId="176" priority="198" operator="equal">
      <formula>Fail</formula>
    </cfRule>
  </conditionalFormatting>
  <conditionalFormatting sqref="D10">
    <cfRule type="cellIs" dxfId="175" priority="195" operator="equal">
      <formula>Pass</formula>
    </cfRule>
    <cfRule type="cellIs" dxfId="174" priority="196" operator="equal">
      <formula>Fail</formula>
    </cfRule>
  </conditionalFormatting>
  <conditionalFormatting sqref="D10">
    <cfRule type="cellIs" dxfId="173" priority="193" operator="equal">
      <formula>Pass</formula>
    </cfRule>
    <cfRule type="cellIs" dxfId="172" priority="194" operator="equal">
      <formula>Fail</formula>
    </cfRule>
  </conditionalFormatting>
  <conditionalFormatting sqref="D11">
    <cfRule type="cellIs" dxfId="171" priority="191" operator="equal">
      <formula>Pass</formula>
    </cfRule>
    <cfRule type="cellIs" dxfId="170" priority="192" operator="equal">
      <formula>Fail</formula>
    </cfRule>
  </conditionalFormatting>
  <conditionalFormatting sqref="D11">
    <cfRule type="cellIs" dxfId="169" priority="189" operator="equal">
      <formula>Pass</formula>
    </cfRule>
    <cfRule type="cellIs" dxfId="168" priority="190" operator="equal">
      <formula>Fail</formula>
    </cfRule>
  </conditionalFormatting>
  <conditionalFormatting sqref="D25">
    <cfRule type="cellIs" dxfId="167" priority="175" operator="equal">
      <formula>Pass</formula>
    </cfRule>
    <cfRule type="cellIs" dxfId="166" priority="176" operator="equal">
      <formula>Fail</formula>
    </cfRule>
  </conditionalFormatting>
  <conditionalFormatting sqref="D82">
    <cfRule type="cellIs" dxfId="165" priority="169" operator="equal">
      <formula>Pass</formula>
    </cfRule>
    <cfRule type="cellIs" dxfId="164" priority="170" operator="equal">
      <formula>Fail</formula>
    </cfRule>
  </conditionalFormatting>
  <conditionalFormatting sqref="D28:D43">
    <cfRule type="cellIs" dxfId="163" priority="163" operator="equal">
      <formula>Pass</formula>
    </cfRule>
    <cfRule type="cellIs" dxfId="162" priority="164" operator="equal">
      <formula>Fail</formula>
    </cfRule>
  </conditionalFormatting>
  <conditionalFormatting sqref="D29">
    <cfRule type="cellIs" dxfId="161" priority="161" operator="equal">
      <formula>Pass</formula>
    </cfRule>
    <cfRule type="cellIs" dxfId="160" priority="162" operator="equal">
      <formula>Fail</formula>
    </cfRule>
  </conditionalFormatting>
  <conditionalFormatting sqref="D30">
    <cfRule type="cellIs" dxfId="159" priority="159" operator="equal">
      <formula>Pass</formula>
    </cfRule>
    <cfRule type="cellIs" dxfId="158" priority="160" operator="equal">
      <formula>Fail</formula>
    </cfRule>
  </conditionalFormatting>
  <conditionalFormatting sqref="D31:D43">
    <cfRule type="cellIs" dxfId="157" priority="157" operator="equal">
      <formula>Pass</formula>
    </cfRule>
    <cfRule type="cellIs" dxfId="156" priority="158" operator="equal">
      <formula>Fail</formula>
    </cfRule>
  </conditionalFormatting>
  <conditionalFormatting sqref="D32">
    <cfRule type="cellIs" dxfId="155" priority="155" operator="equal">
      <formula>Pass</formula>
    </cfRule>
    <cfRule type="cellIs" dxfId="154" priority="156" operator="equal">
      <formula>Fail</formula>
    </cfRule>
  </conditionalFormatting>
  <conditionalFormatting sqref="D33">
    <cfRule type="cellIs" dxfId="153" priority="153" operator="equal">
      <formula>Pass</formula>
    </cfRule>
    <cfRule type="cellIs" dxfId="152" priority="154" operator="equal">
      <formula>Fail</formula>
    </cfRule>
  </conditionalFormatting>
  <conditionalFormatting sqref="D34">
    <cfRule type="cellIs" dxfId="151" priority="151" operator="equal">
      <formula>Pass</formula>
    </cfRule>
    <cfRule type="cellIs" dxfId="150" priority="152" operator="equal">
      <formula>Fail</formula>
    </cfRule>
  </conditionalFormatting>
  <conditionalFormatting sqref="D35">
    <cfRule type="cellIs" dxfId="149" priority="149" operator="equal">
      <formula>Pass</formula>
    </cfRule>
    <cfRule type="cellIs" dxfId="148" priority="150" operator="equal">
      <formula>Fail</formula>
    </cfRule>
  </conditionalFormatting>
  <conditionalFormatting sqref="D36">
    <cfRule type="cellIs" dxfId="147" priority="147" operator="equal">
      <formula>Pass</formula>
    </cfRule>
    <cfRule type="cellIs" dxfId="146" priority="148" operator="equal">
      <formula>Fail</formula>
    </cfRule>
  </conditionalFormatting>
  <conditionalFormatting sqref="D37">
    <cfRule type="cellIs" dxfId="145" priority="145" operator="equal">
      <formula>Pass</formula>
    </cfRule>
    <cfRule type="cellIs" dxfId="144" priority="146" operator="equal">
      <formula>Fail</formula>
    </cfRule>
  </conditionalFormatting>
  <conditionalFormatting sqref="D38">
    <cfRule type="cellIs" dxfId="143" priority="143" operator="equal">
      <formula>Pass</formula>
    </cfRule>
    <cfRule type="cellIs" dxfId="142" priority="144" operator="equal">
      <formula>Fail</formula>
    </cfRule>
  </conditionalFormatting>
  <conditionalFormatting sqref="D39">
    <cfRule type="cellIs" dxfId="141" priority="141" operator="equal">
      <formula>Pass</formula>
    </cfRule>
    <cfRule type="cellIs" dxfId="140" priority="142" operator="equal">
      <formula>Fail</formula>
    </cfRule>
  </conditionalFormatting>
  <conditionalFormatting sqref="D40">
    <cfRule type="cellIs" dxfId="139" priority="139" operator="equal">
      <formula>Pass</formula>
    </cfRule>
    <cfRule type="cellIs" dxfId="138" priority="140" operator="equal">
      <formula>Fail</formula>
    </cfRule>
  </conditionalFormatting>
  <conditionalFormatting sqref="D41">
    <cfRule type="cellIs" dxfId="137" priority="137" operator="equal">
      <formula>Pass</formula>
    </cfRule>
    <cfRule type="cellIs" dxfId="136" priority="138" operator="equal">
      <formula>Fail</formula>
    </cfRule>
  </conditionalFormatting>
  <conditionalFormatting sqref="D42">
    <cfRule type="cellIs" dxfId="135" priority="135" operator="equal">
      <formula>Pass</formula>
    </cfRule>
    <cfRule type="cellIs" dxfId="134" priority="136" operator="equal">
      <formula>Fail</formula>
    </cfRule>
  </conditionalFormatting>
  <conditionalFormatting sqref="D43">
    <cfRule type="cellIs" dxfId="133" priority="133" operator="equal">
      <formula>Pass</formula>
    </cfRule>
    <cfRule type="cellIs" dxfId="132" priority="134" operator="equal">
      <formula>Fail</formula>
    </cfRule>
  </conditionalFormatting>
  <conditionalFormatting sqref="D31:D43">
    <cfRule type="cellIs" dxfId="131" priority="131" operator="equal">
      <formula>Pass</formula>
    </cfRule>
    <cfRule type="cellIs" dxfId="130" priority="132" operator="equal">
      <formula>Fail</formula>
    </cfRule>
  </conditionalFormatting>
  <conditionalFormatting sqref="D28:D43">
    <cfRule type="cellIs" dxfId="129" priority="129" operator="equal">
      <formula>Pass</formula>
    </cfRule>
    <cfRule type="cellIs" dxfId="128" priority="130" operator="equal">
      <formula>Fail</formula>
    </cfRule>
  </conditionalFormatting>
  <conditionalFormatting sqref="D28:D43">
    <cfRule type="cellIs" dxfId="127" priority="127" operator="equal">
      <formula>Pass</formula>
    </cfRule>
    <cfRule type="cellIs" dxfId="126" priority="128" operator="equal">
      <formula>Fail</formula>
    </cfRule>
  </conditionalFormatting>
  <conditionalFormatting sqref="D29">
    <cfRule type="cellIs" dxfId="125" priority="125" operator="equal">
      <formula>Pass</formula>
    </cfRule>
    <cfRule type="cellIs" dxfId="124" priority="126" operator="equal">
      <formula>Fail</formula>
    </cfRule>
  </conditionalFormatting>
  <conditionalFormatting sqref="D29">
    <cfRule type="cellIs" dxfId="123" priority="123" operator="equal">
      <formula>Pass</formula>
    </cfRule>
    <cfRule type="cellIs" dxfId="122" priority="124" operator="equal">
      <formula>Fail</formula>
    </cfRule>
  </conditionalFormatting>
  <conditionalFormatting sqref="D30">
    <cfRule type="cellIs" dxfId="121" priority="121" operator="equal">
      <formula>Pass</formula>
    </cfRule>
    <cfRule type="cellIs" dxfId="120" priority="122" operator="equal">
      <formula>Fail</formula>
    </cfRule>
  </conditionalFormatting>
  <conditionalFormatting sqref="D30">
    <cfRule type="cellIs" dxfId="119" priority="119" operator="equal">
      <formula>Pass</formula>
    </cfRule>
    <cfRule type="cellIs" dxfId="118" priority="120" operator="equal">
      <formula>Fail</formula>
    </cfRule>
  </conditionalFormatting>
  <conditionalFormatting sqref="D44">
    <cfRule type="cellIs" dxfId="117" priority="117" operator="equal">
      <formula>Pass</formula>
    </cfRule>
    <cfRule type="cellIs" dxfId="116" priority="118" operator="equal">
      <formula>Fail</formula>
    </cfRule>
  </conditionalFormatting>
  <conditionalFormatting sqref="D47:D62">
    <cfRule type="cellIs" dxfId="115" priority="115" operator="equal">
      <formula>Pass</formula>
    </cfRule>
    <cfRule type="cellIs" dxfId="114" priority="116" operator="equal">
      <formula>Fail</formula>
    </cfRule>
  </conditionalFormatting>
  <conditionalFormatting sqref="D48">
    <cfRule type="cellIs" dxfId="113" priority="113" operator="equal">
      <formula>Pass</formula>
    </cfRule>
    <cfRule type="cellIs" dxfId="112" priority="114" operator="equal">
      <formula>Fail</formula>
    </cfRule>
  </conditionalFormatting>
  <conditionalFormatting sqref="D49">
    <cfRule type="cellIs" dxfId="111" priority="111" operator="equal">
      <formula>Pass</formula>
    </cfRule>
    <cfRule type="cellIs" dxfId="110" priority="112" operator="equal">
      <formula>Fail</formula>
    </cfRule>
  </conditionalFormatting>
  <conditionalFormatting sqref="D50:D62">
    <cfRule type="cellIs" dxfId="109" priority="109" operator="equal">
      <formula>Pass</formula>
    </cfRule>
    <cfRule type="cellIs" dxfId="108" priority="110" operator="equal">
      <formula>Fail</formula>
    </cfRule>
  </conditionalFormatting>
  <conditionalFormatting sqref="D51">
    <cfRule type="cellIs" dxfId="107" priority="107" operator="equal">
      <formula>Pass</formula>
    </cfRule>
    <cfRule type="cellIs" dxfId="106" priority="108" operator="equal">
      <formula>Fail</formula>
    </cfRule>
  </conditionalFormatting>
  <conditionalFormatting sqref="D52">
    <cfRule type="cellIs" dxfId="105" priority="105" operator="equal">
      <formula>Pass</formula>
    </cfRule>
    <cfRule type="cellIs" dxfId="104" priority="106" operator="equal">
      <formula>Fail</formula>
    </cfRule>
  </conditionalFormatting>
  <conditionalFormatting sqref="D53">
    <cfRule type="cellIs" dxfId="103" priority="103" operator="equal">
      <formula>Pass</formula>
    </cfRule>
    <cfRule type="cellIs" dxfId="102" priority="104" operator="equal">
      <formula>Fail</formula>
    </cfRule>
  </conditionalFormatting>
  <conditionalFormatting sqref="D54">
    <cfRule type="cellIs" dxfId="101" priority="101" operator="equal">
      <formula>Pass</formula>
    </cfRule>
    <cfRule type="cellIs" dxfId="100" priority="102" operator="equal">
      <formula>Fail</formula>
    </cfRule>
  </conditionalFormatting>
  <conditionalFormatting sqref="D55">
    <cfRule type="cellIs" dxfId="99" priority="99" operator="equal">
      <formula>Pass</formula>
    </cfRule>
    <cfRule type="cellIs" dxfId="98" priority="100" operator="equal">
      <formula>Fail</formula>
    </cfRule>
  </conditionalFormatting>
  <conditionalFormatting sqref="D56">
    <cfRule type="cellIs" dxfId="97" priority="97" operator="equal">
      <formula>Pass</formula>
    </cfRule>
    <cfRule type="cellIs" dxfId="96" priority="98" operator="equal">
      <formula>Fail</formula>
    </cfRule>
  </conditionalFormatting>
  <conditionalFormatting sqref="D57">
    <cfRule type="cellIs" dxfId="95" priority="95" operator="equal">
      <formula>Pass</formula>
    </cfRule>
    <cfRule type="cellIs" dxfId="94" priority="96" operator="equal">
      <formula>Fail</formula>
    </cfRule>
  </conditionalFormatting>
  <conditionalFormatting sqref="D58">
    <cfRule type="cellIs" dxfId="93" priority="93" operator="equal">
      <formula>Pass</formula>
    </cfRule>
    <cfRule type="cellIs" dxfId="92" priority="94" operator="equal">
      <formula>Fail</formula>
    </cfRule>
  </conditionalFormatting>
  <conditionalFormatting sqref="D59">
    <cfRule type="cellIs" dxfId="91" priority="91" operator="equal">
      <formula>Pass</formula>
    </cfRule>
    <cfRule type="cellIs" dxfId="90" priority="92" operator="equal">
      <formula>Fail</formula>
    </cfRule>
  </conditionalFormatting>
  <conditionalFormatting sqref="D60">
    <cfRule type="cellIs" dxfId="89" priority="89" operator="equal">
      <formula>Pass</formula>
    </cfRule>
    <cfRule type="cellIs" dxfId="88" priority="90" operator="equal">
      <formula>Fail</formula>
    </cfRule>
  </conditionalFormatting>
  <conditionalFormatting sqref="D61">
    <cfRule type="cellIs" dxfId="87" priority="87" operator="equal">
      <formula>Pass</formula>
    </cfRule>
    <cfRule type="cellIs" dxfId="86" priority="88" operator="equal">
      <formula>Fail</formula>
    </cfRule>
  </conditionalFormatting>
  <conditionalFormatting sqref="D62">
    <cfRule type="cellIs" dxfId="85" priority="85" operator="equal">
      <formula>Pass</formula>
    </cfRule>
    <cfRule type="cellIs" dxfId="84" priority="86" operator="equal">
      <formula>Fail</formula>
    </cfRule>
  </conditionalFormatting>
  <conditionalFormatting sqref="D50:D62">
    <cfRule type="cellIs" dxfId="83" priority="83" operator="equal">
      <formula>Pass</formula>
    </cfRule>
    <cfRule type="cellIs" dxfId="82" priority="84" operator="equal">
      <formula>Fail</formula>
    </cfRule>
  </conditionalFormatting>
  <conditionalFormatting sqref="D47:D62">
    <cfRule type="cellIs" dxfId="81" priority="81" operator="equal">
      <formula>Pass</formula>
    </cfRule>
    <cfRule type="cellIs" dxfId="80" priority="82" operator="equal">
      <formula>Fail</formula>
    </cfRule>
  </conditionalFormatting>
  <conditionalFormatting sqref="D47:D62">
    <cfRule type="cellIs" dxfId="79" priority="79" operator="equal">
      <formula>Pass</formula>
    </cfRule>
    <cfRule type="cellIs" dxfId="78" priority="80" operator="equal">
      <formula>Fail</formula>
    </cfRule>
  </conditionalFormatting>
  <conditionalFormatting sqref="D48">
    <cfRule type="cellIs" dxfId="77" priority="77" operator="equal">
      <formula>Pass</formula>
    </cfRule>
    <cfRule type="cellIs" dxfId="76" priority="78" operator="equal">
      <formula>Fail</formula>
    </cfRule>
  </conditionalFormatting>
  <conditionalFormatting sqref="D48">
    <cfRule type="cellIs" dxfId="75" priority="75" operator="equal">
      <formula>Pass</formula>
    </cfRule>
    <cfRule type="cellIs" dxfId="74" priority="76" operator="equal">
      <formula>Fail</formula>
    </cfRule>
  </conditionalFormatting>
  <conditionalFormatting sqref="D49">
    <cfRule type="cellIs" dxfId="73" priority="73" operator="equal">
      <formula>Pass</formula>
    </cfRule>
    <cfRule type="cellIs" dxfId="72" priority="74" operator="equal">
      <formula>Fail</formula>
    </cfRule>
  </conditionalFormatting>
  <conditionalFormatting sqref="D49">
    <cfRule type="cellIs" dxfId="71" priority="71" operator="equal">
      <formula>Pass</formula>
    </cfRule>
    <cfRule type="cellIs" dxfId="70" priority="72" operator="equal">
      <formula>Fail</formula>
    </cfRule>
  </conditionalFormatting>
  <conditionalFormatting sqref="D63">
    <cfRule type="cellIs" dxfId="69" priority="69" operator="equal">
      <formula>Pass</formula>
    </cfRule>
    <cfRule type="cellIs" dxfId="68" priority="70" operator="equal">
      <formula>Fail</formula>
    </cfRule>
  </conditionalFormatting>
  <conditionalFormatting sqref="D85:D100">
    <cfRule type="cellIs" dxfId="67" priority="67" operator="equal">
      <formula>Pass</formula>
    </cfRule>
    <cfRule type="cellIs" dxfId="66" priority="68" operator="equal">
      <formula>Fail</formula>
    </cfRule>
  </conditionalFormatting>
  <conditionalFormatting sqref="D86">
    <cfRule type="cellIs" dxfId="65" priority="65" operator="equal">
      <formula>Pass</formula>
    </cfRule>
    <cfRule type="cellIs" dxfId="64" priority="66" operator="equal">
      <formula>Fail</formula>
    </cfRule>
  </conditionalFormatting>
  <conditionalFormatting sqref="D87">
    <cfRule type="cellIs" dxfId="63" priority="63" operator="equal">
      <formula>Pass</formula>
    </cfRule>
    <cfRule type="cellIs" dxfId="62" priority="64" operator="equal">
      <formula>Fail</formula>
    </cfRule>
  </conditionalFormatting>
  <conditionalFormatting sqref="D88">
    <cfRule type="cellIs" dxfId="61" priority="61" operator="equal">
      <formula>Pass</formula>
    </cfRule>
    <cfRule type="cellIs" dxfId="60" priority="62" operator="equal">
      <formula>Fail</formula>
    </cfRule>
  </conditionalFormatting>
  <conditionalFormatting sqref="D89">
    <cfRule type="cellIs" dxfId="59" priority="59" operator="equal">
      <formula>Pass</formula>
    </cfRule>
    <cfRule type="cellIs" dxfId="58" priority="60" operator="equal">
      <formula>Fail</formula>
    </cfRule>
  </conditionalFormatting>
  <conditionalFormatting sqref="D90">
    <cfRule type="cellIs" dxfId="57" priority="57" operator="equal">
      <formula>Pass</formula>
    </cfRule>
    <cfRule type="cellIs" dxfId="56" priority="58" operator="equal">
      <formula>Fail</formula>
    </cfRule>
  </conditionalFormatting>
  <conditionalFormatting sqref="D91">
    <cfRule type="cellIs" dxfId="55" priority="55" operator="equal">
      <formula>Pass</formula>
    </cfRule>
    <cfRule type="cellIs" dxfId="54" priority="56" operator="equal">
      <formula>Fail</formula>
    </cfRule>
  </conditionalFormatting>
  <conditionalFormatting sqref="D92">
    <cfRule type="cellIs" dxfId="53" priority="53" operator="equal">
      <formula>Pass</formula>
    </cfRule>
    <cfRule type="cellIs" dxfId="52" priority="54" operator="equal">
      <formula>Fail</formula>
    </cfRule>
  </conditionalFormatting>
  <conditionalFormatting sqref="D93">
    <cfRule type="cellIs" dxfId="51" priority="51" operator="equal">
      <formula>Pass</formula>
    </cfRule>
    <cfRule type="cellIs" dxfId="50" priority="52" operator="equal">
      <formula>Fail</formula>
    </cfRule>
  </conditionalFormatting>
  <conditionalFormatting sqref="D94">
    <cfRule type="cellIs" dxfId="49" priority="49" operator="equal">
      <formula>Pass</formula>
    </cfRule>
    <cfRule type="cellIs" dxfId="48" priority="50" operator="equal">
      <formula>Fail</formula>
    </cfRule>
  </conditionalFormatting>
  <conditionalFormatting sqref="D95">
    <cfRule type="cellIs" dxfId="47" priority="47" operator="equal">
      <formula>Pass</formula>
    </cfRule>
    <cfRule type="cellIs" dxfId="46" priority="48" operator="equal">
      <formula>Fail</formula>
    </cfRule>
  </conditionalFormatting>
  <conditionalFormatting sqref="D96">
    <cfRule type="cellIs" dxfId="45" priority="45" operator="equal">
      <formula>Pass</formula>
    </cfRule>
    <cfRule type="cellIs" dxfId="44" priority="46" operator="equal">
      <formula>Fail</formula>
    </cfRule>
  </conditionalFormatting>
  <conditionalFormatting sqref="D97">
    <cfRule type="cellIs" dxfId="43" priority="43" operator="equal">
      <formula>Pass</formula>
    </cfRule>
    <cfRule type="cellIs" dxfId="42" priority="44" operator="equal">
      <formula>Fail</formula>
    </cfRule>
  </conditionalFormatting>
  <conditionalFormatting sqref="D98">
    <cfRule type="cellIs" dxfId="41" priority="41" operator="equal">
      <formula>Pass</formula>
    </cfRule>
    <cfRule type="cellIs" dxfId="40" priority="42" operator="equal">
      <formula>Fail</formula>
    </cfRule>
  </conditionalFormatting>
  <conditionalFormatting sqref="D99">
    <cfRule type="cellIs" dxfId="39" priority="39" operator="equal">
      <formula>Pass</formula>
    </cfRule>
    <cfRule type="cellIs" dxfId="38" priority="40" operator="equal">
      <formula>Fail</formula>
    </cfRule>
  </conditionalFormatting>
  <conditionalFormatting sqref="D100">
    <cfRule type="cellIs" dxfId="37" priority="37" operator="equal">
      <formula>Pass</formula>
    </cfRule>
    <cfRule type="cellIs" dxfId="36" priority="38" operator="equal">
      <formula>Fail</formula>
    </cfRule>
  </conditionalFormatting>
  <conditionalFormatting sqref="D101">
    <cfRule type="cellIs" dxfId="35" priority="35" operator="equal">
      <formula>Pass</formula>
    </cfRule>
    <cfRule type="cellIs" dxfId="34" priority="36" operator="equal">
      <formula>Fail</formula>
    </cfRule>
  </conditionalFormatting>
  <conditionalFormatting sqref="D104:D119">
    <cfRule type="cellIs" dxfId="33" priority="33" operator="equal">
      <formula>Pass</formula>
    </cfRule>
    <cfRule type="cellIs" dxfId="32" priority="34" operator="equal">
      <formula>Fail</formula>
    </cfRule>
  </conditionalFormatting>
  <conditionalFormatting sqref="D105">
    <cfRule type="cellIs" dxfId="31" priority="31" operator="equal">
      <formula>Pass</formula>
    </cfRule>
    <cfRule type="cellIs" dxfId="30" priority="32" operator="equal">
      <formula>Fail</formula>
    </cfRule>
  </conditionalFormatting>
  <conditionalFormatting sqref="D106">
    <cfRule type="cellIs" dxfId="29" priority="29" operator="equal">
      <formula>Pass</formula>
    </cfRule>
    <cfRule type="cellIs" dxfId="28" priority="30" operator="equal">
      <formula>Fail</formula>
    </cfRule>
  </conditionalFormatting>
  <conditionalFormatting sqref="D107">
    <cfRule type="cellIs" dxfId="27" priority="27" operator="equal">
      <formula>Pass</formula>
    </cfRule>
    <cfRule type="cellIs" dxfId="26" priority="28" operator="equal">
      <formula>Fail</formula>
    </cfRule>
  </conditionalFormatting>
  <conditionalFormatting sqref="D108">
    <cfRule type="cellIs" dxfId="25" priority="25" operator="equal">
      <formula>Pass</formula>
    </cfRule>
    <cfRule type="cellIs" dxfId="24" priority="26" operator="equal">
      <formula>Fail</formula>
    </cfRule>
  </conditionalFormatting>
  <conditionalFormatting sqref="D109">
    <cfRule type="cellIs" dxfId="23" priority="23" operator="equal">
      <formula>Pass</formula>
    </cfRule>
    <cfRule type="cellIs" dxfId="22" priority="24" operator="equal">
      <formula>Fail</formula>
    </cfRule>
  </conditionalFormatting>
  <conditionalFormatting sqref="D110">
    <cfRule type="cellIs" dxfId="21" priority="21" operator="equal">
      <formula>Pass</formula>
    </cfRule>
    <cfRule type="cellIs" dxfId="20" priority="22" operator="equal">
      <formula>Fail</formula>
    </cfRule>
  </conditionalFormatting>
  <conditionalFormatting sqref="D111">
    <cfRule type="cellIs" dxfId="19" priority="19" operator="equal">
      <formula>Pass</formula>
    </cfRule>
    <cfRule type="cellIs" dxfId="18" priority="20" operator="equal">
      <formula>Fail</formula>
    </cfRule>
  </conditionalFormatting>
  <conditionalFormatting sqref="D112">
    <cfRule type="cellIs" dxfId="17" priority="17" operator="equal">
      <formula>Pass</formula>
    </cfRule>
    <cfRule type="cellIs" dxfId="16" priority="18" operator="equal">
      <formula>Fail</formula>
    </cfRule>
  </conditionalFormatting>
  <conditionalFormatting sqref="D113">
    <cfRule type="cellIs" dxfId="15" priority="15" operator="equal">
      <formula>Pass</formula>
    </cfRule>
    <cfRule type="cellIs" dxfId="14" priority="16" operator="equal">
      <formula>Fail</formula>
    </cfRule>
  </conditionalFormatting>
  <conditionalFormatting sqref="D114">
    <cfRule type="cellIs" dxfId="13" priority="13" operator="equal">
      <formula>Pass</formula>
    </cfRule>
    <cfRule type="cellIs" dxfId="12" priority="14" operator="equal">
      <formula>Fail</formula>
    </cfRule>
  </conditionalFormatting>
  <conditionalFormatting sqref="D115">
    <cfRule type="cellIs" dxfId="11" priority="11" operator="equal">
      <formula>Pass</formula>
    </cfRule>
    <cfRule type="cellIs" dxfId="10" priority="12" operator="equal">
      <formula>Fail</formula>
    </cfRule>
  </conditionalFormatting>
  <conditionalFormatting sqref="D116">
    <cfRule type="cellIs" dxfId="9" priority="9" operator="equal">
      <formula>Pass</formula>
    </cfRule>
    <cfRule type="cellIs" dxfId="8" priority="10" operator="equal">
      <formula>Fail</formula>
    </cfRule>
  </conditionalFormatting>
  <conditionalFormatting sqref="D117">
    <cfRule type="cellIs" dxfId="7" priority="7" operator="equal">
      <formula>Pass</formula>
    </cfRule>
    <cfRule type="cellIs" dxfId="6" priority="8" operator="equal">
      <formula>Fail</formula>
    </cfRule>
  </conditionalFormatting>
  <conditionalFormatting sqref="D118">
    <cfRule type="cellIs" dxfId="5" priority="5" operator="equal">
      <formula>Pass</formula>
    </cfRule>
    <cfRule type="cellIs" dxfId="4" priority="6" operator="equal">
      <formula>Fail</formula>
    </cfRule>
  </conditionalFormatting>
  <conditionalFormatting sqref="D119">
    <cfRule type="cellIs" dxfId="3" priority="3" operator="equal">
      <formula>Pass</formula>
    </cfRule>
    <cfRule type="cellIs" dxfId="2" priority="4" operator="equal">
      <formula>Fail</formula>
    </cfRule>
  </conditionalFormatting>
  <conditionalFormatting sqref="D120">
    <cfRule type="cellIs" dxfId="1" priority="1" operator="equal">
      <formula>Pass</formula>
    </cfRule>
    <cfRule type="cellIs" dxfId="0" priority="2" operator="equal">
      <formula>Fail</formula>
    </cfRule>
  </conditionalFormatting>
  <pageMargins left="0.7" right="0.7" top="0.75" bottom="0.75" header="0.3" footer="0.3"/>
  <pageSetup scale="62" fitToHeight="0" orientation="landscape" horizontalDpi="4294967293" verticalDpi="4294967293" r:id="rId1"/>
  <rowBreaks count="5" manualBreakCount="5">
    <brk id="45" max="16383" man="1"/>
    <brk id="83" max="16383" man="1"/>
    <brk id="121" max="16383" man="1"/>
    <brk id="160" max="16383" man="1"/>
    <brk id="199" max="16383" man="1"/>
  </rowBreaks>
  <ignoredErrors>
    <ignoredError sqref="W9:W24 W28:W43 W47:W62 W66:W81 W85:W100 W104:W119 W123:W132 W136:W145 W149:W158 W162:W171 W175:W184 W188:W197 W201:W21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O169"/>
  <sheetViews>
    <sheetView workbookViewId="0">
      <selection sqref="A1:JO169"/>
    </sheetView>
  </sheetViews>
  <sheetFormatPr defaultRowHeight="15" x14ac:dyDescent="0.25"/>
  <sheetData>
    <row r="1" spans="1:275" x14ac:dyDescent="0.25">
      <c r="A1" s="58">
        <v>43069.351655092592</v>
      </c>
      <c r="B1" s="56" t="s">
        <v>926</v>
      </c>
      <c r="C1" s="56" t="s">
        <v>331</v>
      </c>
      <c r="D1" s="56">
        <v>166</v>
      </c>
      <c r="E1" s="56">
        <v>0</v>
      </c>
      <c r="F1" s="56" t="s">
        <v>701</v>
      </c>
      <c r="G1" s="56"/>
      <c r="H1" s="56"/>
      <c r="I1" s="56"/>
      <c r="J1" s="56"/>
      <c r="K1" s="56" t="s">
        <v>71</v>
      </c>
      <c r="L1" s="56"/>
      <c r="M1" s="56"/>
      <c r="N1" s="56"/>
      <c r="O1" s="56"/>
      <c r="P1" s="56"/>
      <c r="Q1" s="56"/>
      <c r="R1" s="56"/>
      <c r="S1" s="56"/>
      <c r="T1" s="56"/>
      <c r="U1" s="56"/>
      <c r="V1" s="56"/>
      <c r="W1" s="56" t="s">
        <v>72</v>
      </c>
      <c r="X1" s="56"/>
      <c r="Y1" s="56"/>
      <c r="Z1" s="56"/>
      <c r="AA1" s="56"/>
      <c r="AB1" s="56"/>
      <c r="AC1" s="56"/>
      <c r="AD1" s="56"/>
      <c r="AE1" s="56"/>
      <c r="AF1" s="56"/>
      <c r="AG1" s="56" t="s">
        <v>73</v>
      </c>
      <c r="AH1" s="56"/>
      <c r="AI1" s="56"/>
      <c r="AJ1" s="56"/>
      <c r="AK1" s="56"/>
      <c r="AL1" s="56"/>
      <c r="AM1" s="56"/>
      <c r="AN1" s="56"/>
      <c r="AO1" s="56"/>
      <c r="AP1" s="56"/>
      <c r="AQ1" s="56" t="s">
        <v>74</v>
      </c>
      <c r="AR1" s="56"/>
      <c r="AS1" s="56"/>
      <c r="AT1" s="56"/>
      <c r="AU1" s="56"/>
      <c r="AV1" s="56"/>
      <c r="AW1" s="56"/>
      <c r="AX1" s="56"/>
      <c r="AY1" s="56"/>
      <c r="AZ1" s="56"/>
      <c r="BA1" s="56"/>
      <c r="BB1" s="56"/>
      <c r="BC1" s="56"/>
      <c r="BD1" s="56" t="s">
        <v>526</v>
      </c>
      <c r="BE1" s="56"/>
      <c r="BF1" s="56"/>
      <c r="BG1" s="56"/>
      <c r="BH1" s="56"/>
      <c r="BI1" s="56"/>
      <c r="BJ1" s="56"/>
      <c r="BK1" s="56"/>
      <c r="BL1" s="56"/>
      <c r="BM1" s="56"/>
      <c r="BN1" s="56"/>
      <c r="BO1" s="56"/>
      <c r="BP1" s="56"/>
      <c r="BQ1" s="56" t="s">
        <v>525</v>
      </c>
      <c r="BR1" s="56"/>
      <c r="BS1" s="56"/>
      <c r="BT1" s="56"/>
      <c r="BU1" s="56"/>
      <c r="BV1" s="56"/>
      <c r="BW1" s="56"/>
      <c r="BX1" s="56"/>
      <c r="BY1" s="56"/>
      <c r="BZ1" s="56"/>
      <c r="CA1" s="56" t="s">
        <v>75</v>
      </c>
      <c r="CB1" s="56"/>
      <c r="CC1" s="56"/>
      <c r="CD1" s="56"/>
      <c r="CE1" s="56"/>
      <c r="CF1" s="56"/>
      <c r="CG1" s="56"/>
      <c r="CH1" s="56"/>
      <c r="CI1" s="56"/>
      <c r="CJ1" s="56"/>
      <c r="CK1" s="56" t="s">
        <v>76</v>
      </c>
      <c r="CL1" s="56"/>
      <c r="CM1" s="56"/>
      <c r="CN1" s="56"/>
      <c r="CO1" s="56"/>
      <c r="CP1" s="56"/>
      <c r="CQ1" s="56"/>
      <c r="CR1" s="56"/>
      <c r="CS1" s="56"/>
      <c r="CT1" s="56"/>
      <c r="CU1" s="56" t="s">
        <v>77</v>
      </c>
      <c r="CV1" s="56"/>
      <c r="CW1" s="56"/>
      <c r="CX1" s="56"/>
      <c r="CY1" s="56"/>
      <c r="CZ1" s="56"/>
      <c r="DA1" s="56"/>
      <c r="DB1" s="56"/>
      <c r="DC1" s="56"/>
      <c r="DD1" s="56"/>
      <c r="DE1" s="56"/>
      <c r="DF1" s="56" t="s">
        <v>279</v>
      </c>
      <c r="DG1" s="56"/>
      <c r="DH1" s="56"/>
      <c r="DI1" s="56"/>
      <c r="DJ1" s="56"/>
      <c r="DK1" s="56"/>
      <c r="DL1" s="56"/>
      <c r="DM1" s="56"/>
      <c r="DN1" s="56"/>
      <c r="DO1" s="56"/>
      <c r="DP1" s="56"/>
      <c r="DQ1" s="56" t="s">
        <v>78</v>
      </c>
      <c r="DR1" s="56"/>
      <c r="DS1" s="56"/>
      <c r="DT1" s="56" t="s">
        <v>284</v>
      </c>
      <c r="DU1" s="56"/>
      <c r="DV1" s="56"/>
      <c r="DW1" s="56"/>
      <c r="DX1" s="56" t="s">
        <v>857</v>
      </c>
      <c r="DY1" s="56"/>
      <c r="DZ1" s="56"/>
      <c r="EA1" s="56"/>
      <c r="EB1" s="56"/>
      <c r="EC1" s="56"/>
      <c r="ED1" s="56"/>
      <c r="EE1" s="56"/>
      <c r="EF1" s="56"/>
      <c r="EG1" s="56"/>
      <c r="EH1" s="56"/>
      <c r="EI1" s="56"/>
      <c r="EJ1" s="56"/>
      <c r="EK1" s="56"/>
      <c r="EL1" s="56"/>
      <c r="EM1" s="56"/>
      <c r="EN1" s="56" t="s">
        <v>324</v>
      </c>
      <c r="EO1" s="56"/>
      <c r="EP1" s="56"/>
      <c r="EQ1" s="56"/>
      <c r="ER1" s="56"/>
      <c r="ES1" s="56"/>
      <c r="ET1" s="56"/>
      <c r="EU1" s="56"/>
      <c r="EV1" s="56"/>
      <c r="EW1" s="56"/>
      <c r="EX1" s="56"/>
      <c r="EY1" s="56"/>
      <c r="EZ1" s="56" t="s">
        <v>527</v>
      </c>
      <c r="FA1" s="56"/>
      <c r="FB1" s="56"/>
      <c r="FC1" s="56"/>
      <c r="FD1" s="56"/>
      <c r="FE1" s="56"/>
      <c r="FF1" s="56"/>
      <c r="FG1" s="56"/>
      <c r="FH1" s="56"/>
      <c r="FI1" s="56"/>
      <c r="FJ1" s="56" t="s">
        <v>325</v>
      </c>
      <c r="FK1" s="56"/>
      <c r="FL1" s="56"/>
      <c r="FM1" s="56"/>
      <c r="FN1" s="56"/>
      <c r="FO1" s="56"/>
      <c r="FP1" s="56"/>
      <c r="FQ1" s="56"/>
      <c r="FR1" s="56"/>
      <c r="FS1" s="56"/>
      <c r="FT1" s="56" t="s">
        <v>326</v>
      </c>
      <c r="FU1" s="56"/>
      <c r="FV1" s="56"/>
      <c r="FW1" s="56"/>
      <c r="FX1" s="56"/>
      <c r="FY1" s="56"/>
      <c r="FZ1" s="56"/>
      <c r="GA1" s="56"/>
      <c r="GB1" s="56"/>
      <c r="GC1" s="56"/>
      <c r="GD1" s="56"/>
      <c r="GE1" s="56"/>
      <c r="GF1" s="56" t="s">
        <v>528</v>
      </c>
      <c r="GG1" s="56"/>
      <c r="GH1" s="56"/>
      <c r="GI1" s="56"/>
      <c r="GJ1" s="56"/>
      <c r="GK1" s="56"/>
      <c r="GL1" s="56"/>
      <c r="GM1" s="56"/>
      <c r="GN1" s="56"/>
      <c r="GO1" s="56"/>
      <c r="GP1" s="56"/>
      <c r="GQ1" s="56"/>
      <c r="GR1" s="56" t="s">
        <v>529</v>
      </c>
      <c r="GS1" s="56"/>
      <c r="GT1" s="56"/>
      <c r="GU1" s="56"/>
      <c r="GV1" s="56"/>
      <c r="GW1" s="56"/>
      <c r="GX1" s="56"/>
      <c r="GY1" s="56"/>
      <c r="GZ1" s="56"/>
      <c r="HA1" s="56"/>
      <c r="HB1" s="56" t="s">
        <v>530</v>
      </c>
      <c r="HC1" s="56"/>
      <c r="HD1" s="56"/>
      <c r="HE1" s="56"/>
      <c r="HF1" s="56"/>
      <c r="HG1" s="56"/>
      <c r="HH1" s="56"/>
      <c r="HI1" s="56"/>
      <c r="HJ1" s="56"/>
      <c r="HK1" s="56"/>
      <c r="HL1" s="56" t="s">
        <v>531</v>
      </c>
      <c r="HM1" s="56"/>
      <c r="HN1" s="56"/>
      <c r="HO1" s="56"/>
      <c r="HP1" s="56"/>
      <c r="HQ1" s="56"/>
      <c r="HR1" s="56"/>
      <c r="HS1" s="56"/>
      <c r="HT1" s="56"/>
      <c r="HU1" s="56"/>
      <c r="HV1" s="56" t="s">
        <v>532</v>
      </c>
      <c r="HW1" s="56"/>
      <c r="HX1" s="56"/>
      <c r="HY1" s="56"/>
      <c r="HZ1" s="56"/>
      <c r="IA1" s="56"/>
      <c r="IB1" s="56"/>
      <c r="IC1" s="56"/>
      <c r="ID1" s="56"/>
      <c r="IE1" s="56"/>
      <c r="IF1" s="56" t="s">
        <v>533</v>
      </c>
      <c r="IG1" s="56"/>
      <c r="IH1" s="56"/>
      <c r="II1" s="56"/>
      <c r="IJ1" s="56"/>
      <c r="IK1" s="56"/>
      <c r="IL1" s="56"/>
      <c r="IM1" s="56"/>
      <c r="IN1" s="56"/>
      <c r="IO1" s="56"/>
      <c r="IP1" s="56" t="s">
        <v>534</v>
      </c>
      <c r="IQ1" s="56"/>
      <c r="IR1" s="56"/>
      <c r="IS1" s="56"/>
      <c r="IT1" s="56"/>
      <c r="IU1" s="56" t="s">
        <v>565</v>
      </c>
      <c r="IV1" s="56"/>
      <c r="IW1" s="56"/>
      <c r="IX1" s="56"/>
      <c r="IY1" s="56"/>
      <c r="IZ1" s="56"/>
      <c r="JA1" s="56"/>
      <c r="JB1" s="56"/>
      <c r="JC1" s="56" t="s">
        <v>904</v>
      </c>
      <c r="JD1" s="56"/>
      <c r="JE1" s="56"/>
      <c r="JF1" s="56" t="s">
        <v>905</v>
      </c>
      <c r="JG1" s="56"/>
      <c r="JH1" s="56" t="s">
        <v>906</v>
      </c>
      <c r="JI1" s="56"/>
      <c r="JJ1" s="56" t="s">
        <v>907</v>
      </c>
      <c r="JK1" s="56"/>
      <c r="JL1" s="56"/>
      <c r="JM1" s="56" t="s">
        <v>908</v>
      </c>
      <c r="JN1" s="56"/>
      <c r="JO1" s="56"/>
    </row>
    <row r="2" spans="1:275" x14ac:dyDescent="0.25">
      <c r="A2" s="56"/>
      <c r="B2" s="56" t="s">
        <v>327</v>
      </c>
      <c r="C2" s="56"/>
      <c r="D2" s="56" t="s">
        <v>67</v>
      </c>
      <c r="E2" s="56" t="s">
        <v>702</v>
      </c>
      <c r="F2" s="56" t="s">
        <v>703</v>
      </c>
      <c r="G2" s="56"/>
      <c r="H2" s="56" t="s">
        <v>79</v>
      </c>
      <c r="I2" s="56" t="s">
        <v>80</v>
      </c>
      <c r="J2" s="56" t="s">
        <v>260</v>
      </c>
      <c r="K2" s="56" t="s">
        <v>81</v>
      </c>
      <c r="L2" s="56" t="s">
        <v>82</v>
      </c>
      <c r="M2" s="56" t="s">
        <v>83</v>
      </c>
      <c r="N2" s="56" t="s">
        <v>84</v>
      </c>
      <c r="O2" s="56" t="s">
        <v>85</v>
      </c>
      <c r="P2" s="56" t="s">
        <v>536</v>
      </c>
      <c r="Q2" s="56" t="s">
        <v>704</v>
      </c>
      <c r="R2" s="56" t="s">
        <v>86</v>
      </c>
      <c r="S2" s="56" t="s">
        <v>87</v>
      </c>
      <c r="T2" s="56" t="s">
        <v>88</v>
      </c>
      <c r="U2" s="56" t="s">
        <v>89</v>
      </c>
      <c r="V2" s="56" t="s">
        <v>90</v>
      </c>
      <c r="W2" s="56" t="s">
        <v>81</v>
      </c>
      <c r="X2" s="56" t="s">
        <v>82</v>
      </c>
      <c r="Y2" s="56" t="s">
        <v>83</v>
      </c>
      <c r="Z2" s="56" t="s">
        <v>84</v>
      </c>
      <c r="AA2" s="56" t="s">
        <v>85</v>
      </c>
      <c r="AB2" s="56" t="s">
        <v>86</v>
      </c>
      <c r="AC2" s="56" t="s">
        <v>87</v>
      </c>
      <c r="AD2" s="56" t="s">
        <v>88</v>
      </c>
      <c r="AE2" s="56" t="s">
        <v>89</v>
      </c>
      <c r="AF2" s="56" t="s">
        <v>90</v>
      </c>
      <c r="AG2" s="56" t="s">
        <v>81</v>
      </c>
      <c r="AH2" s="56" t="s">
        <v>82</v>
      </c>
      <c r="AI2" s="56" t="s">
        <v>83</v>
      </c>
      <c r="AJ2" s="56" t="s">
        <v>84</v>
      </c>
      <c r="AK2" s="56" t="s">
        <v>85</v>
      </c>
      <c r="AL2" s="56" t="s">
        <v>86</v>
      </c>
      <c r="AM2" s="56" t="s">
        <v>87</v>
      </c>
      <c r="AN2" s="56" t="s">
        <v>88</v>
      </c>
      <c r="AO2" s="56" t="s">
        <v>89</v>
      </c>
      <c r="AP2" s="56" t="s">
        <v>90</v>
      </c>
      <c r="AQ2" s="56" t="s">
        <v>81</v>
      </c>
      <c r="AR2" s="56" t="s">
        <v>82</v>
      </c>
      <c r="AS2" s="56" t="s">
        <v>83</v>
      </c>
      <c r="AT2" s="56" t="s">
        <v>84</v>
      </c>
      <c r="AU2" s="56" t="s">
        <v>85</v>
      </c>
      <c r="AV2" s="56" t="s">
        <v>536</v>
      </c>
      <c r="AW2" s="56" t="s">
        <v>704</v>
      </c>
      <c r="AX2" s="56" t="s">
        <v>86</v>
      </c>
      <c r="AY2" s="56" t="s">
        <v>87</v>
      </c>
      <c r="AZ2" s="56" t="s">
        <v>88</v>
      </c>
      <c r="BA2" s="56" t="s">
        <v>89</v>
      </c>
      <c r="BB2" s="56" t="s">
        <v>90</v>
      </c>
      <c r="BC2" s="56" t="s">
        <v>91</v>
      </c>
      <c r="BD2" s="56" t="s">
        <v>81</v>
      </c>
      <c r="BE2" s="56" t="s">
        <v>82</v>
      </c>
      <c r="BF2" s="56" t="s">
        <v>83</v>
      </c>
      <c r="BG2" s="56" t="s">
        <v>84</v>
      </c>
      <c r="BH2" s="56" t="s">
        <v>85</v>
      </c>
      <c r="BI2" s="56" t="s">
        <v>536</v>
      </c>
      <c r="BJ2" s="56" t="s">
        <v>704</v>
      </c>
      <c r="BK2" s="56" t="s">
        <v>86</v>
      </c>
      <c r="BL2" s="56" t="s">
        <v>87</v>
      </c>
      <c r="BM2" s="56" t="s">
        <v>88</v>
      </c>
      <c r="BN2" s="56" t="s">
        <v>89</v>
      </c>
      <c r="BO2" s="56" t="s">
        <v>90</v>
      </c>
      <c r="BP2" s="56" t="s">
        <v>91</v>
      </c>
      <c r="BQ2" s="56" t="s">
        <v>81</v>
      </c>
      <c r="BR2" s="56" t="s">
        <v>82</v>
      </c>
      <c r="BS2" s="56" t="s">
        <v>83</v>
      </c>
      <c r="BT2" s="56" t="s">
        <v>84</v>
      </c>
      <c r="BU2" s="56" t="s">
        <v>85</v>
      </c>
      <c r="BV2" s="56" t="s">
        <v>86</v>
      </c>
      <c r="BW2" s="56" t="s">
        <v>87</v>
      </c>
      <c r="BX2" s="56" t="s">
        <v>88</v>
      </c>
      <c r="BY2" s="56" t="s">
        <v>89</v>
      </c>
      <c r="BZ2" s="56" t="s">
        <v>90</v>
      </c>
      <c r="CA2" s="56" t="s">
        <v>81</v>
      </c>
      <c r="CB2" s="56" t="s">
        <v>82</v>
      </c>
      <c r="CC2" s="56" t="s">
        <v>83</v>
      </c>
      <c r="CD2" s="56" t="s">
        <v>84</v>
      </c>
      <c r="CE2" s="56" t="s">
        <v>85</v>
      </c>
      <c r="CF2" s="56" t="s">
        <v>86</v>
      </c>
      <c r="CG2" s="56" t="s">
        <v>87</v>
      </c>
      <c r="CH2" s="56" t="s">
        <v>88</v>
      </c>
      <c r="CI2" s="56" t="s">
        <v>89</v>
      </c>
      <c r="CJ2" s="56" t="s">
        <v>90</v>
      </c>
      <c r="CK2" s="56" t="s">
        <v>81</v>
      </c>
      <c r="CL2" s="56" t="s">
        <v>82</v>
      </c>
      <c r="CM2" s="56" t="s">
        <v>83</v>
      </c>
      <c r="CN2" s="56" t="s">
        <v>84</v>
      </c>
      <c r="CO2" s="56" t="s">
        <v>85</v>
      </c>
      <c r="CP2" s="56" t="s">
        <v>86</v>
      </c>
      <c r="CQ2" s="56" t="s">
        <v>87</v>
      </c>
      <c r="CR2" s="56" t="s">
        <v>88</v>
      </c>
      <c r="CS2" s="56" t="s">
        <v>89</v>
      </c>
      <c r="CT2" s="56" t="s">
        <v>90</v>
      </c>
      <c r="CU2" s="56" t="s">
        <v>81</v>
      </c>
      <c r="CV2" s="56" t="s">
        <v>82</v>
      </c>
      <c r="CW2" s="56" t="s">
        <v>83</v>
      </c>
      <c r="CX2" s="56" t="s">
        <v>84</v>
      </c>
      <c r="CY2" s="56" t="s">
        <v>85</v>
      </c>
      <c r="CZ2" s="56" t="s">
        <v>86</v>
      </c>
      <c r="DA2" s="56" t="s">
        <v>87</v>
      </c>
      <c r="DB2" s="56" t="s">
        <v>88</v>
      </c>
      <c r="DC2" s="56" t="s">
        <v>89</v>
      </c>
      <c r="DD2" s="56" t="s">
        <v>90</v>
      </c>
      <c r="DE2" s="56" t="s">
        <v>91</v>
      </c>
      <c r="DF2" s="56" t="s">
        <v>81</v>
      </c>
      <c r="DG2" s="56" t="s">
        <v>82</v>
      </c>
      <c r="DH2" s="56" t="s">
        <v>83</v>
      </c>
      <c r="DI2" s="56" t="s">
        <v>84</v>
      </c>
      <c r="DJ2" s="56" t="s">
        <v>85</v>
      </c>
      <c r="DK2" s="56" t="s">
        <v>86</v>
      </c>
      <c r="DL2" s="56" t="s">
        <v>87</v>
      </c>
      <c r="DM2" s="56" t="s">
        <v>88</v>
      </c>
      <c r="DN2" s="56" t="s">
        <v>89</v>
      </c>
      <c r="DO2" s="56" t="s">
        <v>90</v>
      </c>
      <c r="DP2" s="56" t="s">
        <v>91</v>
      </c>
      <c r="DQ2" s="56" t="s">
        <v>80</v>
      </c>
      <c r="DR2" s="56"/>
      <c r="DS2" s="56" t="s">
        <v>92</v>
      </c>
      <c r="DT2" s="56" t="s">
        <v>286</v>
      </c>
      <c r="DU2" s="56" t="s">
        <v>287</v>
      </c>
      <c r="DV2" s="56" t="s">
        <v>288</v>
      </c>
      <c r="DW2" s="56" t="s">
        <v>535</v>
      </c>
      <c r="DX2" s="56" t="s">
        <v>858</v>
      </c>
      <c r="DY2" s="56" t="s">
        <v>859</v>
      </c>
      <c r="DZ2" s="56" t="s">
        <v>860</v>
      </c>
      <c r="EA2" s="56" t="s">
        <v>861</v>
      </c>
      <c r="EB2" s="56" t="s">
        <v>862</v>
      </c>
      <c r="EC2" s="56" t="s">
        <v>863</v>
      </c>
      <c r="ED2" s="56" t="s">
        <v>864</v>
      </c>
      <c r="EE2" s="56" t="s">
        <v>865</v>
      </c>
      <c r="EF2" s="56" t="s">
        <v>866</v>
      </c>
      <c r="EG2" s="56" t="s">
        <v>867</v>
      </c>
      <c r="EH2" s="56" t="s">
        <v>868</v>
      </c>
      <c r="EI2" s="56" t="s">
        <v>869</v>
      </c>
      <c r="EJ2" s="56" t="s">
        <v>870</v>
      </c>
      <c r="EK2" s="56" t="s">
        <v>871</v>
      </c>
      <c r="EL2" s="56" t="s">
        <v>872</v>
      </c>
      <c r="EM2" s="56" t="s">
        <v>873</v>
      </c>
      <c r="EN2" s="56" t="s">
        <v>81</v>
      </c>
      <c r="EO2" s="56" t="s">
        <v>82</v>
      </c>
      <c r="EP2" s="56" t="s">
        <v>83</v>
      </c>
      <c r="EQ2" s="56" t="s">
        <v>84</v>
      </c>
      <c r="ER2" s="56" t="s">
        <v>85</v>
      </c>
      <c r="ES2" s="56" t="s">
        <v>536</v>
      </c>
      <c r="ET2" s="56" t="s">
        <v>704</v>
      </c>
      <c r="EU2" s="56" t="s">
        <v>86</v>
      </c>
      <c r="EV2" s="56" t="s">
        <v>87</v>
      </c>
      <c r="EW2" s="56" t="s">
        <v>88</v>
      </c>
      <c r="EX2" s="56" t="s">
        <v>89</v>
      </c>
      <c r="EY2" s="56" t="s">
        <v>90</v>
      </c>
      <c r="EZ2" s="56" t="s">
        <v>81</v>
      </c>
      <c r="FA2" s="56" t="s">
        <v>82</v>
      </c>
      <c r="FB2" s="56" t="s">
        <v>83</v>
      </c>
      <c r="FC2" s="56" t="s">
        <v>84</v>
      </c>
      <c r="FD2" s="56" t="s">
        <v>85</v>
      </c>
      <c r="FE2" s="56" t="s">
        <v>86</v>
      </c>
      <c r="FF2" s="56" t="s">
        <v>87</v>
      </c>
      <c r="FG2" s="56" t="s">
        <v>88</v>
      </c>
      <c r="FH2" s="56" t="s">
        <v>89</v>
      </c>
      <c r="FI2" s="56" t="s">
        <v>90</v>
      </c>
      <c r="FJ2" s="56" t="s">
        <v>81</v>
      </c>
      <c r="FK2" s="56" t="s">
        <v>82</v>
      </c>
      <c r="FL2" s="56" t="s">
        <v>83</v>
      </c>
      <c r="FM2" s="56" t="s">
        <v>84</v>
      </c>
      <c r="FN2" s="56" t="s">
        <v>85</v>
      </c>
      <c r="FO2" s="56" t="s">
        <v>86</v>
      </c>
      <c r="FP2" s="56" t="s">
        <v>87</v>
      </c>
      <c r="FQ2" s="56" t="s">
        <v>88</v>
      </c>
      <c r="FR2" s="56" t="s">
        <v>89</v>
      </c>
      <c r="FS2" s="56" t="s">
        <v>90</v>
      </c>
      <c r="FT2" s="56" t="s">
        <v>81</v>
      </c>
      <c r="FU2" s="56" t="s">
        <v>82</v>
      </c>
      <c r="FV2" s="56" t="s">
        <v>83</v>
      </c>
      <c r="FW2" s="56" t="s">
        <v>84</v>
      </c>
      <c r="FX2" s="56" t="s">
        <v>85</v>
      </c>
      <c r="FY2" s="56" t="s">
        <v>209</v>
      </c>
      <c r="FZ2" s="56" t="s">
        <v>704</v>
      </c>
      <c r="GA2" s="56" t="s">
        <v>86</v>
      </c>
      <c r="GB2" s="56" t="s">
        <v>87</v>
      </c>
      <c r="GC2" s="56" t="s">
        <v>88</v>
      </c>
      <c r="GD2" s="56" t="s">
        <v>89</v>
      </c>
      <c r="GE2" s="56" t="s">
        <v>90</v>
      </c>
      <c r="GF2" s="56" t="s">
        <v>81</v>
      </c>
      <c r="GG2" s="56" t="s">
        <v>82</v>
      </c>
      <c r="GH2" s="56" t="s">
        <v>83</v>
      </c>
      <c r="GI2" s="56" t="s">
        <v>84</v>
      </c>
      <c r="GJ2" s="56" t="s">
        <v>85</v>
      </c>
      <c r="GK2" s="56" t="s">
        <v>536</v>
      </c>
      <c r="GL2" s="56" t="s">
        <v>704</v>
      </c>
      <c r="GM2" s="56" t="s">
        <v>86</v>
      </c>
      <c r="GN2" s="56" t="s">
        <v>87</v>
      </c>
      <c r="GO2" s="56" t="s">
        <v>88</v>
      </c>
      <c r="GP2" s="56" t="s">
        <v>89</v>
      </c>
      <c r="GQ2" s="56" t="s">
        <v>90</v>
      </c>
      <c r="GR2" s="56" t="s">
        <v>81</v>
      </c>
      <c r="GS2" s="56" t="s">
        <v>82</v>
      </c>
      <c r="GT2" s="56" t="s">
        <v>83</v>
      </c>
      <c r="GU2" s="56" t="s">
        <v>84</v>
      </c>
      <c r="GV2" s="56" t="s">
        <v>85</v>
      </c>
      <c r="GW2" s="56" t="s">
        <v>86</v>
      </c>
      <c r="GX2" s="56" t="s">
        <v>87</v>
      </c>
      <c r="GY2" s="56" t="s">
        <v>88</v>
      </c>
      <c r="GZ2" s="56" t="s">
        <v>89</v>
      </c>
      <c r="HA2" s="56" t="s">
        <v>90</v>
      </c>
      <c r="HB2" s="56" t="s">
        <v>81</v>
      </c>
      <c r="HC2" s="56" t="s">
        <v>82</v>
      </c>
      <c r="HD2" s="56" t="s">
        <v>83</v>
      </c>
      <c r="HE2" s="56" t="s">
        <v>84</v>
      </c>
      <c r="HF2" s="56" t="s">
        <v>85</v>
      </c>
      <c r="HG2" s="56" t="s">
        <v>86</v>
      </c>
      <c r="HH2" s="56" t="s">
        <v>87</v>
      </c>
      <c r="HI2" s="56" t="s">
        <v>88</v>
      </c>
      <c r="HJ2" s="56" t="s">
        <v>89</v>
      </c>
      <c r="HK2" s="56" t="s">
        <v>90</v>
      </c>
      <c r="HL2" s="56" t="s">
        <v>81</v>
      </c>
      <c r="HM2" s="56" t="s">
        <v>82</v>
      </c>
      <c r="HN2" s="56" t="s">
        <v>83</v>
      </c>
      <c r="HO2" s="56" t="s">
        <v>84</v>
      </c>
      <c r="HP2" s="56" t="s">
        <v>85</v>
      </c>
      <c r="HQ2" s="56" t="s">
        <v>86</v>
      </c>
      <c r="HR2" s="56" t="s">
        <v>87</v>
      </c>
      <c r="HS2" s="56" t="s">
        <v>88</v>
      </c>
      <c r="HT2" s="56" t="s">
        <v>89</v>
      </c>
      <c r="HU2" s="56" t="s">
        <v>90</v>
      </c>
      <c r="HV2" s="56" t="s">
        <v>81</v>
      </c>
      <c r="HW2" s="56" t="s">
        <v>82</v>
      </c>
      <c r="HX2" s="56" t="s">
        <v>83</v>
      </c>
      <c r="HY2" s="56" t="s">
        <v>84</v>
      </c>
      <c r="HZ2" s="56" t="s">
        <v>85</v>
      </c>
      <c r="IA2" s="56" t="s">
        <v>86</v>
      </c>
      <c r="IB2" s="56" t="s">
        <v>87</v>
      </c>
      <c r="IC2" s="56" t="s">
        <v>88</v>
      </c>
      <c r="ID2" s="56" t="s">
        <v>89</v>
      </c>
      <c r="IE2" s="56" t="s">
        <v>90</v>
      </c>
      <c r="IF2" s="56" t="s">
        <v>81</v>
      </c>
      <c r="IG2" s="56" t="s">
        <v>82</v>
      </c>
      <c r="IH2" s="56" t="s">
        <v>83</v>
      </c>
      <c r="II2" s="56" t="s">
        <v>84</v>
      </c>
      <c r="IJ2" s="56" t="s">
        <v>85</v>
      </c>
      <c r="IK2" s="56" t="s">
        <v>86</v>
      </c>
      <c r="IL2" s="56" t="s">
        <v>87</v>
      </c>
      <c r="IM2" s="56" t="s">
        <v>88</v>
      </c>
      <c r="IN2" s="56" t="s">
        <v>89</v>
      </c>
      <c r="IO2" s="56" t="s">
        <v>90</v>
      </c>
      <c r="IP2" s="56" t="s">
        <v>111</v>
      </c>
      <c r="IQ2" s="56" t="s">
        <v>111</v>
      </c>
      <c r="IR2" s="56" t="s">
        <v>112</v>
      </c>
      <c r="IS2" s="56" t="s">
        <v>112</v>
      </c>
      <c r="IT2" s="56" t="s">
        <v>112</v>
      </c>
      <c r="IU2" s="56" t="s">
        <v>566</v>
      </c>
      <c r="IV2" s="56"/>
      <c r="IW2" s="56" t="s">
        <v>567</v>
      </c>
      <c r="IX2" s="56"/>
      <c r="IY2" s="56" t="s">
        <v>568</v>
      </c>
      <c r="IZ2" s="56"/>
      <c r="JA2" s="56" t="s">
        <v>569</v>
      </c>
      <c r="JB2" s="56"/>
      <c r="JC2" s="56" t="s">
        <v>909</v>
      </c>
      <c r="JD2" s="56" t="s">
        <v>910</v>
      </c>
      <c r="JE2" s="56" t="s">
        <v>911</v>
      </c>
      <c r="JF2" s="56"/>
      <c r="JG2" s="56" t="s">
        <v>912</v>
      </c>
      <c r="JH2" s="56" t="s">
        <v>913</v>
      </c>
      <c r="JI2" s="56" t="s">
        <v>914</v>
      </c>
      <c r="JJ2" s="56" t="s">
        <v>915</v>
      </c>
      <c r="JK2" s="56" t="s">
        <v>916</v>
      </c>
      <c r="JL2" s="56" t="s">
        <v>917</v>
      </c>
      <c r="JM2" s="56" t="s">
        <v>915</v>
      </c>
      <c r="JN2" s="56" t="s">
        <v>916</v>
      </c>
      <c r="JO2" s="56" t="s">
        <v>917</v>
      </c>
    </row>
    <row r="3" spans="1:275" x14ac:dyDescent="0.25">
      <c r="A3" s="56" t="s">
        <v>93</v>
      </c>
      <c r="B3" s="56" t="s">
        <v>329</v>
      </c>
      <c r="C3" s="56" t="s">
        <v>94</v>
      </c>
      <c r="D3" s="56" t="s">
        <v>705</v>
      </c>
      <c r="E3" s="56" t="s">
        <v>706</v>
      </c>
      <c r="F3" s="56" t="s">
        <v>707</v>
      </c>
      <c r="G3" s="56" t="s">
        <v>95</v>
      </c>
      <c r="H3" s="56" t="s">
        <v>21</v>
      </c>
      <c r="I3" s="56" t="s">
        <v>96</v>
      </c>
      <c r="J3" s="56" t="s">
        <v>330</v>
      </c>
      <c r="K3" s="56" t="s">
        <v>97</v>
      </c>
      <c r="L3" s="56" t="s">
        <v>97</v>
      </c>
      <c r="M3" s="56" t="s">
        <v>97</v>
      </c>
      <c r="N3" s="56" t="s">
        <v>97</v>
      </c>
      <c r="O3" s="56" t="s">
        <v>97</v>
      </c>
      <c r="P3" s="56" t="s">
        <v>97</v>
      </c>
      <c r="Q3" s="56" t="s">
        <v>97</v>
      </c>
      <c r="R3" s="56" t="s">
        <v>97</v>
      </c>
      <c r="S3" s="56" t="s">
        <v>97</v>
      </c>
      <c r="T3" s="56" t="s">
        <v>97</v>
      </c>
      <c r="U3" s="56" t="s">
        <v>97</v>
      </c>
      <c r="V3" s="56" t="s">
        <v>97</v>
      </c>
      <c r="W3" s="56" t="s">
        <v>98</v>
      </c>
      <c r="X3" s="56" t="s">
        <v>98</v>
      </c>
      <c r="Y3" s="56" t="s">
        <v>98</v>
      </c>
      <c r="Z3" s="56" t="s">
        <v>98</v>
      </c>
      <c r="AA3" s="56" t="s">
        <v>98</v>
      </c>
      <c r="AB3" s="56" t="s">
        <v>98</v>
      </c>
      <c r="AC3" s="56" t="s">
        <v>98</v>
      </c>
      <c r="AD3" s="56" t="s">
        <v>98</v>
      </c>
      <c r="AE3" s="56" t="s">
        <v>98</v>
      </c>
      <c r="AF3" s="56" t="s">
        <v>98</v>
      </c>
      <c r="AG3" s="56" t="s">
        <v>99</v>
      </c>
      <c r="AH3" s="56" t="s">
        <v>99</v>
      </c>
      <c r="AI3" s="56" t="s">
        <v>99</v>
      </c>
      <c r="AJ3" s="56" t="s">
        <v>99</v>
      </c>
      <c r="AK3" s="56" t="s">
        <v>99</v>
      </c>
      <c r="AL3" s="56" t="s">
        <v>99</v>
      </c>
      <c r="AM3" s="56" t="s">
        <v>99</v>
      </c>
      <c r="AN3" s="56" t="s">
        <v>99</v>
      </c>
      <c r="AO3" s="56" t="s">
        <v>99</v>
      </c>
      <c r="AP3" s="56" t="s">
        <v>99</v>
      </c>
      <c r="AQ3" s="56" t="s">
        <v>100</v>
      </c>
      <c r="AR3" s="56" t="s">
        <v>100</v>
      </c>
      <c r="AS3" s="56" t="s">
        <v>100</v>
      </c>
      <c r="AT3" s="56" t="s">
        <v>100</v>
      </c>
      <c r="AU3" s="56" t="s">
        <v>100</v>
      </c>
      <c r="AV3" s="56" t="s">
        <v>100</v>
      </c>
      <c r="AW3" s="56" t="s">
        <v>100</v>
      </c>
      <c r="AX3" s="56" t="s">
        <v>100</v>
      </c>
      <c r="AY3" s="56" t="s">
        <v>100</v>
      </c>
      <c r="AZ3" s="56" t="s">
        <v>100</v>
      </c>
      <c r="BA3" s="56" t="s">
        <v>100</v>
      </c>
      <c r="BB3" s="56" t="s">
        <v>100</v>
      </c>
      <c r="BC3" s="56" t="s">
        <v>100</v>
      </c>
      <c r="BD3" s="56" t="s">
        <v>280</v>
      </c>
      <c r="BE3" s="56" t="s">
        <v>280</v>
      </c>
      <c r="BF3" s="56" t="s">
        <v>280</v>
      </c>
      <c r="BG3" s="56" t="s">
        <v>280</v>
      </c>
      <c r="BH3" s="56" t="s">
        <v>280</v>
      </c>
      <c r="BI3" s="56" t="s">
        <v>280</v>
      </c>
      <c r="BJ3" s="56" t="s">
        <v>280</v>
      </c>
      <c r="BK3" s="56" t="s">
        <v>280</v>
      </c>
      <c r="BL3" s="56" t="s">
        <v>280</v>
      </c>
      <c r="BM3" s="56" t="s">
        <v>280</v>
      </c>
      <c r="BN3" s="56" t="s">
        <v>280</v>
      </c>
      <c r="BO3" s="56" t="s">
        <v>280</v>
      </c>
      <c r="BP3" s="56" t="s">
        <v>280</v>
      </c>
      <c r="BQ3" s="56" t="s">
        <v>97</v>
      </c>
      <c r="BR3" s="56" t="s">
        <v>97</v>
      </c>
      <c r="BS3" s="56" t="s">
        <v>97</v>
      </c>
      <c r="BT3" s="56" t="s">
        <v>97</v>
      </c>
      <c r="BU3" s="56" t="s">
        <v>97</v>
      </c>
      <c r="BV3" s="56" t="s">
        <v>97</v>
      </c>
      <c r="BW3" s="56" t="s">
        <v>97</v>
      </c>
      <c r="BX3" s="56" t="s">
        <v>97</v>
      </c>
      <c r="BY3" s="56" t="s">
        <v>97</v>
      </c>
      <c r="BZ3" s="56" t="s">
        <v>97</v>
      </c>
      <c r="CA3" s="56" t="s">
        <v>98</v>
      </c>
      <c r="CB3" s="56" t="s">
        <v>98</v>
      </c>
      <c r="CC3" s="56" t="s">
        <v>98</v>
      </c>
      <c r="CD3" s="56" t="s">
        <v>98</v>
      </c>
      <c r="CE3" s="56" t="s">
        <v>98</v>
      </c>
      <c r="CF3" s="56" t="s">
        <v>98</v>
      </c>
      <c r="CG3" s="56" t="s">
        <v>98</v>
      </c>
      <c r="CH3" s="56" t="s">
        <v>98</v>
      </c>
      <c r="CI3" s="56" t="s">
        <v>98</v>
      </c>
      <c r="CJ3" s="56" t="s">
        <v>98</v>
      </c>
      <c r="CK3" s="56" t="s">
        <v>99</v>
      </c>
      <c r="CL3" s="56" t="s">
        <v>99</v>
      </c>
      <c r="CM3" s="56" t="s">
        <v>99</v>
      </c>
      <c r="CN3" s="56" t="s">
        <v>99</v>
      </c>
      <c r="CO3" s="56" t="s">
        <v>99</v>
      </c>
      <c r="CP3" s="56" t="s">
        <v>99</v>
      </c>
      <c r="CQ3" s="56" t="s">
        <v>99</v>
      </c>
      <c r="CR3" s="56" t="s">
        <v>99</v>
      </c>
      <c r="CS3" s="56" t="s">
        <v>99</v>
      </c>
      <c r="CT3" s="56" t="s">
        <v>99</v>
      </c>
      <c r="CU3" s="56" t="s">
        <v>100</v>
      </c>
      <c r="CV3" s="56" t="s">
        <v>100</v>
      </c>
      <c r="CW3" s="56" t="s">
        <v>100</v>
      </c>
      <c r="CX3" s="56" t="s">
        <v>100</v>
      </c>
      <c r="CY3" s="56" t="s">
        <v>100</v>
      </c>
      <c r="CZ3" s="56" t="s">
        <v>100</v>
      </c>
      <c r="DA3" s="56" t="s">
        <v>100</v>
      </c>
      <c r="DB3" s="56" t="s">
        <v>100</v>
      </c>
      <c r="DC3" s="56" t="s">
        <v>100</v>
      </c>
      <c r="DD3" s="56" t="s">
        <v>100</v>
      </c>
      <c r="DE3" s="56" t="s">
        <v>100</v>
      </c>
      <c r="DF3" s="56" t="s">
        <v>280</v>
      </c>
      <c r="DG3" s="56" t="s">
        <v>280</v>
      </c>
      <c r="DH3" s="56" t="s">
        <v>280</v>
      </c>
      <c r="DI3" s="56" t="s">
        <v>280</v>
      </c>
      <c r="DJ3" s="56" t="s">
        <v>280</v>
      </c>
      <c r="DK3" s="56" t="s">
        <v>280</v>
      </c>
      <c r="DL3" s="56" t="s">
        <v>280</v>
      </c>
      <c r="DM3" s="56" t="s">
        <v>280</v>
      </c>
      <c r="DN3" s="56" t="s">
        <v>280</v>
      </c>
      <c r="DO3" s="56" t="s">
        <v>280</v>
      </c>
      <c r="DP3" s="56" t="s">
        <v>280</v>
      </c>
      <c r="DQ3" s="56" t="s">
        <v>101</v>
      </c>
      <c r="DR3" s="56" t="s">
        <v>102</v>
      </c>
      <c r="DS3" s="56" t="s">
        <v>103</v>
      </c>
      <c r="DT3" s="56" t="s">
        <v>280</v>
      </c>
      <c r="DU3" s="56" t="s">
        <v>280</v>
      </c>
      <c r="DV3" s="56" t="s">
        <v>297</v>
      </c>
      <c r="DW3" s="56" t="s">
        <v>297</v>
      </c>
      <c r="DX3" s="56" t="s">
        <v>300</v>
      </c>
      <c r="DY3" s="56" t="s">
        <v>300</v>
      </c>
      <c r="DZ3" s="56" t="s">
        <v>301</v>
      </c>
      <c r="EA3" s="56" t="s">
        <v>301</v>
      </c>
      <c r="EB3" s="56" t="s">
        <v>301</v>
      </c>
      <c r="EC3" s="56" t="s">
        <v>301</v>
      </c>
      <c r="ED3" s="56" t="s">
        <v>301</v>
      </c>
      <c r="EE3" s="56" t="s">
        <v>301</v>
      </c>
      <c r="EF3" s="56" t="s">
        <v>301</v>
      </c>
      <c r="EG3" s="56" t="s">
        <v>301</v>
      </c>
      <c r="EH3" s="56" t="s">
        <v>301</v>
      </c>
      <c r="EI3" s="56" t="s">
        <v>301</v>
      </c>
      <c r="EJ3" s="56" t="s">
        <v>301</v>
      </c>
      <c r="EK3" s="56" t="s">
        <v>301</v>
      </c>
      <c r="EL3" s="56" t="s">
        <v>301</v>
      </c>
      <c r="EM3" s="56" t="s">
        <v>301</v>
      </c>
      <c r="EN3" s="56" t="s">
        <v>97</v>
      </c>
      <c r="EO3" s="56" t="s">
        <v>97</v>
      </c>
      <c r="EP3" s="56" t="s">
        <v>97</v>
      </c>
      <c r="EQ3" s="56" t="s">
        <v>97</v>
      </c>
      <c r="ER3" s="56" t="s">
        <v>97</v>
      </c>
      <c r="ES3" s="56" t="s">
        <v>97</v>
      </c>
      <c r="ET3" s="56" t="s">
        <v>97</v>
      </c>
      <c r="EU3" s="56" t="s">
        <v>97</v>
      </c>
      <c r="EV3" s="56" t="s">
        <v>97</v>
      </c>
      <c r="EW3" s="56" t="s">
        <v>97</v>
      </c>
      <c r="EX3" s="56" t="s">
        <v>97</v>
      </c>
      <c r="EY3" s="56" t="s">
        <v>97</v>
      </c>
      <c r="EZ3" s="56" t="s">
        <v>98</v>
      </c>
      <c r="FA3" s="56" t="s">
        <v>98</v>
      </c>
      <c r="FB3" s="56" t="s">
        <v>98</v>
      </c>
      <c r="FC3" s="56" t="s">
        <v>98</v>
      </c>
      <c r="FD3" s="56" t="s">
        <v>98</v>
      </c>
      <c r="FE3" s="56" t="s">
        <v>98</v>
      </c>
      <c r="FF3" s="56" t="s">
        <v>98</v>
      </c>
      <c r="FG3" s="56" t="s">
        <v>98</v>
      </c>
      <c r="FH3" s="56" t="s">
        <v>98</v>
      </c>
      <c r="FI3" s="56" t="s">
        <v>98</v>
      </c>
      <c r="FJ3" s="56" t="s">
        <v>99</v>
      </c>
      <c r="FK3" s="56" t="s">
        <v>99</v>
      </c>
      <c r="FL3" s="56" t="s">
        <v>99</v>
      </c>
      <c r="FM3" s="56" t="s">
        <v>99</v>
      </c>
      <c r="FN3" s="56" t="s">
        <v>99</v>
      </c>
      <c r="FO3" s="56" t="s">
        <v>99</v>
      </c>
      <c r="FP3" s="56" t="s">
        <v>99</v>
      </c>
      <c r="FQ3" s="56" t="s">
        <v>99</v>
      </c>
      <c r="FR3" s="56" t="s">
        <v>99</v>
      </c>
      <c r="FS3" s="56" t="s">
        <v>99</v>
      </c>
      <c r="FT3" s="56" t="s">
        <v>100</v>
      </c>
      <c r="FU3" s="56" t="s">
        <v>100</v>
      </c>
      <c r="FV3" s="56" t="s">
        <v>100</v>
      </c>
      <c r="FW3" s="56" t="s">
        <v>100</v>
      </c>
      <c r="FX3" s="56" t="s">
        <v>100</v>
      </c>
      <c r="FY3" s="56" t="s">
        <v>100</v>
      </c>
      <c r="FZ3" s="56" t="s">
        <v>100</v>
      </c>
      <c r="GA3" s="56" t="s">
        <v>100</v>
      </c>
      <c r="GB3" s="56" t="s">
        <v>100</v>
      </c>
      <c r="GC3" s="56" t="s">
        <v>100</v>
      </c>
      <c r="GD3" s="56" t="s">
        <v>100</v>
      </c>
      <c r="GE3" s="56" t="s">
        <v>100</v>
      </c>
      <c r="GF3" s="56" t="s">
        <v>280</v>
      </c>
      <c r="GG3" s="56" t="s">
        <v>280</v>
      </c>
      <c r="GH3" s="56" t="s">
        <v>280</v>
      </c>
      <c r="GI3" s="56" t="s">
        <v>280</v>
      </c>
      <c r="GJ3" s="56" t="s">
        <v>280</v>
      </c>
      <c r="GK3" s="56" t="s">
        <v>280</v>
      </c>
      <c r="GL3" s="56" t="s">
        <v>280</v>
      </c>
      <c r="GM3" s="56" t="s">
        <v>280</v>
      </c>
      <c r="GN3" s="56" t="s">
        <v>280</v>
      </c>
      <c r="GO3" s="56" t="s">
        <v>280</v>
      </c>
      <c r="GP3" s="56" t="s">
        <v>280</v>
      </c>
      <c r="GQ3" s="56" t="s">
        <v>280</v>
      </c>
      <c r="GR3" s="56" t="s">
        <v>97</v>
      </c>
      <c r="GS3" s="56" t="s">
        <v>97</v>
      </c>
      <c r="GT3" s="56" t="s">
        <v>97</v>
      </c>
      <c r="GU3" s="56" t="s">
        <v>97</v>
      </c>
      <c r="GV3" s="56" t="s">
        <v>97</v>
      </c>
      <c r="GW3" s="56" t="s">
        <v>97</v>
      </c>
      <c r="GX3" s="56" t="s">
        <v>97</v>
      </c>
      <c r="GY3" s="56" t="s">
        <v>97</v>
      </c>
      <c r="GZ3" s="56" t="s">
        <v>97</v>
      </c>
      <c r="HA3" s="56" t="s">
        <v>97</v>
      </c>
      <c r="HB3" s="56" t="s">
        <v>98</v>
      </c>
      <c r="HC3" s="56" t="s">
        <v>98</v>
      </c>
      <c r="HD3" s="56" t="s">
        <v>98</v>
      </c>
      <c r="HE3" s="56" t="s">
        <v>98</v>
      </c>
      <c r="HF3" s="56" t="s">
        <v>98</v>
      </c>
      <c r="HG3" s="56" t="s">
        <v>98</v>
      </c>
      <c r="HH3" s="56" t="s">
        <v>98</v>
      </c>
      <c r="HI3" s="56" t="s">
        <v>98</v>
      </c>
      <c r="HJ3" s="56" t="s">
        <v>98</v>
      </c>
      <c r="HK3" s="56" t="s">
        <v>98</v>
      </c>
      <c r="HL3" s="56" t="s">
        <v>99</v>
      </c>
      <c r="HM3" s="56" t="s">
        <v>99</v>
      </c>
      <c r="HN3" s="56" t="s">
        <v>99</v>
      </c>
      <c r="HO3" s="56" t="s">
        <v>99</v>
      </c>
      <c r="HP3" s="56" t="s">
        <v>99</v>
      </c>
      <c r="HQ3" s="56" t="s">
        <v>99</v>
      </c>
      <c r="HR3" s="56" t="s">
        <v>99</v>
      </c>
      <c r="HS3" s="56" t="s">
        <v>99</v>
      </c>
      <c r="HT3" s="56" t="s">
        <v>99</v>
      </c>
      <c r="HU3" s="56" t="s">
        <v>99</v>
      </c>
      <c r="HV3" s="56" t="s">
        <v>100</v>
      </c>
      <c r="HW3" s="56" t="s">
        <v>100</v>
      </c>
      <c r="HX3" s="56" t="s">
        <v>100</v>
      </c>
      <c r="HY3" s="56" t="s">
        <v>100</v>
      </c>
      <c r="HZ3" s="56" t="s">
        <v>100</v>
      </c>
      <c r="IA3" s="56" t="s">
        <v>100</v>
      </c>
      <c r="IB3" s="56" t="s">
        <v>100</v>
      </c>
      <c r="IC3" s="56" t="s">
        <v>100</v>
      </c>
      <c r="ID3" s="56" t="s">
        <v>100</v>
      </c>
      <c r="IE3" s="56" t="s">
        <v>100</v>
      </c>
      <c r="IF3" s="56" t="s">
        <v>280</v>
      </c>
      <c r="IG3" s="56" t="s">
        <v>280</v>
      </c>
      <c r="IH3" s="56" t="s">
        <v>280</v>
      </c>
      <c r="II3" s="56" t="s">
        <v>280</v>
      </c>
      <c r="IJ3" s="56" t="s">
        <v>280</v>
      </c>
      <c r="IK3" s="56" t="s">
        <v>280</v>
      </c>
      <c r="IL3" s="56" t="s">
        <v>280</v>
      </c>
      <c r="IM3" s="56" t="s">
        <v>280</v>
      </c>
      <c r="IN3" s="56" t="s">
        <v>280</v>
      </c>
      <c r="IO3" s="56" t="s">
        <v>280</v>
      </c>
      <c r="IP3" s="56" t="s">
        <v>708</v>
      </c>
      <c r="IQ3" s="56" t="s">
        <v>709</v>
      </c>
      <c r="IR3" s="56" t="s">
        <v>710</v>
      </c>
      <c r="IS3" s="56" t="s">
        <v>711</v>
      </c>
      <c r="IT3" s="56" t="s">
        <v>712</v>
      </c>
      <c r="IU3" s="56" t="s">
        <v>570</v>
      </c>
      <c r="IV3" s="56" t="s">
        <v>571</v>
      </c>
      <c r="IW3" s="56" t="s">
        <v>570</v>
      </c>
      <c r="IX3" s="56" t="s">
        <v>571</v>
      </c>
      <c r="IY3" s="56" t="s">
        <v>570</v>
      </c>
      <c r="IZ3" s="56" t="s">
        <v>571</v>
      </c>
      <c r="JA3" s="56" t="s">
        <v>570</v>
      </c>
      <c r="JB3" s="56" t="s">
        <v>571</v>
      </c>
      <c r="JC3" s="56" t="s">
        <v>918</v>
      </c>
      <c r="JD3" s="56" t="s">
        <v>919</v>
      </c>
      <c r="JE3" s="56" t="s">
        <v>920</v>
      </c>
      <c r="JF3" s="56" t="s">
        <v>552</v>
      </c>
      <c r="JG3" s="56" t="s">
        <v>921</v>
      </c>
      <c r="JH3" s="56" t="s">
        <v>922</v>
      </c>
      <c r="JI3" s="56" t="s">
        <v>923</v>
      </c>
      <c r="JJ3" s="56" t="s">
        <v>924</v>
      </c>
      <c r="JK3" s="56" t="s">
        <v>924</v>
      </c>
      <c r="JL3" s="56" t="s">
        <v>924</v>
      </c>
      <c r="JM3" s="56" t="s">
        <v>924</v>
      </c>
      <c r="JN3" s="56" t="s">
        <v>924</v>
      </c>
      <c r="JO3" s="56" t="s">
        <v>924</v>
      </c>
    </row>
    <row r="4" spans="1:275" x14ac:dyDescent="0.25">
      <c r="A4" s="58">
        <v>43069.352395833332</v>
      </c>
      <c r="B4" s="56" t="s">
        <v>332</v>
      </c>
      <c r="C4" s="56" t="s">
        <v>573</v>
      </c>
      <c r="D4" s="56">
        <v>1</v>
      </c>
      <c r="E4" s="56">
        <v>1</v>
      </c>
      <c r="F4" s="56">
        <v>2100</v>
      </c>
      <c r="G4" s="56" t="s">
        <v>104</v>
      </c>
      <c r="H4" s="56" t="s">
        <v>105</v>
      </c>
      <c r="I4" s="56">
        <v>0</v>
      </c>
      <c r="J4" s="56">
        <v>61.4</v>
      </c>
      <c r="K4" s="56">
        <v>316.50599999999997</v>
      </c>
      <c r="L4" s="56">
        <v>0</v>
      </c>
      <c r="M4" s="56">
        <v>111.69</v>
      </c>
      <c r="N4" s="56">
        <v>0</v>
      </c>
      <c r="O4" s="56">
        <v>0</v>
      </c>
      <c r="P4" s="56">
        <v>0</v>
      </c>
      <c r="Q4" s="56">
        <v>0</v>
      </c>
      <c r="R4" s="56">
        <v>505.55700000000002</v>
      </c>
      <c r="S4" s="56">
        <v>889.02300000000002</v>
      </c>
      <c r="T4" s="56">
        <v>2025.88</v>
      </c>
      <c r="U4" s="56">
        <v>119.621</v>
      </c>
      <c r="V4" s="56">
        <v>3968.28</v>
      </c>
      <c r="W4" s="56">
        <v>359.37400000000002</v>
      </c>
      <c r="X4" s="56">
        <v>0</v>
      </c>
      <c r="Y4" s="56">
        <v>0</v>
      </c>
      <c r="Z4" s="56">
        <v>0</v>
      </c>
      <c r="AA4" s="56">
        <v>128.119</v>
      </c>
      <c r="AB4" s="56">
        <v>0</v>
      </c>
      <c r="AC4" s="56">
        <v>43.669699999999999</v>
      </c>
      <c r="AD4" s="56">
        <v>0</v>
      </c>
      <c r="AE4" s="56">
        <v>0</v>
      </c>
      <c r="AF4" s="56">
        <v>531.16300000000001</v>
      </c>
      <c r="AG4" s="56">
        <v>0</v>
      </c>
      <c r="AH4" s="56">
        <v>0</v>
      </c>
      <c r="AI4" s="56">
        <v>0</v>
      </c>
      <c r="AJ4" s="56">
        <v>0</v>
      </c>
      <c r="AK4" s="56">
        <v>0</v>
      </c>
      <c r="AL4" s="56">
        <v>0</v>
      </c>
      <c r="AM4" s="56">
        <v>0</v>
      </c>
      <c r="AN4" s="56">
        <v>0</v>
      </c>
      <c r="AO4" s="56">
        <v>0</v>
      </c>
      <c r="AP4" s="56">
        <v>0</v>
      </c>
      <c r="AQ4" s="56">
        <v>33.369999999999997</v>
      </c>
      <c r="AR4" s="56">
        <v>0</v>
      </c>
      <c r="AS4" s="56">
        <v>1.17</v>
      </c>
      <c r="AT4" s="56">
        <v>0</v>
      </c>
      <c r="AU4" s="56">
        <v>10.14</v>
      </c>
      <c r="AV4" s="56">
        <v>0</v>
      </c>
      <c r="AW4" s="56">
        <v>0</v>
      </c>
      <c r="AX4" s="56">
        <v>5.44</v>
      </c>
      <c r="AY4" s="56">
        <v>13.06</v>
      </c>
      <c r="AZ4" s="56">
        <v>21.44</v>
      </c>
      <c r="BA4" s="56">
        <v>1.2</v>
      </c>
      <c r="BB4" s="56">
        <v>85.82</v>
      </c>
      <c r="BC4" s="56">
        <v>44.68</v>
      </c>
      <c r="BD4" s="59">
        <v>1.4257199999999999E-9</v>
      </c>
      <c r="BE4" s="56">
        <v>0</v>
      </c>
      <c r="BF4" s="56">
        <v>1.2753799999999999E-2</v>
      </c>
      <c r="BG4" s="56">
        <v>0</v>
      </c>
      <c r="BH4" s="56">
        <v>0</v>
      </c>
      <c r="BI4" s="56">
        <v>0</v>
      </c>
      <c r="BJ4" s="56">
        <v>0</v>
      </c>
      <c r="BK4" s="56">
        <v>7.4915999999999996E-2</v>
      </c>
      <c r="BL4" s="56">
        <v>0.132273</v>
      </c>
      <c r="BM4" s="56">
        <v>0.25846799999999998</v>
      </c>
      <c r="BN4" s="56">
        <v>1.0530599999999999E-2</v>
      </c>
      <c r="BO4" s="56">
        <v>0.48894100000000001</v>
      </c>
      <c r="BP4" s="56">
        <v>1.2753799999999999E-2</v>
      </c>
      <c r="BQ4" s="56">
        <v>316.505</v>
      </c>
      <c r="BR4" s="56">
        <v>0</v>
      </c>
      <c r="BS4" s="56">
        <v>111.69</v>
      </c>
      <c r="BT4" s="56">
        <v>0</v>
      </c>
      <c r="BU4" s="56">
        <v>0</v>
      </c>
      <c r="BV4" s="56">
        <v>505.55700000000002</v>
      </c>
      <c r="BW4" s="56">
        <v>889.02300000000002</v>
      </c>
      <c r="BX4" s="56">
        <v>2025.88</v>
      </c>
      <c r="BY4" s="56">
        <v>119.621</v>
      </c>
      <c r="BZ4" s="56">
        <v>3968.28</v>
      </c>
      <c r="CA4" s="56">
        <v>359.37400000000002</v>
      </c>
      <c r="CB4" s="56">
        <v>0</v>
      </c>
      <c r="CC4" s="56">
        <v>0</v>
      </c>
      <c r="CD4" s="56">
        <v>0</v>
      </c>
      <c r="CE4" s="56">
        <v>128.119</v>
      </c>
      <c r="CF4" s="56">
        <v>0</v>
      </c>
      <c r="CG4" s="56">
        <v>43.669699999999999</v>
      </c>
      <c r="CH4" s="56">
        <v>0</v>
      </c>
      <c r="CI4" s="56">
        <v>0</v>
      </c>
      <c r="CJ4" s="56">
        <v>531.16300000000001</v>
      </c>
      <c r="CK4" s="56">
        <v>0</v>
      </c>
      <c r="CL4" s="56">
        <v>0</v>
      </c>
      <c r="CM4" s="56">
        <v>0</v>
      </c>
      <c r="CN4" s="56">
        <v>0</v>
      </c>
      <c r="CO4" s="56">
        <v>0</v>
      </c>
      <c r="CP4" s="56">
        <v>0</v>
      </c>
      <c r="CQ4" s="56">
        <v>0</v>
      </c>
      <c r="CR4" s="56">
        <v>0</v>
      </c>
      <c r="CS4" s="56">
        <v>0</v>
      </c>
      <c r="CT4" s="56">
        <v>0</v>
      </c>
      <c r="CU4" s="56">
        <v>33.369999999999997</v>
      </c>
      <c r="CV4" s="56">
        <v>0</v>
      </c>
      <c r="CW4" s="56">
        <v>1.17</v>
      </c>
      <c r="CX4" s="56">
        <v>0</v>
      </c>
      <c r="CY4" s="56">
        <v>10.14</v>
      </c>
      <c r="CZ4" s="56">
        <v>5.44</v>
      </c>
      <c r="DA4" s="56">
        <v>13.06</v>
      </c>
      <c r="DB4" s="56">
        <v>21.44</v>
      </c>
      <c r="DC4" s="56">
        <v>1.2</v>
      </c>
      <c r="DD4" s="56">
        <v>85.82</v>
      </c>
      <c r="DE4" s="56">
        <v>44.68</v>
      </c>
      <c r="DF4" s="59">
        <v>1.4257199999999999E-9</v>
      </c>
      <c r="DG4" s="56">
        <v>0</v>
      </c>
      <c r="DH4" s="56">
        <v>1.2753799999999999E-2</v>
      </c>
      <c r="DI4" s="56">
        <v>0</v>
      </c>
      <c r="DJ4" s="56">
        <v>0</v>
      </c>
      <c r="DK4" s="56">
        <v>7.4915999999999996E-2</v>
      </c>
      <c r="DL4" s="56">
        <v>0.132273</v>
      </c>
      <c r="DM4" s="56">
        <v>0.25846799999999998</v>
      </c>
      <c r="DN4" s="56">
        <v>1.0530599999999999E-2</v>
      </c>
      <c r="DO4" s="56">
        <v>0.48894100000000001</v>
      </c>
      <c r="DP4" s="56">
        <v>1.2753799999999999E-2</v>
      </c>
      <c r="DQ4" s="56" t="s">
        <v>925</v>
      </c>
      <c r="DR4" s="56" t="s">
        <v>875</v>
      </c>
      <c r="DS4" s="56" t="s">
        <v>22</v>
      </c>
      <c r="DT4" s="56">
        <v>0</v>
      </c>
      <c r="DU4" s="56">
        <v>0</v>
      </c>
      <c r="DV4" s="56">
        <v>0</v>
      </c>
      <c r="DW4" s="56">
        <v>0</v>
      </c>
      <c r="DX4" s="56"/>
      <c r="DY4" s="56"/>
      <c r="DZ4" s="56"/>
      <c r="EA4" s="56"/>
      <c r="EB4" s="56"/>
      <c r="EC4" s="56"/>
      <c r="ED4" s="56"/>
      <c r="EE4" s="56"/>
      <c r="EF4" s="56"/>
      <c r="EG4" s="56"/>
      <c r="EH4" s="56"/>
      <c r="EI4" s="56"/>
      <c r="EJ4" s="56"/>
      <c r="EK4" s="56"/>
      <c r="EL4" s="56"/>
      <c r="EM4" s="56"/>
      <c r="EN4" s="56">
        <v>316.50599999999997</v>
      </c>
      <c r="EO4" s="56">
        <v>0</v>
      </c>
      <c r="EP4" s="56">
        <v>111.69</v>
      </c>
      <c r="EQ4" s="56">
        <v>0</v>
      </c>
      <c r="ER4" s="56">
        <v>0</v>
      </c>
      <c r="ES4" s="56">
        <v>0</v>
      </c>
      <c r="ET4" s="56">
        <v>0</v>
      </c>
      <c r="EU4" s="56">
        <v>505.55700000000002</v>
      </c>
      <c r="EV4" s="56">
        <v>889.02300000000002</v>
      </c>
      <c r="EW4" s="56">
        <v>2025.88</v>
      </c>
      <c r="EX4" s="56">
        <v>119.621</v>
      </c>
      <c r="EY4" s="56">
        <v>3968.28</v>
      </c>
      <c r="EZ4" s="56">
        <v>359.37400000000002</v>
      </c>
      <c r="FA4" s="56">
        <v>0</v>
      </c>
      <c r="FB4" s="56">
        <v>0</v>
      </c>
      <c r="FC4" s="56">
        <v>0</v>
      </c>
      <c r="FD4" s="56">
        <v>128.119</v>
      </c>
      <c r="FE4" s="56">
        <v>0</v>
      </c>
      <c r="FF4" s="56">
        <v>43.669699999999999</v>
      </c>
      <c r="FG4" s="56">
        <v>0</v>
      </c>
      <c r="FH4" s="56">
        <v>0</v>
      </c>
      <c r="FI4" s="56">
        <v>531.16300000000001</v>
      </c>
      <c r="FJ4" s="56">
        <v>0</v>
      </c>
      <c r="FK4" s="56">
        <v>0</v>
      </c>
      <c r="FL4" s="56">
        <v>0</v>
      </c>
      <c r="FM4" s="56">
        <v>0</v>
      </c>
      <c r="FN4" s="56">
        <v>0</v>
      </c>
      <c r="FO4" s="56">
        <v>0</v>
      </c>
      <c r="FP4" s="56">
        <v>0</v>
      </c>
      <c r="FQ4" s="56">
        <v>0</v>
      </c>
      <c r="FR4" s="56">
        <v>0</v>
      </c>
      <c r="FS4" s="56">
        <v>0</v>
      </c>
      <c r="FT4" s="56">
        <v>33.369999999999997</v>
      </c>
      <c r="FU4" s="56">
        <v>0</v>
      </c>
      <c r="FV4" s="56">
        <v>1.17</v>
      </c>
      <c r="FW4" s="56">
        <v>0</v>
      </c>
      <c r="FX4" s="56">
        <v>10.14</v>
      </c>
      <c r="FY4" s="56">
        <v>0</v>
      </c>
      <c r="FZ4" s="56">
        <v>0</v>
      </c>
      <c r="GA4" s="56">
        <v>5.44</v>
      </c>
      <c r="GB4" s="56">
        <v>13.06</v>
      </c>
      <c r="GC4" s="56">
        <v>21.44</v>
      </c>
      <c r="GD4" s="56">
        <v>1.2</v>
      </c>
      <c r="GE4" s="56">
        <v>85.82</v>
      </c>
      <c r="GF4" s="59">
        <v>1.4257199999999999E-9</v>
      </c>
      <c r="GG4" s="56">
        <v>0</v>
      </c>
      <c r="GH4" s="56">
        <v>1.2753799999999999E-2</v>
      </c>
      <c r="GI4" s="56">
        <v>0</v>
      </c>
      <c r="GJ4" s="56">
        <v>0</v>
      </c>
      <c r="GK4" s="56">
        <v>0</v>
      </c>
      <c r="GL4" s="56">
        <v>0</v>
      </c>
      <c r="GM4" s="56">
        <v>7.4915999999999996E-2</v>
      </c>
      <c r="GN4" s="56">
        <v>0.132273</v>
      </c>
      <c r="GO4" s="56">
        <v>0.25846799999999998</v>
      </c>
      <c r="GP4" s="56">
        <v>1.0530599999999999E-2</v>
      </c>
      <c r="GQ4" s="56">
        <v>0.48894100000000001</v>
      </c>
      <c r="GR4" s="56">
        <v>423.50400000000002</v>
      </c>
      <c r="GS4" s="56">
        <v>0</v>
      </c>
      <c r="GT4" s="56">
        <v>111.69</v>
      </c>
      <c r="GU4" s="56">
        <v>0</v>
      </c>
      <c r="GV4" s="56">
        <v>0</v>
      </c>
      <c r="GW4" s="56">
        <v>2135</v>
      </c>
      <c r="GX4" s="56">
        <v>930.00099999999998</v>
      </c>
      <c r="GY4" s="56">
        <v>2637.81</v>
      </c>
      <c r="GZ4" s="56">
        <v>297.5</v>
      </c>
      <c r="HA4" s="56">
        <v>6535.51</v>
      </c>
      <c r="HB4" s="56">
        <v>352.47</v>
      </c>
      <c r="HC4" s="56">
        <v>0</v>
      </c>
      <c r="HD4" s="56">
        <v>0</v>
      </c>
      <c r="HE4" s="56">
        <v>0</v>
      </c>
      <c r="HF4" s="56">
        <v>182.03399999999999</v>
      </c>
      <c r="HG4" s="56">
        <v>0</v>
      </c>
      <c r="HH4" s="56">
        <v>65.400000000000006</v>
      </c>
      <c r="HI4" s="56">
        <v>0</v>
      </c>
      <c r="HJ4" s="56">
        <v>0</v>
      </c>
      <c r="HK4" s="56">
        <v>599.904</v>
      </c>
      <c r="HL4" s="56">
        <v>0</v>
      </c>
      <c r="HM4" s="56">
        <v>0</v>
      </c>
      <c r="HN4" s="56">
        <v>0</v>
      </c>
      <c r="HO4" s="56">
        <v>0</v>
      </c>
      <c r="HP4" s="56">
        <v>0</v>
      </c>
      <c r="HQ4" s="56">
        <v>0</v>
      </c>
      <c r="HR4" s="56">
        <v>0</v>
      </c>
      <c r="HS4" s="56">
        <v>0</v>
      </c>
      <c r="HT4" s="56">
        <v>0</v>
      </c>
      <c r="HU4" s="56">
        <v>0</v>
      </c>
      <c r="HV4" s="56">
        <v>33.67</v>
      </c>
      <c r="HW4" s="56">
        <v>0</v>
      </c>
      <c r="HX4" s="56">
        <v>1.17</v>
      </c>
      <c r="HY4" s="56">
        <v>0</v>
      </c>
      <c r="HZ4" s="56">
        <v>14.41</v>
      </c>
      <c r="IA4" s="56">
        <v>23.21</v>
      </c>
      <c r="IB4" s="56">
        <v>14.89</v>
      </c>
      <c r="IC4" s="56">
        <v>28.04</v>
      </c>
      <c r="ID4" s="56">
        <v>2.82</v>
      </c>
      <c r="IE4" s="56">
        <v>118.21</v>
      </c>
      <c r="IF4" s="59">
        <v>1.9711900000000001E-9</v>
      </c>
      <c r="IG4" s="56">
        <v>0</v>
      </c>
      <c r="IH4" s="56">
        <v>1.2753799999999999E-2</v>
      </c>
      <c r="II4" s="56">
        <v>0</v>
      </c>
      <c r="IJ4" s="56">
        <v>0</v>
      </c>
      <c r="IK4" s="56">
        <v>0.33579999999999999</v>
      </c>
      <c r="IL4" s="56">
        <v>0.11074100000000001</v>
      </c>
      <c r="IM4" s="56">
        <v>0.35138000000000003</v>
      </c>
      <c r="IN4" s="56">
        <v>4.1461199999999997E-3</v>
      </c>
      <c r="IO4" s="56">
        <v>0.81482200000000005</v>
      </c>
      <c r="IP4" s="56">
        <v>61.4</v>
      </c>
      <c r="IQ4" s="56">
        <v>0</v>
      </c>
      <c r="IR4" s="56">
        <v>61.4</v>
      </c>
      <c r="IS4" s="56">
        <v>0</v>
      </c>
      <c r="IT4" s="56">
        <v>0</v>
      </c>
      <c r="IU4" s="56">
        <v>4.03</v>
      </c>
      <c r="IV4" s="56">
        <v>40.65</v>
      </c>
      <c r="IW4" s="56">
        <v>4.03</v>
      </c>
      <c r="IX4" s="56">
        <v>40.65</v>
      </c>
      <c r="IY4" s="56">
        <v>4.03</v>
      </c>
      <c r="IZ4" s="56">
        <v>40.65</v>
      </c>
      <c r="JA4" s="56">
        <v>4.92</v>
      </c>
      <c r="JB4" s="56">
        <v>44.33</v>
      </c>
      <c r="JC4" s="56">
        <v>1</v>
      </c>
      <c r="JD4" s="56"/>
      <c r="JE4" s="56"/>
      <c r="JF4" s="56"/>
      <c r="JG4" s="56"/>
      <c r="JH4" s="56"/>
      <c r="JI4" s="56"/>
      <c r="JJ4" s="56"/>
      <c r="JK4" s="56"/>
      <c r="JL4" s="56"/>
      <c r="JM4" s="56"/>
      <c r="JN4" s="56"/>
      <c r="JO4" s="56"/>
    </row>
    <row r="5" spans="1:275" x14ac:dyDescent="0.25">
      <c r="A5" s="58">
        <v>43069.352395833332</v>
      </c>
      <c r="B5" s="56" t="s">
        <v>333</v>
      </c>
      <c r="C5" s="56" t="s">
        <v>574</v>
      </c>
      <c r="D5" s="56">
        <v>2</v>
      </c>
      <c r="E5" s="56">
        <v>1</v>
      </c>
      <c r="F5" s="56">
        <v>2100</v>
      </c>
      <c r="G5" s="56" t="s">
        <v>104</v>
      </c>
      <c r="H5" s="56" t="s">
        <v>105</v>
      </c>
      <c r="I5" s="56">
        <v>0</v>
      </c>
      <c r="J5" s="56">
        <v>52.8</v>
      </c>
      <c r="K5" s="56">
        <v>213.34299999999999</v>
      </c>
      <c r="L5" s="56">
        <v>6.19665</v>
      </c>
      <c r="M5" s="56">
        <v>111.69</v>
      </c>
      <c r="N5" s="56">
        <v>0</v>
      </c>
      <c r="O5" s="56">
        <v>0</v>
      </c>
      <c r="P5" s="56">
        <v>0</v>
      </c>
      <c r="Q5" s="56">
        <v>0</v>
      </c>
      <c r="R5" s="56">
        <v>505.55700000000002</v>
      </c>
      <c r="S5" s="56">
        <v>926.024</v>
      </c>
      <c r="T5" s="56">
        <v>2025.88</v>
      </c>
      <c r="U5" s="56">
        <v>119.621</v>
      </c>
      <c r="V5" s="56">
        <v>3908.31</v>
      </c>
      <c r="W5" s="56">
        <v>242.23</v>
      </c>
      <c r="X5" s="56">
        <v>0</v>
      </c>
      <c r="Y5" s="56">
        <v>0</v>
      </c>
      <c r="Z5" s="56">
        <v>0</v>
      </c>
      <c r="AA5" s="56">
        <v>115.04</v>
      </c>
      <c r="AB5" s="56">
        <v>0</v>
      </c>
      <c r="AC5" s="56">
        <v>43.669699999999999</v>
      </c>
      <c r="AD5" s="56">
        <v>0</v>
      </c>
      <c r="AE5" s="56">
        <v>0</v>
      </c>
      <c r="AF5" s="56">
        <v>400.94</v>
      </c>
      <c r="AG5" s="56">
        <v>0</v>
      </c>
      <c r="AH5" s="56">
        <v>0</v>
      </c>
      <c r="AI5" s="56">
        <v>0</v>
      </c>
      <c r="AJ5" s="56">
        <v>0</v>
      </c>
      <c r="AK5" s="56">
        <v>0</v>
      </c>
      <c r="AL5" s="56">
        <v>0</v>
      </c>
      <c r="AM5" s="56">
        <v>0</v>
      </c>
      <c r="AN5" s="56">
        <v>0</v>
      </c>
      <c r="AO5" s="56">
        <v>0</v>
      </c>
      <c r="AP5" s="56">
        <v>0</v>
      </c>
      <c r="AQ5" s="56">
        <v>23.31</v>
      </c>
      <c r="AR5" s="56">
        <v>0.36</v>
      </c>
      <c r="AS5" s="56">
        <v>1.17</v>
      </c>
      <c r="AT5" s="56">
        <v>0</v>
      </c>
      <c r="AU5" s="56">
        <v>9.15</v>
      </c>
      <c r="AV5" s="56">
        <v>0</v>
      </c>
      <c r="AW5" s="56">
        <v>0</v>
      </c>
      <c r="AX5" s="56">
        <v>5.44</v>
      </c>
      <c r="AY5" s="56">
        <v>13.69</v>
      </c>
      <c r="AZ5" s="56">
        <v>21.46</v>
      </c>
      <c r="BA5" s="56">
        <v>1.2</v>
      </c>
      <c r="BB5" s="56">
        <v>75.78</v>
      </c>
      <c r="BC5" s="56">
        <v>33.99</v>
      </c>
      <c r="BD5" s="56">
        <v>0</v>
      </c>
      <c r="BE5" s="56">
        <v>1.12902E-2</v>
      </c>
      <c r="BF5" s="56">
        <v>1.2753799999999999E-2</v>
      </c>
      <c r="BG5" s="56">
        <v>0</v>
      </c>
      <c r="BH5" s="56">
        <v>0</v>
      </c>
      <c r="BI5" s="56">
        <v>0</v>
      </c>
      <c r="BJ5" s="56">
        <v>0</v>
      </c>
      <c r="BK5" s="56">
        <v>7.4915999999999996E-2</v>
      </c>
      <c r="BL5" s="56">
        <v>0.143015</v>
      </c>
      <c r="BM5" s="56">
        <v>0.25846799999999998</v>
      </c>
      <c r="BN5" s="56">
        <v>1.0530599999999999E-2</v>
      </c>
      <c r="BO5" s="56">
        <v>0.51097400000000004</v>
      </c>
      <c r="BP5" s="56">
        <v>2.40439E-2</v>
      </c>
      <c r="BQ5" s="56">
        <v>213.34299999999999</v>
      </c>
      <c r="BR5" s="56">
        <v>6.19665</v>
      </c>
      <c r="BS5" s="56">
        <v>111.69</v>
      </c>
      <c r="BT5" s="56">
        <v>0</v>
      </c>
      <c r="BU5" s="56">
        <v>0</v>
      </c>
      <c r="BV5" s="56">
        <v>505.55700000000002</v>
      </c>
      <c r="BW5" s="56">
        <v>926.024</v>
      </c>
      <c r="BX5" s="56">
        <v>2025.88</v>
      </c>
      <c r="BY5" s="56">
        <v>119.621</v>
      </c>
      <c r="BZ5" s="56">
        <v>3908.31</v>
      </c>
      <c r="CA5" s="56">
        <v>242.23</v>
      </c>
      <c r="CB5" s="56">
        <v>0</v>
      </c>
      <c r="CC5" s="56">
        <v>0</v>
      </c>
      <c r="CD5" s="56">
        <v>0</v>
      </c>
      <c r="CE5" s="56">
        <v>115.04</v>
      </c>
      <c r="CF5" s="56">
        <v>0</v>
      </c>
      <c r="CG5" s="56">
        <v>43.669699999999999</v>
      </c>
      <c r="CH5" s="56">
        <v>0</v>
      </c>
      <c r="CI5" s="56">
        <v>0</v>
      </c>
      <c r="CJ5" s="56">
        <v>400.94</v>
      </c>
      <c r="CK5" s="56">
        <v>0</v>
      </c>
      <c r="CL5" s="56">
        <v>0</v>
      </c>
      <c r="CM5" s="56">
        <v>0</v>
      </c>
      <c r="CN5" s="56">
        <v>0</v>
      </c>
      <c r="CO5" s="56">
        <v>0</v>
      </c>
      <c r="CP5" s="56">
        <v>0</v>
      </c>
      <c r="CQ5" s="56">
        <v>0</v>
      </c>
      <c r="CR5" s="56">
        <v>0</v>
      </c>
      <c r="CS5" s="56">
        <v>0</v>
      </c>
      <c r="CT5" s="56">
        <v>0</v>
      </c>
      <c r="CU5" s="56">
        <v>23.31</v>
      </c>
      <c r="CV5" s="56">
        <v>0.36</v>
      </c>
      <c r="CW5" s="56">
        <v>1.17</v>
      </c>
      <c r="CX5" s="56">
        <v>0</v>
      </c>
      <c r="CY5" s="56">
        <v>9.15</v>
      </c>
      <c r="CZ5" s="56">
        <v>5.44</v>
      </c>
      <c r="DA5" s="56">
        <v>13.69</v>
      </c>
      <c r="DB5" s="56">
        <v>21.46</v>
      </c>
      <c r="DC5" s="56">
        <v>1.2</v>
      </c>
      <c r="DD5" s="56">
        <v>75.78</v>
      </c>
      <c r="DE5" s="56">
        <v>33.99</v>
      </c>
      <c r="DF5" s="56">
        <v>0</v>
      </c>
      <c r="DG5" s="56">
        <v>1.12902E-2</v>
      </c>
      <c r="DH5" s="56">
        <v>1.2753799999999999E-2</v>
      </c>
      <c r="DI5" s="56">
        <v>0</v>
      </c>
      <c r="DJ5" s="56">
        <v>0</v>
      </c>
      <c r="DK5" s="56">
        <v>7.4915999999999996E-2</v>
      </c>
      <c r="DL5" s="56">
        <v>0.143015</v>
      </c>
      <c r="DM5" s="56">
        <v>0.25846799999999998</v>
      </c>
      <c r="DN5" s="56">
        <v>1.0530599999999999E-2</v>
      </c>
      <c r="DO5" s="56">
        <v>0.51097400000000004</v>
      </c>
      <c r="DP5" s="56">
        <v>2.40439E-2</v>
      </c>
      <c r="DQ5" s="56" t="s">
        <v>925</v>
      </c>
      <c r="DR5" s="56" t="s">
        <v>875</v>
      </c>
      <c r="DS5" s="56" t="s">
        <v>22</v>
      </c>
      <c r="DT5" s="56">
        <v>0</v>
      </c>
      <c r="DU5" s="56">
        <v>0</v>
      </c>
      <c r="DV5" s="56">
        <v>0</v>
      </c>
      <c r="DW5" s="56">
        <v>0</v>
      </c>
      <c r="DX5" s="56"/>
      <c r="DY5" s="56"/>
      <c r="DZ5" s="56"/>
      <c r="EA5" s="56"/>
      <c r="EB5" s="56"/>
      <c r="EC5" s="56"/>
      <c r="ED5" s="56"/>
      <c r="EE5" s="56"/>
      <c r="EF5" s="56"/>
      <c r="EG5" s="56"/>
      <c r="EH5" s="56"/>
      <c r="EI5" s="56"/>
      <c r="EJ5" s="56"/>
      <c r="EK5" s="56"/>
      <c r="EL5" s="56"/>
      <c r="EM5" s="56"/>
      <c r="EN5" s="56">
        <v>213.34299999999999</v>
      </c>
      <c r="EO5" s="56">
        <v>6.19665</v>
      </c>
      <c r="EP5" s="56">
        <v>111.69</v>
      </c>
      <c r="EQ5" s="56">
        <v>0</v>
      </c>
      <c r="ER5" s="56">
        <v>0</v>
      </c>
      <c r="ES5" s="56">
        <v>0</v>
      </c>
      <c r="ET5" s="56">
        <v>0</v>
      </c>
      <c r="EU5" s="56">
        <v>505.55700000000002</v>
      </c>
      <c r="EV5" s="56">
        <v>926.024</v>
      </c>
      <c r="EW5" s="56">
        <v>2025.88</v>
      </c>
      <c r="EX5" s="56">
        <v>119.621</v>
      </c>
      <c r="EY5" s="56">
        <v>3908.31</v>
      </c>
      <c r="EZ5" s="56">
        <v>242.23</v>
      </c>
      <c r="FA5" s="56">
        <v>0</v>
      </c>
      <c r="FB5" s="56">
        <v>0</v>
      </c>
      <c r="FC5" s="56">
        <v>0</v>
      </c>
      <c r="FD5" s="56">
        <v>115.04</v>
      </c>
      <c r="FE5" s="56">
        <v>0</v>
      </c>
      <c r="FF5" s="56">
        <v>43.669699999999999</v>
      </c>
      <c r="FG5" s="56">
        <v>0</v>
      </c>
      <c r="FH5" s="56">
        <v>0</v>
      </c>
      <c r="FI5" s="56">
        <v>400.94</v>
      </c>
      <c r="FJ5" s="56">
        <v>0</v>
      </c>
      <c r="FK5" s="56">
        <v>0</v>
      </c>
      <c r="FL5" s="56">
        <v>0</v>
      </c>
      <c r="FM5" s="56">
        <v>0</v>
      </c>
      <c r="FN5" s="56">
        <v>0</v>
      </c>
      <c r="FO5" s="56">
        <v>0</v>
      </c>
      <c r="FP5" s="56">
        <v>0</v>
      </c>
      <c r="FQ5" s="56">
        <v>0</v>
      </c>
      <c r="FR5" s="56">
        <v>0</v>
      </c>
      <c r="FS5" s="56">
        <v>0</v>
      </c>
      <c r="FT5" s="56">
        <v>23.31</v>
      </c>
      <c r="FU5" s="56">
        <v>0.36</v>
      </c>
      <c r="FV5" s="56">
        <v>1.17</v>
      </c>
      <c r="FW5" s="56">
        <v>0</v>
      </c>
      <c r="FX5" s="56">
        <v>9.15</v>
      </c>
      <c r="FY5" s="56">
        <v>0</v>
      </c>
      <c r="FZ5" s="56">
        <v>0</v>
      </c>
      <c r="GA5" s="56">
        <v>5.44</v>
      </c>
      <c r="GB5" s="56">
        <v>13.69</v>
      </c>
      <c r="GC5" s="56">
        <v>21.46</v>
      </c>
      <c r="GD5" s="56">
        <v>1.2</v>
      </c>
      <c r="GE5" s="56">
        <v>75.78</v>
      </c>
      <c r="GF5" s="56">
        <v>0</v>
      </c>
      <c r="GG5" s="56">
        <v>1.12902E-2</v>
      </c>
      <c r="GH5" s="56">
        <v>1.2753799999999999E-2</v>
      </c>
      <c r="GI5" s="56">
        <v>0</v>
      </c>
      <c r="GJ5" s="56">
        <v>0</v>
      </c>
      <c r="GK5" s="56">
        <v>0</v>
      </c>
      <c r="GL5" s="56">
        <v>0</v>
      </c>
      <c r="GM5" s="56">
        <v>7.4915999999999996E-2</v>
      </c>
      <c r="GN5" s="56">
        <v>0.143015</v>
      </c>
      <c r="GO5" s="56">
        <v>0.25846799999999998</v>
      </c>
      <c r="GP5" s="56">
        <v>1.0530599999999999E-2</v>
      </c>
      <c r="GQ5" s="56">
        <v>0.51097400000000004</v>
      </c>
      <c r="GR5" s="56">
        <v>455.72300000000001</v>
      </c>
      <c r="GS5" s="56">
        <v>63.205399999999997</v>
      </c>
      <c r="GT5" s="56">
        <v>111.69</v>
      </c>
      <c r="GU5" s="56">
        <v>0</v>
      </c>
      <c r="GV5" s="56">
        <v>0</v>
      </c>
      <c r="GW5" s="56">
        <v>2135</v>
      </c>
      <c r="GX5" s="56">
        <v>930.00099999999998</v>
      </c>
      <c r="GY5" s="56">
        <v>2637.81</v>
      </c>
      <c r="GZ5" s="56">
        <v>297.5</v>
      </c>
      <c r="HA5" s="56">
        <v>6630.93</v>
      </c>
      <c r="HB5" s="56">
        <v>379.27100000000002</v>
      </c>
      <c r="HC5" s="56">
        <v>0</v>
      </c>
      <c r="HD5" s="56">
        <v>0</v>
      </c>
      <c r="HE5" s="56">
        <v>0</v>
      </c>
      <c r="HF5" s="56">
        <v>169.505</v>
      </c>
      <c r="HG5" s="56">
        <v>0</v>
      </c>
      <c r="HH5" s="56">
        <v>65.400000000000006</v>
      </c>
      <c r="HI5" s="56">
        <v>0</v>
      </c>
      <c r="HJ5" s="56">
        <v>0</v>
      </c>
      <c r="HK5" s="56">
        <v>614.17600000000004</v>
      </c>
      <c r="HL5" s="56">
        <v>0</v>
      </c>
      <c r="HM5" s="56">
        <v>0</v>
      </c>
      <c r="HN5" s="56">
        <v>0</v>
      </c>
      <c r="HO5" s="56">
        <v>0</v>
      </c>
      <c r="HP5" s="56">
        <v>0</v>
      </c>
      <c r="HQ5" s="56">
        <v>0</v>
      </c>
      <c r="HR5" s="56">
        <v>0</v>
      </c>
      <c r="HS5" s="56">
        <v>0</v>
      </c>
      <c r="HT5" s="56">
        <v>0</v>
      </c>
      <c r="HU5" s="56">
        <v>0</v>
      </c>
      <c r="HV5" s="56">
        <v>37.39</v>
      </c>
      <c r="HW5" s="56">
        <v>3.55</v>
      </c>
      <c r="HX5" s="56">
        <v>1.17</v>
      </c>
      <c r="HY5" s="56">
        <v>0</v>
      </c>
      <c r="HZ5" s="56">
        <v>13.49</v>
      </c>
      <c r="IA5" s="56">
        <v>23.29</v>
      </c>
      <c r="IB5" s="56">
        <v>14.9</v>
      </c>
      <c r="IC5" s="56">
        <v>28.13</v>
      </c>
      <c r="ID5" s="56">
        <v>2.81</v>
      </c>
      <c r="IE5" s="56">
        <v>124.73</v>
      </c>
      <c r="IF5" s="56">
        <v>0</v>
      </c>
      <c r="IG5" s="56">
        <v>0.130719</v>
      </c>
      <c r="IH5" s="56">
        <v>1.2753799999999999E-2</v>
      </c>
      <c r="II5" s="56">
        <v>0</v>
      </c>
      <c r="IJ5" s="56">
        <v>0</v>
      </c>
      <c r="IK5" s="56">
        <v>0.33579999999999999</v>
      </c>
      <c r="IL5" s="56">
        <v>0.11074100000000001</v>
      </c>
      <c r="IM5" s="56">
        <v>0.35138000000000003</v>
      </c>
      <c r="IN5" s="56">
        <v>4.1461199999999997E-3</v>
      </c>
      <c r="IO5" s="56">
        <v>0.94554099999999996</v>
      </c>
      <c r="IP5" s="56">
        <v>52.8</v>
      </c>
      <c r="IQ5" s="56">
        <v>0</v>
      </c>
      <c r="IR5" s="56">
        <v>52.8</v>
      </c>
      <c r="IS5" s="56">
        <v>0</v>
      </c>
      <c r="IT5" s="56">
        <v>0</v>
      </c>
      <c r="IU5" s="56">
        <v>3.47</v>
      </c>
      <c r="IV5" s="56">
        <v>30.52</v>
      </c>
      <c r="IW5" s="56">
        <v>3.47</v>
      </c>
      <c r="IX5" s="56">
        <v>30.52</v>
      </c>
      <c r="IY5" s="56">
        <v>3.47</v>
      </c>
      <c r="IZ5" s="56">
        <v>30.52</v>
      </c>
      <c r="JA5" s="56">
        <v>8.77</v>
      </c>
      <c r="JB5" s="56">
        <v>46.83</v>
      </c>
      <c r="JC5" s="56">
        <v>1</v>
      </c>
      <c r="JD5" s="56"/>
      <c r="JE5" s="56"/>
      <c r="JF5" s="56"/>
      <c r="JG5" s="56"/>
      <c r="JH5" s="56"/>
      <c r="JI5" s="56"/>
      <c r="JJ5" s="56"/>
      <c r="JK5" s="56"/>
      <c r="JL5" s="56"/>
      <c r="JM5" s="56"/>
      <c r="JN5" s="56"/>
      <c r="JO5" s="56"/>
    </row>
    <row r="6" spans="1:275" x14ac:dyDescent="0.25">
      <c r="A6" s="58">
        <v>43069.352395833332</v>
      </c>
      <c r="B6" s="56" t="s">
        <v>334</v>
      </c>
      <c r="C6" s="56" t="s">
        <v>575</v>
      </c>
      <c r="D6" s="56">
        <v>3</v>
      </c>
      <c r="E6" s="56">
        <v>1</v>
      </c>
      <c r="F6" s="56">
        <v>2100</v>
      </c>
      <c r="G6" s="56" t="s">
        <v>104</v>
      </c>
      <c r="H6" s="56" t="s">
        <v>105</v>
      </c>
      <c r="I6" s="56">
        <v>0</v>
      </c>
      <c r="J6" s="56">
        <v>50.8</v>
      </c>
      <c r="K6" s="56">
        <v>130.71600000000001</v>
      </c>
      <c r="L6" s="56">
        <v>0</v>
      </c>
      <c r="M6" s="56">
        <v>111.69</v>
      </c>
      <c r="N6" s="56">
        <v>0</v>
      </c>
      <c r="O6" s="56">
        <v>0</v>
      </c>
      <c r="P6" s="56">
        <v>0</v>
      </c>
      <c r="Q6" s="56">
        <v>0</v>
      </c>
      <c r="R6" s="56">
        <v>505.55700000000002</v>
      </c>
      <c r="S6" s="56">
        <v>919.51599999999996</v>
      </c>
      <c r="T6" s="56">
        <v>2025.88</v>
      </c>
      <c r="U6" s="56">
        <v>119.621</v>
      </c>
      <c r="V6" s="56">
        <v>3812.98</v>
      </c>
      <c r="W6" s="56">
        <v>148.40700000000001</v>
      </c>
      <c r="X6" s="56">
        <v>0</v>
      </c>
      <c r="Y6" s="56">
        <v>0</v>
      </c>
      <c r="Z6" s="56">
        <v>0</v>
      </c>
      <c r="AA6" s="56">
        <v>115.515</v>
      </c>
      <c r="AB6" s="56">
        <v>0</v>
      </c>
      <c r="AC6" s="56">
        <v>43.669699999999999</v>
      </c>
      <c r="AD6" s="56">
        <v>0</v>
      </c>
      <c r="AE6" s="56">
        <v>0</v>
      </c>
      <c r="AF6" s="56">
        <v>307.59199999999998</v>
      </c>
      <c r="AG6" s="56">
        <v>0</v>
      </c>
      <c r="AH6" s="56">
        <v>0</v>
      </c>
      <c r="AI6" s="56">
        <v>0</v>
      </c>
      <c r="AJ6" s="56">
        <v>0</v>
      </c>
      <c r="AK6" s="56">
        <v>0</v>
      </c>
      <c r="AL6" s="56">
        <v>0</v>
      </c>
      <c r="AM6" s="56">
        <v>0</v>
      </c>
      <c r="AN6" s="56">
        <v>0</v>
      </c>
      <c r="AO6" s="56">
        <v>0</v>
      </c>
      <c r="AP6" s="56">
        <v>0</v>
      </c>
      <c r="AQ6" s="56">
        <v>14.44</v>
      </c>
      <c r="AR6" s="56">
        <v>0</v>
      </c>
      <c r="AS6" s="56">
        <v>1.17</v>
      </c>
      <c r="AT6" s="56">
        <v>0</v>
      </c>
      <c r="AU6" s="56">
        <v>9.17</v>
      </c>
      <c r="AV6" s="56">
        <v>0</v>
      </c>
      <c r="AW6" s="56">
        <v>0</v>
      </c>
      <c r="AX6" s="56">
        <v>5.41</v>
      </c>
      <c r="AY6" s="56">
        <v>13.54</v>
      </c>
      <c r="AZ6" s="56">
        <v>21.43</v>
      </c>
      <c r="BA6" s="56">
        <v>1.19</v>
      </c>
      <c r="BB6" s="56">
        <v>66.349999999999994</v>
      </c>
      <c r="BC6" s="56">
        <v>24.78</v>
      </c>
      <c r="BD6" s="56">
        <v>0</v>
      </c>
      <c r="BE6" s="56">
        <v>0</v>
      </c>
      <c r="BF6" s="56">
        <v>1.2753799999999999E-2</v>
      </c>
      <c r="BG6" s="56">
        <v>0</v>
      </c>
      <c r="BH6" s="56">
        <v>0</v>
      </c>
      <c r="BI6" s="56">
        <v>0</v>
      </c>
      <c r="BJ6" s="56">
        <v>0</v>
      </c>
      <c r="BK6" s="56">
        <v>7.4915999999999996E-2</v>
      </c>
      <c r="BL6" s="56">
        <v>0.138936</v>
      </c>
      <c r="BM6" s="56">
        <v>0.25846799999999998</v>
      </c>
      <c r="BN6" s="56">
        <v>1.0530599999999999E-2</v>
      </c>
      <c r="BO6" s="56">
        <v>0.49560500000000002</v>
      </c>
      <c r="BP6" s="56">
        <v>1.2753799999999999E-2</v>
      </c>
      <c r="BQ6" s="56">
        <v>130.71600000000001</v>
      </c>
      <c r="BR6" s="56">
        <v>0</v>
      </c>
      <c r="BS6" s="56">
        <v>111.69</v>
      </c>
      <c r="BT6" s="56">
        <v>0</v>
      </c>
      <c r="BU6" s="56">
        <v>0</v>
      </c>
      <c r="BV6" s="56">
        <v>505.55700000000002</v>
      </c>
      <c r="BW6" s="56">
        <v>919.51599999999996</v>
      </c>
      <c r="BX6" s="56">
        <v>2025.88</v>
      </c>
      <c r="BY6" s="56">
        <v>119.621</v>
      </c>
      <c r="BZ6" s="56">
        <v>3812.98</v>
      </c>
      <c r="CA6" s="56">
        <v>148.40700000000001</v>
      </c>
      <c r="CB6" s="56">
        <v>0</v>
      </c>
      <c r="CC6" s="56">
        <v>0</v>
      </c>
      <c r="CD6" s="56">
        <v>0</v>
      </c>
      <c r="CE6" s="56">
        <v>115.515</v>
      </c>
      <c r="CF6" s="56">
        <v>0</v>
      </c>
      <c r="CG6" s="56">
        <v>43.669699999999999</v>
      </c>
      <c r="CH6" s="56">
        <v>0</v>
      </c>
      <c r="CI6" s="56">
        <v>0</v>
      </c>
      <c r="CJ6" s="56">
        <v>307.59199999999998</v>
      </c>
      <c r="CK6" s="56">
        <v>0</v>
      </c>
      <c r="CL6" s="56">
        <v>0</v>
      </c>
      <c r="CM6" s="56">
        <v>0</v>
      </c>
      <c r="CN6" s="56">
        <v>0</v>
      </c>
      <c r="CO6" s="56">
        <v>0</v>
      </c>
      <c r="CP6" s="56">
        <v>0</v>
      </c>
      <c r="CQ6" s="56">
        <v>0</v>
      </c>
      <c r="CR6" s="56">
        <v>0</v>
      </c>
      <c r="CS6" s="56">
        <v>0</v>
      </c>
      <c r="CT6" s="56">
        <v>0</v>
      </c>
      <c r="CU6" s="56">
        <v>14.44</v>
      </c>
      <c r="CV6" s="56">
        <v>0</v>
      </c>
      <c r="CW6" s="56">
        <v>1.17</v>
      </c>
      <c r="CX6" s="56">
        <v>0</v>
      </c>
      <c r="CY6" s="56">
        <v>9.17</v>
      </c>
      <c r="CZ6" s="56">
        <v>5.41</v>
      </c>
      <c r="DA6" s="56">
        <v>13.54</v>
      </c>
      <c r="DB6" s="56">
        <v>21.43</v>
      </c>
      <c r="DC6" s="56">
        <v>1.19</v>
      </c>
      <c r="DD6" s="56">
        <v>66.349999999999994</v>
      </c>
      <c r="DE6" s="56">
        <v>24.78</v>
      </c>
      <c r="DF6" s="56">
        <v>0</v>
      </c>
      <c r="DG6" s="56">
        <v>0</v>
      </c>
      <c r="DH6" s="56">
        <v>1.2753799999999999E-2</v>
      </c>
      <c r="DI6" s="56">
        <v>0</v>
      </c>
      <c r="DJ6" s="56">
        <v>0</v>
      </c>
      <c r="DK6" s="56">
        <v>7.4915999999999996E-2</v>
      </c>
      <c r="DL6" s="56">
        <v>0.138936</v>
      </c>
      <c r="DM6" s="56">
        <v>0.25846799999999998</v>
      </c>
      <c r="DN6" s="56">
        <v>1.0530599999999999E-2</v>
      </c>
      <c r="DO6" s="56">
        <v>0.49560500000000002</v>
      </c>
      <c r="DP6" s="56">
        <v>1.2753799999999999E-2</v>
      </c>
      <c r="DQ6" s="56" t="s">
        <v>925</v>
      </c>
      <c r="DR6" s="56" t="s">
        <v>875</v>
      </c>
      <c r="DS6" s="56" t="s">
        <v>22</v>
      </c>
      <c r="DT6" s="56">
        <v>0</v>
      </c>
      <c r="DU6" s="56">
        <v>0</v>
      </c>
      <c r="DV6" s="56">
        <v>0</v>
      </c>
      <c r="DW6" s="56">
        <v>0</v>
      </c>
      <c r="DX6" s="56"/>
      <c r="DY6" s="56"/>
      <c r="DZ6" s="56"/>
      <c r="EA6" s="56"/>
      <c r="EB6" s="56"/>
      <c r="EC6" s="56"/>
      <c r="ED6" s="56"/>
      <c r="EE6" s="56"/>
      <c r="EF6" s="56"/>
      <c r="EG6" s="56"/>
      <c r="EH6" s="56"/>
      <c r="EI6" s="56"/>
      <c r="EJ6" s="56"/>
      <c r="EK6" s="56"/>
      <c r="EL6" s="56"/>
      <c r="EM6" s="56"/>
      <c r="EN6" s="56">
        <v>130.71600000000001</v>
      </c>
      <c r="EO6" s="56">
        <v>0</v>
      </c>
      <c r="EP6" s="56">
        <v>111.69</v>
      </c>
      <c r="EQ6" s="56">
        <v>0</v>
      </c>
      <c r="ER6" s="56">
        <v>0</v>
      </c>
      <c r="ES6" s="56">
        <v>0</v>
      </c>
      <c r="ET6" s="56">
        <v>0</v>
      </c>
      <c r="EU6" s="56">
        <v>505.55700000000002</v>
      </c>
      <c r="EV6" s="56">
        <v>919.51599999999996</v>
      </c>
      <c r="EW6" s="56">
        <v>2025.88</v>
      </c>
      <c r="EX6" s="56">
        <v>119.621</v>
      </c>
      <c r="EY6" s="56">
        <v>3812.98</v>
      </c>
      <c r="EZ6" s="56">
        <v>148.40700000000001</v>
      </c>
      <c r="FA6" s="56">
        <v>0</v>
      </c>
      <c r="FB6" s="56">
        <v>0</v>
      </c>
      <c r="FC6" s="56">
        <v>0</v>
      </c>
      <c r="FD6" s="56">
        <v>115.515</v>
      </c>
      <c r="FE6" s="56">
        <v>0</v>
      </c>
      <c r="FF6" s="56">
        <v>43.669699999999999</v>
      </c>
      <c r="FG6" s="56">
        <v>0</v>
      </c>
      <c r="FH6" s="56">
        <v>0</v>
      </c>
      <c r="FI6" s="56">
        <v>307.59199999999998</v>
      </c>
      <c r="FJ6" s="56">
        <v>0</v>
      </c>
      <c r="FK6" s="56">
        <v>0</v>
      </c>
      <c r="FL6" s="56">
        <v>0</v>
      </c>
      <c r="FM6" s="56">
        <v>0</v>
      </c>
      <c r="FN6" s="56">
        <v>0</v>
      </c>
      <c r="FO6" s="56">
        <v>0</v>
      </c>
      <c r="FP6" s="56">
        <v>0</v>
      </c>
      <c r="FQ6" s="56">
        <v>0</v>
      </c>
      <c r="FR6" s="56">
        <v>0</v>
      </c>
      <c r="FS6" s="56">
        <v>0</v>
      </c>
      <c r="FT6" s="56">
        <v>14.44</v>
      </c>
      <c r="FU6" s="56">
        <v>0</v>
      </c>
      <c r="FV6" s="56">
        <v>1.17</v>
      </c>
      <c r="FW6" s="56">
        <v>0</v>
      </c>
      <c r="FX6" s="56">
        <v>9.17</v>
      </c>
      <c r="FY6" s="56">
        <v>0</v>
      </c>
      <c r="FZ6" s="56">
        <v>0</v>
      </c>
      <c r="GA6" s="56">
        <v>5.41</v>
      </c>
      <c r="GB6" s="56">
        <v>13.54</v>
      </c>
      <c r="GC6" s="56">
        <v>21.43</v>
      </c>
      <c r="GD6" s="56">
        <v>1.19</v>
      </c>
      <c r="GE6" s="56">
        <v>66.349999999999994</v>
      </c>
      <c r="GF6" s="56">
        <v>0</v>
      </c>
      <c r="GG6" s="56">
        <v>0</v>
      </c>
      <c r="GH6" s="56">
        <v>1.2753799999999999E-2</v>
      </c>
      <c r="GI6" s="56">
        <v>0</v>
      </c>
      <c r="GJ6" s="56">
        <v>0</v>
      </c>
      <c r="GK6" s="56">
        <v>0</v>
      </c>
      <c r="GL6" s="56">
        <v>0</v>
      </c>
      <c r="GM6" s="56">
        <v>7.4915999999999996E-2</v>
      </c>
      <c r="GN6" s="56">
        <v>0.138936</v>
      </c>
      <c r="GO6" s="56">
        <v>0.25846799999999998</v>
      </c>
      <c r="GP6" s="56">
        <v>1.0530599999999999E-2</v>
      </c>
      <c r="GQ6" s="56">
        <v>0.49560500000000002</v>
      </c>
      <c r="GR6" s="56">
        <v>387.17700000000002</v>
      </c>
      <c r="GS6" s="56">
        <v>0</v>
      </c>
      <c r="GT6" s="56">
        <v>111.69</v>
      </c>
      <c r="GU6" s="56">
        <v>0</v>
      </c>
      <c r="GV6" s="56">
        <v>0</v>
      </c>
      <c r="GW6" s="56">
        <v>2135</v>
      </c>
      <c r="GX6" s="56">
        <v>930.00099999999998</v>
      </c>
      <c r="GY6" s="56">
        <v>2637.81</v>
      </c>
      <c r="GZ6" s="56">
        <v>297.5</v>
      </c>
      <c r="HA6" s="56">
        <v>6499.18</v>
      </c>
      <c r="HB6" s="56">
        <v>322.20699999999999</v>
      </c>
      <c r="HC6" s="56">
        <v>0</v>
      </c>
      <c r="HD6" s="56">
        <v>0</v>
      </c>
      <c r="HE6" s="56">
        <v>0</v>
      </c>
      <c r="HF6" s="56">
        <v>170.06899999999999</v>
      </c>
      <c r="HG6" s="56">
        <v>0</v>
      </c>
      <c r="HH6" s="56">
        <v>65.400000000000006</v>
      </c>
      <c r="HI6" s="56">
        <v>0</v>
      </c>
      <c r="HJ6" s="56">
        <v>0</v>
      </c>
      <c r="HK6" s="56">
        <v>557.67600000000004</v>
      </c>
      <c r="HL6" s="56">
        <v>0</v>
      </c>
      <c r="HM6" s="56">
        <v>0</v>
      </c>
      <c r="HN6" s="56">
        <v>0</v>
      </c>
      <c r="HO6" s="56">
        <v>0</v>
      </c>
      <c r="HP6" s="56">
        <v>0</v>
      </c>
      <c r="HQ6" s="56">
        <v>0</v>
      </c>
      <c r="HR6" s="56">
        <v>0</v>
      </c>
      <c r="HS6" s="56">
        <v>0</v>
      </c>
      <c r="HT6" s="56">
        <v>0</v>
      </c>
      <c r="HU6" s="56">
        <v>0</v>
      </c>
      <c r="HV6" s="56">
        <v>31.69</v>
      </c>
      <c r="HW6" s="56">
        <v>0</v>
      </c>
      <c r="HX6" s="56">
        <v>1.17</v>
      </c>
      <c r="HY6" s="56">
        <v>0</v>
      </c>
      <c r="HZ6" s="56">
        <v>13.5</v>
      </c>
      <c r="IA6" s="56">
        <v>23.09</v>
      </c>
      <c r="IB6" s="56">
        <v>14.89</v>
      </c>
      <c r="IC6" s="56">
        <v>28.02</v>
      </c>
      <c r="ID6" s="56">
        <v>2.78</v>
      </c>
      <c r="IE6" s="56">
        <v>115.14</v>
      </c>
      <c r="IF6" s="56">
        <v>0</v>
      </c>
      <c r="IG6" s="56">
        <v>0</v>
      </c>
      <c r="IH6" s="56">
        <v>1.2753799999999999E-2</v>
      </c>
      <c r="II6" s="56">
        <v>0</v>
      </c>
      <c r="IJ6" s="56">
        <v>0</v>
      </c>
      <c r="IK6" s="56">
        <v>0.33579999999999999</v>
      </c>
      <c r="IL6" s="56">
        <v>0.11074100000000001</v>
      </c>
      <c r="IM6" s="56">
        <v>0.35138000000000003</v>
      </c>
      <c r="IN6" s="56">
        <v>4.1461199999999997E-3</v>
      </c>
      <c r="IO6" s="56">
        <v>0.81482200000000005</v>
      </c>
      <c r="IP6" s="56">
        <v>50.8</v>
      </c>
      <c r="IQ6" s="56">
        <v>0</v>
      </c>
      <c r="IR6" s="56">
        <v>50.8</v>
      </c>
      <c r="IS6" s="56">
        <v>0</v>
      </c>
      <c r="IT6" s="56">
        <v>0</v>
      </c>
      <c r="IU6" s="56">
        <v>2.36</v>
      </c>
      <c r="IV6" s="56">
        <v>22.42</v>
      </c>
      <c r="IW6" s="56">
        <v>2.36</v>
      </c>
      <c r="IX6" s="56">
        <v>22.42</v>
      </c>
      <c r="IY6" s="56">
        <v>2.36</v>
      </c>
      <c r="IZ6" s="56">
        <v>22.42</v>
      </c>
      <c r="JA6" s="56">
        <v>4.6100000000000003</v>
      </c>
      <c r="JB6" s="56">
        <v>41.75</v>
      </c>
      <c r="JC6" s="56">
        <v>1</v>
      </c>
      <c r="JD6" s="56"/>
      <c r="JE6" s="56"/>
      <c r="JF6" s="56"/>
      <c r="JG6" s="56"/>
      <c r="JH6" s="56"/>
      <c r="JI6" s="56"/>
      <c r="JJ6" s="56"/>
      <c r="JK6" s="56"/>
      <c r="JL6" s="56"/>
      <c r="JM6" s="56"/>
      <c r="JN6" s="56"/>
      <c r="JO6" s="56"/>
    </row>
    <row r="7" spans="1:275" x14ac:dyDescent="0.25">
      <c r="A7" s="58">
        <v>43069.352650462963</v>
      </c>
      <c r="B7" s="56" t="s">
        <v>335</v>
      </c>
      <c r="C7" s="56" t="s">
        <v>576</v>
      </c>
      <c r="D7" s="56">
        <v>4</v>
      </c>
      <c r="E7" s="56">
        <v>1</v>
      </c>
      <c r="F7" s="56">
        <v>2100</v>
      </c>
      <c r="G7" s="56" t="s">
        <v>104</v>
      </c>
      <c r="H7" s="56" t="s">
        <v>105</v>
      </c>
      <c r="I7" s="56">
        <v>0</v>
      </c>
      <c r="J7" s="56">
        <v>50.6</v>
      </c>
      <c r="K7" s="56">
        <v>150.68600000000001</v>
      </c>
      <c r="L7" s="56">
        <v>24.601700000000001</v>
      </c>
      <c r="M7" s="56">
        <v>111.69</v>
      </c>
      <c r="N7" s="56">
        <v>0</v>
      </c>
      <c r="O7" s="56">
        <v>0</v>
      </c>
      <c r="P7" s="56">
        <v>0</v>
      </c>
      <c r="Q7" s="56">
        <v>0</v>
      </c>
      <c r="R7" s="56">
        <v>505.55700000000002</v>
      </c>
      <c r="S7" s="56">
        <v>938.95</v>
      </c>
      <c r="T7" s="56">
        <v>2025.88</v>
      </c>
      <c r="U7" s="56">
        <v>119.621</v>
      </c>
      <c r="V7" s="56">
        <v>3876.99</v>
      </c>
      <c r="W7" s="56">
        <v>171.09</v>
      </c>
      <c r="X7" s="56">
        <v>0</v>
      </c>
      <c r="Y7" s="56">
        <v>0</v>
      </c>
      <c r="Z7" s="56">
        <v>0</v>
      </c>
      <c r="AA7" s="56">
        <v>110.069</v>
      </c>
      <c r="AB7" s="56">
        <v>0</v>
      </c>
      <c r="AC7" s="56">
        <v>43.669699999999999</v>
      </c>
      <c r="AD7" s="56">
        <v>0</v>
      </c>
      <c r="AE7" s="56">
        <v>0</v>
      </c>
      <c r="AF7" s="56">
        <v>324.82799999999997</v>
      </c>
      <c r="AG7" s="56">
        <v>0</v>
      </c>
      <c r="AH7" s="56">
        <v>0</v>
      </c>
      <c r="AI7" s="56">
        <v>0</v>
      </c>
      <c r="AJ7" s="56">
        <v>0</v>
      </c>
      <c r="AK7" s="56">
        <v>0</v>
      </c>
      <c r="AL7" s="56">
        <v>0</v>
      </c>
      <c r="AM7" s="56">
        <v>0</v>
      </c>
      <c r="AN7" s="56">
        <v>0</v>
      </c>
      <c r="AO7" s="56">
        <v>0</v>
      </c>
      <c r="AP7" s="56">
        <v>0</v>
      </c>
      <c r="AQ7" s="56">
        <v>16.53</v>
      </c>
      <c r="AR7" s="56">
        <v>1.6</v>
      </c>
      <c r="AS7" s="56">
        <v>1.17</v>
      </c>
      <c r="AT7" s="56">
        <v>0</v>
      </c>
      <c r="AU7" s="56">
        <v>8.77</v>
      </c>
      <c r="AV7" s="56">
        <v>0</v>
      </c>
      <c r="AW7" s="56">
        <v>0</v>
      </c>
      <c r="AX7" s="56">
        <v>5.46</v>
      </c>
      <c r="AY7" s="56">
        <v>13.77</v>
      </c>
      <c r="AZ7" s="56">
        <v>21.48</v>
      </c>
      <c r="BA7" s="56">
        <v>1.2</v>
      </c>
      <c r="BB7" s="56">
        <v>69.98</v>
      </c>
      <c r="BC7" s="56">
        <v>28.07</v>
      </c>
      <c r="BD7" s="56">
        <v>0</v>
      </c>
      <c r="BE7" s="56">
        <v>0.153668</v>
      </c>
      <c r="BF7" s="56">
        <v>1.2753799999999999E-2</v>
      </c>
      <c r="BG7" s="56">
        <v>0</v>
      </c>
      <c r="BH7" s="56">
        <v>0</v>
      </c>
      <c r="BI7" s="56">
        <v>0</v>
      </c>
      <c r="BJ7" s="56">
        <v>0</v>
      </c>
      <c r="BK7" s="56">
        <v>7.4915999999999996E-2</v>
      </c>
      <c r="BL7" s="56">
        <v>0.146596</v>
      </c>
      <c r="BM7" s="56">
        <v>0.25846799999999998</v>
      </c>
      <c r="BN7" s="56">
        <v>1.0530599999999999E-2</v>
      </c>
      <c r="BO7" s="56">
        <v>0.65693199999999996</v>
      </c>
      <c r="BP7" s="56">
        <v>0.16642100000000001</v>
      </c>
      <c r="BQ7" s="56">
        <v>150.68600000000001</v>
      </c>
      <c r="BR7" s="56">
        <v>24.601199999999999</v>
      </c>
      <c r="BS7" s="56">
        <v>111.69</v>
      </c>
      <c r="BT7" s="56">
        <v>0</v>
      </c>
      <c r="BU7" s="56">
        <v>0</v>
      </c>
      <c r="BV7" s="56">
        <v>505.55700000000002</v>
      </c>
      <c r="BW7" s="56">
        <v>938.95</v>
      </c>
      <c r="BX7" s="56">
        <v>2025.88</v>
      </c>
      <c r="BY7" s="56">
        <v>119.621</v>
      </c>
      <c r="BZ7" s="56">
        <v>3876.99</v>
      </c>
      <c r="CA7" s="56">
        <v>171.09</v>
      </c>
      <c r="CB7" s="56">
        <v>0</v>
      </c>
      <c r="CC7" s="56">
        <v>0</v>
      </c>
      <c r="CD7" s="56">
        <v>0</v>
      </c>
      <c r="CE7" s="56">
        <v>110.069</v>
      </c>
      <c r="CF7" s="56">
        <v>0</v>
      </c>
      <c r="CG7" s="56">
        <v>43.669699999999999</v>
      </c>
      <c r="CH7" s="56">
        <v>0</v>
      </c>
      <c r="CI7" s="56">
        <v>0</v>
      </c>
      <c r="CJ7" s="56">
        <v>324.82799999999997</v>
      </c>
      <c r="CK7" s="56">
        <v>0</v>
      </c>
      <c r="CL7" s="56">
        <v>0</v>
      </c>
      <c r="CM7" s="56">
        <v>0</v>
      </c>
      <c r="CN7" s="56">
        <v>0</v>
      </c>
      <c r="CO7" s="56">
        <v>0</v>
      </c>
      <c r="CP7" s="56">
        <v>0</v>
      </c>
      <c r="CQ7" s="56">
        <v>0</v>
      </c>
      <c r="CR7" s="56">
        <v>0</v>
      </c>
      <c r="CS7" s="56">
        <v>0</v>
      </c>
      <c r="CT7" s="56">
        <v>0</v>
      </c>
      <c r="CU7" s="56">
        <v>16.53</v>
      </c>
      <c r="CV7" s="56">
        <v>1.6</v>
      </c>
      <c r="CW7" s="56">
        <v>1.17</v>
      </c>
      <c r="CX7" s="56">
        <v>0</v>
      </c>
      <c r="CY7" s="56">
        <v>8.77</v>
      </c>
      <c r="CZ7" s="56">
        <v>5.46</v>
      </c>
      <c r="DA7" s="56">
        <v>13.77</v>
      </c>
      <c r="DB7" s="56">
        <v>21.48</v>
      </c>
      <c r="DC7" s="56">
        <v>1.2</v>
      </c>
      <c r="DD7" s="56">
        <v>69.98</v>
      </c>
      <c r="DE7" s="56">
        <v>28.07</v>
      </c>
      <c r="DF7" s="56">
        <v>0</v>
      </c>
      <c r="DG7" s="56">
        <v>0.15366199999999999</v>
      </c>
      <c r="DH7" s="56">
        <v>1.2753799999999999E-2</v>
      </c>
      <c r="DI7" s="56">
        <v>0</v>
      </c>
      <c r="DJ7" s="56">
        <v>0</v>
      </c>
      <c r="DK7" s="56">
        <v>7.4915999999999996E-2</v>
      </c>
      <c r="DL7" s="56">
        <v>0.146596</v>
      </c>
      <c r="DM7" s="56">
        <v>0.25846799999999998</v>
      </c>
      <c r="DN7" s="56">
        <v>1.0530599999999999E-2</v>
      </c>
      <c r="DO7" s="56">
        <v>0.65692600000000001</v>
      </c>
      <c r="DP7" s="56">
        <v>0.16641500000000001</v>
      </c>
      <c r="DQ7" s="56" t="s">
        <v>925</v>
      </c>
      <c r="DR7" s="56" t="s">
        <v>875</v>
      </c>
      <c r="DS7" s="56" t="s">
        <v>22</v>
      </c>
      <c r="DT7" s="59">
        <v>-5.9329499999999997E-6</v>
      </c>
      <c r="DU7" s="59">
        <v>-5.9167100000000003E-6</v>
      </c>
      <c r="DV7" s="56">
        <v>0</v>
      </c>
      <c r="DW7" s="56">
        <v>0</v>
      </c>
      <c r="DX7" s="56"/>
      <c r="DY7" s="56"/>
      <c r="DZ7" s="56"/>
      <c r="EA7" s="56"/>
      <c r="EB7" s="56"/>
      <c r="EC7" s="56"/>
      <c r="ED7" s="56"/>
      <c r="EE7" s="56"/>
      <c r="EF7" s="56"/>
      <c r="EG7" s="56"/>
      <c r="EH7" s="56"/>
      <c r="EI7" s="56"/>
      <c r="EJ7" s="56"/>
      <c r="EK7" s="56"/>
      <c r="EL7" s="56"/>
      <c r="EM7" s="56"/>
      <c r="EN7" s="56">
        <v>150.68600000000001</v>
      </c>
      <c r="EO7" s="56">
        <v>24.601700000000001</v>
      </c>
      <c r="EP7" s="56">
        <v>111.69</v>
      </c>
      <c r="EQ7" s="56">
        <v>0</v>
      </c>
      <c r="ER7" s="56">
        <v>0</v>
      </c>
      <c r="ES7" s="56">
        <v>0</v>
      </c>
      <c r="ET7" s="56">
        <v>0</v>
      </c>
      <c r="EU7" s="56">
        <v>505.55700000000002</v>
      </c>
      <c r="EV7" s="56">
        <v>938.95</v>
      </c>
      <c r="EW7" s="56">
        <v>2025.88</v>
      </c>
      <c r="EX7" s="56">
        <v>119.621</v>
      </c>
      <c r="EY7" s="56">
        <v>3876.99</v>
      </c>
      <c r="EZ7" s="56">
        <v>171.09</v>
      </c>
      <c r="FA7" s="56">
        <v>0</v>
      </c>
      <c r="FB7" s="56">
        <v>0</v>
      </c>
      <c r="FC7" s="56">
        <v>0</v>
      </c>
      <c r="FD7" s="56">
        <v>110.069</v>
      </c>
      <c r="FE7" s="56">
        <v>0</v>
      </c>
      <c r="FF7" s="56">
        <v>43.669699999999999</v>
      </c>
      <c r="FG7" s="56">
        <v>0</v>
      </c>
      <c r="FH7" s="56">
        <v>0</v>
      </c>
      <c r="FI7" s="56">
        <v>324.82799999999997</v>
      </c>
      <c r="FJ7" s="56">
        <v>0</v>
      </c>
      <c r="FK7" s="56">
        <v>0</v>
      </c>
      <c r="FL7" s="56">
        <v>0</v>
      </c>
      <c r="FM7" s="56">
        <v>0</v>
      </c>
      <c r="FN7" s="56">
        <v>0</v>
      </c>
      <c r="FO7" s="56">
        <v>0</v>
      </c>
      <c r="FP7" s="56">
        <v>0</v>
      </c>
      <c r="FQ7" s="56">
        <v>0</v>
      </c>
      <c r="FR7" s="56">
        <v>0</v>
      </c>
      <c r="FS7" s="56">
        <v>0</v>
      </c>
      <c r="FT7" s="56">
        <v>16.53</v>
      </c>
      <c r="FU7" s="56">
        <v>1.6</v>
      </c>
      <c r="FV7" s="56">
        <v>1.17</v>
      </c>
      <c r="FW7" s="56">
        <v>0</v>
      </c>
      <c r="FX7" s="56">
        <v>8.77</v>
      </c>
      <c r="FY7" s="56">
        <v>0</v>
      </c>
      <c r="FZ7" s="56">
        <v>0</v>
      </c>
      <c r="GA7" s="56">
        <v>5.46</v>
      </c>
      <c r="GB7" s="56">
        <v>13.77</v>
      </c>
      <c r="GC7" s="56">
        <v>21.48</v>
      </c>
      <c r="GD7" s="56">
        <v>1.2</v>
      </c>
      <c r="GE7" s="56">
        <v>69.98</v>
      </c>
      <c r="GF7" s="56">
        <v>0</v>
      </c>
      <c r="GG7" s="56">
        <v>0.153668</v>
      </c>
      <c r="GH7" s="56">
        <v>1.2753799999999999E-2</v>
      </c>
      <c r="GI7" s="56">
        <v>0</v>
      </c>
      <c r="GJ7" s="56">
        <v>0</v>
      </c>
      <c r="GK7" s="56">
        <v>0</v>
      </c>
      <c r="GL7" s="56">
        <v>0</v>
      </c>
      <c r="GM7" s="56">
        <v>7.4915999999999996E-2</v>
      </c>
      <c r="GN7" s="56">
        <v>0.146596</v>
      </c>
      <c r="GO7" s="56">
        <v>0.25846799999999998</v>
      </c>
      <c r="GP7" s="56">
        <v>1.0530599999999999E-2</v>
      </c>
      <c r="GQ7" s="56">
        <v>0.65693199999999996</v>
      </c>
      <c r="GR7" s="56">
        <v>351.05599999999998</v>
      </c>
      <c r="GS7" s="56">
        <v>151.226</v>
      </c>
      <c r="GT7" s="56">
        <v>111.69</v>
      </c>
      <c r="GU7" s="56">
        <v>0</v>
      </c>
      <c r="GV7" s="56">
        <v>0</v>
      </c>
      <c r="GW7" s="56">
        <v>2135</v>
      </c>
      <c r="GX7" s="56">
        <v>930.00099999999998</v>
      </c>
      <c r="GY7" s="56">
        <v>2637.81</v>
      </c>
      <c r="GZ7" s="56">
        <v>297.5</v>
      </c>
      <c r="HA7" s="56">
        <v>6614.28</v>
      </c>
      <c r="HB7" s="56">
        <v>292.16399999999999</v>
      </c>
      <c r="HC7" s="56">
        <v>0</v>
      </c>
      <c r="HD7" s="56">
        <v>0</v>
      </c>
      <c r="HE7" s="56">
        <v>0</v>
      </c>
      <c r="HF7" s="56">
        <v>164.714</v>
      </c>
      <c r="HG7" s="56">
        <v>0</v>
      </c>
      <c r="HH7" s="56">
        <v>65.400000000000006</v>
      </c>
      <c r="HI7" s="56">
        <v>0</v>
      </c>
      <c r="HJ7" s="56">
        <v>0</v>
      </c>
      <c r="HK7" s="56">
        <v>522.27800000000002</v>
      </c>
      <c r="HL7" s="56">
        <v>0</v>
      </c>
      <c r="HM7" s="56">
        <v>0</v>
      </c>
      <c r="HN7" s="56">
        <v>0</v>
      </c>
      <c r="HO7" s="56">
        <v>0</v>
      </c>
      <c r="HP7" s="56">
        <v>0</v>
      </c>
      <c r="HQ7" s="56">
        <v>0</v>
      </c>
      <c r="HR7" s="56">
        <v>0</v>
      </c>
      <c r="HS7" s="56">
        <v>0</v>
      </c>
      <c r="HT7" s="56">
        <v>0</v>
      </c>
      <c r="HU7" s="56">
        <v>0</v>
      </c>
      <c r="HV7" s="56">
        <v>28.98</v>
      </c>
      <c r="HW7" s="56">
        <v>8.16</v>
      </c>
      <c r="HX7" s="56">
        <v>1.17</v>
      </c>
      <c r="HY7" s="56">
        <v>0</v>
      </c>
      <c r="HZ7" s="56">
        <v>13.12</v>
      </c>
      <c r="IA7" s="56">
        <v>23.33</v>
      </c>
      <c r="IB7" s="56">
        <v>14.9</v>
      </c>
      <c r="IC7" s="56">
        <v>28.15</v>
      </c>
      <c r="ID7" s="56">
        <v>2.8</v>
      </c>
      <c r="IE7" s="56">
        <v>120.61</v>
      </c>
      <c r="IF7" s="56">
        <v>0</v>
      </c>
      <c r="IG7" s="56">
        <v>0.64194200000000001</v>
      </c>
      <c r="IH7" s="56">
        <v>1.2753799999999999E-2</v>
      </c>
      <c r="II7" s="56">
        <v>0</v>
      </c>
      <c r="IJ7" s="56">
        <v>0</v>
      </c>
      <c r="IK7" s="56">
        <v>0.33579999999999999</v>
      </c>
      <c r="IL7" s="56">
        <v>0.11074100000000001</v>
      </c>
      <c r="IM7" s="56">
        <v>0.35138000000000003</v>
      </c>
      <c r="IN7" s="56">
        <v>4.1461199999999997E-3</v>
      </c>
      <c r="IO7" s="56">
        <v>1.4567600000000001</v>
      </c>
      <c r="IP7" s="56">
        <v>50.6</v>
      </c>
      <c r="IQ7" s="56">
        <v>0</v>
      </c>
      <c r="IR7" s="56">
        <v>50.6</v>
      </c>
      <c r="IS7" s="56">
        <v>0</v>
      </c>
      <c r="IT7" s="56">
        <v>0</v>
      </c>
      <c r="IU7" s="56">
        <v>4.1399999999999997</v>
      </c>
      <c r="IV7" s="56">
        <v>23.93</v>
      </c>
      <c r="IW7" s="56">
        <v>4.1399999999999997</v>
      </c>
      <c r="IX7" s="56">
        <v>23.93</v>
      </c>
      <c r="IY7" s="56">
        <v>4.1399999999999997</v>
      </c>
      <c r="IZ7" s="56">
        <v>23.93</v>
      </c>
      <c r="JA7" s="56">
        <v>12.44</v>
      </c>
      <c r="JB7" s="56">
        <v>38.99</v>
      </c>
      <c r="JC7" s="56">
        <v>1</v>
      </c>
      <c r="JD7" s="56"/>
      <c r="JE7" s="56"/>
      <c r="JF7" s="56"/>
      <c r="JG7" s="56"/>
      <c r="JH7" s="56"/>
      <c r="JI7" s="56"/>
      <c r="JJ7" s="56"/>
      <c r="JK7" s="56"/>
      <c r="JL7" s="56"/>
      <c r="JM7" s="56"/>
      <c r="JN7" s="56"/>
      <c r="JO7" s="56"/>
    </row>
    <row r="8" spans="1:275" x14ac:dyDescent="0.25">
      <c r="A8" s="58">
        <v>43069.352395833332</v>
      </c>
      <c r="B8" s="56" t="s">
        <v>336</v>
      </c>
      <c r="C8" s="56" t="s">
        <v>577</v>
      </c>
      <c r="D8" s="56">
        <v>5</v>
      </c>
      <c r="E8" s="56">
        <v>1</v>
      </c>
      <c r="F8" s="56">
        <v>2100</v>
      </c>
      <c r="G8" s="56" t="s">
        <v>104</v>
      </c>
      <c r="H8" s="56" t="s">
        <v>105</v>
      </c>
      <c r="I8" s="56">
        <v>0</v>
      </c>
      <c r="J8" s="56">
        <v>47.4</v>
      </c>
      <c r="K8" s="56">
        <v>109.14400000000001</v>
      </c>
      <c r="L8" s="56">
        <v>0</v>
      </c>
      <c r="M8" s="56">
        <v>111.69</v>
      </c>
      <c r="N8" s="56">
        <v>0</v>
      </c>
      <c r="O8" s="56">
        <v>0</v>
      </c>
      <c r="P8" s="56">
        <v>0</v>
      </c>
      <c r="Q8" s="56">
        <v>0</v>
      </c>
      <c r="R8" s="56">
        <v>505.55700000000002</v>
      </c>
      <c r="S8" s="56">
        <v>919.37400000000002</v>
      </c>
      <c r="T8" s="56">
        <v>2025.88</v>
      </c>
      <c r="U8" s="56">
        <v>119.621</v>
      </c>
      <c r="V8" s="56">
        <v>3791.27</v>
      </c>
      <c r="W8" s="56">
        <v>123.929</v>
      </c>
      <c r="X8" s="56">
        <v>0</v>
      </c>
      <c r="Y8" s="56">
        <v>0</v>
      </c>
      <c r="Z8" s="56">
        <v>0</v>
      </c>
      <c r="AA8" s="56">
        <v>118.246</v>
      </c>
      <c r="AB8" s="56">
        <v>0</v>
      </c>
      <c r="AC8" s="56">
        <v>43.669699999999999</v>
      </c>
      <c r="AD8" s="56">
        <v>0</v>
      </c>
      <c r="AE8" s="56">
        <v>0</v>
      </c>
      <c r="AF8" s="56">
        <v>285.84500000000003</v>
      </c>
      <c r="AG8" s="56">
        <v>0</v>
      </c>
      <c r="AH8" s="56">
        <v>0</v>
      </c>
      <c r="AI8" s="56">
        <v>0</v>
      </c>
      <c r="AJ8" s="56">
        <v>0</v>
      </c>
      <c r="AK8" s="56">
        <v>0</v>
      </c>
      <c r="AL8" s="56">
        <v>0</v>
      </c>
      <c r="AM8" s="56">
        <v>0</v>
      </c>
      <c r="AN8" s="56">
        <v>0</v>
      </c>
      <c r="AO8" s="56">
        <v>0</v>
      </c>
      <c r="AP8" s="56">
        <v>0</v>
      </c>
      <c r="AQ8" s="56">
        <v>11.86</v>
      </c>
      <c r="AR8" s="56">
        <v>0</v>
      </c>
      <c r="AS8" s="56">
        <v>1.17</v>
      </c>
      <c r="AT8" s="56">
        <v>0</v>
      </c>
      <c r="AU8" s="56">
        <v>9.3699999999999992</v>
      </c>
      <c r="AV8" s="56">
        <v>0</v>
      </c>
      <c r="AW8" s="56">
        <v>0</v>
      </c>
      <c r="AX8" s="56">
        <v>5.36</v>
      </c>
      <c r="AY8" s="56">
        <v>13.44</v>
      </c>
      <c r="AZ8" s="56">
        <v>21.36</v>
      </c>
      <c r="BA8" s="56">
        <v>1.19</v>
      </c>
      <c r="BB8" s="56">
        <v>63.75</v>
      </c>
      <c r="BC8" s="56">
        <v>22.4</v>
      </c>
      <c r="BD8" s="56">
        <v>0</v>
      </c>
      <c r="BE8" s="56">
        <v>0</v>
      </c>
      <c r="BF8" s="56">
        <v>1.2753799999999999E-2</v>
      </c>
      <c r="BG8" s="56">
        <v>0</v>
      </c>
      <c r="BH8" s="56">
        <v>0</v>
      </c>
      <c r="BI8" s="56">
        <v>0</v>
      </c>
      <c r="BJ8" s="56">
        <v>0</v>
      </c>
      <c r="BK8" s="56">
        <v>7.4915999999999996E-2</v>
      </c>
      <c r="BL8" s="56">
        <v>0.13844999999999999</v>
      </c>
      <c r="BM8" s="56">
        <v>0.25846799999999998</v>
      </c>
      <c r="BN8" s="56">
        <v>1.0530599999999999E-2</v>
      </c>
      <c r="BO8" s="56">
        <v>0.495118</v>
      </c>
      <c r="BP8" s="56">
        <v>1.2753799999999999E-2</v>
      </c>
      <c r="BQ8" s="56">
        <v>109.14400000000001</v>
      </c>
      <c r="BR8" s="56">
        <v>0</v>
      </c>
      <c r="BS8" s="56">
        <v>111.69</v>
      </c>
      <c r="BT8" s="56">
        <v>0</v>
      </c>
      <c r="BU8" s="56">
        <v>0</v>
      </c>
      <c r="BV8" s="56">
        <v>505.55700000000002</v>
      </c>
      <c r="BW8" s="56">
        <v>919.37400000000002</v>
      </c>
      <c r="BX8" s="56">
        <v>2025.88</v>
      </c>
      <c r="BY8" s="56">
        <v>119.621</v>
      </c>
      <c r="BZ8" s="56">
        <v>3791.27</v>
      </c>
      <c r="CA8" s="56">
        <v>123.929</v>
      </c>
      <c r="CB8" s="56">
        <v>0</v>
      </c>
      <c r="CC8" s="56">
        <v>0</v>
      </c>
      <c r="CD8" s="56">
        <v>0</v>
      </c>
      <c r="CE8" s="56">
        <v>118.246</v>
      </c>
      <c r="CF8" s="56">
        <v>0</v>
      </c>
      <c r="CG8" s="56">
        <v>43.669699999999999</v>
      </c>
      <c r="CH8" s="56">
        <v>0</v>
      </c>
      <c r="CI8" s="56">
        <v>0</v>
      </c>
      <c r="CJ8" s="56">
        <v>285.84500000000003</v>
      </c>
      <c r="CK8" s="56">
        <v>0</v>
      </c>
      <c r="CL8" s="56">
        <v>0</v>
      </c>
      <c r="CM8" s="56">
        <v>0</v>
      </c>
      <c r="CN8" s="56">
        <v>0</v>
      </c>
      <c r="CO8" s="56">
        <v>0</v>
      </c>
      <c r="CP8" s="56">
        <v>0</v>
      </c>
      <c r="CQ8" s="56">
        <v>0</v>
      </c>
      <c r="CR8" s="56">
        <v>0</v>
      </c>
      <c r="CS8" s="56">
        <v>0</v>
      </c>
      <c r="CT8" s="56">
        <v>0</v>
      </c>
      <c r="CU8" s="56">
        <v>11.86</v>
      </c>
      <c r="CV8" s="56">
        <v>0</v>
      </c>
      <c r="CW8" s="56">
        <v>1.17</v>
      </c>
      <c r="CX8" s="56">
        <v>0</v>
      </c>
      <c r="CY8" s="56">
        <v>9.3699999999999992</v>
      </c>
      <c r="CZ8" s="56">
        <v>5.36</v>
      </c>
      <c r="DA8" s="56">
        <v>13.44</v>
      </c>
      <c r="DB8" s="56">
        <v>21.36</v>
      </c>
      <c r="DC8" s="56">
        <v>1.19</v>
      </c>
      <c r="DD8" s="56">
        <v>63.75</v>
      </c>
      <c r="DE8" s="56">
        <v>22.4</v>
      </c>
      <c r="DF8" s="56">
        <v>0</v>
      </c>
      <c r="DG8" s="56">
        <v>0</v>
      </c>
      <c r="DH8" s="56">
        <v>1.2753799999999999E-2</v>
      </c>
      <c r="DI8" s="56">
        <v>0</v>
      </c>
      <c r="DJ8" s="56">
        <v>0</v>
      </c>
      <c r="DK8" s="56">
        <v>7.4915999999999996E-2</v>
      </c>
      <c r="DL8" s="56">
        <v>0.13844999999999999</v>
      </c>
      <c r="DM8" s="56">
        <v>0.25846799999999998</v>
      </c>
      <c r="DN8" s="56">
        <v>1.0530599999999999E-2</v>
      </c>
      <c r="DO8" s="56">
        <v>0.495118</v>
      </c>
      <c r="DP8" s="56">
        <v>1.2753799999999999E-2</v>
      </c>
      <c r="DQ8" s="56" t="s">
        <v>925</v>
      </c>
      <c r="DR8" s="56" t="s">
        <v>875</v>
      </c>
      <c r="DS8" s="56" t="s">
        <v>22</v>
      </c>
      <c r="DT8" s="56">
        <v>0</v>
      </c>
      <c r="DU8" s="56">
        <v>0</v>
      </c>
      <c r="DV8" s="56">
        <v>0</v>
      </c>
      <c r="DW8" s="56">
        <v>0</v>
      </c>
      <c r="DX8" s="56"/>
      <c r="DY8" s="56"/>
      <c r="DZ8" s="56"/>
      <c r="EA8" s="56"/>
      <c r="EB8" s="56"/>
      <c r="EC8" s="56"/>
      <c r="ED8" s="56"/>
      <c r="EE8" s="56"/>
      <c r="EF8" s="56"/>
      <c r="EG8" s="56"/>
      <c r="EH8" s="56"/>
      <c r="EI8" s="56"/>
      <c r="EJ8" s="56"/>
      <c r="EK8" s="56"/>
      <c r="EL8" s="56"/>
      <c r="EM8" s="56"/>
      <c r="EN8" s="56">
        <v>109.14400000000001</v>
      </c>
      <c r="EO8" s="56">
        <v>0</v>
      </c>
      <c r="EP8" s="56">
        <v>111.69</v>
      </c>
      <c r="EQ8" s="56">
        <v>0</v>
      </c>
      <c r="ER8" s="56">
        <v>0</v>
      </c>
      <c r="ES8" s="56">
        <v>0</v>
      </c>
      <c r="ET8" s="56">
        <v>0</v>
      </c>
      <c r="EU8" s="56">
        <v>505.55700000000002</v>
      </c>
      <c r="EV8" s="56">
        <v>919.37400000000002</v>
      </c>
      <c r="EW8" s="56">
        <v>2025.88</v>
      </c>
      <c r="EX8" s="56">
        <v>119.621</v>
      </c>
      <c r="EY8" s="56">
        <v>3791.27</v>
      </c>
      <c r="EZ8" s="56">
        <v>123.929</v>
      </c>
      <c r="FA8" s="56">
        <v>0</v>
      </c>
      <c r="FB8" s="56">
        <v>0</v>
      </c>
      <c r="FC8" s="56">
        <v>0</v>
      </c>
      <c r="FD8" s="56">
        <v>118.246</v>
      </c>
      <c r="FE8" s="56">
        <v>0</v>
      </c>
      <c r="FF8" s="56">
        <v>43.669699999999999</v>
      </c>
      <c r="FG8" s="56">
        <v>0</v>
      </c>
      <c r="FH8" s="56">
        <v>0</v>
      </c>
      <c r="FI8" s="56">
        <v>285.84500000000003</v>
      </c>
      <c r="FJ8" s="56">
        <v>0</v>
      </c>
      <c r="FK8" s="56">
        <v>0</v>
      </c>
      <c r="FL8" s="56">
        <v>0</v>
      </c>
      <c r="FM8" s="56">
        <v>0</v>
      </c>
      <c r="FN8" s="56">
        <v>0</v>
      </c>
      <c r="FO8" s="56">
        <v>0</v>
      </c>
      <c r="FP8" s="56">
        <v>0</v>
      </c>
      <c r="FQ8" s="56">
        <v>0</v>
      </c>
      <c r="FR8" s="56">
        <v>0</v>
      </c>
      <c r="FS8" s="56">
        <v>0</v>
      </c>
      <c r="FT8" s="56">
        <v>11.86</v>
      </c>
      <c r="FU8" s="56">
        <v>0</v>
      </c>
      <c r="FV8" s="56">
        <v>1.17</v>
      </c>
      <c r="FW8" s="56">
        <v>0</v>
      </c>
      <c r="FX8" s="56">
        <v>9.3699999999999992</v>
      </c>
      <c r="FY8" s="56">
        <v>0</v>
      </c>
      <c r="FZ8" s="56">
        <v>0</v>
      </c>
      <c r="GA8" s="56">
        <v>5.36</v>
      </c>
      <c r="GB8" s="56">
        <v>13.44</v>
      </c>
      <c r="GC8" s="56">
        <v>21.36</v>
      </c>
      <c r="GD8" s="56">
        <v>1.19</v>
      </c>
      <c r="GE8" s="56">
        <v>63.75</v>
      </c>
      <c r="GF8" s="56">
        <v>0</v>
      </c>
      <c r="GG8" s="56">
        <v>0</v>
      </c>
      <c r="GH8" s="56">
        <v>1.2753799999999999E-2</v>
      </c>
      <c r="GI8" s="56">
        <v>0</v>
      </c>
      <c r="GJ8" s="56">
        <v>0</v>
      </c>
      <c r="GK8" s="56">
        <v>0</v>
      </c>
      <c r="GL8" s="56">
        <v>0</v>
      </c>
      <c r="GM8" s="56">
        <v>7.4915999999999996E-2</v>
      </c>
      <c r="GN8" s="56">
        <v>0.13844999999999999</v>
      </c>
      <c r="GO8" s="56">
        <v>0.25846799999999998</v>
      </c>
      <c r="GP8" s="56">
        <v>1.0530599999999999E-2</v>
      </c>
      <c r="GQ8" s="56">
        <v>0.495118</v>
      </c>
      <c r="GR8" s="56">
        <v>402.94099999999997</v>
      </c>
      <c r="GS8" s="56">
        <v>0</v>
      </c>
      <c r="GT8" s="56">
        <v>111.69</v>
      </c>
      <c r="GU8" s="56">
        <v>0</v>
      </c>
      <c r="GV8" s="56">
        <v>0</v>
      </c>
      <c r="GW8" s="56">
        <v>2135</v>
      </c>
      <c r="GX8" s="56">
        <v>930.00099999999998</v>
      </c>
      <c r="GY8" s="56">
        <v>2637.81</v>
      </c>
      <c r="GZ8" s="56">
        <v>297.5</v>
      </c>
      <c r="HA8" s="56">
        <v>6514.94</v>
      </c>
      <c r="HB8" s="56">
        <v>335.36399999999998</v>
      </c>
      <c r="HC8" s="56">
        <v>0</v>
      </c>
      <c r="HD8" s="56">
        <v>0</v>
      </c>
      <c r="HE8" s="56">
        <v>0</v>
      </c>
      <c r="HF8" s="56">
        <v>172.69200000000001</v>
      </c>
      <c r="HG8" s="56">
        <v>0</v>
      </c>
      <c r="HH8" s="56">
        <v>65.400000000000006</v>
      </c>
      <c r="HI8" s="56">
        <v>0</v>
      </c>
      <c r="HJ8" s="56">
        <v>0</v>
      </c>
      <c r="HK8" s="56">
        <v>573.45600000000002</v>
      </c>
      <c r="HL8" s="56">
        <v>0</v>
      </c>
      <c r="HM8" s="56">
        <v>0</v>
      </c>
      <c r="HN8" s="56">
        <v>0</v>
      </c>
      <c r="HO8" s="56">
        <v>0</v>
      </c>
      <c r="HP8" s="56">
        <v>0</v>
      </c>
      <c r="HQ8" s="56">
        <v>0</v>
      </c>
      <c r="HR8" s="56">
        <v>0</v>
      </c>
      <c r="HS8" s="56">
        <v>0</v>
      </c>
      <c r="HT8" s="56">
        <v>0</v>
      </c>
      <c r="HU8" s="56">
        <v>0</v>
      </c>
      <c r="HV8" s="56">
        <v>32.380000000000003</v>
      </c>
      <c r="HW8" s="56">
        <v>0</v>
      </c>
      <c r="HX8" s="56">
        <v>1.17</v>
      </c>
      <c r="HY8" s="56">
        <v>0</v>
      </c>
      <c r="HZ8" s="56">
        <v>13.69</v>
      </c>
      <c r="IA8" s="56">
        <v>22.84</v>
      </c>
      <c r="IB8" s="56">
        <v>14.87</v>
      </c>
      <c r="IC8" s="56">
        <v>27.86</v>
      </c>
      <c r="ID8" s="56">
        <v>2.78</v>
      </c>
      <c r="IE8" s="56">
        <v>115.59</v>
      </c>
      <c r="IF8" s="59">
        <v>2.6510899999999999E-15</v>
      </c>
      <c r="IG8" s="56">
        <v>0</v>
      </c>
      <c r="IH8" s="56">
        <v>1.2753799999999999E-2</v>
      </c>
      <c r="II8" s="56">
        <v>0</v>
      </c>
      <c r="IJ8" s="56">
        <v>0</v>
      </c>
      <c r="IK8" s="56">
        <v>0.33579999999999999</v>
      </c>
      <c r="IL8" s="56">
        <v>0.11074100000000001</v>
      </c>
      <c r="IM8" s="56">
        <v>0.35138000000000003</v>
      </c>
      <c r="IN8" s="56">
        <v>4.1461199999999997E-3</v>
      </c>
      <c r="IO8" s="56">
        <v>0.81482200000000005</v>
      </c>
      <c r="IP8" s="56">
        <v>47.4</v>
      </c>
      <c r="IQ8" s="56">
        <v>0</v>
      </c>
      <c r="IR8" s="56">
        <v>47.4</v>
      </c>
      <c r="IS8" s="56">
        <v>0</v>
      </c>
      <c r="IT8" s="56">
        <v>0</v>
      </c>
      <c r="IU8" s="56">
        <v>2.16</v>
      </c>
      <c r="IV8" s="56">
        <v>20.239999999999998</v>
      </c>
      <c r="IW8" s="56">
        <v>2.16</v>
      </c>
      <c r="IX8" s="56">
        <v>20.239999999999998</v>
      </c>
      <c r="IY8" s="56">
        <v>2.16</v>
      </c>
      <c r="IZ8" s="56">
        <v>20.239999999999998</v>
      </c>
      <c r="JA8" s="56">
        <v>4.72</v>
      </c>
      <c r="JB8" s="56">
        <v>42.52</v>
      </c>
      <c r="JC8" s="56">
        <v>1</v>
      </c>
      <c r="JD8" s="56"/>
      <c r="JE8" s="56"/>
      <c r="JF8" s="56"/>
      <c r="JG8" s="56"/>
      <c r="JH8" s="56"/>
      <c r="JI8" s="56"/>
      <c r="JJ8" s="56"/>
      <c r="JK8" s="56"/>
      <c r="JL8" s="56"/>
      <c r="JM8" s="56"/>
      <c r="JN8" s="56"/>
      <c r="JO8" s="56"/>
    </row>
    <row r="9" spans="1:275" x14ac:dyDescent="0.25">
      <c r="A9" s="58">
        <v>43069.352395833332</v>
      </c>
      <c r="B9" s="56" t="s">
        <v>337</v>
      </c>
      <c r="C9" s="56" t="s">
        <v>578</v>
      </c>
      <c r="D9" s="56">
        <v>6</v>
      </c>
      <c r="E9" s="56">
        <v>1</v>
      </c>
      <c r="F9" s="56">
        <v>2100</v>
      </c>
      <c r="G9" s="56" t="s">
        <v>104</v>
      </c>
      <c r="H9" s="56" t="s">
        <v>105</v>
      </c>
      <c r="I9" s="56">
        <v>0</v>
      </c>
      <c r="J9" s="56">
        <v>53</v>
      </c>
      <c r="K9" s="56">
        <v>67.596299999999999</v>
      </c>
      <c r="L9" s="56">
        <v>35.649500000000003</v>
      </c>
      <c r="M9" s="56">
        <v>111.69</v>
      </c>
      <c r="N9" s="56">
        <v>0</v>
      </c>
      <c r="O9" s="56">
        <v>0</v>
      </c>
      <c r="P9" s="56">
        <v>0</v>
      </c>
      <c r="Q9" s="56">
        <v>0</v>
      </c>
      <c r="R9" s="56">
        <v>505.55700000000002</v>
      </c>
      <c r="S9" s="56">
        <v>953.51900000000001</v>
      </c>
      <c r="T9" s="56">
        <v>2025.88</v>
      </c>
      <c r="U9" s="56">
        <v>119.621</v>
      </c>
      <c r="V9" s="56">
        <v>3819.52</v>
      </c>
      <c r="W9" s="56">
        <v>76.747699999999995</v>
      </c>
      <c r="X9" s="56">
        <v>0</v>
      </c>
      <c r="Y9" s="56">
        <v>0</v>
      </c>
      <c r="Z9" s="56">
        <v>0</v>
      </c>
      <c r="AA9" s="56">
        <v>105.038</v>
      </c>
      <c r="AB9" s="56">
        <v>0</v>
      </c>
      <c r="AC9" s="56">
        <v>43.669699999999999</v>
      </c>
      <c r="AD9" s="56">
        <v>0</v>
      </c>
      <c r="AE9" s="56">
        <v>0</v>
      </c>
      <c r="AF9" s="56">
        <v>225.45500000000001</v>
      </c>
      <c r="AG9" s="56">
        <v>0</v>
      </c>
      <c r="AH9" s="56">
        <v>0</v>
      </c>
      <c r="AI9" s="56">
        <v>0</v>
      </c>
      <c r="AJ9" s="56">
        <v>0</v>
      </c>
      <c r="AK9" s="56">
        <v>0</v>
      </c>
      <c r="AL9" s="56">
        <v>0</v>
      </c>
      <c r="AM9" s="56">
        <v>0</v>
      </c>
      <c r="AN9" s="56">
        <v>0</v>
      </c>
      <c r="AO9" s="56">
        <v>0</v>
      </c>
      <c r="AP9" s="56">
        <v>0</v>
      </c>
      <c r="AQ9" s="56">
        <v>7.51</v>
      </c>
      <c r="AR9" s="56">
        <v>2.14</v>
      </c>
      <c r="AS9" s="56">
        <v>1.1299999999999999</v>
      </c>
      <c r="AT9" s="56">
        <v>0</v>
      </c>
      <c r="AU9" s="56">
        <v>8.4</v>
      </c>
      <c r="AV9" s="56">
        <v>0</v>
      </c>
      <c r="AW9" s="56">
        <v>0</v>
      </c>
      <c r="AX9" s="56">
        <v>5.27</v>
      </c>
      <c r="AY9" s="56">
        <v>13.63</v>
      </c>
      <c r="AZ9" s="56">
        <v>20.78</v>
      </c>
      <c r="BA9" s="56">
        <v>1.1499999999999999</v>
      </c>
      <c r="BB9" s="56">
        <v>60.01</v>
      </c>
      <c r="BC9" s="56">
        <v>19.18</v>
      </c>
      <c r="BD9" s="56">
        <v>0</v>
      </c>
      <c r="BE9" s="56">
        <v>0.172066</v>
      </c>
      <c r="BF9" s="56">
        <v>1.2753799999999999E-2</v>
      </c>
      <c r="BG9" s="56">
        <v>0</v>
      </c>
      <c r="BH9" s="56">
        <v>0</v>
      </c>
      <c r="BI9" s="56">
        <v>0</v>
      </c>
      <c r="BJ9" s="56">
        <v>0</v>
      </c>
      <c r="BK9" s="56">
        <v>7.4915999999999996E-2</v>
      </c>
      <c r="BL9" s="56">
        <v>0.144536</v>
      </c>
      <c r="BM9" s="56">
        <v>0.25846799999999998</v>
      </c>
      <c r="BN9" s="56">
        <v>1.0530599999999999E-2</v>
      </c>
      <c r="BO9" s="56">
        <v>0.67327000000000004</v>
      </c>
      <c r="BP9" s="56">
        <v>0.18482000000000001</v>
      </c>
      <c r="BQ9" s="56">
        <v>67.596299999999999</v>
      </c>
      <c r="BR9" s="56">
        <v>35.649500000000003</v>
      </c>
      <c r="BS9" s="56">
        <v>111.69</v>
      </c>
      <c r="BT9" s="56">
        <v>0</v>
      </c>
      <c r="BU9" s="56">
        <v>0</v>
      </c>
      <c r="BV9" s="56">
        <v>505.55700000000002</v>
      </c>
      <c r="BW9" s="56">
        <v>953.51900000000001</v>
      </c>
      <c r="BX9" s="56">
        <v>2025.88</v>
      </c>
      <c r="BY9" s="56">
        <v>119.621</v>
      </c>
      <c r="BZ9" s="56">
        <v>3819.52</v>
      </c>
      <c r="CA9" s="56">
        <v>76.747699999999995</v>
      </c>
      <c r="CB9" s="56">
        <v>0</v>
      </c>
      <c r="CC9" s="56">
        <v>0</v>
      </c>
      <c r="CD9" s="56">
        <v>0</v>
      </c>
      <c r="CE9" s="56">
        <v>105.038</v>
      </c>
      <c r="CF9" s="56">
        <v>0</v>
      </c>
      <c r="CG9" s="56">
        <v>43.669699999999999</v>
      </c>
      <c r="CH9" s="56">
        <v>0</v>
      </c>
      <c r="CI9" s="56">
        <v>0</v>
      </c>
      <c r="CJ9" s="56">
        <v>225.45500000000001</v>
      </c>
      <c r="CK9" s="56">
        <v>0</v>
      </c>
      <c r="CL9" s="56">
        <v>0</v>
      </c>
      <c r="CM9" s="56">
        <v>0</v>
      </c>
      <c r="CN9" s="56">
        <v>0</v>
      </c>
      <c r="CO9" s="56">
        <v>0</v>
      </c>
      <c r="CP9" s="56">
        <v>0</v>
      </c>
      <c r="CQ9" s="56">
        <v>0</v>
      </c>
      <c r="CR9" s="56">
        <v>0</v>
      </c>
      <c r="CS9" s="56">
        <v>0</v>
      </c>
      <c r="CT9" s="56">
        <v>0</v>
      </c>
      <c r="CU9" s="56">
        <v>7.51</v>
      </c>
      <c r="CV9" s="56">
        <v>2.14</v>
      </c>
      <c r="CW9" s="56">
        <v>1.1299999999999999</v>
      </c>
      <c r="CX9" s="56">
        <v>0</v>
      </c>
      <c r="CY9" s="56">
        <v>8.4</v>
      </c>
      <c r="CZ9" s="56">
        <v>5.27</v>
      </c>
      <c r="DA9" s="56">
        <v>13.63</v>
      </c>
      <c r="DB9" s="56">
        <v>20.78</v>
      </c>
      <c r="DC9" s="56">
        <v>1.1499999999999999</v>
      </c>
      <c r="DD9" s="56">
        <v>60.01</v>
      </c>
      <c r="DE9" s="56">
        <v>19.18</v>
      </c>
      <c r="DF9" s="56">
        <v>0</v>
      </c>
      <c r="DG9" s="56">
        <v>0.172066</v>
      </c>
      <c r="DH9" s="56">
        <v>1.2753799999999999E-2</v>
      </c>
      <c r="DI9" s="56">
        <v>0</v>
      </c>
      <c r="DJ9" s="56">
        <v>0</v>
      </c>
      <c r="DK9" s="56">
        <v>7.4915999999999996E-2</v>
      </c>
      <c r="DL9" s="56">
        <v>0.144536</v>
      </c>
      <c r="DM9" s="56">
        <v>0.25846799999999998</v>
      </c>
      <c r="DN9" s="56">
        <v>1.0530599999999999E-2</v>
      </c>
      <c r="DO9" s="56">
        <v>0.67327000000000004</v>
      </c>
      <c r="DP9" s="56">
        <v>0.18482000000000001</v>
      </c>
      <c r="DQ9" s="56" t="s">
        <v>925</v>
      </c>
      <c r="DR9" s="56" t="s">
        <v>875</v>
      </c>
      <c r="DS9" s="56" t="s">
        <v>22</v>
      </c>
      <c r="DT9" s="56">
        <v>0</v>
      </c>
      <c r="DU9" s="56">
        <v>0</v>
      </c>
      <c r="DV9" s="56">
        <v>0</v>
      </c>
      <c r="DW9" s="56">
        <v>0</v>
      </c>
      <c r="DX9" s="56"/>
      <c r="DY9" s="56"/>
      <c r="DZ9" s="56"/>
      <c r="EA9" s="56"/>
      <c r="EB9" s="56"/>
      <c r="EC9" s="56"/>
      <c r="ED9" s="56"/>
      <c r="EE9" s="56"/>
      <c r="EF9" s="56"/>
      <c r="EG9" s="56"/>
      <c r="EH9" s="56"/>
      <c r="EI9" s="56"/>
      <c r="EJ9" s="56"/>
      <c r="EK9" s="56"/>
      <c r="EL9" s="56"/>
      <c r="EM9" s="56"/>
      <c r="EN9" s="56">
        <v>67.596299999999999</v>
      </c>
      <c r="EO9" s="56">
        <v>35.649500000000003</v>
      </c>
      <c r="EP9" s="56">
        <v>111.69</v>
      </c>
      <c r="EQ9" s="56">
        <v>0</v>
      </c>
      <c r="ER9" s="56">
        <v>0</v>
      </c>
      <c r="ES9" s="56">
        <v>0</v>
      </c>
      <c r="ET9" s="56">
        <v>0</v>
      </c>
      <c r="EU9" s="56">
        <v>505.55700000000002</v>
      </c>
      <c r="EV9" s="56">
        <v>953.51900000000001</v>
      </c>
      <c r="EW9" s="56">
        <v>2025.88</v>
      </c>
      <c r="EX9" s="56">
        <v>119.621</v>
      </c>
      <c r="EY9" s="56">
        <v>3819.52</v>
      </c>
      <c r="EZ9" s="56">
        <v>76.747699999999995</v>
      </c>
      <c r="FA9" s="56">
        <v>0</v>
      </c>
      <c r="FB9" s="56">
        <v>0</v>
      </c>
      <c r="FC9" s="56">
        <v>0</v>
      </c>
      <c r="FD9" s="56">
        <v>105.038</v>
      </c>
      <c r="FE9" s="56">
        <v>0</v>
      </c>
      <c r="FF9" s="56">
        <v>43.669699999999999</v>
      </c>
      <c r="FG9" s="56">
        <v>0</v>
      </c>
      <c r="FH9" s="56">
        <v>0</v>
      </c>
      <c r="FI9" s="56">
        <v>225.45500000000001</v>
      </c>
      <c r="FJ9" s="56">
        <v>0</v>
      </c>
      <c r="FK9" s="56">
        <v>0</v>
      </c>
      <c r="FL9" s="56">
        <v>0</v>
      </c>
      <c r="FM9" s="56">
        <v>0</v>
      </c>
      <c r="FN9" s="56">
        <v>0</v>
      </c>
      <c r="FO9" s="56">
        <v>0</v>
      </c>
      <c r="FP9" s="56">
        <v>0</v>
      </c>
      <c r="FQ9" s="56">
        <v>0</v>
      </c>
      <c r="FR9" s="56">
        <v>0</v>
      </c>
      <c r="FS9" s="56">
        <v>0</v>
      </c>
      <c r="FT9" s="56">
        <v>7.51</v>
      </c>
      <c r="FU9" s="56">
        <v>2.14</v>
      </c>
      <c r="FV9" s="56">
        <v>1.1299999999999999</v>
      </c>
      <c r="FW9" s="56">
        <v>0</v>
      </c>
      <c r="FX9" s="56">
        <v>8.4</v>
      </c>
      <c r="FY9" s="56">
        <v>0</v>
      </c>
      <c r="FZ9" s="56">
        <v>0</v>
      </c>
      <c r="GA9" s="56">
        <v>5.27</v>
      </c>
      <c r="GB9" s="56">
        <v>13.63</v>
      </c>
      <c r="GC9" s="56">
        <v>20.78</v>
      </c>
      <c r="GD9" s="56">
        <v>1.1499999999999999</v>
      </c>
      <c r="GE9" s="56">
        <v>60.01</v>
      </c>
      <c r="GF9" s="56">
        <v>0</v>
      </c>
      <c r="GG9" s="56">
        <v>0.172066</v>
      </c>
      <c r="GH9" s="56">
        <v>1.2753799999999999E-2</v>
      </c>
      <c r="GI9" s="56">
        <v>0</v>
      </c>
      <c r="GJ9" s="56">
        <v>0</v>
      </c>
      <c r="GK9" s="56">
        <v>0</v>
      </c>
      <c r="GL9" s="56">
        <v>0</v>
      </c>
      <c r="GM9" s="56">
        <v>7.4915999999999996E-2</v>
      </c>
      <c r="GN9" s="56">
        <v>0.144536</v>
      </c>
      <c r="GO9" s="56">
        <v>0.25846799999999998</v>
      </c>
      <c r="GP9" s="56">
        <v>1.0530599999999999E-2</v>
      </c>
      <c r="GQ9" s="56">
        <v>0.67327000000000004</v>
      </c>
      <c r="GR9" s="56">
        <v>148.465</v>
      </c>
      <c r="GS9" s="56">
        <v>90.926299999999998</v>
      </c>
      <c r="GT9" s="56">
        <v>111.69</v>
      </c>
      <c r="GU9" s="56">
        <v>0</v>
      </c>
      <c r="GV9" s="56">
        <v>0</v>
      </c>
      <c r="GW9" s="56">
        <v>2135</v>
      </c>
      <c r="GX9" s="56">
        <v>930.00099999999998</v>
      </c>
      <c r="GY9" s="56">
        <v>2637.81</v>
      </c>
      <c r="GZ9" s="56">
        <v>297.5</v>
      </c>
      <c r="HA9" s="56">
        <v>6351.39</v>
      </c>
      <c r="HB9" s="56">
        <v>123.556</v>
      </c>
      <c r="HC9" s="56">
        <v>0</v>
      </c>
      <c r="HD9" s="56">
        <v>0</v>
      </c>
      <c r="HE9" s="56">
        <v>0</v>
      </c>
      <c r="HF9" s="56">
        <v>159.96299999999999</v>
      </c>
      <c r="HG9" s="56">
        <v>0</v>
      </c>
      <c r="HH9" s="56">
        <v>65.400000000000006</v>
      </c>
      <c r="HI9" s="56">
        <v>0</v>
      </c>
      <c r="HJ9" s="56">
        <v>0</v>
      </c>
      <c r="HK9" s="56">
        <v>348.91899999999998</v>
      </c>
      <c r="HL9" s="56">
        <v>0</v>
      </c>
      <c r="HM9" s="56">
        <v>0</v>
      </c>
      <c r="HN9" s="56">
        <v>0</v>
      </c>
      <c r="HO9" s="56">
        <v>0</v>
      </c>
      <c r="HP9" s="56">
        <v>0</v>
      </c>
      <c r="HQ9" s="56">
        <v>0</v>
      </c>
      <c r="HR9" s="56">
        <v>0</v>
      </c>
      <c r="HS9" s="56">
        <v>0</v>
      </c>
      <c r="HT9" s="56">
        <v>0</v>
      </c>
      <c r="HU9" s="56">
        <v>0</v>
      </c>
      <c r="HV9" s="56">
        <v>12.35</v>
      </c>
      <c r="HW9" s="56">
        <v>5.55</v>
      </c>
      <c r="HX9" s="56">
        <v>1.1299999999999999</v>
      </c>
      <c r="HY9" s="56">
        <v>0</v>
      </c>
      <c r="HZ9" s="56">
        <v>12.79</v>
      </c>
      <c r="IA9" s="56">
        <v>22.42</v>
      </c>
      <c r="IB9" s="56">
        <v>14.59</v>
      </c>
      <c r="IC9" s="56">
        <v>27.08</v>
      </c>
      <c r="ID9" s="56">
        <v>2.74</v>
      </c>
      <c r="IE9" s="56">
        <v>98.65</v>
      </c>
      <c r="IF9" s="56">
        <v>0</v>
      </c>
      <c r="IG9" s="56">
        <v>0.299788</v>
      </c>
      <c r="IH9" s="56">
        <v>1.2753799999999999E-2</v>
      </c>
      <c r="II9" s="56">
        <v>0</v>
      </c>
      <c r="IJ9" s="56">
        <v>0</v>
      </c>
      <c r="IK9" s="56">
        <v>0.33579999999999999</v>
      </c>
      <c r="IL9" s="56">
        <v>0.11074100000000001</v>
      </c>
      <c r="IM9" s="56">
        <v>0.35138000000000003</v>
      </c>
      <c r="IN9" s="56">
        <v>4.1461199999999997E-3</v>
      </c>
      <c r="IO9" s="56">
        <v>1.1146100000000001</v>
      </c>
      <c r="IP9" s="56">
        <v>53</v>
      </c>
      <c r="IQ9" s="56">
        <v>0</v>
      </c>
      <c r="IR9" s="56">
        <v>53</v>
      </c>
      <c r="IS9" s="56">
        <v>0</v>
      </c>
      <c r="IT9" s="56">
        <v>0</v>
      </c>
      <c r="IU9" s="56">
        <v>3.86</v>
      </c>
      <c r="IV9" s="56">
        <v>15.32</v>
      </c>
      <c r="IW9" s="56">
        <v>3.86</v>
      </c>
      <c r="IX9" s="56">
        <v>15.32</v>
      </c>
      <c r="IY9" s="56">
        <v>3.86</v>
      </c>
      <c r="IZ9" s="56">
        <v>15.32</v>
      </c>
      <c r="JA9" s="56">
        <v>7.92</v>
      </c>
      <c r="JB9" s="56">
        <v>23.9</v>
      </c>
      <c r="JC9" s="56">
        <v>1</v>
      </c>
      <c r="JD9" s="56"/>
      <c r="JE9" s="56"/>
      <c r="JF9" s="56"/>
      <c r="JG9" s="56"/>
      <c r="JH9" s="56"/>
      <c r="JI9" s="56"/>
      <c r="JJ9" s="56"/>
      <c r="JK9" s="56"/>
      <c r="JL9" s="56"/>
      <c r="JM9" s="56"/>
      <c r="JN9" s="56"/>
      <c r="JO9" s="56"/>
    </row>
    <row r="10" spans="1:275" x14ac:dyDescent="0.25">
      <c r="A10" s="58">
        <v>43069.352395833332</v>
      </c>
      <c r="B10" s="56" t="s">
        <v>338</v>
      </c>
      <c r="C10" s="56" t="s">
        <v>579</v>
      </c>
      <c r="D10" s="56">
        <v>7</v>
      </c>
      <c r="E10" s="56">
        <v>1</v>
      </c>
      <c r="F10" s="56">
        <v>2100</v>
      </c>
      <c r="G10" s="56" t="s">
        <v>104</v>
      </c>
      <c r="H10" s="56" t="s">
        <v>105</v>
      </c>
      <c r="I10" s="56">
        <v>0</v>
      </c>
      <c r="J10" s="56">
        <v>50.9</v>
      </c>
      <c r="K10" s="56">
        <v>24.9663</v>
      </c>
      <c r="L10" s="56">
        <v>3.4861300000000002</v>
      </c>
      <c r="M10" s="56">
        <v>111.69</v>
      </c>
      <c r="N10" s="56">
        <v>0</v>
      </c>
      <c r="O10" s="56">
        <v>0</v>
      </c>
      <c r="P10" s="56">
        <v>0</v>
      </c>
      <c r="Q10" s="56">
        <v>0</v>
      </c>
      <c r="R10" s="56">
        <v>505.55700000000002</v>
      </c>
      <c r="S10" s="56">
        <v>955.10799999999995</v>
      </c>
      <c r="T10" s="56">
        <v>2025.88</v>
      </c>
      <c r="U10" s="56">
        <v>119.621</v>
      </c>
      <c r="V10" s="56">
        <v>3746.31</v>
      </c>
      <c r="W10" s="56">
        <v>28.345300000000002</v>
      </c>
      <c r="X10" s="56">
        <v>0</v>
      </c>
      <c r="Y10" s="56">
        <v>0</v>
      </c>
      <c r="Z10" s="56">
        <v>0</v>
      </c>
      <c r="AA10" s="56">
        <v>103.33</v>
      </c>
      <c r="AB10" s="56">
        <v>0</v>
      </c>
      <c r="AC10" s="56">
        <v>43.669699999999999</v>
      </c>
      <c r="AD10" s="56">
        <v>0</v>
      </c>
      <c r="AE10" s="56">
        <v>0</v>
      </c>
      <c r="AF10" s="56">
        <v>175.346</v>
      </c>
      <c r="AG10" s="56">
        <v>0</v>
      </c>
      <c r="AH10" s="56">
        <v>0</v>
      </c>
      <c r="AI10" s="56">
        <v>0</v>
      </c>
      <c r="AJ10" s="56">
        <v>0</v>
      </c>
      <c r="AK10" s="56">
        <v>0</v>
      </c>
      <c r="AL10" s="56">
        <v>0</v>
      </c>
      <c r="AM10" s="56">
        <v>0</v>
      </c>
      <c r="AN10" s="56">
        <v>0</v>
      </c>
      <c r="AO10" s="56">
        <v>0</v>
      </c>
      <c r="AP10" s="56">
        <v>0</v>
      </c>
      <c r="AQ10" s="56">
        <v>2.68</v>
      </c>
      <c r="AR10" s="56">
        <v>0.28999999999999998</v>
      </c>
      <c r="AS10" s="56">
        <v>1.17</v>
      </c>
      <c r="AT10" s="56">
        <v>0</v>
      </c>
      <c r="AU10" s="56">
        <v>8.1</v>
      </c>
      <c r="AV10" s="56">
        <v>0</v>
      </c>
      <c r="AW10" s="56">
        <v>0</v>
      </c>
      <c r="AX10" s="56">
        <v>5.54</v>
      </c>
      <c r="AY10" s="56">
        <v>13.89</v>
      </c>
      <c r="AZ10" s="56">
        <v>21.65</v>
      </c>
      <c r="BA10" s="56">
        <v>1.22</v>
      </c>
      <c r="BB10" s="56">
        <v>54.54</v>
      </c>
      <c r="BC10" s="56">
        <v>12.24</v>
      </c>
      <c r="BD10" s="56">
        <v>0</v>
      </c>
      <c r="BE10" s="56">
        <v>3.1978600000000003E-2</v>
      </c>
      <c r="BF10" s="56">
        <v>1.2753799999999999E-2</v>
      </c>
      <c r="BG10" s="56">
        <v>0</v>
      </c>
      <c r="BH10" s="56">
        <v>0</v>
      </c>
      <c r="BI10" s="56">
        <v>0</v>
      </c>
      <c r="BJ10" s="56">
        <v>0</v>
      </c>
      <c r="BK10" s="56">
        <v>7.4915999999999996E-2</v>
      </c>
      <c r="BL10" s="56">
        <v>0.14405599999999999</v>
      </c>
      <c r="BM10" s="56">
        <v>0.25846799999999998</v>
      </c>
      <c r="BN10" s="56">
        <v>1.0530599999999999E-2</v>
      </c>
      <c r="BO10" s="56">
        <v>0.53270300000000004</v>
      </c>
      <c r="BP10" s="56">
        <v>4.4732399999999999E-2</v>
      </c>
      <c r="BQ10" s="56">
        <v>24.9663</v>
      </c>
      <c r="BR10" s="56">
        <v>3.4861300000000002</v>
      </c>
      <c r="BS10" s="56">
        <v>111.69</v>
      </c>
      <c r="BT10" s="56">
        <v>0</v>
      </c>
      <c r="BU10" s="56">
        <v>0</v>
      </c>
      <c r="BV10" s="56">
        <v>505.55700000000002</v>
      </c>
      <c r="BW10" s="56">
        <v>955.10799999999995</v>
      </c>
      <c r="BX10" s="56">
        <v>2025.88</v>
      </c>
      <c r="BY10" s="56">
        <v>119.621</v>
      </c>
      <c r="BZ10" s="56">
        <v>3746.31</v>
      </c>
      <c r="CA10" s="56">
        <v>28.345300000000002</v>
      </c>
      <c r="CB10" s="56">
        <v>0</v>
      </c>
      <c r="CC10" s="56">
        <v>0</v>
      </c>
      <c r="CD10" s="56">
        <v>0</v>
      </c>
      <c r="CE10" s="56">
        <v>103.33</v>
      </c>
      <c r="CF10" s="56">
        <v>0</v>
      </c>
      <c r="CG10" s="56">
        <v>43.669699999999999</v>
      </c>
      <c r="CH10" s="56">
        <v>0</v>
      </c>
      <c r="CI10" s="56">
        <v>0</v>
      </c>
      <c r="CJ10" s="56">
        <v>175.346</v>
      </c>
      <c r="CK10" s="56">
        <v>0</v>
      </c>
      <c r="CL10" s="56">
        <v>0</v>
      </c>
      <c r="CM10" s="56">
        <v>0</v>
      </c>
      <c r="CN10" s="56">
        <v>0</v>
      </c>
      <c r="CO10" s="56">
        <v>0</v>
      </c>
      <c r="CP10" s="56">
        <v>0</v>
      </c>
      <c r="CQ10" s="56">
        <v>0</v>
      </c>
      <c r="CR10" s="56">
        <v>0</v>
      </c>
      <c r="CS10" s="56">
        <v>0</v>
      </c>
      <c r="CT10" s="56">
        <v>0</v>
      </c>
      <c r="CU10" s="56">
        <v>2.68</v>
      </c>
      <c r="CV10" s="56">
        <v>0.28999999999999998</v>
      </c>
      <c r="CW10" s="56">
        <v>1.17</v>
      </c>
      <c r="CX10" s="56">
        <v>0</v>
      </c>
      <c r="CY10" s="56">
        <v>8.1</v>
      </c>
      <c r="CZ10" s="56">
        <v>5.54</v>
      </c>
      <c r="DA10" s="56">
        <v>13.89</v>
      </c>
      <c r="DB10" s="56">
        <v>21.65</v>
      </c>
      <c r="DC10" s="56">
        <v>1.22</v>
      </c>
      <c r="DD10" s="56">
        <v>54.54</v>
      </c>
      <c r="DE10" s="56">
        <v>12.24</v>
      </c>
      <c r="DF10" s="56">
        <v>0</v>
      </c>
      <c r="DG10" s="56">
        <v>3.1978600000000003E-2</v>
      </c>
      <c r="DH10" s="56">
        <v>1.2753799999999999E-2</v>
      </c>
      <c r="DI10" s="56">
        <v>0</v>
      </c>
      <c r="DJ10" s="56">
        <v>0</v>
      </c>
      <c r="DK10" s="56">
        <v>7.4915999999999996E-2</v>
      </c>
      <c r="DL10" s="56">
        <v>0.14405599999999999</v>
      </c>
      <c r="DM10" s="56">
        <v>0.25846799999999998</v>
      </c>
      <c r="DN10" s="56">
        <v>1.0530599999999999E-2</v>
      </c>
      <c r="DO10" s="56">
        <v>0.53270300000000004</v>
      </c>
      <c r="DP10" s="56">
        <v>4.4732399999999999E-2</v>
      </c>
      <c r="DQ10" s="56" t="s">
        <v>925</v>
      </c>
      <c r="DR10" s="56" t="s">
        <v>875</v>
      </c>
      <c r="DS10" s="56" t="s">
        <v>22</v>
      </c>
      <c r="DT10" s="56">
        <v>0</v>
      </c>
      <c r="DU10" s="56">
        <v>0</v>
      </c>
      <c r="DV10" s="56">
        <v>0</v>
      </c>
      <c r="DW10" s="56">
        <v>0</v>
      </c>
      <c r="DX10" s="56"/>
      <c r="DY10" s="56"/>
      <c r="DZ10" s="56"/>
      <c r="EA10" s="56"/>
      <c r="EB10" s="56"/>
      <c r="EC10" s="56"/>
      <c r="ED10" s="56"/>
      <c r="EE10" s="56"/>
      <c r="EF10" s="56"/>
      <c r="EG10" s="56"/>
      <c r="EH10" s="56"/>
      <c r="EI10" s="56"/>
      <c r="EJ10" s="56"/>
      <c r="EK10" s="56"/>
      <c r="EL10" s="56"/>
      <c r="EM10" s="56"/>
      <c r="EN10" s="56">
        <v>24.9663</v>
      </c>
      <c r="EO10" s="56">
        <v>3.4861300000000002</v>
      </c>
      <c r="EP10" s="56">
        <v>111.69</v>
      </c>
      <c r="EQ10" s="56">
        <v>0</v>
      </c>
      <c r="ER10" s="56">
        <v>0</v>
      </c>
      <c r="ES10" s="56">
        <v>0</v>
      </c>
      <c r="ET10" s="56">
        <v>0</v>
      </c>
      <c r="EU10" s="56">
        <v>505.55700000000002</v>
      </c>
      <c r="EV10" s="56">
        <v>955.10799999999995</v>
      </c>
      <c r="EW10" s="56">
        <v>2025.88</v>
      </c>
      <c r="EX10" s="56">
        <v>119.621</v>
      </c>
      <c r="EY10" s="56">
        <v>3746.31</v>
      </c>
      <c r="EZ10" s="56">
        <v>28.345300000000002</v>
      </c>
      <c r="FA10" s="56">
        <v>0</v>
      </c>
      <c r="FB10" s="56">
        <v>0</v>
      </c>
      <c r="FC10" s="56">
        <v>0</v>
      </c>
      <c r="FD10" s="56">
        <v>103.33</v>
      </c>
      <c r="FE10" s="56">
        <v>0</v>
      </c>
      <c r="FF10" s="56">
        <v>43.669699999999999</v>
      </c>
      <c r="FG10" s="56">
        <v>0</v>
      </c>
      <c r="FH10" s="56">
        <v>0</v>
      </c>
      <c r="FI10" s="56">
        <v>175.346</v>
      </c>
      <c r="FJ10" s="56">
        <v>0</v>
      </c>
      <c r="FK10" s="56">
        <v>0</v>
      </c>
      <c r="FL10" s="56">
        <v>0</v>
      </c>
      <c r="FM10" s="56">
        <v>0</v>
      </c>
      <c r="FN10" s="56">
        <v>0</v>
      </c>
      <c r="FO10" s="56">
        <v>0</v>
      </c>
      <c r="FP10" s="56">
        <v>0</v>
      </c>
      <c r="FQ10" s="56">
        <v>0</v>
      </c>
      <c r="FR10" s="56">
        <v>0</v>
      </c>
      <c r="FS10" s="56">
        <v>0</v>
      </c>
      <c r="FT10" s="56">
        <v>2.68</v>
      </c>
      <c r="FU10" s="56">
        <v>0.28999999999999998</v>
      </c>
      <c r="FV10" s="56">
        <v>1.17</v>
      </c>
      <c r="FW10" s="56">
        <v>0</v>
      </c>
      <c r="FX10" s="56">
        <v>8.1</v>
      </c>
      <c r="FY10" s="56">
        <v>0</v>
      </c>
      <c r="FZ10" s="56">
        <v>0</v>
      </c>
      <c r="GA10" s="56">
        <v>5.54</v>
      </c>
      <c r="GB10" s="56">
        <v>13.89</v>
      </c>
      <c r="GC10" s="56">
        <v>21.65</v>
      </c>
      <c r="GD10" s="56">
        <v>1.22</v>
      </c>
      <c r="GE10" s="56">
        <v>54.54</v>
      </c>
      <c r="GF10" s="56">
        <v>0</v>
      </c>
      <c r="GG10" s="56">
        <v>3.1978600000000003E-2</v>
      </c>
      <c r="GH10" s="56">
        <v>1.2753799999999999E-2</v>
      </c>
      <c r="GI10" s="56">
        <v>0</v>
      </c>
      <c r="GJ10" s="56">
        <v>0</v>
      </c>
      <c r="GK10" s="56">
        <v>0</v>
      </c>
      <c r="GL10" s="56">
        <v>0</v>
      </c>
      <c r="GM10" s="56">
        <v>7.4915999999999996E-2</v>
      </c>
      <c r="GN10" s="56">
        <v>0.14405599999999999</v>
      </c>
      <c r="GO10" s="56">
        <v>0.25846799999999998</v>
      </c>
      <c r="GP10" s="56">
        <v>1.0530599999999999E-2</v>
      </c>
      <c r="GQ10" s="56">
        <v>0.53270300000000004</v>
      </c>
      <c r="GR10" s="56">
        <v>60.110799999999998</v>
      </c>
      <c r="GS10" s="56">
        <v>29.023700000000002</v>
      </c>
      <c r="GT10" s="56">
        <v>111.69</v>
      </c>
      <c r="GU10" s="56">
        <v>0</v>
      </c>
      <c r="GV10" s="56">
        <v>0</v>
      </c>
      <c r="GW10" s="56">
        <v>2135</v>
      </c>
      <c r="GX10" s="56">
        <v>930.00099999999998</v>
      </c>
      <c r="GY10" s="56">
        <v>2637.81</v>
      </c>
      <c r="GZ10" s="56">
        <v>297.5</v>
      </c>
      <c r="HA10" s="56">
        <v>6201.14</v>
      </c>
      <c r="HB10" s="56">
        <v>50.024000000000001</v>
      </c>
      <c r="HC10" s="56">
        <v>0</v>
      </c>
      <c r="HD10" s="56">
        <v>0</v>
      </c>
      <c r="HE10" s="56">
        <v>0</v>
      </c>
      <c r="HF10" s="56">
        <v>158.42400000000001</v>
      </c>
      <c r="HG10" s="56">
        <v>0</v>
      </c>
      <c r="HH10" s="56">
        <v>65.400000000000006</v>
      </c>
      <c r="HI10" s="56">
        <v>0</v>
      </c>
      <c r="HJ10" s="56">
        <v>0</v>
      </c>
      <c r="HK10" s="56">
        <v>273.84800000000001</v>
      </c>
      <c r="HL10" s="56">
        <v>0</v>
      </c>
      <c r="HM10" s="56">
        <v>0</v>
      </c>
      <c r="HN10" s="56">
        <v>0</v>
      </c>
      <c r="HO10" s="56">
        <v>0</v>
      </c>
      <c r="HP10" s="56">
        <v>0</v>
      </c>
      <c r="HQ10" s="56">
        <v>0</v>
      </c>
      <c r="HR10" s="56">
        <v>0</v>
      </c>
      <c r="HS10" s="56">
        <v>0</v>
      </c>
      <c r="HT10" s="56">
        <v>0</v>
      </c>
      <c r="HU10" s="56">
        <v>0</v>
      </c>
      <c r="HV10" s="56">
        <v>4.8499999999999996</v>
      </c>
      <c r="HW10" s="56">
        <v>2.38</v>
      </c>
      <c r="HX10" s="56">
        <v>1.17</v>
      </c>
      <c r="HY10" s="56">
        <v>0</v>
      </c>
      <c r="HZ10" s="56">
        <v>12.42</v>
      </c>
      <c r="IA10" s="56">
        <v>23.59</v>
      </c>
      <c r="IB10" s="56">
        <v>14.88</v>
      </c>
      <c r="IC10" s="56">
        <v>28.26</v>
      </c>
      <c r="ID10" s="56">
        <v>2.93</v>
      </c>
      <c r="IE10" s="56">
        <v>90.48</v>
      </c>
      <c r="IF10" s="56">
        <v>0</v>
      </c>
      <c r="IG10" s="56">
        <v>0.133802</v>
      </c>
      <c r="IH10" s="56">
        <v>1.2753799999999999E-2</v>
      </c>
      <c r="II10" s="56">
        <v>0</v>
      </c>
      <c r="IJ10" s="56">
        <v>0</v>
      </c>
      <c r="IK10" s="56">
        <v>0.33579999999999999</v>
      </c>
      <c r="IL10" s="56">
        <v>0.11074100000000001</v>
      </c>
      <c r="IM10" s="56">
        <v>0.35138000000000003</v>
      </c>
      <c r="IN10" s="56">
        <v>4.1461199999999997E-3</v>
      </c>
      <c r="IO10" s="56">
        <v>0.94862299999999999</v>
      </c>
      <c r="IP10" s="56">
        <v>50.9</v>
      </c>
      <c r="IQ10" s="56">
        <v>0</v>
      </c>
      <c r="IR10" s="56">
        <v>50.9</v>
      </c>
      <c r="IS10" s="56">
        <v>0</v>
      </c>
      <c r="IT10" s="56">
        <v>0</v>
      </c>
      <c r="IU10" s="56">
        <v>1.69</v>
      </c>
      <c r="IV10" s="56">
        <v>10.55</v>
      </c>
      <c r="IW10" s="56">
        <v>1.69</v>
      </c>
      <c r="IX10" s="56">
        <v>10.55</v>
      </c>
      <c r="IY10" s="56">
        <v>1.69</v>
      </c>
      <c r="IZ10" s="56">
        <v>10.55</v>
      </c>
      <c r="JA10" s="56">
        <v>4.07</v>
      </c>
      <c r="JB10" s="56">
        <v>16.75</v>
      </c>
      <c r="JC10" s="56">
        <v>1</v>
      </c>
      <c r="JD10" s="56"/>
      <c r="JE10" s="56"/>
      <c r="JF10" s="56"/>
      <c r="JG10" s="56"/>
      <c r="JH10" s="56"/>
      <c r="JI10" s="56"/>
      <c r="JJ10" s="56"/>
      <c r="JK10" s="56"/>
      <c r="JL10" s="56"/>
      <c r="JM10" s="56"/>
      <c r="JN10" s="56"/>
      <c r="JO10" s="56"/>
    </row>
    <row r="11" spans="1:275" x14ac:dyDescent="0.25">
      <c r="A11" s="58">
        <v>43069.352638888886</v>
      </c>
      <c r="B11" s="56" t="s">
        <v>339</v>
      </c>
      <c r="C11" s="56" t="s">
        <v>580</v>
      </c>
      <c r="D11" s="56">
        <v>8</v>
      </c>
      <c r="E11" s="56">
        <v>1</v>
      </c>
      <c r="F11" s="56">
        <v>2100</v>
      </c>
      <c r="G11" s="56" t="s">
        <v>104</v>
      </c>
      <c r="H11" s="56" t="s">
        <v>105</v>
      </c>
      <c r="I11" s="56">
        <v>0</v>
      </c>
      <c r="J11" s="56">
        <v>47.7</v>
      </c>
      <c r="K11" s="56">
        <v>35.706299999999999</v>
      </c>
      <c r="L11" s="56">
        <v>226.69800000000001</v>
      </c>
      <c r="M11" s="56">
        <v>111.69</v>
      </c>
      <c r="N11" s="56">
        <v>0</v>
      </c>
      <c r="O11" s="56">
        <v>0</v>
      </c>
      <c r="P11" s="56">
        <v>0</v>
      </c>
      <c r="Q11" s="56">
        <v>0</v>
      </c>
      <c r="R11" s="56">
        <v>505.55700000000002</v>
      </c>
      <c r="S11" s="56">
        <v>969.92</v>
      </c>
      <c r="T11" s="56">
        <v>2025.88</v>
      </c>
      <c r="U11" s="56">
        <v>119.621</v>
      </c>
      <c r="V11" s="56">
        <v>3995.07</v>
      </c>
      <c r="W11" s="56">
        <v>40.540399999999998</v>
      </c>
      <c r="X11" s="56">
        <v>0</v>
      </c>
      <c r="Y11" s="56">
        <v>0</v>
      </c>
      <c r="Z11" s="56">
        <v>0</v>
      </c>
      <c r="AA11" s="56">
        <v>100.66</v>
      </c>
      <c r="AB11" s="56">
        <v>0</v>
      </c>
      <c r="AC11" s="56">
        <v>43.669699999999999</v>
      </c>
      <c r="AD11" s="56">
        <v>0</v>
      </c>
      <c r="AE11" s="56">
        <v>0</v>
      </c>
      <c r="AF11" s="56">
        <v>184.87</v>
      </c>
      <c r="AG11" s="56">
        <v>0</v>
      </c>
      <c r="AH11" s="56">
        <v>0</v>
      </c>
      <c r="AI11" s="56">
        <v>0</v>
      </c>
      <c r="AJ11" s="56">
        <v>0</v>
      </c>
      <c r="AK11" s="56">
        <v>0</v>
      </c>
      <c r="AL11" s="56">
        <v>0</v>
      </c>
      <c r="AM11" s="56">
        <v>0</v>
      </c>
      <c r="AN11" s="56">
        <v>0</v>
      </c>
      <c r="AO11" s="56">
        <v>0</v>
      </c>
      <c r="AP11" s="56">
        <v>0</v>
      </c>
      <c r="AQ11" s="56">
        <v>3.98</v>
      </c>
      <c r="AR11" s="56">
        <v>6.24</v>
      </c>
      <c r="AS11" s="56">
        <v>1.1299999999999999</v>
      </c>
      <c r="AT11" s="56">
        <v>0</v>
      </c>
      <c r="AU11" s="56">
        <v>8.0500000000000007</v>
      </c>
      <c r="AV11" s="56">
        <v>0</v>
      </c>
      <c r="AW11" s="56">
        <v>0</v>
      </c>
      <c r="AX11" s="56">
        <v>5.32</v>
      </c>
      <c r="AY11" s="56">
        <v>13.84</v>
      </c>
      <c r="AZ11" s="56">
        <v>20.87</v>
      </c>
      <c r="BA11" s="56">
        <v>1.17</v>
      </c>
      <c r="BB11" s="56">
        <v>60.6</v>
      </c>
      <c r="BC11" s="56">
        <v>19.399999999999999</v>
      </c>
      <c r="BD11" s="56">
        <v>0</v>
      </c>
      <c r="BE11" s="56">
        <v>0.45319399999999999</v>
      </c>
      <c r="BF11" s="56">
        <v>1.2753799999999999E-2</v>
      </c>
      <c r="BG11" s="56">
        <v>0</v>
      </c>
      <c r="BH11" s="56">
        <v>0</v>
      </c>
      <c r="BI11" s="56">
        <v>0</v>
      </c>
      <c r="BJ11" s="56">
        <v>0</v>
      </c>
      <c r="BK11" s="56">
        <v>7.4915999999999996E-2</v>
      </c>
      <c r="BL11" s="56">
        <v>0.14919199999999999</v>
      </c>
      <c r="BM11" s="56">
        <v>0.25846799999999998</v>
      </c>
      <c r="BN11" s="56">
        <v>1.0530599999999999E-2</v>
      </c>
      <c r="BO11" s="56">
        <v>0.95905499999999999</v>
      </c>
      <c r="BP11" s="56">
        <v>0.46594799999999997</v>
      </c>
      <c r="BQ11" s="56">
        <v>35.706299999999999</v>
      </c>
      <c r="BR11" s="56">
        <v>226.69800000000001</v>
      </c>
      <c r="BS11" s="56">
        <v>111.69</v>
      </c>
      <c r="BT11" s="56">
        <v>0</v>
      </c>
      <c r="BU11" s="56">
        <v>0</v>
      </c>
      <c r="BV11" s="56">
        <v>505.55700000000002</v>
      </c>
      <c r="BW11" s="56">
        <v>969.92</v>
      </c>
      <c r="BX11" s="56">
        <v>2025.88</v>
      </c>
      <c r="BY11" s="56">
        <v>119.621</v>
      </c>
      <c r="BZ11" s="56">
        <v>3995.07</v>
      </c>
      <c r="CA11" s="56">
        <v>40.540399999999998</v>
      </c>
      <c r="CB11" s="56">
        <v>0</v>
      </c>
      <c r="CC11" s="56">
        <v>0</v>
      </c>
      <c r="CD11" s="56">
        <v>0</v>
      </c>
      <c r="CE11" s="56">
        <v>100.66</v>
      </c>
      <c r="CF11" s="56">
        <v>0</v>
      </c>
      <c r="CG11" s="56">
        <v>43.669699999999999</v>
      </c>
      <c r="CH11" s="56">
        <v>0</v>
      </c>
      <c r="CI11" s="56">
        <v>0</v>
      </c>
      <c r="CJ11" s="56">
        <v>184.87</v>
      </c>
      <c r="CK11" s="56">
        <v>0</v>
      </c>
      <c r="CL11" s="56">
        <v>0</v>
      </c>
      <c r="CM11" s="56">
        <v>0</v>
      </c>
      <c r="CN11" s="56">
        <v>0</v>
      </c>
      <c r="CO11" s="56">
        <v>0</v>
      </c>
      <c r="CP11" s="56">
        <v>0</v>
      </c>
      <c r="CQ11" s="56">
        <v>0</v>
      </c>
      <c r="CR11" s="56">
        <v>0</v>
      </c>
      <c r="CS11" s="56">
        <v>0</v>
      </c>
      <c r="CT11" s="56">
        <v>0</v>
      </c>
      <c r="CU11" s="56">
        <v>3.98</v>
      </c>
      <c r="CV11" s="56">
        <v>6.24</v>
      </c>
      <c r="CW11" s="56">
        <v>1.1299999999999999</v>
      </c>
      <c r="CX11" s="56">
        <v>0</v>
      </c>
      <c r="CY11" s="56">
        <v>8.0500000000000007</v>
      </c>
      <c r="CZ11" s="56">
        <v>5.32</v>
      </c>
      <c r="DA11" s="56">
        <v>13.84</v>
      </c>
      <c r="DB11" s="56">
        <v>20.87</v>
      </c>
      <c r="DC11" s="56">
        <v>1.17</v>
      </c>
      <c r="DD11" s="56">
        <v>60.6</v>
      </c>
      <c r="DE11" s="56">
        <v>19.399999999999999</v>
      </c>
      <c r="DF11" s="56">
        <v>0</v>
      </c>
      <c r="DG11" s="56">
        <v>0.45319399999999999</v>
      </c>
      <c r="DH11" s="56">
        <v>1.2753799999999999E-2</v>
      </c>
      <c r="DI11" s="56">
        <v>0</v>
      </c>
      <c r="DJ11" s="56">
        <v>0</v>
      </c>
      <c r="DK11" s="56">
        <v>7.4915999999999996E-2</v>
      </c>
      <c r="DL11" s="56">
        <v>0.14919199999999999</v>
      </c>
      <c r="DM11" s="56">
        <v>0.25846799999999998</v>
      </c>
      <c r="DN11" s="56">
        <v>1.0530599999999999E-2</v>
      </c>
      <c r="DO11" s="56">
        <v>0.95905499999999999</v>
      </c>
      <c r="DP11" s="56">
        <v>0.46594799999999997</v>
      </c>
      <c r="DQ11" s="56" t="s">
        <v>925</v>
      </c>
      <c r="DR11" s="56" t="s">
        <v>875</v>
      </c>
      <c r="DS11" s="56" t="s">
        <v>22</v>
      </c>
      <c r="DT11" s="56">
        <v>0</v>
      </c>
      <c r="DU11" s="56">
        <v>0</v>
      </c>
      <c r="DV11" s="56">
        <v>0</v>
      </c>
      <c r="DW11" s="56">
        <v>0</v>
      </c>
      <c r="DX11" s="56"/>
      <c r="DY11" s="56"/>
      <c r="DZ11" s="56"/>
      <c r="EA11" s="56"/>
      <c r="EB11" s="56"/>
      <c r="EC11" s="56"/>
      <c r="ED11" s="56"/>
      <c r="EE11" s="56"/>
      <c r="EF11" s="56"/>
      <c r="EG11" s="56"/>
      <c r="EH11" s="56"/>
      <c r="EI11" s="56"/>
      <c r="EJ11" s="56"/>
      <c r="EK11" s="56"/>
      <c r="EL11" s="56"/>
      <c r="EM11" s="56"/>
      <c r="EN11" s="56">
        <v>35.706299999999999</v>
      </c>
      <c r="EO11" s="56">
        <v>226.69800000000001</v>
      </c>
      <c r="EP11" s="56">
        <v>111.69</v>
      </c>
      <c r="EQ11" s="56">
        <v>0</v>
      </c>
      <c r="ER11" s="56">
        <v>0</v>
      </c>
      <c r="ES11" s="56">
        <v>0</v>
      </c>
      <c r="ET11" s="56">
        <v>0</v>
      </c>
      <c r="EU11" s="56">
        <v>505.55700000000002</v>
      </c>
      <c r="EV11" s="56">
        <v>969.92</v>
      </c>
      <c r="EW11" s="56">
        <v>2025.88</v>
      </c>
      <c r="EX11" s="56">
        <v>119.621</v>
      </c>
      <c r="EY11" s="56">
        <v>3995.07</v>
      </c>
      <c r="EZ11" s="56">
        <v>40.540399999999998</v>
      </c>
      <c r="FA11" s="56">
        <v>0</v>
      </c>
      <c r="FB11" s="56">
        <v>0</v>
      </c>
      <c r="FC11" s="56">
        <v>0</v>
      </c>
      <c r="FD11" s="56">
        <v>100.66</v>
      </c>
      <c r="FE11" s="56">
        <v>0</v>
      </c>
      <c r="FF11" s="56">
        <v>43.669699999999999</v>
      </c>
      <c r="FG11" s="56">
        <v>0</v>
      </c>
      <c r="FH11" s="56">
        <v>0</v>
      </c>
      <c r="FI11" s="56">
        <v>184.87</v>
      </c>
      <c r="FJ11" s="56">
        <v>0</v>
      </c>
      <c r="FK11" s="56">
        <v>0</v>
      </c>
      <c r="FL11" s="56">
        <v>0</v>
      </c>
      <c r="FM11" s="56">
        <v>0</v>
      </c>
      <c r="FN11" s="56">
        <v>0</v>
      </c>
      <c r="FO11" s="56">
        <v>0</v>
      </c>
      <c r="FP11" s="56">
        <v>0</v>
      </c>
      <c r="FQ11" s="56">
        <v>0</v>
      </c>
      <c r="FR11" s="56">
        <v>0</v>
      </c>
      <c r="FS11" s="56">
        <v>0</v>
      </c>
      <c r="FT11" s="56">
        <v>3.98</v>
      </c>
      <c r="FU11" s="56">
        <v>6.24</v>
      </c>
      <c r="FV11" s="56">
        <v>1.1299999999999999</v>
      </c>
      <c r="FW11" s="56">
        <v>0</v>
      </c>
      <c r="FX11" s="56">
        <v>8.0500000000000007</v>
      </c>
      <c r="FY11" s="56">
        <v>0</v>
      </c>
      <c r="FZ11" s="56">
        <v>0</v>
      </c>
      <c r="GA11" s="56">
        <v>5.32</v>
      </c>
      <c r="GB11" s="56">
        <v>13.84</v>
      </c>
      <c r="GC11" s="56">
        <v>20.87</v>
      </c>
      <c r="GD11" s="56">
        <v>1.17</v>
      </c>
      <c r="GE11" s="56">
        <v>60.6</v>
      </c>
      <c r="GF11" s="56">
        <v>0</v>
      </c>
      <c r="GG11" s="56">
        <v>0.45319399999999999</v>
      </c>
      <c r="GH11" s="56">
        <v>1.2753799999999999E-2</v>
      </c>
      <c r="GI11" s="56">
        <v>0</v>
      </c>
      <c r="GJ11" s="56">
        <v>0</v>
      </c>
      <c r="GK11" s="56">
        <v>0</v>
      </c>
      <c r="GL11" s="56">
        <v>0</v>
      </c>
      <c r="GM11" s="56">
        <v>7.4915999999999996E-2</v>
      </c>
      <c r="GN11" s="56">
        <v>0.14919199999999999</v>
      </c>
      <c r="GO11" s="56">
        <v>0.25846799999999998</v>
      </c>
      <c r="GP11" s="56">
        <v>1.0530599999999999E-2</v>
      </c>
      <c r="GQ11" s="56">
        <v>0.95905499999999999</v>
      </c>
      <c r="GR11" s="56">
        <v>108.01900000000001</v>
      </c>
      <c r="GS11" s="56">
        <v>654.303</v>
      </c>
      <c r="GT11" s="56">
        <v>111.69</v>
      </c>
      <c r="GU11" s="56">
        <v>0</v>
      </c>
      <c r="GV11" s="56">
        <v>0</v>
      </c>
      <c r="GW11" s="56">
        <v>2135</v>
      </c>
      <c r="GX11" s="56">
        <v>930.00099999999998</v>
      </c>
      <c r="GY11" s="56">
        <v>2637.81</v>
      </c>
      <c r="GZ11" s="56">
        <v>297.5</v>
      </c>
      <c r="HA11" s="56">
        <v>6874.32</v>
      </c>
      <c r="HB11" s="56">
        <v>89.896600000000007</v>
      </c>
      <c r="HC11" s="56">
        <v>0</v>
      </c>
      <c r="HD11" s="56">
        <v>0</v>
      </c>
      <c r="HE11" s="56">
        <v>0</v>
      </c>
      <c r="HF11" s="56">
        <v>155.691</v>
      </c>
      <c r="HG11" s="56">
        <v>0</v>
      </c>
      <c r="HH11" s="56">
        <v>65.400000000000006</v>
      </c>
      <c r="HI11" s="56">
        <v>0</v>
      </c>
      <c r="HJ11" s="56">
        <v>0</v>
      </c>
      <c r="HK11" s="56">
        <v>310.98700000000002</v>
      </c>
      <c r="HL11" s="56">
        <v>0</v>
      </c>
      <c r="HM11" s="56">
        <v>0</v>
      </c>
      <c r="HN11" s="56">
        <v>0</v>
      </c>
      <c r="HO11" s="56">
        <v>0</v>
      </c>
      <c r="HP11" s="56">
        <v>0</v>
      </c>
      <c r="HQ11" s="56">
        <v>0</v>
      </c>
      <c r="HR11" s="56">
        <v>0</v>
      </c>
      <c r="HS11" s="56">
        <v>0</v>
      </c>
      <c r="HT11" s="56">
        <v>0</v>
      </c>
      <c r="HU11" s="56">
        <v>0</v>
      </c>
      <c r="HV11" s="56">
        <v>9.02</v>
      </c>
      <c r="HW11" s="56">
        <v>22.55</v>
      </c>
      <c r="HX11" s="56">
        <v>1.1299999999999999</v>
      </c>
      <c r="HY11" s="56">
        <v>0</v>
      </c>
      <c r="HZ11" s="56">
        <v>12.46</v>
      </c>
      <c r="IA11" s="56">
        <v>22.64</v>
      </c>
      <c r="IB11" s="56">
        <v>14.62</v>
      </c>
      <c r="IC11" s="56">
        <v>27.23</v>
      </c>
      <c r="ID11" s="56">
        <v>2.79</v>
      </c>
      <c r="IE11" s="56">
        <v>112.44</v>
      </c>
      <c r="IF11" s="56">
        <v>0</v>
      </c>
      <c r="IG11" s="56">
        <v>1.5246500000000001</v>
      </c>
      <c r="IH11" s="56">
        <v>1.2753799999999999E-2</v>
      </c>
      <c r="II11" s="56">
        <v>0</v>
      </c>
      <c r="IJ11" s="56">
        <v>0</v>
      </c>
      <c r="IK11" s="56">
        <v>0.33579999999999999</v>
      </c>
      <c r="IL11" s="56">
        <v>0.11074100000000001</v>
      </c>
      <c r="IM11" s="56">
        <v>0.35138000000000003</v>
      </c>
      <c r="IN11" s="56">
        <v>4.1461199999999997E-3</v>
      </c>
      <c r="IO11" s="56">
        <v>2.33948</v>
      </c>
      <c r="IP11" s="56">
        <v>47.7</v>
      </c>
      <c r="IQ11" s="56">
        <v>0</v>
      </c>
      <c r="IR11" s="56">
        <v>47.7</v>
      </c>
      <c r="IS11" s="56">
        <v>0</v>
      </c>
      <c r="IT11" s="56">
        <v>0</v>
      </c>
      <c r="IU11" s="56">
        <v>7.68</v>
      </c>
      <c r="IV11" s="56">
        <v>11.72</v>
      </c>
      <c r="IW11" s="56">
        <v>7.68</v>
      </c>
      <c r="IX11" s="56">
        <v>11.72</v>
      </c>
      <c r="IY11" s="56">
        <v>7.68</v>
      </c>
      <c r="IZ11" s="56">
        <v>11.72</v>
      </c>
      <c r="JA11" s="56">
        <v>24.59</v>
      </c>
      <c r="JB11" s="56">
        <v>20.57</v>
      </c>
      <c r="JC11" s="56">
        <v>1</v>
      </c>
      <c r="JD11" s="56"/>
      <c r="JE11" s="56"/>
      <c r="JF11" s="56"/>
      <c r="JG11" s="56"/>
      <c r="JH11" s="56"/>
      <c r="JI11" s="56"/>
      <c r="JJ11" s="56"/>
      <c r="JK11" s="56"/>
      <c r="JL11" s="56"/>
      <c r="JM11" s="56"/>
      <c r="JN11" s="56"/>
      <c r="JO11" s="56"/>
    </row>
    <row r="12" spans="1:275" x14ac:dyDescent="0.25">
      <c r="A12" s="58">
        <v>43069.352395833332</v>
      </c>
      <c r="B12" s="56" t="s">
        <v>340</v>
      </c>
      <c r="C12" s="56" t="s">
        <v>581</v>
      </c>
      <c r="D12" s="56">
        <v>9</v>
      </c>
      <c r="E12" s="56">
        <v>1</v>
      </c>
      <c r="F12" s="56">
        <v>2100</v>
      </c>
      <c r="G12" s="56" t="s">
        <v>104</v>
      </c>
      <c r="H12" s="56" t="s">
        <v>105</v>
      </c>
      <c r="I12" s="56">
        <v>0</v>
      </c>
      <c r="J12" s="56">
        <v>48.5</v>
      </c>
      <c r="K12" s="56">
        <v>54.697400000000002</v>
      </c>
      <c r="L12" s="56">
        <v>463.03100000000001</v>
      </c>
      <c r="M12" s="56">
        <v>111.69</v>
      </c>
      <c r="N12" s="56">
        <v>0</v>
      </c>
      <c r="O12" s="56">
        <v>0</v>
      </c>
      <c r="P12" s="56">
        <v>0</v>
      </c>
      <c r="Q12" s="56">
        <v>0</v>
      </c>
      <c r="R12" s="56">
        <v>505.55700000000002</v>
      </c>
      <c r="S12" s="56">
        <v>969.63400000000001</v>
      </c>
      <c r="T12" s="56">
        <v>2025.88</v>
      </c>
      <c r="U12" s="56">
        <v>119.621</v>
      </c>
      <c r="V12" s="56">
        <v>4250.1099999999997</v>
      </c>
      <c r="W12" s="56">
        <v>62.121400000000001</v>
      </c>
      <c r="X12" s="56">
        <v>0</v>
      </c>
      <c r="Y12" s="56">
        <v>0</v>
      </c>
      <c r="Z12" s="56">
        <v>0</v>
      </c>
      <c r="AA12" s="56">
        <v>100.497</v>
      </c>
      <c r="AB12" s="56">
        <v>0</v>
      </c>
      <c r="AC12" s="56">
        <v>43.669699999999999</v>
      </c>
      <c r="AD12" s="56">
        <v>0</v>
      </c>
      <c r="AE12" s="56">
        <v>0</v>
      </c>
      <c r="AF12" s="56">
        <v>206.28800000000001</v>
      </c>
      <c r="AG12" s="56">
        <v>0</v>
      </c>
      <c r="AH12" s="56">
        <v>0</v>
      </c>
      <c r="AI12" s="56">
        <v>0</v>
      </c>
      <c r="AJ12" s="56">
        <v>0</v>
      </c>
      <c r="AK12" s="56">
        <v>0</v>
      </c>
      <c r="AL12" s="56">
        <v>0</v>
      </c>
      <c r="AM12" s="56">
        <v>0</v>
      </c>
      <c r="AN12" s="56">
        <v>0</v>
      </c>
      <c r="AO12" s="56">
        <v>0</v>
      </c>
      <c r="AP12" s="56">
        <v>0</v>
      </c>
      <c r="AQ12" s="56">
        <v>6.05</v>
      </c>
      <c r="AR12" s="56">
        <v>16.95</v>
      </c>
      <c r="AS12" s="56">
        <v>1.1200000000000001</v>
      </c>
      <c r="AT12" s="56">
        <v>0</v>
      </c>
      <c r="AU12" s="56">
        <v>8.06</v>
      </c>
      <c r="AV12" s="56">
        <v>0</v>
      </c>
      <c r="AW12" s="56">
        <v>0</v>
      </c>
      <c r="AX12" s="56">
        <v>5.25</v>
      </c>
      <c r="AY12" s="56">
        <v>13.72</v>
      </c>
      <c r="AZ12" s="56">
        <v>20.63</v>
      </c>
      <c r="BA12" s="56">
        <v>1.1499999999999999</v>
      </c>
      <c r="BB12" s="56">
        <v>72.930000000000007</v>
      </c>
      <c r="BC12" s="56">
        <v>32.18</v>
      </c>
      <c r="BD12" s="56">
        <v>0</v>
      </c>
      <c r="BE12" s="56">
        <v>1.17537</v>
      </c>
      <c r="BF12" s="56">
        <v>1.2753799999999999E-2</v>
      </c>
      <c r="BG12" s="56">
        <v>0</v>
      </c>
      <c r="BH12" s="56">
        <v>0</v>
      </c>
      <c r="BI12" s="56">
        <v>0</v>
      </c>
      <c r="BJ12" s="56">
        <v>0</v>
      </c>
      <c r="BK12" s="56">
        <v>7.4915999999999996E-2</v>
      </c>
      <c r="BL12" s="56">
        <v>0.15179300000000001</v>
      </c>
      <c r="BM12" s="56">
        <v>0.25846799999999998</v>
      </c>
      <c r="BN12" s="56">
        <v>1.0530599999999999E-2</v>
      </c>
      <c r="BO12" s="56">
        <v>1.6838299999999999</v>
      </c>
      <c r="BP12" s="56">
        <v>1.1881200000000001</v>
      </c>
      <c r="BQ12" s="56">
        <v>54.697400000000002</v>
      </c>
      <c r="BR12" s="56">
        <v>463.03</v>
      </c>
      <c r="BS12" s="56">
        <v>111.69</v>
      </c>
      <c r="BT12" s="56">
        <v>0</v>
      </c>
      <c r="BU12" s="56">
        <v>0</v>
      </c>
      <c r="BV12" s="56">
        <v>505.55700000000002</v>
      </c>
      <c r="BW12" s="56">
        <v>969.63400000000001</v>
      </c>
      <c r="BX12" s="56">
        <v>2025.88</v>
      </c>
      <c r="BY12" s="56">
        <v>119.621</v>
      </c>
      <c r="BZ12" s="56">
        <v>4250.1099999999997</v>
      </c>
      <c r="CA12" s="56">
        <v>62.121400000000001</v>
      </c>
      <c r="CB12" s="56">
        <v>0</v>
      </c>
      <c r="CC12" s="56">
        <v>0</v>
      </c>
      <c r="CD12" s="56">
        <v>0</v>
      </c>
      <c r="CE12" s="56">
        <v>100.497</v>
      </c>
      <c r="CF12" s="56">
        <v>0</v>
      </c>
      <c r="CG12" s="56">
        <v>43.669699999999999</v>
      </c>
      <c r="CH12" s="56">
        <v>0</v>
      </c>
      <c r="CI12" s="56">
        <v>0</v>
      </c>
      <c r="CJ12" s="56">
        <v>206.28800000000001</v>
      </c>
      <c r="CK12" s="56">
        <v>0</v>
      </c>
      <c r="CL12" s="56">
        <v>0</v>
      </c>
      <c r="CM12" s="56">
        <v>0</v>
      </c>
      <c r="CN12" s="56">
        <v>0</v>
      </c>
      <c r="CO12" s="56">
        <v>0</v>
      </c>
      <c r="CP12" s="56">
        <v>0</v>
      </c>
      <c r="CQ12" s="56">
        <v>0</v>
      </c>
      <c r="CR12" s="56">
        <v>0</v>
      </c>
      <c r="CS12" s="56">
        <v>0</v>
      </c>
      <c r="CT12" s="56">
        <v>0</v>
      </c>
      <c r="CU12" s="56">
        <v>6.05</v>
      </c>
      <c r="CV12" s="56">
        <v>16.95</v>
      </c>
      <c r="CW12" s="56">
        <v>1.1200000000000001</v>
      </c>
      <c r="CX12" s="56">
        <v>0</v>
      </c>
      <c r="CY12" s="56">
        <v>8.06</v>
      </c>
      <c r="CZ12" s="56">
        <v>5.25</v>
      </c>
      <c r="DA12" s="56">
        <v>13.72</v>
      </c>
      <c r="DB12" s="56">
        <v>20.63</v>
      </c>
      <c r="DC12" s="56">
        <v>1.1499999999999999</v>
      </c>
      <c r="DD12" s="56">
        <v>72.930000000000007</v>
      </c>
      <c r="DE12" s="56">
        <v>32.18</v>
      </c>
      <c r="DF12" s="56">
        <v>0</v>
      </c>
      <c r="DG12" s="56">
        <v>1.17537</v>
      </c>
      <c r="DH12" s="56">
        <v>1.2753799999999999E-2</v>
      </c>
      <c r="DI12" s="56">
        <v>0</v>
      </c>
      <c r="DJ12" s="56">
        <v>0</v>
      </c>
      <c r="DK12" s="56">
        <v>7.4915999999999996E-2</v>
      </c>
      <c r="DL12" s="56">
        <v>0.15179300000000001</v>
      </c>
      <c r="DM12" s="56">
        <v>0.25846799999999998</v>
      </c>
      <c r="DN12" s="56">
        <v>1.0530599999999999E-2</v>
      </c>
      <c r="DO12" s="56">
        <v>1.6838299999999999</v>
      </c>
      <c r="DP12" s="56">
        <v>1.1881200000000001</v>
      </c>
      <c r="DQ12" s="56" t="s">
        <v>925</v>
      </c>
      <c r="DR12" s="56" t="s">
        <v>875</v>
      </c>
      <c r="DS12" s="56" t="s">
        <v>22</v>
      </c>
      <c r="DT12" s="59">
        <v>-4.1439699999999998E-7</v>
      </c>
      <c r="DU12" s="59">
        <v>-4.1439699999999998E-7</v>
      </c>
      <c r="DV12" s="56">
        <v>0</v>
      </c>
      <c r="DW12" s="56">
        <v>0</v>
      </c>
      <c r="DX12" s="56"/>
      <c r="DY12" s="56"/>
      <c r="DZ12" s="56"/>
      <c r="EA12" s="56"/>
      <c r="EB12" s="56"/>
      <c r="EC12" s="56"/>
      <c r="ED12" s="56"/>
      <c r="EE12" s="56"/>
      <c r="EF12" s="56"/>
      <c r="EG12" s="56"/>
      <c r="EH12" s="56"/>
      <c r="EI12" s="56"/>
      <c r="EJ12" s="56"/>
      <c r="EK12" s="56"/>
      <c r="EL12" s="56"/>
      <c r="EM12" s="56"/>
      <c r="EN12" s="56">
        <v>54.697400000000002</v>
      </c>
      <c r="EO12" s="56">
        <v>463.03100000000001</v>
      </c>
      <c r="EP12" s="56">
        <v>111.69</v>
      </c>
      <c r="EQ12" s="56">
        <v>0</v>
      </c>
      <c r="ER12" s="56">
        <v>0</v>
      </c>
      <c r="ES12" s="56">
        <v>0</v>
      </c>
      <c r="ET12" s="56">
        <v>0</v>
      </c>
      <c r="EU12" s="56">
        <v>505.55700000000002</v>
      </c>
      <c r="EV12" s="56">
        <v>969.63400000000001</v>
      </c>
      <c r="EW12" s="56">
        <v>2025.88</v>
      </c>
      <c r="EX12" s="56">
        <v>119.621</v>
      </c>
      <c r="EY12" s="56">
        <v>4250.1099999999997</v>
      </c>
      <c r="EZ12" s="56">
        <v>62.121400000000001</v>
      </c>
      <c r="FA12" s="56">
        <v>0</v>
      </c>
      <c r="FB12" s="56">
        <v>0</v>
      </c>
      <c r="FC12" s="56">
        <v>0</v>
      </c>
      <c r="FD12" s="56">
        <v>100.497</v>
      </c>
      <c r="FE12" s="56">
        <v>0</v>
      </c>
      <c r="FF12" s="56">
        <v>43.669699999999999</v>
      </c>
      <c r="FG12" s="56">
        <v>0</v>
      </c>
      <c r="FH12" s="56">
        <v>0</v>
      </c>
      <c r="FI12" s="56">
        <v>206.28800000000001</v>
      </c>
      <c r="FJ12" s="56">
        <v>0</v>
      </c>
      <c r="FK12" s="56">
        <v>0</v>
      </c>
      <c r="FL12" s="56">
        <v>0</v>
      </c>
      <c r="FM12" s="56">
        <v>0</v>
      </c>
      <c r="FN12" s="56">
        <v>0</v>
      </c>
      <c r="FO12" s="56">
        <v>0</v>
      </c>
      <c r="FP12" s="56">
        <v>0</v>
      </c>
      <c r="FQ12" s="56">
        <v>0</v>
      </c>
      <c r="FR12" s="56">
        <v>0</v>
      </c>
      <c r="FS12" s="56">
        <v>0</v>
      </c>
      <c r="FT12" s="56">
        <v>6.05</v>
      </c>
      <c r="FU12" s="56">
        <v>16.95</v>
      </c>
      <c r="FV12" s="56">
        <v>1.1200000000000001</v>
      </c>
      <c r="FW12" s="56">
        <v>0</v>
      </c>
      <c r="FX12" s="56">
        <v>8.06</v>
      </c>
      <c r="FY12" s="56">
        <v>0</v>
      </c>
      <c r="FZ12" s="56">
        <v>0</v>
      </c>
      <c r="GA12" s="56">
        <v>5.25</v>
      </c>
      <c r="GB12" s="56">
        <v>13.72</v>
      </c>
      <c r="GC12" s="56">
        <v>20.63</v>
      </c>
      <c r="GD12" s="56">
        <v>1.1499999999999999</v>
      </c>
      <c r="GE12" s="56">
        <v>72.930000000000007</v>
      </c>
      <c r="GF12" s="56">
        <v>0</v>
      </c>
      <c r="GG12" s="56">
        <v>1.17537</v>
      </c>
      <c r="GH12" s="56">
        <v>1.2753799999999999E-2</v>
      </c>
      <c r="GI12" s="56">
        <v>0</v>
      </c>
      <c r="GJ12" s="56">
        <v>0</v>
      </c>
      <c r="GK12" s="56">
        <v>0</v>
      </c>
      <c r="GL12" s="56">
        <v>0</v>
      </c>
      <c r="GM12" s="56">
        <v>7.4915999999999996E-2</v>
      </c>
      <c r="GN12" s="56">
        <v>0.15179300000000001</v>
      </c>
      <c r="GO12" s="56">
        <v>0.25846799999999998</v>
      </c>
      <c r="GP12" s="56">
        <v>1.0530599999999999E-2</v>
      </c>
      <c r="GQ12" s="56">
        <v>1.6838299999999999</v>
      </c>
      <c r="GR12" s="56">
        <v>152.267</v>
      </c>
      <c r="GS12" s="56">
        <v>1205.06</v>
      </c>
      <c r="GT12" s="56">
        <v>111.69</v>
      </c>
      <c r="GU12" s="56">
        <v>0</v>
      </c>
      <c r="GV12" s="56">
        <v>0</v>
      </c>
      <c r="GW12" s="56">
        <v>2135</v>
      </c>
      <c r="GX12" s="56">
        <v>930.00099999999998</v>
      </c>
      <c r="GY12" s="56">
        <v>2637.81</v>
      </c>
      <c r="GZ12" s="56">
        <v>297.5</v>
      </c>
      <c r="HA12" s="56">
        <v>7469.33</v>
      </c>
      <c r="HB12" s="56">
        <v>126.76</v>
      </c>
      <c r="HC12" s="56">
        <v>0</v>
      </c>
      <c r="HD12" s="56">
        <v>0</v>
      </c>
      <c r="HE12" s="56">
        <v>0</v>
      </c>
      <c r="HF12" s="56">
        <v>155.49</v>
      </c>
      <c r="HG12" s="56">
        <v>0</v>
      </c>
      <c r="HH12" s="56">
        <v>65.400000000000006</v>
      </c>
      <c r="HI12" s="56">
        <v>0</v>
      </c>
      <c r="HJ12" s="56">
        <v>0</v>
      </c>
      <c r="HK12" s="56">
        <v>347.65</v>
      </c>
      <c r="HL12" s="56">
        <v>0</v>
      </c>
      <c r="HM12" s="56">
        <v>0</v>
      </c>
      <c r="HN12" s="56">
        <v>0</v>
      </c>
      <c r="HO12" s="56">
        <v>0</v>
      </c>
      <c r="HP12" s="56">
        <v>0</v>
      </c>
      <c r="HQ12" s="56">
        <v>0</v>
      </c>
      <c r="HR12" s="56">
        <v>0</v>
      </c>
      <c r="HS12" s="56">
        <v>0</v>
      </c>
      <c r="HT12" s="56">
        <v>0</v>
      </c>
      <c r="HU12" s="56">
        <v>0</v>
      </c>
      <c r="HV12" s="56">
        <v>12.63</v>
      </c>
      <c r="HW12" s="56">
        <v>43.11</v>
      </c>
      <c r="HX12" s="56">
        <v>1.1200000000000001</v>
      </c>
      <c r="HY12" s="56">
        <v>0</v>
      </c>
      <c r="HZ12" s="56">
        <v>12.47</v>
      </c>
      <c r="IA12" s="56">
        <v>22.39</v>
      </c>
      <c r="IB12" s="56">
        <v>14.52</v>
      </c>
      <c r="IC12" s="56">
        <v>26.97</v>
      </c>
      <c r="ID12" s="56">
        <v>2.75</v>
      </c>
      <c r="IE12" s="56">
        <v>135.96</v>
      </c>
      <c r="IF12" s="56">
        <v>0</v>
      </c>
      <c r="IG12" s="56">
        <v>2.45269</v>
      </c>
      <c r="IH12" s="56">
        <v>1.2753799999999999E-2</v>
      </c>
      <c r="II12" s="56">
        <v>0</v>
      </c>
      <c r="IJ12" s="56">
        <v>0</v>
      </c>
      <c r="IK12" s="56">
        <v>0.33579999999999999</v>
      </c>
      <c r="IL12" s="56">
        <v>0.11074100000000001</v>
      </c>
      <c r="IM12" s="56">
        <v>0.35138000000000003</v>
      </c>
      <c r="IN12" s="56">
        <v>4.1461199999999997E-3</v>
      </c>
      <c r="IO12" s="56">
        <v>3.2675200000000002</v>
      </c>
      <c r="IP12" s="56">
        <v>48.5</v>
      </c>
      <c r="IQ12" s="56">
        <v>0</v>
      </c>
      <c r="IR12" s="56">
        <v>48.5</v>
      </c>
      <c r="IS12" s="56">
        <v>0</v>
      </c>
      <c r="IT12" s="56">
        <v>0</v>
      </c>
      <c r="IU12" s="56">
        <v>18.54</v>
      </c>
      <c r="IV12" s="56">
        <v>13.64</v>
      </c>
      <c r="IW12" s="56">
        <v>18.54</v>
      </c>
      <c r="IX12" s="56">
        <v>13.64</v>
      </c>
      <c r="IY12" s="56">
        <v>18.54</v>
      </c>
      <c r="IZ12" s="56">
        <v>13.64</v>
      </c>
      <c r="JA12" s="56">
        <v>45.49</v>
      </c>
      <c r="JB12" s="56">
        <v>23.84</v>
      </c>
      <c r="JC12" s="56">
        <v>1</v>
      </c>
      <c r="JD12" s="56"/>
      <c r="JE12" s="56"/>
      <c r="JF12" s="56"/>
      <c r="JG12" s="56"/>
      <c r="JH12" s="56"/>
      <c r="JI12" s="56"/>
      <c r="JJ12" s="56"/>
      <c r="JK12" s="56"/>
      <c r="JL12" s="56"/>
      <c r="JM12" s="56"/>
      <c r="JN12" s="56"/>
      <c r="JO12" s="56"/>
    </row>
    <row r="13" spans="1:275" x14ac:dyDescent="0.25">
      <c r="A13" s="58">
        <v>43069.352395833332</v>
      </c>
      <c r="B13" s="56" t="s">
        <v>341</v>
      </c>
      <c r="C13" s="56" t="s">
        <v>582</v>
      </c>
      <c r="D13" s="56">
        <v>10</v>
      </c>
      <c r="E13" s="56">
        <v>1</v>
      </c>
      <c r="F13" s="56">
        <v>2100</v>
      </c>
      <c r="G13" s="56" t="s">
        <v>104</v>
      </c>
      <c r="H13" s="56" t="s">
        <v>105</v>
      </c>
      <c r="I13" s="56">
        <v>0</v>
      </c>
      <c r="J13" s="56">
        <v>46.7</v>
      </c>
      <c r="K13" s="56">
        <v>64.6006</v>
      </c>
      <c r="L13" s="56">
        <v>581.71500000000003</v>
      </c>
      <c r="M13" s="56">
        <v>111.69</v>
      </c>
      <c r="N13" s="56">
        <v>0</v>
      </c>
      <c r="O13" s="56">
        <v>0</v>
      </c>
      <c r="P13" s="56">
        <v>0</v>
      </c>
      <c r="Q13" s="56">
        <v>0</v>
      </c>
      <c r="R13" s="56">
        <v>505.55700000000002</v>
      </c>
      <c r="S13" s="56">
        <v>971.46600000000001</v>
      </c>
      <c r="T13" s="56">
        <v>2025.88</v>
      </c>
      <c r="U13" s="56">
        <v>119.621</v>
      </c>
      <c r="V13" s="56">
        <v>4380.53</v>
      </c>
      <c r="W13" s="56">
        <v>73.372200000000007</v>
      </c>
      <c r="X13" s="56">
        <v>0</v>
      </c>
      <c r="Y13" s="56">
        <v>0</v>
      </c>
      <c r="Z13" s="56">
        <v>0</v>
      </c>
      <c r="AA13" s="56">
        <v>99.742800000000003</v>
      </c>
      <c r="AB13" s="56">
        <v>0</v>
      </c>
      <c r="AC13" s="56">
        <v>43.669699999999999</v>
      </c>
      <c r="AD13" s="56">
        <v>0</v>
      </c>
      <c r="AE13" s="56">
        <v>0</v>
      </c>
      <c r="AF13" s="56">
        <v>216.785</v>
      </c>
      <c r="AG13" s="56">
        <v>0</v>
      </c>
      <c r="AH13" s="56">
        <v>0</v>
      </c>
      <c r="AI13" s="56">
        <v>0</v>
      </c>
      <c r="AJ13" s="56">
        <v>0</v>
      </c>
      <c r="AK13" s="56">
        <v>0</v>
      </c>
      <c r="AL13" s="56">
        <v>0</v>
      </c>
      <c r="AM13" s="56">
        <v>0</v>
      </c>
      <c r="AN13" s="56">
        <v>0</v>
      </c>
      <c r="AO13" s="56">
        <v>0</v>
      </c>
      <c r="AP13" s="56">
        <v>0</v>
      </c>
      <c r="AQ13" s="56">
        <v>7.11</v>
      </c>
      <c r="AR13" s="56">
        <v>16.309999999999999</v>
      </c>
      <c r="AS13" s="56">
        <v>1.1200000000000001</v>
      </c>
      <c r="AT13" s="56">
        <v>0</v>
      </c>
      <c r="AU13" s="56">
        <v>8.01</v>
      </c>
      <c r="AV13" s="56">
        <v>0</v>
      </c>
      <c r="AW13" s="56">
        <v>0</v>
      </c>
      <c r="AX13" s="56">
        <v>5.18</v>
      </c>
      <c r="AY13" s="56">
        <v>13.68</v>
      </c>
      <c r="AZ13" s="56">
        <v>20.54</v>
      </c>
      <c r="BA13" s="56">
        <v>1.1399999999999999</v>
      </c>
      <c r="BB13" s="56">
        <v>73.09</v>
      </c>
      <c r="BC13" s="56">
        <v>32.549999999999997</v>
      </c>
      <c r="BD13" s="56">
        <v>0</v>
      </c>
      <c r="BE13" s="56">
        <v>1.1582699999999999</v>
      </c>
      <c r="BF13" s="56">
        <v>1.2753799999999999E-2</v>
      </c>
      <c r="BG13" s="56">
        <v>0</v>
      </c>
      <c r="BH13" s="56">
        <v>0</v>
      </c>
      <c r="BI13" s="56">
        <v>0</v>
      </c>
      <c r="BJ13" s="56">
        <v>0</v>
      </c>
      <c r="BK13" s="56">
        <v>7.4915999999999996E-2</v>
      </c>
      <c r="BL13" s="56">
        <v>0.15228900000000001</v>
      </c>
      <c r="BM13" s="56">
        <v>0.25846799999999998</v>
      </c>
      <c r="BN13" s="56">
        <v>1.0530599999999999E-2</v>
      </c>
      <c r="BO13" s="56">
        <v>1.66723</v>
      </c>
      <c r="BP13" s="56">
        <v>1.1710199999999999</v>
      </c>
      <c r="BQ13" s="56">
        <v>64.6006</v>
      </c>
      <c r="BR13" s="56">
        <v>581.71500000000003</v>
      </c>
      <c r="BS13" s="56">
        <v>111.69</v>
      </c>
      <c r="BT13" s="56">
        <v>0</v>
      </c>
      <c r="BU13" s="56">
        <v>0</v>
      </c>
      <c r="BV13" s="56">
        <v>505.55700000000002</v>
      </c>
      <c r="BW13" s="56">
        <v>971.46600000000001</v>
      </c>
      <c r="BX13" s="56">
        <v>2025.88</v>
      </c>
      <c r="BY13" s="56">
        <v>119.621</v>
      </c>
      <c r="BZ13" s="56">
        <v>4380.53</v>
      </c>
      <c r="CA13" s="56">
        <v>73.372200000000007</v>
      </c>
      <c r="CB13" s="56">
        <v>0</v>
      </c>
      <c r="CC13" s="56">
        <v>0</v>
      </c>
      <c r="CD13" s="56">
        <v>0</v>
      </c>
      <c r="CE13" s="56">
        <v>99.742800000000003</v>
      </c>
      <c r="CF13" s="56">
        <v>0</v>
      </c>
      <c r="CG13" s="56">
        <v>43.669699999999999</v>
      </c>
      <c r="CH13" s="56">
        <v>0</v>
      </c>
      <c r="CI13" s="56">
        <v>0</v>
      </c>
      <c r="CJ13" s="56">
        <v>216.785</v>
      </c>
      <c r="CK13" s="56">
        <v>0</v>
      </c>
      <c r="CL13" s="56">
        <v>0</v>
      </c>
      <c r="CM13" s="56">
        <v>0</v>
      </c>
      <c r="CN13" s="56">
        <v>0</v>
      </c>
      <c r="CO13" s="56">
        <v>0</v>
      </c>
      <c r="CP13" s="56">
        <v>0</v>
      </c>
      <c r="CQ13" s="56">
        <v>0</v>
      </c>
      <c r="CR13" s="56">
        <v>0</v>
      </c>
      <c r="CS13" s="56">
        <v>0</v>
      </c>
      <c r="CT13" s="56">
        <v>0</v>
      </c>
      <c r="CU13" s="56">
        <v>7.11</v>
      </c>
      <c r="CV13" s="56">
        <v>16.309999999999999</v>
      </c>
      <c r="CW13" s="56">
        <v>1.1200000000000001</v>
      </c>
      <c r="CX13" s="56">
        <v>0</v>
      </c>
      <c r="CY13" s="56">
        <v>8.01</v>
      </c>
      <c r="CZ13" s="56">
        <v>5.18</v>
      </c>
      <c r="DA13" s="56">
        <v>13.68</v>
      </c>
      <c r="DB13" s="56">
        <v>20.54</v>
      </c>
      <c r="DC13" s="56">
        <v>1.1399999999999999</v>
      </c>
      <c r="DD13" s="56">
        <v>73.09</v>
      </c>
      <c r="DE13" s="56">
        <v>32.549999999999997</v>
      </c>
      <c r="DF13" s="56">
        <v>0</v>
      </c>
      <c r="DG13" s="56">
        <v>1.1582699999999999</v>
      </c>
      <c r="DH13" s="56">
        <v>1.2753799999999999E-2</v>
      </c>
      <c r="DI13" s="56">
        <v>0</v>
      </c>
      <c r="DJ13" s="56">
        <v>0</v>
      </c>
      <c r="DK13" s="56">
        <v>7.4915999999999996E-2</v>
      </c>
      <c r="DL13" s="56">
        <v>0.15228900000000001</v>
      </c>
      <c r="DM13" s="56">
        <v>0.25846799999999998</v>
      </c>
      <c r="DN13" s="56">
        <v>1.0530599999999999E-2</v>
      </c>
      <c r="DO13" s="56">
        <v>1.66723</v>
      </c>
      <c r="DP13" s="56">
        <v>1.1710199999999999</v>
      </c>
      <c r="DQ13" s="56" t="s">
        <v>925</v>
      </c>
      <c r="DR13" s="56" t="s">
        <v>875</v>
      </c>
      <c r="DS13" s="56" t="s">
        <v>22</v>
      </c>
      <c r="DT13" s="56">
        <v>0</v>
      </c>
      <c r="DU13" s="56">
        <v>0</v>
      </c>
      <c r="DV13" s="56">
        <v>0</v>
      </c>
      <c r="DW13" s="56">
        <v>0</v>
      </c>
      <c r="DX13" s="56"/>
      <c r="DY13" s="56"/>
      <c r="DZ13" s="56"/>
      <c r="EA13" s="56"/>
      <c r="EB13" s="56"/>
      <c r="EC13" s="56"/>
      <c r="ED13" s="56"/>
      <c r="EE13" s="56"/>
      <c r="EF13" s="56"/>
      <c r="EG13" s="56"/>
      <c r="EH13" s="56"/>
      <c r="EI13" s="56"/>
      <c r="EJ13" s="56"/>
      <c r="EK13" s="56"/>
      <c r="EL13" s="56"/>
      <c r="EM13" s="56"/>
      <c r="EN13" s="56">
        <v>64.6006</v>
      </c>
      <c r="EO13" s="56">
        <v>581.71500000000003</v>
      </c>
      <c r="EP13" s="56">
        <v>111.69</v>
      </c>
      <c r="EQ13" s="56">
        <v>0</v>
      </c>
      <c r="ER13" s="56">
        <v>0</v>
      </c>
      <c r="ES13" s="56">
        <v>0</v>
      </c>
      <c r="ET13" s="56">
        <v>0</v>
      </c>
      <c r="EU13" s="56">
        <v>505.55700000000002</v>
      </c>
      <c r="EV13" s="56">
        <v>971.46600000000001</v>
      </c>
      <c r="EW13" s="56">
        <v>2025.88</v>
      </c>
      <c r="EX13" s="56">
        <v>119.621</v>
      </c>
      <c r="EY13" s="56">
        <v>4380.53</v>
      </c>
      <c r="EZ13" s="56">
        <v>73.372200000000007</v>
      </c>
      <c r="FA13" s="56">
        <v>0</v>
      </c>
      <c r="FB13" s="56">
        <v>0</v>
      </c>
      <c r="FC13" s="56">
        <v>0</v>
      </c>
      <c r="FD13" s="56">
        <v>99.742800000000003</v>
      </c>
      <c r="FE13" s="56">
        <v>0</v>
      </c>
      <c r="FF13" s="56">
        <v>43.669699999999999</v>
      </c>
      <c r="FG13" s="56">
        <v>0</v>
      </c>
      <c r="FH13" s="56">
        <v>0</v>
      </c>
      <c r="FI13" s="56">
        <v>216.785</v>
      </c>
      <c r="FJ13" s="56">
        <v>0</v>
      </c>
      <c r="FK13" s="56">
        <v>0</v>
      </c>
      <c r="FL13" s="56">
        <v>0</v>
      </c>
      <c r="FM13" s="56">
        <v>0</v>
      </c>
      <c r="FN13" s="56">
        <v>0</v>
      </c>
      <c r="FO13" s="56">
        <v>0</v>
      </c>
      <c r="FP13" s="56">
        <v>0</v>
      </c>
      <c r="FQ13" s="56">
        <v>0</v>
      </c>
      <c r="FR13" s="56">
        <v>0</v>
      </c>
      <c r="FS13" s="56">
        <v>0</v>
      </c>
      <c r="FT13" s="56">
        <v>7.11</v>
      </c>
      <c r="FU13" s="56">
        <v>16.309999999999999</v>
      </c>
      <c r="FV13" s="56">
        <v>1.1200000000000001</v>
      </c>
      <c r="FW13" s="56">
        <v>0</v>
      </c>
      <c r="FX13" s="56">
        <v>8.01</v>
      </c>
      <c r="FY13" s="56">
        <v>0</v>
      </c>
      <c r="FZ13" s="56">
        <v>0</v>
      </c>
      <c r="GA13" s="56">
        <v>5.18</v>
      </c>
      <c r="GB13" s="56">
        <v>13.68</v>
      </c>
      <c r="GC13" s="56">
        <v>20.54</v>
      </c>
      <c r="GD13" s="56">
        <v>1.1399999999999999</v>
      </c>
      <c r="GE13" s="56">
        <v>73.09</v>
      </c>
      <c r="GF13" s="56">
        <v>0</v>
      </c>
      <c r="GG13" s="56">
        <v>1.1582699999999999</v>
      </c>
      <c r="GH13" s="56">
        <v>1.2753799999999999E-2</v>
      </c>
      <c r="GI13" s="56">
        <v>0</v>
      </c>
      <c r="GJ13" s="56">
        <v>0</v>
      </c>
      <c r="GK13" s="56">
        <v>0</v>
      </c>
      <c r="GL13" s="56">
        <v>0</v>
      </c>
      <c r="GM13" s="56">
        <v>7.4915999999999996E-2</v>
      </c>
      <c r="GN13" s="56">
        <v>0.15228900000000001</v>
      </c>
      <c r="GO13" s="56">
        <v>0.25846799999999998</v>
      </c>
      <c r="GP13" s="56">
        <v>1.0530599999999999E-2</v>
      </c>
      <c r="GQ13" s="56">
        <v>1.66723</v>
      </c>
      <c r="GR13" s="56">
        <v>170.91200000000001</v>
      </c>
      <c r="GS13" s="56">
        <v>1686.8</v>
      </c>
      <c r="GT13" s="56">
        <v>111.69</v>
      </c>
      <c r="GU13" s="56">
        <v>0</v>
      </c>
      <c r="GV13" s="56">
        <v>0</v>
      </c>
      <c r="GW13" s="56">
        <v>2135</v>
      </c>
      <c r="GX13" s="56">
        <v>930.00099999999998</v>
      </c>
      <c r="GY13" s="56">
        <v>2637.81</v>
      </c>
      <c r="GZ13" s="56">
        <v>297.5</v>
      </c>
      <c r="HA13" s="56">
        <v>7969.71</v>
      </c>
      <c r="HB13" s="56">
        <v>142.28800000000001</v>
      </c>
      <c r="HC13" s="56">
        <v>0</v>
      </c>
      <c r="HD13" s="56">
        <v>0</v>
      </c>
      <c r="HE13" s="56">
        <v>0</v>
      </c>
      <c r="HF13" s="56">
        <v>154.66999999999999</v>
      </c>
      <c r="HG13" s="56">
        <v>0</v>
      </c>
      <c r="HH13" s="56">
        <v>65.400000000000006</v>
      </c>
      <c r="HI13" s="56">
        <v>0</v>
      </c>
      <c r="HJ13" s="56">
        <v>0</v>
      </c>
      <c r="HK13" s="56">
        <v>362.35899999999998</v>
      </c>
      <c r="HL13" s="56">
        <v>0</v>
      </c>
      <c r="HM13" s="56">
        <v>0</v>
      </c>
      <c r="HN13" s="56">
        <v>0</v>
      </c>
      <c r="HO13" s="56">
        <v>0</v>
      </c>
      <c r="HP13" s="56">
        <v>0</v>
      </c>
      <c r="HQ13" s="56">
        <v>0</v>
      </c>
      <c r="HR13" s="56">
        <v>0</v>
      </c>
      <c r="HS13" s="56">
        <v>0</v>
      </c>
      <c r="HT13" s="56">
        <v>0</v>
      </c>
      <c r="HU13" s="56">
        <v>0</v>
      </c>
      <c r="HV13" s="56">
        <v>14.15</v>
      </c>
      <c r="HW13" s="56">
        <v>48.73</v>
      </c>
      <c r="HX13" s="56">
        <v>1.1200000000000001</v>
      </c>
      <c r="HY13" s="56">
        <v>0</v>
      </c>
      <c r="HZ13" s="56">
        <v>12.42</v>
      </c>
      <c r="IA13" s="56">
        <v>22.15</v>
      </c>
      <c r="IB13" s="56">
        <v>14.51</v>
      </c>
      <c r="IC13" s="56">
        <v>26.85</v>
      </c>
      <c r="ID13" s="56">
        <v>2.71</v>
      </c>
      <c r="IE13" s="56">
        <v>142.63999999999999</v>
      </c>
      <c r="IF13" s="56">
        <v>0</v>
      </c>
      <c r="IG13" s="56">
        <v>2.7154400000000001</v>
      </c>
      <c r="IH13" s="56">
        <v>1.2753799999999999E-2</v>
      </c>
      <c r="II13" s="56">
        <v>0</v>
      </c>
      <c r="IJ13" s="56">
        <v>0</v>
      </c>
      <c r="IK13" s="56">
        <v>0.33579999999999999</v>
      </c>
      <c r="IL13" s="56">
        <v>0.11074100000000001</v>
      </c>
      <c r="IM13" s="56">
        <v>0.35138000000000003</v>
      </c>
      <c r="IN13" s="56">
        <v>4.1461199999999997E-3</v>
      </c>
      <c r="IO13" s="56">
        <v>3.5302699999999998</v>
      </c>
      <c r="IP13" s="56">
        <v>46.7</v>
      </c>
      <c r="IQ13" s="56">
        <v>0</v>
      </c>
      <c r="IR13" s="56">
        <v>46.7</v>
      </c>
      <c r="IS13" s="56">
        <v>0</v>
      </c>
      <c r="IT13" s="56">
        <v>0</v>
      </c>
      <c r="IU13" s="56">
        <v>17.98</v>
      </c>
      <c r="IV13" s="56">
        <v>14.57</v>
      </c>
      <c r="IW13" s="56">
        <v>17.98</v>
      </c>
      <c r="IX13" s="56">
        <v>14.57</v>
      </c>
      <c r="IY13" s="56">
        <v>17.98</v>
      </c>
      <c r="IZ13" s="56">
        <v>14.57</v>
      </c>
      <c r="JA13" s="56">
        <v>51.27</v>
      </c>
      <c r="JB13" s="56">
        <v>25.15</v>
      </c>
      <c r="JC13" s="56">
        <v>1</v>
      </c>
      <c r="JD13" s="56"/>
      <c r="JE13" s="56"/>
      <c r="JF13" s="56"/>
      <c r="JG13" s="56"/>
      <c r="JH13" s="56"/>
      <c r="JI13" s="56"/>
      <c r="JJ13" s="56"/>
      <c r="JK13" s="56"/>
      <c r="JL13" s="56"/>
      <c r="JM13" s="56"/>
      <c r="JN13" s="56"/>
      <c r="JO13" s="56"/>
    </row>
    <row r="14" spans="1:275" x14ac:dyDescent="0.25">
      <c r="A14" s="58">
        <v>43069.352442129632</v>
      </c>
      <c r="B14" s="56" t="s">
        <v>342</v>
      </c>
      <c r="C14" s="56" t="s">
        <v>583</v>
      </c>
      <c r="D14" s="56">
        <v>11</v>
      </c>
      <c r="E14" s="56">
        <v>1</v>
      </c>
      <c r="F14" s="56">
        <v>2100</v>
      </c>
      <c r="G14" s="56" t="s">
        <v>104</v>
      </c>
      <c r="H14" s="56" t="s">
        <v>105</v>
      </c>
      <c r="I14" s="56">
        <v>0</v>
      </c>
      <c r="J14" s="56">
        <v>50.7</v>
      </c>
      <c r="K14" s="56">
        <v>181.172</v>
      </c>
      <c r="L14" s="56">
        <v>1321.41</v>
      </c>
      <c r="M14" s="56">
        <v>111.69</v>
      </c>
      <c r="N14" s="56">
        <v>0</v>
      </c>
      <c r="O14" s="56">
        <v>0</v>
      </c>
      <c r="P14" s="56">
        <v>0</v>
      </c>
      <c r="Q14" s="56">
        <v>0</v>
      </c>
      <c r="R14" s="56">
        <v>505.55700000000002</v>
      </c>
      <c r="S14" s="56">
        <v>966.48</v>
      </c>
      <c r="T14" s="56">
        <v>2025.88</v>
      </c>
      <c r="U14" s="56">
        <v>119.621</v>
      </c>
      <c r="V14" s="56">
        <v>5231.8100000000004</v>
      </c>
      <c r="W14" s="56">
        <v>205.72399999999999</v>
      </c>
      <c r="X14" s="56">
        <v>0</v>
      </c>
      <c r="Y14" s="56">
        <v>0</v>
      </c>
      <c r="Z14" s="56">
        <v>0</v>
      </c>
      <c r="AA14" s="56">
        <v>101.806</v>
      </c>
      <c r="AB14" s="56">
        <v>0</v>
      </c>
      <c r="AC14" s="56">
        <v>43.669699999999999</v>
      </c>
      <c r="AD14" s="56">
        <v>0</v>
      </c>
      <c r="AE14" s="56">
        <v>0</v>
      </c>
      <c r="AF14" s="56">
        <v>351.2</v>
      </c>
      <c r="AG14" s="56">
        <v>0</v>
      </c>
      <c r="AH14" s="56">
        <v>0</v>
      </c>
      <c r="AI14" s="56">
        <v>0</v>
      </c>
      <c r="AJ14" s="56">
        <v>0</v>
      </c>
      <c r="AK14" s="56">
        <v>0</v>
      </c>
      <c r="AL14" s="56">
        <v>0</v>
      </c>
      <c r="AM14" s="56">
        <v>0</v>
      </c>
      <c r="AN14" s="56">
        <v>0</v>
      </c>
      <c r="AO14" s="56">
        <v>0</v>
      </c>
      <c r="AP14" s="56">
        <v>0</v>
      </c>
      <c r="AQ14" s="56">
        <v>19.93</v>
      </c>
      <c r="AR14" s="56">
        <v>34.549999999999997</v>
      </c>
      <c r="AS14" s="56">
        <v>1.17</v>
      </c>
      <c r="AT14" s="56">
        <v>0</v>
      </c>
      <c r="AU14" s="56">
        <v>8.19</v>
      </c>
      <c r="AV14" s="56">
        <v>0</v>
      </c>
      <c r="AW14" s="56">
        <v>0</v>
      </c>
      <c r="AX14" s="56">
        <v>5.52</v>
      </c>
      <c r="AY14" s="56">
        <v>14.3</v>
      </c>
      <c r="AZ14" s="56">
        <v>21.53</v>
      </c>
      <c r="BA14" s="56">
        <v>1.21</v>
      </c>
      <c r="BB14" s="56">
        <v>106.4</v>
      </c>
      <c r="BC14" s="56">
        <v>63.84</v>
      </c>
      <c r="BD14" s="56">
        <v>0</v>
      </c>
      <c r="BE14" s="56">
        <v>1.5481499999999999</v>
      </c>
      <c r="BF14" s="56">
        <v>1.2753799999999999E-2</v>
      </c>
      <c r="BG14" s="56">
        <v>0</v>
      </c>
      <c r="BH14" s="56">
        <v>0</v>
      </c>
      <c r="BI14" s="56">
        <v>0</v>
      </c>
      <c r="BJ14" s="56">
        <v>0</v>
      </c>
      <c r="BK14" s="56">
        <v>7.4915999999999996E-2</v>
      </c>
      <c r="BL14" s="56">
        <v>0.152696</v>
      </c>
      <c r="BM14" s="56">
        <v>0.25846799999999998</v>
      </c>
      <c r="BN14" s="56">
        <v>1.0530599999999999E-2</v>
      </c>
      <c r="BO14" s="56">
        <v>2.0575100000000002</v>
      </c>
      <c r="BP14" s="56">
        <v>1.5609</v>
      </c>
      <c r="BQ14" s="56">
        <v>181.172</v>
      </c>
      <c r="BR14" s="56">
        <v>1321.41</v>
      </c>
      <c r="BS14" s="56">
        <v>111.69</v>
      </c>
      <c r="BT14" s="56">
        <v>0</v>
      </c>
      <c r="BU14" s="56">
        <v>0</v>
      </c>
      <c r="BV14" s="56">
        <v>505.55700000000002</v>
      </c>
      <c r="BW14" s="56">
        <v>966.48</v>
      </c>
      <c r="BX14" s="56">
        <v>2025.88</v>
      </c>
      <c r="BY14" s="56">
        <v>119.621</v>
      </c>
      <c r="BZ14" s="56">
        <v>5231.8100000000004</v>
      </c>
      <c r="CA14" s="56">
        <v>205.72399999999999</v>
      </c>
      <c r="CB14" s="56">
        <v>0</v>
      </c>
      <c r="CC14" s="56">
        <v>0</v>
      </c>
      <c r="CD14" s="56">
        <v>0</v>
      </c>
      <c r="CE14" s="56">
        <v>101.806</v>
      </c>
      <c r="CF14" s="56">
        <v>0</v>
      </c>
      <c r="CG14" s="56">
        <v>43.669699999999999</v>
      </c>
      <c r="CH14" s="56">
        <v>0</v>
      </c>
      <c r="CI14" s="56">
        <v>0</v>
      </c>
      <c r="CJ14" s="56">
        <v>351.2</v>
      </c>
      <c r="CK14" s="56">
        <v>0</v>
      </c>
      <c r="CL14" s="56">
        <v>0</v>
      </c>
      <c r="CM14" s="56">
        <v>0</v>
      </c>
      <c r="CN14" s="56">
        <v>0</v>
      </c>
      <c r="CO14" s="56">
        <v>0</v>
      </c>
      <c r="CP14" s="56">
        <v>0</v>
      </c>
      <c r="CQ14" s="56">
        <v>0</v>
      </c>
      <c r="CR14" s="56">
        <v>0</v>
      </c>
      <c r="CS14" s="56">
        <v>0</v>
      </c>
      <c r="CT14" s="56">
        <v>0</v>
      </c>
      <c r="CU14" s="56">
        <v>19.93</v>
      </c>
      <c r="CV14" s="56">
        <v>34.549999999999997</v>
      </c>
      <c r="CW14" s="56">
        <v>1.17</v>
      </c>
      <c r="CX14" s="56">
        <v>0</v>
      </c>
      <c r="CY14" s="56">
        <v>8.19</v>
      </c>
      <c r="CZ14" s="56">
        <v>5.52</v>
      </c>
      <c r="DA14" s="56">
        <v>14.3</v>
      </c>
      <c r="DB14" s="56">
        <v>21.53</v>
      </c>
      <c r="DC14" s="56">
        <v>1.21</v>
      </c>
      <c r="DD14" s="56">
        <v>106.4</v>
      </c>
      <c r="DE14" s="56">
        <v>63.84</v>
      </c>
      <c r="DF14" s="56">
        <v>0</v>
      </c>
      <c r="DG14" s="56">
        <v>1.5481499999999999</v>
      </c>
      <c r="DH14" s="56">
        <v>1.2753799999999999E-2</v>
      </c>
      <c r="DI14" s="56">
        <v>0</v>
      </c>
      <c r="DJ14" s="56">
        <v>0</v>
      </c>
      <c r="DK14" s="56">
        <v>7.4915999999999996E-2</v>
      </c>
      <c r="DL14" s="56">
        <v>0.152696</v>
      </c>
      <c r="DM14" s="56">
        <v>0.25846799999999998</v>
      </c>
      <c r="DN14" s="56">
        <v>1.0530599999999999E-2</v>
      </c>
      <c r="DO14" s="56">
        <v>2.0575100000000002</v>
      </c>
      <c r="DP14" s="56">
        <v>1.5609</v>
      </c>
      <c r="DQ14" s="56" t="s">
        <v>925</v>
      </c>
      <c r="DR14" s="56" t="s">
        <v>875</v>
      </c>
      <c r="DS14" s="56" t="s">
        <v>22</v>
      </c>
      <c r="DT14" s="56">
        <v>0</v>
      </c>
      <c r="DU14" s="56">
        <v>0</v>
      </c>
      <c r="DV14" s="56">
        <v>0</v>
      </c>
      <c r="DW14" s="56">
        <v>0</v>
      </c>
      <c r="DX14" s="56"/>
      <c r="DY14" s="56"/>
      <c r="DZ14" s="56"/>
      <c r="EA14" s="56"/>
      <c r="EB14" s="56"/>
      <c r="EC14" s="56"/>
      <c r="ED14" s="56"/>
      <c r="EE14" s="56"/>
      <c r="EF14" s="56"/>
      <c r="EG14" s="56"/>
      <c r="EH14" s="56"/>
      <c r="EI14" s="56"/>
      <c r="EJ14" s="56"/>
      <c r="EK14" s="56"/>
      <c r="EL14" s="56"/>
      <c r="EM14" s="56"/>
      <c r="EN14" s="56">
        <v>181.172</v>
      </c>
      <c r="EO14" s="56">
        <v>1321.41</v>
      </c>
      <c r="EP14" s="56">
        <v>111.69</v>
      </c>
      <c r="EQ14" s="56">
        <v>0</v>
      </c>
      <c r="ER14" s="56">
        <v>0</v>
      </c>
      <c r="ES14" s="56">
        <v>0</v>
      </c>
      <c r="ET14" s="56">
        <v>0</v>
      </c>
      <c r="EU14" s="56">
        <v>505.55700000000002</v>
      </c>
      <c r="EV14" s="56">
        <v>966.48</v>
      </c>
      <c r="EW14" s="56">
        <v>2025.88</v>
      </c>
      <c r="EX14" s="56">
        <v>119.621</v>
      </c>
      <c r="EY14" s="56">
        <v>5231.8100000000004</v>
      </c>
      <c r="EZ14" s="56">
        <v>205.72399999999999</v>
      </c>
      <c r="FA14" s="56">
        <v>0</v>
      </c>
      <c r="FB14" s="56">
        <v>0</v>
      </c>
      <c r="FC14" s="56">
        <v>0</v>
      </c>
      <c r="FD14" s="56">
        <v>101.806</v>
      </c>
      <c r="FE14" s="56">
        <v>0</v>
      </c>
      <c r="FF14" s="56">
        <v>43.669699999999999</v>
      </c>
      <c r="FG14" s="56">
        <v>0</v>
      </c>
      <c r="FH14" s="56">
        <v>0</v>
      </c>
      <c r="FI14" s="56">
        <v>351.2</v>
      </c>
      <c r="FJ14" s="56">
        <v>0</v>
      </c>
      <c r="FK14" s="56">
        <v>0</v>
      </c>
      <c r="FL14" s="56">
        <v>0</v>
      </c>
      <c r="FM14" s="56">
        <v>0</v>
      </c>
      <c r="FN14" s="56">
        <v>0</v>
      </c>
      <c r="FO14" s="56">
        <v>0</v>
      </c>
      <c r="FP14" s="56">
        <v>0</v>
      </c>
      <c r="FQ14" s="56">
        <v>0</v>
      </c>
      <c r="FR14" s="56">
        <v>0</v>
      </c>
      <c r="FS14" s="56">
        <v>0</v>
      </c>
      <c r="FT14" s="56">
        <v>19.93</v>
      </c>
      <c r="FU14" s="56">
        <v>34.549999999999997</v>
      </c>
      <c r="FV14" s="56">
        <v>1.17</v>
      </c>
      <c r="FW14" s="56">
        <v>0</v>
      </c>
      <c r="FX14" s="56">
        <v>8.19</v>
      </c>
      <c r="FY14" s="56">
        <v>0</v>
      </c>
      <c r="FZ14" s="56">
        <v>0</v>
      </c>
      <c r="GA14" s="56">
        <v>5.52</v>
      </c>
      <c r="GB14" s="56">
        <v>14.3</v>
      </c>
      <c r="GC14" s="56">
        <v>21.53</v>
      </c>
      <c r="GD14" s="56">
        <v>1.21</v>
      </c>
      <c r="GE14" s="56">
        <v>106.4</v>
      </c>
      <c r="GF14" s="56">
        <v>0</v>
      </c>
      <c r="GG14" s="56">
        <v>1.5481499999999999</v>
      </c>
      <c r="GH14" s="56">
        <v>1.2753799999999999E-2</v>
      </c>
      <c r="GI14" s="56">
        <v>0</v>
      </c>
      <c r="GJ14" s="56">
        <v>0</v>
      </c>
      <c r="GK14" s="56">
        <v>0</v>
      </c>
      <c r="GL14" s="56">
        <v>0</v>
      </c>
      <c r="GM14" s="56">
        <v>7.4915999999999996E-2</v>
      </c>
      <c r="GN14" s="56">
        <v>0.152696</v>
      </c>
      <c r="GO14" s="56">
        <v>0.25846799999999998</v>
      </c>
      <c r="GP14" s="56">
        <v>1.0530599999999999E-2</v>
      </c>
      <c r="GQ14" s="56">
        <v>2.0575100000000002</v>
      </c>
      <c r="GR14" s="56">
        <v>414.50099999999998</v>
      </c>
      <c r="GS14" s="56">
        <v>3106.48</v>
      </c>
      <c r="GT14" s="56">
        <v>111.69</v>
      </c>
      <c r="GU14" s="56">
        <v>0</v>
      </c>
      <c r="GV14" s="56">
        <v>0</v>
      </c>
      <c r="GW14" s="56">
        <v>2135</v>
      </c>
      <c r="GX14" s="56">
        <v>930.00099999999998</v>
      </c>
      <c r="GY14" s="56">
        <v>2637.81</v>
      </c>
      <c r="GZ14" s="56">
        <v>297.5</v>
      </c>
      <c r="HA14" s="56">
        <v>9632.98</v>
      </c>
      <c r="HB14" s="56">
        <v>345.00099999999998</v>
      </c>
      <c r="HC14" s="56">
        <v>0</v>
      </c>
      <c r="HD14" s="56">
        <v>0</v>
      </c>
      <c r="HE14" s="56">
        <v>0</v>
      </c>
      <c r="HF14" s="56">
        <v>156.47999999999999</v>
      </c>
      <c r="HG14" s="56">
        <v>0</v>
      </c>
      <c r="HH14" s="56">
        <v>65.400000000000006</v>
      </c>
      <c r="HI14" s="56">
        <v>0</v>
      </c>
      <c r="HJ14" s="56">
        <v>0</v>
      </c>
      <c r="HK14" s="56">
        <v>566.88</v>
      </c>
      <c r="HL14" s="56">
        <v>0</v>
      </c>
      <c r="HM14" s="56">
        <v>0</v>
      </c>
      <c r="HN14" s="56">
        <v>0</v>
      </c>
      <c r="HO14" s="56">
        <v>0</v>
      </c>
      <c r="HP14" s="56">
        <v>0</v>
      </c>
      <c r="HQ14" s="56">
        <v>0</v>
      </c>
      <c r="HR14" s="56">
        <v>0</v>
      </c>
      <c r="HS14" s="56">
        <v>0</v>
      </c>
      <c r="HT14" s="56">
        <v>0</v>
      </c>
      <c r="HU14" s="56">
        <v>0</v>
      </c>
      <c r="HV14" s="56">
        <v>34.33</v>
      </c>
      <c r="HW14" s="56">
        <v>74.87</v>
      </c>
      <c r="HX14" s="56">
        <v>1.17</v>
      </c>
      <c r="HY14" s="56">
        <v>0</v>
      </c>
      <c r="HZ14" s="56">
        <v>12.58</v>
      </c>
      <c r="IA14" s="56">
        <v>23.7</v>
      </c>
      <c r="IB14" s="56">
        <v>14.91</v>
      </c>
      <c r="IC14" s="56">
        <v>28.28</v>
      </c>
      <c r="ID14" s="56">
        <v>2.86</v>
      </c>
      <c r="IE14" s="56">
        <v>192.7</v>
      </c>
      <c r="IF14" s="56">
        <v>0</v>
      </c>
      <c r="IG14" s="56">
        <v>3.16703</v>
      </c>
      <c r="IH14" s="56">
        <v>1.2753799999999999E-2</v>
      </c>
      <c r="II14" s="56">
        <v>0</v>
      </c>
      <c r="IJ14" s="56">
        <v>0</v>
      </c>
      <c r="IK14" s="56">
        <v>0.33579999999999999</v>
      </c>
      <c r="IL14" s="56">
        <v>0.11074100000000001</v>
      </c>
      <c r="IM14" s="56">
        <v>0.35138000000000003</v>
      </c>
      <c r="IN14" s="56">
        <v>4.1461199999999997E-3</v>
      </c>
      <c r="IO14" s="56">
        <v>3.9818600000000002</v>
      </c>
      <c r="IP14" s="56">
        <v>50.7</v>
      </c>
      <c r="IQ14" s="56">
        <v>0</v>
      </c>
      <c r="IR14" s="56">
        <v>50.7</v>
      </c>
      <c r="IS14" s="56">
        <v>0</v>
      </c>
      <c r="IT14" s="56">
        <v>0</v>
      </c>
      <c r="IU14" s="56">
        <v>37.369999999999997</v>
      </c>
      <c r="IV14" s="56">
        <v>26.47</v>
      </c>
      <c r="IW14" s="56">
        <v>37.369999999999997</v>
      </c>
      <c r="IX14" s="56">
        <v>26.47</v>
      </c>
      <c r="IY14" s="56">
        <v>37.369999999999997</v>
      </c>
      <c r="IZ14" s="56">
        <v>26.47</v>
      </c>
      <c r="JA14" s="56">
        <v>79.73</v>
      </c>
      <c r="JB14" s="56">
        <v>43.22</v>
      </c>
      <c r="JC14" s="56">
        <v>1</v>
      </c>
      <c r="JD14" s="56"/>
      <c r="JE14" s="56"/>
      <c r="JF14" s="56"/>
      <c r="JG14" s="56"/>
      <c r="JH14" s="56"/>
      <c r="JI14" s="56"/>
      <c r="JJ14" s="56"/>
      <c r="JK14" s="56"/>
      <c r="JL14" s="56"/>
      <c r="JM14" s="56"/>
      <c r="JN14" s="56"/>
      <c r="JO14" s="56"/>
    </row>
    <row r="15" spans="1:275" x14ac:dyDescent="0.25">
      <c r="A15" s="58">
        <v>43069.352442129632</v>
      </c>
      <c r="B15" s="56" t="s">
        <v>343</v>
      </c>
      <c r="C15" s="56" t="s">
        <v>584</v>
      </c>
      <c r="D15" s="56">
        <v>12</v>
      </c>
      <c r="E15" s="56">
        <v>1</v>
      </c>
      <c r="F15" s="56">
        <v>2100</v>
      </c>
      <c r="G15" s="56" t="s">
        <v>104</v>
      </c>
      <c r="H15" s="56" t="s">
        <v>105</v>
      </c>
      <c r="I15" s="56">
        <v>0</v>
      </c>
      <c r="J15" s="56">
        <v>47.2</v>
      </c>
      <c r="K15" s="56">
        <v>190.25</v>
      </c>
      <c r="L15" s="56">
        <v>277.30900000000003</v>
      </c>
      <c r="M15" s="56">
        <v>111.69</v>
      </c>
      <c r="N15" s="56">
        <v>0</v>
      </c>
      <c r="O15" s="56">
        <v>0</v>
      </c>
      <c r="P15" s="56">
        <v>0</v>
      </c>
      <c r="Q15" s="56">
        <v>0</v>
      </c>
      <c r="R15" s="56">
        <v>505.55700000000002</v>
      </c>
      <c r="S15" s="56">
        <v>948.80600000000004</v>
      </c>
      <c r="T15" s="56">
        <v>2025.88</v>
      </c>
      <c r="U15" s="56">
        <v>119.621</v>
      </c>
      <c r="V15" s="56">
        <v>4179.1099999999997</v>
      </c>
      <c r="W15" s="56">
        <v>216</v>
      </c>
      <c r="X15" s="56">
        <v>0</v>
      </c>
      <c r="Y15" s="56">
        <v>0</v>
      </c>
      <c r="Z15" s="56">
        <v>0</v>
      </c>
      <c r="AA15" s="56">
        <v>107.027</v>
      </c>
      <c r="AB15" s="56">
        <v>0</v>
      </c>
      <c r="AC15" s="56">
        <v>43.669699999999999</v>
      </c>
      <c r="AD15" s="56">
        <v>0</v>
      </c>
      <c r="AE15" s="56">
        <v>0</v>
      </c>
      <c r="AF15" s="56">
        <v>366.69600000000003</v>
      </c>
      <c r="AG15" s="56">
        <v>0</v>
      </c>
      <c r="AH15" s="56">
        <v>0</v>
      </c>
      <c r="AI15" s="56">
        <v>0</v>
      </c>
      <c r="AJ15" s="56">
        <v>0</v>
      </c>
      <c r="AK15" s="56">
        <v>0</v>
      </c>
      <c r="AL15" s="56">
        <v>0</v>
      </c>
      <c r="AM15" s="56">
        <v>0</v>
      </c>
      <c r="AN15" s="56">
        <v>0</v>
      </c>
      <c r="AO15" s="56">
        <v>0</v>
      </c>
      <c r="AP15" s="56">
        <v>0</v>
      </c>
      <c r="AQ15" s="56">
        <v>20.99</v>
      </c>
      <c r="AR15" s="56">
        <v>10.29</v>
      </c>
      <c r="AS15" s="56">
        <v>1.17</v>
      </c>
      <c r="AT15" s="56">
        <v>0</v>
      </c>
      <c r="AU15" s="56">
        <v>8.56</v>
      </c>
      <c r="AV15" s="56">
        <v>0</v>
      </c>
      <c r="AW15" s="56">
        <v>0</v>
      </c>
      <c r="AX15" s="56">
        <v>5.55</v>
      </c>
      <c r="AY15" s="56">
        <v>14.02</v>
      </c>
      <c r="AZ15" s="56">
        <v>21.58</v>
      </c>
      <c r="BA15" s="56">
        <v>1.22</v>
      </c>
      <c r="BB15" s="56">
        <v>83.38</v>
      </c>
      <c r="BC15" s="56">
        <v>41.01</v>
      </c>
      <c r="BD15" s="56">
        <v>0</v>
      </c>
      <c r="BE15" s="56">
        <v>0.53687600000000002</v>
      </c>
      <c r="BF15" s="56">
        <v>1.2753799999999999E-2</v>
      </c>
      <c r="BG15" s="56">
        <v>0</v>
      </c>
      <c r="BH15" s="56">
        <v>0</v>
      </c>
      <c r="BI15" s="56">
        <v>0</v>
      </c>
      <c r="BJ15" s="56">
        <v>0</v>
      </c>
      <c r="BK15" s="56">
        <v>7.4915999999999996E-2</v>
      </c>
      <c r="BL15" s="56">
        <v>0.149842</v>
      </c>
      <c r="BM15" s="56">
        <v>0.25846799999999998</v>
      </c>
      <c r="BN15" s="56">
        <v>1.0530599999999999E-2</v>
      </c>
      <c r="BO15" s="56">
        <v>1.04339</v>
      </c>
      <c r="BP15" s="56">
        <v>0.54962900000000003</v>
      </c>
      <c r="BQ15" s="56">
        <v>190.25</v>
      </c>
      <c r="BR15" s="56">
        <v>277.30900000000003</v>
      </c>
      <c r="BS15" s="56">
        <v>111.69</v>
      </c>
      <c r="BT15" s="56">
        <v>0</v>
      </c>
      <c r="BU15" s="56">
        <v>0</v>
      </c>
      <c r="BV15" s="56">
        <v>505.55700000000002</v>
      </c>
      <c r="BW15" s="56">
        <v>948.80600000000004</v>
      </c>
      <c r="BX15" s="56">
        <v>2025.88</v>
      </c>
      <c r="BY15" s="56">
        <v>119.621</v>
      </c>
      <c r="BZ15" s="56">
        <v>4179.1099999999997</v>
      </c>
      <c r="CA15" s="56">
        <v>216</v>
      </c>
      <c r="CB15" s="56">
        <v>0</v>
      </c>
      <c r="CC15" s="56">
        <v>0</v>
      </c>
      <c r="CD15" s="56">
        <v>0</v>
      </c>
      <c r="CE15" s="56">
        <v>107.027</v>
      </c>
      <c r="CF15" s="56">
        <v>0</v>
      </c>
      <c r="CG15" s="56">
        <v>43.669699999999999</v>
      </c>
      <c r="CH15" s="56">
        <v>0</v>
      </c>
      <c r="CI15" s="56">
        <v>0</v>
      </c>
      <c r="CJ15" s="56">
        <v>366.69600000000003</v>
      </c>
      <c r="CK15" s="56">
        <v>0</v>
      </c>
      <c r="CL15" s="56">
        <v>0</v>
      </c>
      <c r="CM15" s="56">
        <v>0</v>
      </c>
      <c r="CN15" s="56">
        <v>0</v>
      </c>
      <c r="CO15" s="56">
        <v>0</v>
      </c>
      <c r="CP15" s="56">
        <v>0</v>
      </c>
      <c r="CQ15" s="56">
        <v>0</v>
      </c>
      <c r="CR15" s="56">
        <v>0</v>
      </c>
      <c r="CS15" s="56">
        <v>0</v>
      </c>
      <c r="CT15" s="56">
        <v>0</v>
      </c>
      <c r="CU15" s="56">
        <v>20.99</v>
      </c>
      <c r="CV15" s="56">
        <v>10.29</v>
      </c>
      <c r="CW15" s="56">
        <v>1.17</v>
      </c>
      <c r="CX15" s="56">
        <v>0</v>
      </c>
      <c r="CY15" s="56">
        <v>8.56</v>
      </c>
      <c r="CZ15" s="56">
        <v>5.55</v>
      </c>
      <c r="DA15" s="56">
        <v>14.02</v>
      </c>
      <c r="DB15" s="56">
        <v>21.58</v>
      </c>
      <c r="DC15" s="56">
        <v>1.22</v>
      </c>
      <c r="DD15" s="56">
        <v>83.38</v>
      </c>
      <c r="DE15" s="56">
        <v>41.01</v>
      </c>
      <c r="DF15" s="56">
        <v>0</v>
      </c>
      <c r="DG15" s="56">
        <v>0.53687600000000002</v>
      </c>
      <c r="DH15" s="56">
        <v>1.2753799999999999E-2</v>
      </c>
      <c r="DI15" s="56">
        <v>0</v>
      </c>
      <c r="DJ15" s="56">
        <v>0</v>
      </c>
      <c r="DK15" s="56">
        <v>7.4915999999999996E-2</v>
      </c>
      <c r="DL15" s="56">
        <v>0.149842</v>
      </c>
      <c r="DM15" s="56">
        <v>0.25846799999999998</v>
      </c>
      <c r="DN15" s="56">
        <v>1.0530599999999999E-2</v>
      </c>
      <c r="DO15" s="56">
        <v>1.04339</v>
      </c>
      <c r="DP15" s="56">
        <v>0.54962900000000003</v>
      </c>
      <c r="DQ15" s="56" t="s">
        <v>925</v>
      </c>
      <c r="DR15" s="56" t="s">
        <v>875</v>
      </c>
      <c r="DS15" s="56" t="s">
        <v>22</v>
      </c>
      <c r="DT15" s="56">
        <v>0</v>
      </c>
      <c r="DU15" s="56">
        <v>0</v>
      </c>
      <c r="DV15" s="56">
        <v>0</v>
      </c>
      <c r="DW15" s="56">
        <v>0</v>
      </c>
      <c r="DX15" s="56"/>
      <c r="DY15" s="56"/>
      <c r="DZ15" s="56"/>
      <c r="EA15" s="56"/>
      <c r="EB15" s="56"/>
      <c r="EC15" s="56"/>
      <c r="ED15" s="56"/>
      <c r="EE15" s="56"/>
      <c r="EF15" s="56"/>
      <c r="EG15" s="56"/>
      <c r="EH15" s="56"/>
      <c r="EI15" s="56"/>
      <c r="EJ15" s="56"/>
      <c r="EK15" s="56"/>
      <c r="EL15" s="56"/>
      <c r="EM15" s="56"/>
      <c r="EN15" s="56">
        <v>190.25</v>
      </c>
      <c r="EO15" s="56">
        <v>277.30900000000003</v>
      </c>
      <c r="EP15" s="56">
        <v>111.69</v>
      </c>
      <c r="EQ15" s="56">
        <v>0</v>
      </c>
      <c r="ER15" s="56">
        <v>0</v>
      </c>
      <c r="ES15" s="56">
        <v>0</v>
      </c>
      <c r="ET15" s="56">
        <v>0</v>
      </c>
      <c r="EU15" s="56">
        <v>505.55700000000002</v>
      </c>
      <c r="EV15" s="56">
        <v>948.80600000000004</v>
      </c>
      <c r="EW15" s="56">
        <v>2025.88</v>
      </c>
      <c r="EX15" s="56">
        <v>119.621</v>
      </c>
      <c r="EY15" s="56">
        <v>4179.1099999999997</v>
      </c>
      <c r="EZ15" s="56">
        <v>216</v>
      </c>
      <c r="FA15" s="56">
        <v>0</v>
      </c>
      <c r="FB15" s="56">
        <v>0</v>
      </c>
      <c r="FC15" s="56">
        <v>0</v>
      </c>
      <c r="FD15" s="56">
        <v>107.027</v>
      </c>
      <c r="FE15" s="56">
        <v>0</v>
      </c>
      <c r="FF15" s="56">
        <v>43.669699999999999</v>
      </c>
      <c r="FG15" s="56">
        <v>0</v>
      </c>
      <c r="FH15" s="56">
        <v>0</v>
      </c>
      <c r="FI15" s="56">
        <v>366.69600000000003</v>
      </c>
      <c r="FJ15" s="56">
        <v>0</v>
      </c>
      <c r="FK15" s="56">
        <v>0</v>
      </c>
      <c r="FL15" s="56">
        <v>0</v>
      </c>
      <c r="FM15" s="56">
        <v>0</v>
      </c>
      <c r="FN15" s="56">
        <v>0</v>
      </c>
      <c r="FO15" s="56">
        <v>0</v>
      </c>
      <c r="FP15" s="56">
        <v>0</v>
      </c>
      <c r="FQ15" s="56">
        <v>0</v>
      </c>
      <c r="FR15" s="56">
        <v>0</v>
      </c>
      <c r="FS15" s="56">
        <v>0</v>
      </c>
      <c r="FT15" s="56">
        <v>20.99</v>
      </c>
      <c r="FU15" s="56">
        <v>10.29</v>
      </c>
      <c r="FV15" s="56">
        <v>1.17</v>
      </c>
      <c r="FW15" s="56">
        <v>0</v>
      </c>
      <c r="FX15" s="56">
        <v>8.56</v>
      </c>
      <c r="FY15" s="56">
        <v>0</v>
      </c>
      <c r="FZ15" s="56">
        <v>0</v>
      </c>
      <c r="GA15" s="56">
        <v>5.55</v>
      </c>
      <c r="GB15" s="56">
        <v>14.02</v>
      </c>
      <c r="GC15" s="56">
        <v>21.58</v>
      </c>
      <c r="GD15" s="56">
        <v>1.22</v>
      </c>
      <c r="GE15" s="56">
        <v>83.38</v>
      </c>
      <c r="GF15" s="56">
        <v>0</v>
      </c>
      <c r="GG15" s="56">
        <v>0.53687600000000002</v>
      </c>
      <c r="GH15" s="56">
        <v>1.2753799999999999E-2</v>
      </c>
      <c r="GI15" s="56">
        <v>0</v>
      </c>
      <c r="GJ15" s="56">
        <v>0</v>
      </c>
      <c r="GK15" s="56">
        <v>0</v>
      </c>
      <c r="GL15" s="56">
        <v>0</v>
      </c>
      <c r="GM15" s="56">
        <v>7.4915999999999996E-2</v>
      </c>
      <c r="GN15" s="56">
        <v>0.149842</v>
      </c>
      <c r="GO15" s="56">
        <v>0.25846799999999998</v>
      </c>
      <c r="GP15" s="56">
        <v>1.0530599999999999E-2</v>
      </c>
      <c r="GQ15" s="56">
        <v>1.04339</v>
      </c>
      <c r="GR15" s="56">
        <v>420.762</v>
      </c>
      <c r="GS15" s="56">
        <v>1095.07</v>
      </c>
      <c r="GT15" s="56">
        <v>111.69</v>
      </c>
      <c r="GU15" s="56">
        <v>0</v>
      </c>
      <c r="GV15" s="56">
        <v>0</v>
      </c>
      <c r="GW15" s="56">
        <v>2135</v>
      </c>
      <c r="GX15" s="56">
        <v>930.00099999999998</v>
      </c>
      <c r="GY15" s="56">
        <v>2637.81</v>
      </c>
      <c r="GZ15" s="56">
        <v>297.5</v>
      </c>
      <c r="HA15" s="56">
        <v>7627.83</v>
      </c>
      <c r="HB15" s="56">
        <v>350.15800000000002</v>
      </c>
      <c r="HC15" s="56">
        <v>0</v>
      </c>
      <c r="HD15" s="56">
        <v>0</v>
      </c>
      <c r="HE15" s="56">
        <v>0</v>
      </c>
      <c r="HF15" s="56">
        <v>161.63900000000001</v>
      </c>
      <c r="HG15" s="56">
        <v>0</v>
      </c>
      <c r="HH15" s="56">
        <v>65.400000000000006</v>
      </c>
      <c r="HI15" s="56">
        <v>0</v>
      </c>
      <c r="HJ15" s="56">
        <v>0</v>
      </c>
      <c r="HK15" s="56">
        <v>577.19600000000003</v>
      </c>
      <c r="HL15" s="56">
        <v>0</v>
      </c>
      <c r="HM15" s="56">
        <v>0</v>
      </c>
      <c r="HN15" s="56">
        <v>0</v>
      </c>
      <c r="HO15" s="56">
        <v>0</v>
      </c>
      <c r="HP15" s="56">
        <v>0</v>
      </c>
      <c r="HQ15" s="56">
        <v>0</v>
      </c>
      <c r="HR15" s="56">
        <v>0</v>
      </c>
      <c r="HS15" s="56">
        <v>0</v>
      </c>
      <c r="HT15" s="56">
        <v>0</v>
      </c>
      <c r="HU15" s="56">
        <v>0</v>
      </c>
      <c r="HV15" s="56">
        <v>34.94</v>
      </c>
      <c r="HW15" s="56">
        <v>41.16</v>
      </c>
      <c r="HX15" s="56">
        <v>1.17</v>
      </c>
      <c r="HY15" s="56">
        <v>0</v>
      </c>
      <c r="HZ15" s="56">
        <v>12.93</v>
      </c>
      <c r="IA15" s="56">
        <v>23.83</v>
      </c>
      <c r="IB15" s="56">
        <v>14.92</v>
      </c>
      <c r="IC15" s="56">
        <v>28.35</v>
      </c>
      <c r="ID15" s="56">
        <v>2.86</v>
      </c>
      <c r="IE15" s="56">
        <v>160.16</v>
      </c>
      <c r="IF15" s="56">
        <v>0</v>
      </c>
      <c r="IG15" s="56">
        <v>2.2516400000000001</v>
      </c>
      <c r="IH15" s="56">
        <v>1.2753799999999999E-2</v>
      </c>
      <c r="II15" s="56">
        <v>0</v>
      </c>
      <c r="IJ15" s="56">
        <v>0</v>
      </c>
      <c r="IK15" s="56">
        <v>0.33579999999999999</v>
      </c>
      <c r="IL15" s="56">
        <v>0.11074100000000001</v>
      </c>
      <c r="IM15" s="56">
        <v>0.35138000000000003</v>
      </c>
      <c r="IN15" s="56">
        <v>4.1461199999999997E-3</v>
      </c>
      <c r="IO15" s="56">
        <v>3.0664600000000002</v>
      </c>
      <c r="IP15" s="56">
        <v>47.2</v>
      </c>
      <c r="IQ15" s="56">
        <v>0</v>
      </c>
      <c r="IR15" s="56">
        <v>47.2</v>
      </c>
      <c r="IS15" s="56">
        <v>0</v>
      </c>
      <c r="IT15" s="56">
        <v>0</v>
      </c>
      <c r="IU15" s="56">
        <v>13.2</v>
      </c>
      <c r="IV15" s="56">
        <v>27.81</v>
      </c>
      <c r="IW15" s="56">
        <v>13.2</v>
      </c>
      <c r="IX15" s="56">
        <v>27.81</v>
      </c>
      <c r="IY15" s="56">
        <v>13.2</v>
      </c>
      <c r="IZ15" s="56">
        <v>27.81</v>
      </c>
      <c r="JA15" s="56">
        <v>46.09</v>
      </c>
      <c r="JB15" s="56">
        <v>44.11</v>
      </c>
      <c r="JC15" s="56">
        <v>1</v>
      </c>
      <c r="JD15" s="56"/>
      <c r="JE15" s="56"/>
      <c r="JF15" s="56"/>
      <c r="JG15" s="56"/>
      <c r="JH15" s="56"/>
      <c r="JI15" s="56"/>
      <c r="JJ15" s="56"/>
      <c r="JK15" s="56"/>
      <c r="JL15" s="56"/>
      <c r="JM15" s="56"/>
      <c r="JN15" s="56"/>
      <c r="JO15" s="56"/>
    </row>
    <row r="16" spans="1:275" x14ac:dyDescent="0.25">
      <c r="A16" s="58">
        <v>43069.352442129632</v>
      </c>
      <c r="B16" s="56" t="s">
        <v>344</v>
      </c>
      <c r="C16" s="56" t="s">
        <v>585</v>
      </c>
      <c r="D16" s="56">
        <v>13</v>
      </c>
      <c r="E16" s="56">
        <v>1</v>
      </c>
      <c r="F16" s="56">
        <v>2100</v>
      </c>
      <c r="G16" s="56" t="s">
        <v>104</v>
      </c>
      <c r="H16" s="56" t="s">
        <v>105</v>
      </c>
      <c r="I16" s="56">
        <v>0</v>
      </c>
      <c r="J16" s="56">
        <v>52.5</v>
      </c>
      <c r="K16" s="56">
        <v>157.476</v>
      </c>
      <c r="L16" s="56">
        <v>1499.37</v>
      </c>
      <c r="M16" s="56">
        <v>111.69</v>
      </c>
      <c r="N16" s="56">
        <v>0</v>
      </c>
      <c r="O16" s="56">
        <v>0</v>
      </c>
      <c r="P16" s="56">
        <v>0</v>
      </c>
      <c r="Q16" s="56">
        <v>0</v>
      </c>
      <c r="R16" s="56">
        <v>505.55700000000002</v>
      </c>
      <c r="S16" s="56">
        <v>975.74599999999998</v>
      </c>
      <c r="T16" s="56">
        <v>2025.88</v>
      </c>
      <c r="U16" s="56">
        <v>119.621</v>
      </c>
      <c r="V16" s="56">
        <v>5395.35</v>
      </c>
      <c r="W16" s="56">
        <v>178.816</v>
      </c>
      <c r="X16" s="56">
        <v>0</v>
      </c>
      <c r="Y16" s="56">
        <v>0</v>
      </c>
      <c r="Z16" s="56">
        <v>0</v>
      </c>
      <c r="AA16" s="56">
        <v>99.881200000000007</v>
      </c>
      <c r="AB16" s="56">
        <v>0</v>
      </c>
      <c r="AC16" s="56">
        <v>43.669699999999999</v>
      </c>
      <c r="AD16" s="56">
        <v>0</v>
      </c>
      <c r="AE16" s="56">
        <v>0</v>
      </c>
      <c r="AF16" s="56">
        <v>322.36700000000002</v>
      </c>
      <c r="AG16" s="56">
        <v>0</v>
      </c>
      <c r="AH16" s="56">
        <v>0</v>
      </c>
      <c r="AI16" s="56">
        <v>0</v>
      </c>
      <c r="AJ16" s="56">
        <v>0</v>
      </c>
      <c r="AK16" s="56">
        <v>0</v>
      </c>
      <c r="AL16" s="56">
        <v>0</v>
      </c>
      <c r="AM16" s="56">
        <v>0</v>
      </c>
      <c r="AN16" s="56">
        <v>0</v>
      </c>
      <c r="AO16" s="56">
        <v>0</v>
      </c>
      <c r="AP16" s="56">
        <v>0</v>
      </c>
      <c r="AQ16" s="56">
        <v>17.45</v>
      </c>
      <c r="AR16" s="56">
        <v>38.5</v>
      </c>
      <c r="AS16" s="56">
        <v>1.17</v>
      </c>
      <c r="AT16" s="56">
        <v>0</v>
      </c>
      <c r="AU16" s="56">
        <v>8.0399999999999991</v>
      </c>
      <c r="AV16" s="56">
        <v>0</v>
      </c>
      <c r="AW16" s="56">
        <v>0</v>
      </c>
      <c r="AX16" s="56">
        <v>5.5</v>
      </c>
      <c r="AY16" s="56">
        <v>14.21</v>
      </c>
      <c r="AZ16" s="56">
        <v>21.53</v>
      </c>
      <c r="BA16" s="56">
        <v>1.21</v>
      </c>
      <c r="BB16" s="56">
        <v>107.61</v>
      </c>
      <c r="BC16" s="56">
        <v>65.16</v>
      </c>
      <c r="BD16" s="56">
        <v>0</v>
      </c>
      <c r="BE16" s="56">
        <v>1.9902899999999999</v>
      </c>
      <c r="BF16" s="56">
        <v>1.2753799999999999E-2</v>
      </c>
      <c r="BG16" s="56">
        <v>0</v>
      </c>
      <c r="BH16" s="56">
        <v>0</v>
      </c>
      <c r="BI16" s="56">
        <v>0</v>
      </c>
      <c r="BJ16" s="56">
        <v>0</v>
      </c>
      <c r="BK16" s="56">
        <v>7.4915999999999996E-2</v>
      </c>
      <c r="BL16" s="56">
        <v>0.153723</v>
      </c>
      <c r="BM16" s="56">
        <v>0.25846799999999998</v>
      </c>
      <c r="BN16" s="56">
        <v>1.0530599999999999E-2</v>
      </c>
      <c r="BO16" s="56">
        <v>2.50068</v>
      </c>
      <c r="BP16" s="56">
        <v>2.00305</v>
      </c>
      <c r="BQ16" s="56">
        <v>157.476</v>
      </c>
      <c r="BR16" s="56">
        <v>1499.37</v>
      </c>
      <c r="BS16" s="56">
        <v>111.69</v>
      </c>
      <c r="BT16" s="56">
        <v>0</v>
      </c>
      <c r="BU16" s="56">
        <v>0</v>
      </c>
      <c r="BV16" s="56">
        <v>505.55700000000002</v>
      </c>
      <c r="BW16" s="56">
        <v>975.74599999999998</v>
      </c>
      <c r="BX16" s="56">
        <v>2025.88</v>
      </c>
      <c r="BY16" s="56">
        <v>119.621</v>
      </c>
      <c r="BZ16" s="56">
        <v>5395.35</v>
      </c>
      <c r="CA16" s="56">
        <v>178.816</v>
      </c>
      <c r="CB16" s="56">
        <v>0</v>
      </c>
      <c r="CC16" s="56">
        <v>0</v>
      </c>
      <c r="CD16" s="56">
        <v>0</v>
      </c>
      <c r="CE16" s="56">
        <v>99.881200000000007</v>
      </c>
      <c r="CF16" s="56">
        <v>0</v>
      </c>
      <c r="CG16" s="56">
        <v>43.669699999999999</v>
      </c>
      <c r="CH16" s="56">
        <v>0</v>
      </c>
      <c r="CI16" s="56">
        <v>0</v>
      </c>
      <c r="CJ16" s="56">
        <v>322.36700000000002</v>
      </c>
      <c r="CK16" s="56">
        <v>0</v>
      </c>
      <c r="CL16" s="56">
        <v>0</v>
      </c>
      <c r="CM16" s="56">
        <v>0</v>
      </c>
      <c r="CN16" s="56">
        <v>0</v>
      </c>
      <c r="CO16" s="56">
        <v>0</v>
      </c>
      <c r="CP16" s="56">
        <v>0</v>
      </c>
      <c r="CQ16" s="56">
        <v>0</v>
      </c>
      <c r="CR16" s="56">
        <v>0</v>
      </c>
      <c r="CS16" s="56">
        <v>0</v>
      </c>
      <c r="CT16" s="56">
        <v>0</v>
      </c>
      <c r="CU16" s="56">
        <v>17.45</v>
      </c>
      <c r="CV16" s="56">
        <v>38.5</v>
      </c>
      <c r="CW16" s="56">
        <v>1.17</v>
      </c>
      <c r="CX16" s="56">
        <v>0</v>
      </c>
      <c r="CY16" s="56">
        <v>8.0399999999999991</v>
      </c>
      <c r="CZ16" s="56">
        <v>5.5</v>
      </c>
      <c r="DA16" s="56">
        <v>14.21</v>
      </c>
      <c r="DB16" s="56">
        <v>21.53</v>
      </c>
      <c r="DC16" s="56">
        <v>1.21</v>
      </c>
      <c r="DD16" s="56">
        <v>107.61</v>
      </c>
      <c r="DE16" s="56">
        <v>65.16</v>
      </c>
      <c r="DF16" s="56">
        <v>0</v>
      </c>
      <c r="DG16" s="56">
        <v>1.9902899999999999</v>
      </c>
      <c r="DH16" s="56">
        <v>1.2753799999999999E-2</v>
      </c>
      <c r="DI16" s="56">
        <v>0</v>
      </c>
      <c r="DJ16" s="56">
        <v>0</v>
      </c>
      <c r="DK16" s="56">
        <v>7.4915999999999996E-2</v>
      </c>
      <c r="DL16" s="56">
        <v>0.153723</v>
      </c>
      <c r="DM16" s="56">
        <v>0.25846799999999998</v>
      </c>
      <c r="DN16" s="56">
        <v>1.0530599999999999E-2</v>
      </c>
      <c r="DO16" s="56">
        <v>2.50068</v>
      </c>
      <c r="DP16" s="56">
        <v>2.00305</v>
      </c>
      <c r="DQ16" s="56" t="s">
        <v>925</v>
      </c>
      <c r="DR16" s="56" t="s">
        <v>875</v>
      </c>
      <c r="DS16" s="56" t="s">
        <v>22</v>
      </c>
      <c r="DT16" s="56">
        <v>0</v>
      </c>
      <c r="DU16" s="56">
        <v>0</v>
      </c>
      <c r="DV16" s="56">
        <v>0</v>
      </c>
      <c r="DW16" s="56">
        <v>0</v>
      </c>
      <c r="DX16" s="56"/>
      <c r="DY16" s="56"/>
      <c r="DZ16" s="56"/>
      <c r="EA16" s="56"/>
      <c r="EB16" s="56"/>
      <c r="EC16" s="56"/>
      <c r="ED16" s="56"/>
      <c r="EE16" s="56"/>
      <c r="EF16" s="56"/>
      <c r="EG16" s="56"/>
      <c r="EH16" s="56"/>
      <c r="EI16" s="56"/>
      <c r="EJ16" s="56"/>
      <c r="EK16" s="56"/>
      <c r="EL16" s="56"/>
      <c r="EM16" s="56"/>
      <c r="EN16" s="56">
        <v>157.476</v>
      </c>
      <c r="EO16" s="56">
        <v>1499.37</v>
      </c>
      <c r="EP16" s="56">
        <v>111.69</v>
      </c>
      <c r="EQ16" s="56">
        <v>0</v>
      </c>
      <c r="ER16" s="56">
        <v>0</v>
      </c>
      <c r="ES16" s="56">
        <v>0</v>
      </c>
      <c r="ET16" s="56">
        <v>0</v>
      </c>
      <c r="EU16" s="56">
        <v>505.55700000000002</v>
      </c>
      <c r="EV16" s="56">
        <v>975.74599999999998</v>
      </c>
      <c r="EW16" s="56">
        <v>2025.88</v>
      </c>
      <c r="EX16" s="56">
        <v>119.621</v>
      </c>
      <c r="EY16" s="56">
        <v>5395.35</v>
      </c>
      <c r="EZ16" s="56">
        <v>178.816</v>
      </c>
      <c r="FA16" s="56">
        <v>0</v>
      </c>
      <c r="FB16" s="56">
        <v>0</v>
      </c>
      <c r="FC16" s="56">
        <v>0</v>
      </c>
      <c r="FD16" s="56">
        <v>99.881200000000007</v>
      </c>
      <c r="FE16" s="56">
        <v>0</v>
      </c>
      <c r="FF16" s="56">
        <v>43.669699999999999</v>
      </c>
      <c r="FG16" s="56">
        <v>0</v>
      </c>
      <c r="FH16" s="56">
        <v>0</v>
      </c>
      <c r="FI16" s="56">
        <v>322.36700000000002</v>
      </c>
      <c r="FJ16" s="56">
        <v>0</v>
      </c>
      <c r="FK16" s="56">
        <v>0</v>
      </c>
      <c r="FL16" s="56">
        <v>0</v>
      </c>
      <c r="FM16" s="56">
        <v>0</v>
      </c>
      <c r="FN16" s="56">
        <v>0</v>
      </c>
      <c r="FO16" s="56">
        <v>0</v>
      </c>
      <c r="FP16" s="56">
        <v>0</v>
      </c>
      <c r="FQ16" s="56">
        <v>0</v>
      </c>
      <c r="FR16" s="56">
        <v>0</v>
      </c>
      <c r="FS16" s="56">
        <v>0</v>
      </c>
      <c r="FT16" s="56">
        <v>17.45</v>
      </c>
      <c r="FU16" s="56">
        <v>38.5</v>
      </c>
      <c r="FV16" s="56">
        <v>1.17</v>
      </c>
      <c r="FW16" s="56">
        <v>0</v>
      </c>
      <c r="FX16" s="56">
        <v>8.0399999999999991</v>
      </c>
      <c r="FY16" s="56">
        <v>0</v>
      </c>
      <c r="FZ16" s="56">
        <v>0</v>
      </c>
      <c r="GA16" s="56">
        <v>5.5</v>
      </c>
      <c r="GB16" s="56">
        <v>14.21</v>
      </c>
      <c r="GC16" s="56">
        <v>21.53</v>
      </c>
      <c r="GD16" s="56">
        <v>1.21</v>
      </c>
      <c r="GE16" s="56">
        <v>107.61</v>
      </c>
      <c r="GF16" s="56">
        <v>0</v>
      </c>
      <c r="GG16" s="56">
        <v>1.9902899999999999</v>
      </c>
      <c r="GH16" s="56">
        <v>1.2753799999999999E-2</v>
      </c>
      <c r="GI16" s="56">
        <v>0</v>
      </c>
      <c r="GJ16" s="56">
        <v>0</v>
      </c>
      <c r="GK16" s="56">
        <v>0</v>
      </c>
      <c r="GL16" s="56">
        <v>0</v>
      </c>
      <c r="GM16" s="56">
        <v>7.4915999999999996E-2</v>
      </c>
      <c r="GN16" s="56">
        <v>0.153723</v>
      </c>
      <c r="GO16" s="56">
        <v>0.25846799999999998</v>
      </c>
      <c r="GP16" s="56">
        <v>1.0530599999999999E-2</v>
      </c>
      <c r="GQ16" s="56">
        <v>2.50068</v>
      </c>
      <c r="GR16" s="56">
        <v>365.69200000000001</v>
      </c>
      <c r="GS16" s="56">
        <v>3417</v>
      </c>
      <c r="GT16" s="56">
        <v>111.69</v>
      </c>
      <c r="GU16" s="56">
        <v>0</v>
      </c>
      <c r="GV16" s="56">
        <v>0</v>
      </c>
      <c r="GW16" s="56">
        <v>2135</v>
      </c>
      <c r="GX16" s="56">
        <v>930.00099999999998</v>
      </c>
      <c r="GY16" s="56">
        <v>2637.81</v>
      </c>
      <c r="GZ16" s="56">
        <v>297.5</v>
      </c>
      <c r="HA16" s="56">
        <v>9894.7000000000007</v>
      </c>
      <c r="HB16" s="56">
        <v>304.37400000000002</v>
      </c>
      <c r="HC16" s="56">
        <v>0</v>
      </c>
      <c r="HD16" s="56">
        <v>0</v>
      </c>
      <c r="HE16" s="56">
        <v>0</v>
      </c>
      <c r="HF16" s="56">
        <v>154.51900000000001</v>
      </c>
      <c r="HG16" s="56">
        <v>0</v>
      </c>
      <c r="HH16" s="56">
        <v>65.400000000000006</v>
      </c>
      <c r="HI16" s="56">
        <v>0</v>
      </c>
      <c r="HJ16" s="56">
        <v>0</v>
      </c>
      <c r="HK16" s="56">
        <v>524.29300000000001</v>
      </c>
      <c r="HL16" s="56">
        <v>0</v>
      </c>
      <c r="HM16" s="56">
        <v>0</v>
      </c>
      <c r="HN16" s="56">
        <v>0</v>
      </c>
      <c r="HO16" s="56">
        <v>0</v>
      </c>
      <c r="HP16" s="56">
        <v>0</v>
      </c>
      <c r="HQ16" s="56">
        <v>0</v>
      </c>
      <c r="HR16" s="56">
        <v>0</v>
      </c>
      <c r="HS16" s="56">
        <v>0</v>
      </c>
      <c r="HT16" s="56">
        <v>0</v>
      </c>
      <c r="HU16" s="56">
        <v>0</v>
      </c>
      <c r="HV16" s="56">
        <v>30.5</v>
      </c>
      <c r="HW16" s="56">
        <v>75.56</v>
      </c>
      <c r="HX16" s="56">
        <v>1.17</v>
      </c>
      <c r="HY16" s="56">
        <v>0</v>
      </c>
      <c r="HZ16" s="56">
        <v>12.43</v>
      </c>
      <c r="IA16" s="56">
        <v>23.59</v>
      </c>
      <c r="IB16" s="56">
        <v>14.91</v>
      </c>
      <c r="IC16" s="56">
        <v>28.27</v>
      </c>
      <c r="ID16" s="56">
        <v>2.82</v>
      </c>
      <c r="IE16" s="56">
        <v>189.25</v>
      </c>
      <c r="IF16" s="56">
        <v>0</v>
      </c>
      <c r="IG16" s="56">
        <v>3.4108700000000001</v>
      </c>
      <c r="IH16" s="56">
        <v>1.2753799999999999E-2</v>
      </c>
      <c r="II16" s="56">
        <v>0</v>
      </c>
      <c r="IJ16" s="56">
        <v>0</v>
      </c>
      <c r="IK16" s="56">
        <v>0.33579999999999999</v>
      </c>
      <c r="IL16" s="56">
        <v>0.11074100000000001</v>
      </c>
      <c r="IM16" s="56">
        <v>0.35138000000000003</v>
      </c>
      <c r="IN16" s="56">
        <v>4.1461199999999997E-3</v>
      </c>
      <c r="IO16" s="56">
        <v>4.2256900000000002</v>
      </c>
      <c r="IP16" s="56">
        <v>52.5</v>
      </c>
      <c r="IQ16" s="56">
        <v>0</v>
      </c>
      <c r="IR16" s="56">
        <v>52.5</v>
      </c>
      <c r="IS16" s="56">
        <v>0</v>
      </c>
      <c r="IT16" s="56">
        <v>0</v>
      </c>
      <c r="IU16" s="56">
        <v>41.11</v>
      </c>
      <c r="IV16" s="56">
        <v>24.05</v>
      </c>
      <c r="IW16" s="56">
        <v>41.11</v>
      </c>
      <c r="IX16" s="56">
        <v>24.05</v>
      </c>
      <c r="IY16" s="56">
        <v>41.11</v>
      </c>
      <c r="IZ16" s="56">
        <v>24.05</v>
      </c>
      <c r="JA16" s="56">
        <v>80</v>
      </c>
      <c r="JB16" s="56">
        <v>39.659999999999997</v>
      </c>
      <c r="JC16" s="56">
        <v>1</v>
      </c>
      <c r="JD16" s="56"/>
      <c r="JE16" s="56"/>
      <c r="JF16" s="56"/>
      <c r="JG16" s="56"/>
      <c r="JH16" s="56"/>
      <c r="JI16" s="56"/>
      <c r="JJ16" s="56"/>
      <c r="JK16" s="56"/>
      <c r="JL16" s="56"/>
      <c r="JM16" s="56"/>
      <c r="JN16" s="56"/>
      <c r="JO16" s="56"/>
    </row>
    <row r="17" spans="1:275" x14ac:dyDescent="0.25">
      <c r="A17" s="58">
        <v>43069.352685185186</v>
      </c>
      <c r="B17" s="56" t="s">
        <v>345</v>
      </c>
      <c r="C17" s="56" t="s">
        <v>586</v>
      </c>
      <c r="D17" s="56">
        <v>14</v>
      </c>
      <c r="E17" s="56">
        <v>1</v>
      </c>
      <c r="F17" s="56">
        <v>2100</v>
      </c>
      <c r="G17" s="56" t="s">
        <v>104</v>
      </c>
      <c r="H17" s="56" t="s">
        <v>105</v>
      </c>
      <c r="I17" s="56">
        <v>0</v>
      </c>
      <c r="J17" s="56">
        <v>51.5</v>
      </c>
      <c r="K17" s="56">
        <v>175.54599999999999</v>
      </c>
      <c r="L17" s="56">
        <v>1283.32</v>
      </c>
      <c r="M17" s="56">
        <v>111.69</v>
      </c>
      <c r="N17" s="56">
        <v>0</v>
      </c>
      <c r="O17" s="56">
        <v>0</v>
      </c>
      <c r="P17" s="56">
        <v>0</v>
      </c>
      <c r="Q17" s="56">
        <v>0</v>
      </c>
      <c r="R17" s="56">
        <v>505.55700000000002</v>
      </c>
      <c r="S17" s="56">
        <v>964.49400000000003</v>
      </c>
      <c r="T17" s="56">
        <v>2025.88</v>
      </c>
      <c r="U17" s="56">
        <v>119.621</v>
      </c>
      <c r="V17" s="56">
        <v>5186.1099999999997</v>
      </c>
      <c r="W17" s="56">
        <v>199.547</v>
      </c>
      <c r="X17" s="56">
        <v>0</v>
      </c>
      <c r="Y17" s="56">
        <v>0</v>
      </c>
      <c r="Z17" s="56">
        <v>0</v>
      </c>
      <c r="AA17" s="56">
        <v>103.059</v>
      </c>
      <c r="AB17" s="56">
        <v>0</v>
      </c>
      <c r="AC17" s="56">
        <v>43.669699999999999</v>
      </c>
      <c r="AD17" s="56">
        <v>0</v>
      </c>
      <c r="AE17" s="56">
        <v>0</v>
      </c>
      <c r="AF17" s="56">
        <v>346.27499999999998</v>
      </c>
      <c r="AG17" s="56">
        <v>0</v>
      </c>
      <c r="AH17" s="56">
        <v>0</v>
      </c>
      <c r="AI17" s="56">
        <v>0</v>
      </c>
      <c r="AJ17" s="56">
        <v>0</v>
      </c>
      <c r="AK17" s="56">
        <v>0</v>
      </c>
      <c r="AL17" s="56">
        <v>0</v>
      </c>
      <c r="AM17" s="56">
        <v>0</v>
      </c>
      <c r="AN17" s="56">
        <v>0</v>
      </c>
      <c r="AO17" s="56">
        <v>0</v>
      </c>
      <c r="AP17" s="56">
        <v>0</v>
      </c>
      <c r="AQ17" s="56">
        <v>19.41</v>
      </c>
      <c r="AR17" s="56">
        <v>32.200000000000003</v>
      </c>
      <c r="AS17" s="56">
        <v>1.1200000000000001</v>
      </c>
      <c r="AT17" s="56">
        <v>0</v>
      </c>
      <c r="AU17" s="56">
        <v>8.35</v>
      </c>
      <c r="AV17" s="56">
        <v>0</v>
      </c>
      <c r="AW17" s="56">
        <v>0</v>
      </c>
      <c r="AX17" s="56">
        <v>5.26</v>
      </c>
      <c r="AY17" s="56">
        <v>13.67</v>
      </c>
      <c r="AZ17" s="56">
        <v>20.6</v>
      </c>
      <c r="BA17" s="56">
        <v>1.1499999999999999</v>
      </c>
      <c r="BB17" s="56">
        <v>101.76</v>
      </c>
      <c r="BC17" s="56">
        <v>61.08</v>
      </c>
      <c r="BD17" s="56">
        <v>0</v>
      </c>
      <c r="BE17" s="56">
        <v>1.79762</v>
      </c>
      <c r="BF17" s="56">
        <v>1.2753799999999999E-2</v>
      </c>
      <c r="BG17" s="56">
        <v>0</v>
      </c>
      <c r="BH17" s="56">
        <v>0</v>
      </c>
      <c r="BI17" s="56">
        <v>0</v>
      </c>
      <c r="BJ17" s="56">
        <v>0</v>
      </c>
      <c r="BK17" s="56">
        <v>7.4915999999999996E-2</v>
      </c>
      <c r="BL17" s="56">
        <v>0.15365500000000001</v>
      </c>
      <c r="BM17" s="56">
        <v>0.25846799999999998</v>
      </c>
      <c r="BN17" s="56">
        <v>1.0530599999999999E-2</v>
      </c>
      <c r="BO17" s="56">
        <v>2.3079499999999999</v>
      </c>
      <c r="BP17" s="56">
        <v>1.8103800000000001</v>
      </c>
      <c r="BQ17" s="56">
        <v>175.54599999999999</v>
      </c>
      <c r="BR17" s="56">
        <v>1283.32</v>
      </c>
      <c r="BS17" s="56">
        <v>111.69</v>
      </c>
      <c r="BT17" s="56">
        <v>0</v>
      </c>
      <c r="BU17" s="56">
        <v>0</v>
      </c>
      <c r="BV17" s="56">
        <v>505.55700000000002</v>
      </c>
      <c r="BW17" s="56">
        <v>964.49400000000003</v>
      </c>
      <c r="BX17" s="56">
        <v>2025.88</v>
      </c>
      <c r="BY17" s="56">
        <v>119.621</v>
      </c>
      <c r="BZ17" s="56">
        <v>5186.1099999999997</v>
      </c>
      <c r="CA17" s="56">
        <v>199.547</v>
      </c>
      <c r="CB17" s="56">
        <v>0</v>
      </c>
      <c r="CC17" s="56">
        <v>0</v>
      </c>
      <c r="CD17" s="56">
        <v>0</v>
      </c>
      <c r="CE17" s="56">
        <v>103.059</v>
      </c>
      <c r="CF17" s="56">
        <v>0</v>
      </c>
      <c r="CG17" s="56">
        <v>43.669699999999999</v>
      </c>
      <c r="CH17" s="56">
        <v>0</v>
      </c>
      <c r="CI17" s="56">
        <v>0</v>
      </c>
      <c r="CJ17" s="56">
        <v>346.27499999999998</v>
      </c>
      <c r="CK17" s="56">
        <v>0</v>
      </c>
      <c r="CL17" s="56">
        <v>0</v>
      </c>
      <c r="CM17" s="56">
        <v>0</v>
      </c>
      <c r="CN17" s="56">
        <v>0</v>
      </c>
      <c r="CO17" s="56">
        <v>0</v>
      </c>
      <c r="CP17" s="56">
        <v>0</v>
      </c>
      <c r="CQ17" s="56">
        <v>0</v>
      </c>
      <c r="CR17" s="56">
        <v>0</v>
      </c>
      <c r="CS17" s="56">
        <v>0</v>
      </c>
      <c r="CT17" s="56">
        <v>0</v>
      </c>
      <c r="CU17" s="56">
        <v>19.41</v>
      </c>
      <c r="CV17" s="56">
        <v>32.200000000000003</v>
      </c>
      <c r="CW17" s="56">
        <v>1.1200000000000001</v>
      </c>
      <c r="CX17" s="56">
        <v>0</v>
      </c>
      <c r="CY17" s="56">
        <v>8.35</v>
      </c>
      <c r="CZ17" s="56">
        <v>5.26</v>
      </c>
      <c r="DA17" s="56">
        <v>13.67</v>
      </c>
      <c r="DB17" s="56">
        <v>20.6</v>
      </c>
      <c r="DC17" s="56">
        <v>1.1499999999999999</v>
      </c>
      <c r="DD17" s="56">
        <v>101.76</v>
      </c>
      <c r="DE17" s="56">
        <v>61.08</v>
      </c>
      <c r="DF17" s="56">
        <v>0</v>
      </c>
      <c r="DG17" s="56">
        <v>1.79762</v>
      </c>
      <c r="DH17" s="56">
        <v>1.2753799999999999E-2</v>
      </c>
      <c r="DI17" s="56">
        <v>0</v>
      </c>
      <c r="DJ17" s="56">
        <v>0</v>
      </c>
      <c r="DK17" s="56">
        <v>7.4915999999999996E-2</v>
      </c>
      <c r="DL17" s="56">
        <v>0.15365500000000001</v>
      </c>
      <c r="DM17" s="56">
        <v>0.25846799999999998</v>
      </c>
      <c r="DN17" s="56">
        <v>1.0530599999999999E-2</v>
      </c>
      <c r="DO17" s="56">
        <v>2.3079499999999999</v>
      </c>
      <c r="DP17" s="56">
        <v>1.8103800000000001</v>
      </c>
      <c r="DQ17" s="56" t="s">
        <v>925</v>
      </c>
      <c r="DR17" s="56" t="s">
        <v>875</v>
      </c>
      <c r="DS17" s="56" t="s">
        <v>22</v>
      </c>
      <c r="DT17" s="56">
        <v>0</v>
      </c>
      <c r="DU17" s="56">
        <v>0</v>
      </c>
      <c r="DV17" s="56">
        <v>0</v>
      </c>
      <c r="DW17" s="56">
        <v>0</v>
      </c>
      <c r="DX17" s="56"/>
      <c r="DY17" s="56"/>
      <c r="DZ17" s="56"/>
      <c r="EA17" s="56"/>
      <c r="EB17" s="56"/>
      <c r="EC17" s="56"/>
      <c r="ED17" s="56"/>
      <c r="EE17" s="56"/>
      <c r="EF17" s="56"/>
      <c r="EG17" s="56"/>
      <c r="EH17" s="56"/>
      <c r="EI17" s="56"/>
      <c r="EJ17" s="56"/>
      <c r="EK17" s="56"/>
      <c r="EL17" s="56"/>
      <c r="EM17" s="56"/>
      <c r="EN17" s="56">
        <v>175.54599999999999</v>
      </c>
      <c r="EO17" s="56">
        <v>1283.32</v>
      </c>
      <c r="EP17" s="56">
        <v>111.69</v>
      </c>
      <c r="EQ17" s="56">
        <v>0</v>
      </c>
      <c r="ER17" s="56">
        <v>0</v>
      </c>
      <c r="ES17" s="56">
        <v>0</v>
      </c>
      <c r="ET17" s="56">
        <v>0</v>
      </c>
      <c r="EU17" s="56">
        <v>505.55700000000002</v>
      </c>
      <c r="EV17" s="56">
        <v>964.49400000000003</v>
      </c>
      <c r="EW17" s="56">
        <v>2025.88</v>
      </c>
      <c r="EX17" s="56">
        <v>119.621</v>
      </c>
      <c r="EY17" s="56">
        <v>5186.1099999999997</v>
      </c>
      <c r="EZ17" s="56">
        <v>199.547</v>
      </c>
      <c r="FA17" s="56">
        <v>0</v>
      </c>
      <c r="FB17" s="56">
        <v>0</v>
      </c>
      <c r="FC17" s="56">
        <v>0</v>
      </c>
      <c r="FD17" s="56">
        <v>103.059</v>
      </c>
      <c r="FE17" s="56">
        <v>0</v>
      </c>
      <c r="FF17" s="56">
        <v>43.669699999999999</v>
      </c>
      <c r="FG17" s="56">
        <v>0</v>
      </c>
      <c r="FH17" s="56">
        <v>0</v>
      </c>
      <c r="FI17" s="56">
        <v>346.27499999999998</v>
      </c>
      <c r="FJ17" s="56">
        <v>0</v>
      </c>
      <c r="FK17" s="56">
        <v>0</v>
      </c>
      <c r="FL17" s="56">
        <v>0</v>
      </c>
      <c r="FM17" s="56">
        <v>0</v>
      </c>
      <c r="FN17" s="56">
        <v>0</v>
      </c>
      <c r="FO17" s="56">
        <v>0</v>
      </c>
      <c r="FP17" s="56">
        <v>0</v>
      </c>
      <c r="FQ17" s="56">
        <v>0</v>
      </c>
      <c r="FR17" s="56">
        <v>0</v>
      </c>
      <c r="FS17" s="56">
        <v>0</v>
      </c>
      <c r="FT17" s="56">
        <v>19.41</v>
      </c>
      <c r="FU17" s="56">
        <v>32.200000000000003</v>
      </c>
      <c r="FV17" s="56">
        <v>1.1200000000000001</v>
      </c>
      <c r="FW17" s="56">
        <v>0</v>
      </c>
      <c r="FX17" s="56">
        <v>8.35</v>
      </c>
      <c r="FY17" s="56">
        <v>0</v>
      </c>
      <c r="FZ17" s="56">
        <v>0</v>
      </c>
      <c r="GA17" s="56">
        <v>5.26</v>
      </c>
      <c r="GB17" s="56">
        <v>13.67</v>
      </c>
      <c r="GC17" s="56">
        <v>20.6</v>
      </c>
      <c r="GD17" s="56">
        <v>1.1499999999999999</v>
      </c>
      <c r="GE17" s="56">
        <v>101.76</v>
      </c>
      <c r="GF17" s="56">
        <v>0</v>
      </c>
      <c r="GG17" s="56">
        <v>1.79762</v>
      </c>
      <c r="GH17" s="56">
        <v>1.2753799999999999E-2</v>
      </c>
      <c r="GI17" s="56">
        <v>0</v>
      </c>
      <c r="GJ17" s="56">
        <v>0</v>
      </c>
      <c r="GK17" s="56">
        <v>0</v>
      </c>
      <c r="GL17" s="56">
        <v>0</v>
      </c>
      <c r="GM17" s="56">
        <v>7.4915999999999996E-2</v>
      </c>
      <c r="GN17" s="56">
        <v>0.15365500000000001</v>
      </c>
      <c r="GO17" s="56">
        <v>0.25846799999999998</v>
      </c>
      <c r="GP17" s="56">
        <v>1.0530599999999999E-2</v>
      </c>
      <c r="GQ17" s="56">
        <v>2.3079499999999999</v>
      </c>
      <c r="GR17" s="56">
        <v>413.59399999999999</v>
      </c>
      <c r="GS17" s="56">
        <v>2961.78</v>
      </c>
      <c r="GT17" s="56">
        <v>111.69</v>
      </c>
      <c r="GU17" s="56">
        <v>0</v>
      </c>
      <c r="GV17" s="56">
        <v>0</v>
      </c>
      <c r="GW17" s="56">
        <v>2135</v>
      </c>
      <c r="GX17" s="56">
        <v>930.00099999999998</v>
      </c>
      <c r="GY17" s="56">
        <v>2637.81</v>
      </c>
      <c r="GZ17" s="56">
        <v>297.5</v>
      </c>
      <c r="HA17" s="56">
        <v>9487.3799999999992</v>
      </c>
      <c r="HB17" s="56">
        <v>344.61599999999999</v>
      </c>
      <c r="HC17" s="56">
        <v>0</v>
      </c>
      <c r="HD17" s="56">
        <v>0</v>
      </c>
      <c r="HE17" s="56">
        <v>0</v>
      </c>
      <c r="HF17" s="56">
        <v>157.583</v>
      </c>
      <c r="HG17" s="56">
        <v>0</v>
      </c>
      <c r="HH17" s="56">
        <v>65.400000000000006</v>
      </c>
      <c r="HI17" s="56">
        <v>0</v>
      </c>
      <c r="HJ17" s="56">
        <v>0</v>
      </c>
      <c r="HK17" s="56">
        <v>567.59900000000005</v>
      </c>
      <c r="HL17" s="56">
        <v>0</v>
      </c>
      <c r="HM17" s="56">
        <v>0</v>
      </c>
      <c r="HN17" s="56">
        <v>0</v>
      </c>
      <c r="HO17" s="56">
        <v>0</v>
      </c>
      <c r="HP17" s="56">
        <v>0</v>
      </c>
      <c r="HQ17" s="56">
        <v>0</v>
      </c>
      <c r="HR17" s="56">
        <v>0</v>
      </c>
      <c r="HS17" s="56">
        <v>0</v>
      </c>
      <c r="HT17" s="56">
        <v>0</v>
      </c>
      <c r="HU17" s="56">
        <v>0</v>
      </c>
      <c r="HV17" s="56">
        <v>34.380000000000003</v>
      </c>
      <c r="HW17" s="56">
        <v>66.819999999999993</v>
      </c>
      <c r="HX17" s="56">
        <v>1.1200000000000001</v>
      </c>
      <c r="HY17" s="56">
        <v>0</v>
      </c>
      <c r="HZ17" s="56">
        <v>12.77</v>
      </c>
      <c r="IA17" s="56">
        <v>22.6</v>
      </c>
      <c r="IB17" s="56">
        <v>14.52</v>
      </c>
      <c r="IC17" s="56">
        <v>27.07</v>
      </c>
      <c r="ID17" s="56">
        <v>2.72</v>
      </c>
      <c r="IE17" s="56">
        <v>182</v>
      </c>
      <c r="IF17" s="56">
        <v>0</v>
      </c>
      <c r="IG17" s="56">
        <v>3.1716700000000002</v>
      </c>
      <c r="IH17" s="56">
        <v>1.2753799999999999E-2</v>
      </c>
      <c r="II17" s="56">
        <v>0</v>
      </c>
      <c r="IJ17" s="56">
        <v>0</v>
      </c>
      <c r="IK17" s="56">
        <v>0.33579999999999999</v>
      </c>
      <c r="IL17" s="56">
        <v>0.11074100000000001</v>
      </c>
      <c r="IM17" s="56">
        <v>0.35138000000000003</v>
      </c>
      <c r="IN17" s="56">
        <v>4.1461199999999997E-3</v>
      </c>
      <c r="IO17" s="56">
        <v>3.9864899999999999</v>
      </c>
      <c r="IP17" s="56">
        <v>51.5</v>
      </c>
      <c r="IQ17" s="56">
        <v>0</v>
      </c>
      <c r="IR17" s="56">
        <v>51.5</v>
      </c>
      <c r="IS17" s="56">
        <v>0</v>
      </c>
      <c r="IT17" s="56">
        <v>0</v>
      </c>
      <c r="IU17" s="56">
        <v>34.83</v>
      </c>
      <c r="IV17" s="56">
        <v>26.25</v>
      </c>
      <c r="IW17" s="56">
        <v>34.83</v>
      </c>
      <c r="IX17" s="56">
        <v>26.25</v>
      </c>
      <c r="IY17" s="56">
        <v>34.83</v>
      </c>
      <c r="IZ17" s="56">
        <v>26.25</v>
      </c>
      <c r="JA17" s="56">
        <v>71.39</v>
      </c>
      <c r="JB17" s="56">
        <v>43.7</v>
      </c>
      <c r="JC17" s="56">
        <v>1</v>
      </c>
      <c r="JD17" s="56"/>
      <c r="JE17" s="56"/>
      <c r="JF17" s="56"/>
      <c r="JG17" s="56"/>
      <c r="JH17" s="56"/>
      <c r="JI17" s="56"/>
      <c r="JJ17" s="56"/>
      <c r="JK17" s="56"/>
      <c r="JL17" s="56"/>
      <c r="JM17" s="56"/>
      <c r="JN17" s="56"/>
      <c r="JO17" s="56"/>
    </row>
    <row r="18" spans="1:275" x14ac:dyDescent="0.25">
      <c r="A18" s="58">
        <v>43069.352442129632</v>
      </c>
      <c r="B18" s="56" t="s">
        <v>346</v>
      </c>
      <c r="C18" s="56" t="s">
        <v>587</v>
      </c>
      <c r="D18" s="56">
        <v>15</v>
      </c>
      <c r="E18" s="56">
        <v>1</v>
      </c>
      <c r="F18" s="56">
        <v>2100</v>
      </c>
      <c r="G18" s="56" t="s">
        <v>104</v>
      </c>
      <c r="H18" s="56" t="s">
        <v>105</v>
      </c>
      <c r="I18" s="56">
        <v>0</v>
      </c>
      <c r="J18" s="56">
        <v>57</v>
      </c>
      <c r="K18" s="56">
        <v>5.8559200000000002</v>
      </c>
      <c r="L18" s="56">
        <v>4909.3</v>
      </c>
      <c r="M18" s="56">
        <v>111.69</v>
      </c>
      <c r="N18" s="56">
        <v>0</v>
      </c>
      <c r="O18" s="56">
        <v>0</v>
      </c>
      <c r="P18" s="56">
        <v>0</v>
      </c>
      <c r="Q18" s="56">
        <v>0</v>
      </c>
      <c r="R18" s="56">
        <v>505.55700000000002</v>
      </c>
      <c r="S18" s="56">
        <v>1043.96</v>
      </c>
      <c r="T18" s="56">
        <v>2025.88</v>
      </c>
      <c r="U18" s="56">
        <v>119.621</v>
      </c>
      <c r="V18" s="56">
        <v>8721.8700000000008</v>
      </c>
      <c r="W18" s="56">
        <v>6.6499199999999998</v>
      </c>
      <c r="X18" s="56">
        <v>0</v>
      </c>
      <c r="Y18" s="56">
        <v>0</v>
      </c>
      <c r="Z18" s="56">
        <v>0</v>
      </c>
      <c r="AA18" s="56">
        <v>74.662099999999995</v>
      </c>
      <c r="AB18" s="56">
        <v>0</v>
      </c>
      <c r="AC18" s="56">
        <v>43.669699999999999</v>
      </c>
      <c r="AD18" s="56">
        <v>0</v>
      </c>
      <c r="AE18" s="56">
        <v>0</v>
      </c>
      <c r="AF18" s="56">
        <v>124.982</v>
      </c>
      <c r="AG18" s="56">
        <v>0</v>
      </c>
      <c r="AH18" s="56">
        <v>0</v>
      </c>
      <c r="AI18" s="56">
        <v>0</v>
      </c>
      <c r="AJ18" s="56">
        <v>0</v>
      </c>
      <c r="AK18" s="56">
        <v>0</v>
      </c>
      <c r="AL18" s="56">
        <v>0</v>
      </c>
      <c r="AM18" s="56">
        <v>0</v>
      </c>
      <c r="AN18" s="56">
        <v>0</v>
      </c>
      <c r="AO18" s="56">
        <v>0</v>
      </c>
      <c r="AP18" s="56">
        <v>0</v>
      </c>
      <c r="AQ18" s="56">
        <v>0.66</v>
      </c>
      <c r="AR18" s="56">
        <v>88.36</v>
      </c>
      <c r="AS18" s="56">
        <v>1.1200000000000001</v>
      </c>
      <c r="AT18" s="56">
        <v>0</v>
      </c>
      <c r="AU18" s="56">
        <v>6.09</v>
      </c>
      <c r="AV18" s="56">
        <v>0</v>
      </c>
      <c r="AW18" s="56">
        <v>0</v>
      </c>
      <c r="AX18" s="56">
        <v>5.29</v>
      </c>
      <c r="AY18" s="56">
        <v>14.42</v>
      </c>
      <c r="AZ18" s="56">
        <v>20.64</v>
      </c>
      <c r="BA18" s="56">
        <v>1.1599999999999999</v>
      </c>
      <c r="BB18" s="56">
        <v>137.74</v>
      </c>
      <c r="BC18" s="56">
        <v>96.23</v>
      </c>
      <c r="BD18" s="56">
        <v>0</v>
      </c>
      <c r="BE18" s="56">
        <v>3.7210299999999998</v>
      </c>
      <c r="BF18" s="56">
        <v>1.2753799999999999E-2</v>
      </c>
      <c r="BG18" s="56">
        <v>0</v>
      </c>
      <c r="BH18" s="56">
        <v>0</v>
      </c>
      <c r="BI18" s="56">
        <v>0</v>
      </c>
      <c r="BJ18" s="56">
        <v>0</v>
      </c>
      <c r="BK18" s="56">
        <v>7.4915999999999996E-2</v>
      </c>
      <c r="BL18" s="56">
        <v>0.15803400000000001</v>
      </c>
      <c r="BM18" s="56">
        <v>0.25846799999999998</v>
      </c>
      <c r="BN18" s="56">
        <v>1.0530599999999999E-2</v>
      </c>
      <c r="BO18" s="56">
        <v>4.2357300000000002</v>
      </c>
      <c r="BP18" s="56">
        <v>3.7337799999999999</v>
      </c>
      <c r="BQ18" s="56">
        <v>5.8559200000000002</v>
      </c>
      <c r="BR18" s="56">
        <v>4909.3</v>
      </c>
      <c r="BS18" s="56">
        <v>111.69</v>
      </c>
      <c r="BT18" s="56">
        <v>0</v>
      </c>
      <c r="BU18" s="56">
        <v>0</v>
      </c>
      <c r="BV18" s="56">
        <v>505.55700000000002</v>
      </c>
      <c r="BW18" s="56">
        <v>1043.96</v>
      </c>
      <c r="BX18" s="56">
        <v>2025.88</v>
      </c>
      <c r="BY18" s="56">
        <v>119.621</v>
      </c>
      <c r="BZ18" s="56">
        <v>8721.8700000000008</v>
      </c>
      <c r="CA18" s="56">
        <v>6.6499199999999998</v>
      </c>
      <c r="CB18" s="56">
        <v>0</v>
      </c>
      <c r="CC18" s="56">
        <v>0</v>
      </c>
      <c r="CD18" s="56">
        <v>0</v>
      </c>
      <c r="CE18" s="56">
        <v>74.662099999999995</v>
      </c>
      <c r="CF18" s="56">
        <v>0</v>
      </c>
      <c r="CG18" s="56">
        <v>43.669699999999999</v>
      </c>
      <c r="CH18" s="56">
        <v>0</v>
      </c>
      <c r="CI18" s="56">
        <v>0</v>
      </c>
      <c r="CJ18" s="56">
        <v>124.982</v>
      </c>
      <c r="CK18" s="56">
        <v>0</v>
      </c>
      <c r="CL18" s="56">
        <v>0</v>
      </c>
      <c r="CM18" s="56">
        <v>0</v>
      </c>
      <c r="CN18" s="56">
        <v>0</v>
      </c>
      <c r="CO18" s="56">
        <v>0</v>
      </c>
      <c r="CP18" s="56">
        <v>0</v>
      </c>
      <c r="CQ18" s="56">
        <v>0</v>
      </c>
      <c r="CR18" s="56">
        <v>0</v>
      </c>
      <c r="CS18" s="56">
        <v>0</v>
      </c>
      <c r="CT18" s="56">
        <v>0</v>
      </c>
      <c r="CU18" s="56">
        <v>0.66</v>
      </c>
      <c r="CV18" s="56">
        <v>88.36</v>
      </c>
      <c r="CW18" s="56">
        <v>1.1200000000000001</v>
      </c>
      <c r="CX18" s="56">
        <v>0</v>
      </c>
      <c r="CY18" s="56">
        <v>6.09</v>
      </c>
      <c r="CZ18" s="56">
        <v>5.29</v>
      </c>
      <c r="DA18" s="56">
        <v>14.42</v>
      </c>
      <c r="DB18" s="56">
        <v>20.64</v>
      </c>
      <c r="DC18" s="56">
        <v>1.1599999999999999</v>
      </c>
      <c r="DD18" s="56">
        <v>137.74</v>
      </c>
      <c r="DE18" s="56">
        <v>96.23</v>
      </c>
      <c r="DF18" s="56">
        <v>0</v>
      </c>
      <c r="DG18" s="56">
        <v>3.7210299999999998</v>
      </c>
      <c r="DH18" s="56">
        <v>1.2753799999999999E-2</v>
      </c>
      <c r="DI18" s="56">
        <v>0</v>
      </c>
      <c r="DJ18" s="56">
        <v>0</v>
      </c>
      <c r="DK18" s="56">
        <v>7.4915999999999996E-2</v>
      </c>
      <c r="DL18" s="56">
        <v>0.15803400000000001</v>
      </c>
      <c r="DM18" s="56">
        <v>0.25846799999999998</v>
      </c>
      <c r="DN18" s="56">
        <v>1.0530599999999999E-2</v>
      </c>
      <c r="DO18" s="56">
        <v>4.2357300000000002</v>
      </c>
      <c r="DP18" s="56">
        <v>3.7337799999999999</v>
      </c>
      <c r="DQ18" s="56" t="s">
        <v>925</v>
      </c>
      <c r="DR18" s="56" t="s">
        <v>875</v>
      </c>
      <c r="DS18" s="56" t="s">
        <v>22</v>
      </c>
      <c r="DT18" s="56">
        <v>0</v>
      </c>
      <c r="DU18" s="56">
        <v>0</v>
      </c>
      <c r="DV18" s="56">
        <v>0</v>
      </c>
      <c r="DW18" s="56">
        <v>0</v>
      </c>
      <c r="DX18" s="56"/>
      <c r="DY18" s="56"/>
      <c r="DZ18" s="56"/>
      <c r="EA18" s="56"/>
      <c r="EB18" s="56"/>
      <c r="EC18" s="56"/>
      <c r="ED18" s="56"/>
      <c r="EE18" s="56"/>
      <c r="EF18" s="56"/>
      <c r="EG18" s="56"/>
      <c r="EH18" s="56"/>
      <c r="EI18" s="56"/>
      <c r="EJ18" s="56"/>
      <c r="EK18" s="56"/>
      <c r="EL18" s="56"/>
      <c r="EM18" s="56"/>
      <c r="EN18" s="56">
        <v>5.8559200000000002</v>
      </c>
      <c r="EO18" s="56">
        <v>4909.3</v>
      </c>
      <c r="EP18" s="56">
        <v>111.69</v>
      </c>
      <c r="EQ18" s="56">
        <v>0</v>
      </c>
      <c r="ER18" s="56">
        <v>0</v>
      </c>
      <c r="ES18" s="56">
        <v>0</v>
      </c>
      <c r="ET18" s="56">
        <v>0</v>
      </c>
      <c r="EU18" s="56">
        <v>505.55700000000002</v>
      </c>
      <c r="EV18" s="56">
        <v>1043.96</v>
      </c>
      <c r="EW18" s="56">
        <v>2025.88</v>
      </c>
      <c r="EX18" s="56">
        <v>119.621</v>
      </c>
      <c r="EY18" s="56">
        <v>8721.8700000000008</v>
      </c>
      <c r="EZ18" s="56">
        <v>6.6499199999999998</v>
      </c>
      <c r="FA18" s="56">
        <v>0</v>
      </c>
      <c r="FB18" s="56">
        <v>0</v>
      </c>
      <c r="FC18" s="56">
        <v>0</v>
      </c>
      <c r="FD18" s="56">
        <v>74.662099999999995</v>
      </c>
      <c r="FE18" s="56">
        <v>0</v>
      </c>
      <c r="FF18" s="56">
        <v>43.669699999999999</v>
      </c>
      <c r="FG18" s="56">
        <v>0</v>
      </c>
      <c r="FH18" s="56">
        <v>0</v>
      </c>
      <c r="FI18" s="56">
        <v>124.982</v>
      </c>
      <c r="FJ18" s="56">
        <v>0</v>
      </c>
      <c r="FK18" s="56">
        <v>0</v>
      </c>
      <c r="FL18" s="56">
        <v>0</v>
      </c>
      <c r="FM18" s="56">
        <v>0</v>
      </c>
      <c r="FN18" s="56">
        <v>0</v>
      </c>
      <c r="FO18" s="56">
        <v>0</v>
      </c>
      <c r="FP18" s="56">
        <v>0</v>
      </c>
      <c r="FQ18" s="56">
        <v>0</v>
      </c>
      <c r="FR18" s="56">
        <v>0</v>
      </c>
      <c r="FS18" s="56">
        <v>0</v>
      </c>
      <c r="FT18" s="56">
        <v>0.66</v>
      </c>
      <c r="FU18" s="56">
        <v>88.36</v>
      </c>
      <c r="FV18" s="56">
        <v>1.1200000000000001</v>
      </c>
      <c r="FW18" s="56">
        <v>0</v>
      </c>
      <c r="FX18" s="56">
        <v>6.09</v>
      </c>
      <c r="FY18" s="56">
        <v>0</v>
      </c>
      <c r="FZ18" s="56">
        <v>0</v>
      </c>
      <c r="GA18" s="56">
        <v>5.29</v>
      </c>
      <c r="GB18" s="56">
        <v>14.42</v>
      </c>
      <c r="GC18" s="56">
        <v>20.64</v>
      </c>
      <c r="GD18" s="56">
        <v>1.1599999999999999</v>
      </c>
      <c r="GE18" s="56">
        <v>137.74</v>
      </c>
      <c r="GF18" s="56">
        <v>0</v>
      </c>
      <c r="GG18" s="56">
        <v>3.7210299999999998</v>
      </c>
      <c r="GH18" s="56">
        <v>1.2753799999999999E-2</v>
      </c>
      <c r="GI18" s="56">
        <v>0</v>
      </c>
      <c r="GJ18" s="56">
        <v>0</v>
      </c>
      <c r="GK18" s="56">
        <v>0</v>
      </c>
      <c r="GL18" s="56">
        <v>0</v>
      </c>
      <c r="GM18" s="56">
        <v>7.4915999999999996E-2</v>
      </c>
      <c r="GN18" s="56">
        <v>0.15803400000000001</v>
      </c>
      <c r="GO18" s="56">
        <v>0.25846799999999998</v>
      </c>
      <c r="GP18" s="56">
        <v>1.0530599999999999E-2</v>
      </c>
      <c r="GQ18" s="56">
        <v>4.2357300000000002</v>
      </c>
      <c r="GR18" s="56">
        <v>33.8992</v>
      </c>
      <c r="GS18" s="56">
        <v>9519.7000000000007</v>
      </c>
      <c r="GT18" s="56">
        <v>111.69</v>
      </c>
      <c r="GU18" s="56">
        <v>0</v>
      </c>
      <c r="GV18" s="56">
        <v>0</v>
      </c>
      <c r="GW18" s="56">
        <v>2135</v>
      </c>
      <c r="GX18" s="56">
        <v>930.00099999999998</v>
      </c>
      <c r="GY18" s="56">
        <v>2637.81</v>
      </c>
      <c r="GZ18" s="56">
        <v>297.5</v>
      </c>
      <c r="HA18" s="56">
        <v>15665.6</v>
      </c>
      <c r="HB18" s="56">
        <v>28.216899999999999</v>
      </c>
      <c r="HC18" s="56">
        <v>0</v>
      </c>
      <c r="HD18" s="56">
        <v>0</v>
      </c>
      <c r="HE18" s="56">
        <v>0</v>
      </c>
      <c r="HF18" s="56">
        <v>129.27600000000001</v>
      </c>
      <c r="HG18" s="56">
        <v>0</v>
      </c>
      <c r="HH18" s="56">
        <v>65.400000000000006</v>
      </c>
      <c r="HI18" s="56">
        <v>0</v>
      </c>
      <c r="HJ18" s="56">
        <v>0</v>
      </c>
      <c r="HK18" s="56">
        <v>222.893</v>
      </c>
      <c r="HL18" s="56">
        <v>0</v>
      </c>
      <c r="HM18" s="56">
        <v>0</v>
      </c>
      <c r="HN18" s="56">
        <v>0</v>
      </c>
      <c r="HO18" s="56">
        <v>0</v>
      </c>
      <c r="HP18" s="56">
        <v>0</v>
      </c>
      <c r="HQ18" s="56">
        <v>0</v>
      </c>
      <c r="HR18" s="56">
        <v>0</v>
      </c>
      <c r="HS18" s="56">
        <v>0</v>
      </c>
      <c r="HT18" s="56">
        <v>0</v>
      </c>
      <c r="HU18" s="56">
        <v>0</v>
      </c>
      <c r="HV18" s="56">
        <v>2.85</v>
      </c>
      <c r="HW18" s="56">
        <v>149.29</v>
      </c>
      <c r="HX18" s="56">
        <v>1.1200000000000001</v>
      </c>
      <c r="HY18" s="56">
        <v>0</v>
      </c>
      <c r="HZ18" s="56">
        <v>10.55</v>
      </c>
      <c r="IA18" s="56">
        <v>22.73</v>
      </c>
      <c r="IB18" s="56">
        <v>14.54</v>
      </c>
      <c r="IC18" s="56">
        <v>27.12</v>
      </c>
      <c r="ID18" s="56">
        <v>2.76</v>
      </c>
      <c r="IE18" s="56">
        <v>230.96</v>
      </c>
      <c r="IF18" s="56">
        <v>0</v>
      </c>
      <c r="IG18" s="56">
        <v>5.08765</v>
      </c>
      <c r="IH18" s="56">
        <v>1.2753799999999999E-2</v>
      </c>
      <c r="II18" s="56">
        <v>0</v>
      </c>
      <c r="IJ18" s="56">
        <v>0</v>
      </c>
      <c r="IK18" s="56">
        <v>0.33579999999999999</v>
      </c>
      <c r="IL18" s="56">
        <v>0.11074100000000001</v>
      </c>
      <c r="IM18" s="56">
        <v>0.35138000000000003</v>
      </c>
      <c r="IN18" s="56">
        <v>4.1461199999999997E-3</v>
      </c>
      <c r="IO18" s="56">
        <v>5.9024700000000001</v>
      </c>
      <c r="IP18" s="56">
        <v>57</v>
      </c>
      <c r="IQ18" s="56">
        <v>0</v>
      </c>
      <c r="IR18" s="56">
        <v>57</v>
      </c>
      <c r="IS18" s="56">
        <v>0</v>
      </c>
      <c r="IT18" s="56">
        <v>0</v>
      </c>
      <c r="IU18" s="56">
        <v>89.53</v>
      </c>
      <c r="IV18" s="56">
        <v>6.7</v>
      </c>
      <c r="IW18" s="56">
        <v>89.53</v>
      </c>
      <c r="IX18" s="56">
        <v>6.7</v>
      </c>
      <c r="IY18" s="56">
        <v>89.53</v>
      </c>
      <c r="IZ18" s="56">
        <v>6.7</v>
      </c>
      <c r="JA18" s="56">
        <v>150.69</v>
      </c>
      <c r="JB18" s="56">
        <v>13.12</v>
      </c>
      <c r="JC18" s="56">
        <v>1</v>
      </c>
      <c r="JD18" s="56"/>
      <c r="JE18" s="56"/>
      <c r="JF18" s="56"/>
      <c r="JG18" s="56"/>
      <c r="JH18" s="56"/>
      <c r="JI18" s="56"/>
      <c r="JJ18" s="56"/>
      <c r="JK18" s="56"/>
      <c r="JL18" s="56"/>
      <c r="JM18" s="56"/>
      <c r="JN18" s="56"/>
      <c r="JO18" s="56"/>
    </row>
    <row r="19" spans="1:275" x14ac:dyDescent="0.25">
      <c r="A19" s="58">
        <v>43069.352442129632</v>
      </c>
      <c r="B19" s="56" t="s">
        <v>347</v>
      </c>
      <c r="C19" s="56" t="s">
        <v>588</v>
      </c>
      <c r="D19" s="56">
        <v>16</v>
      </c>
      <c r="E19" s="56">
        <v>1</v>
      </c>
      <c r="F19" s="56">
        <v>2100</v>
      </c>
      <c r="G19" s="56" t="s">
        <v>104</v>
      </c>
      <c r="H19" s="56" t="s">
        <v>105</v>
      </c>
      <c r="I19" s="56">
        <v>0</v>
      </c>
      <c r="J19" s="56">
        <v>62</v>
      </c>
      <c r="K19" s="56">
        <v>417.76299999999998</v>
      </c>
      <c r="L19" s="56">
        <v>36.7254</v>
      </c>
      <c r="M19" s="56">
        <v>111.69</v>
      </c>
      <c r="N19" s="56">
        <v>0</v>
      </c>
      <c r="O19" s="56">
        <v>0</v>
      </c>
      <c r="P19" s="56">
        <v>0</v>
      </c>
      <c r="Q19" s="56">
        <v>0</v>
      </c>
      <c r="R19" s="56">
        <v>505.55700000000002</v>
      </c>
      <c r="S19" s="56">
        <v>907.18399999999997</v>
      </c>
      <c r="T19" s="56">
        <v>2025.88</v>
      </c>
      <c r="U19" s="56">
        <v>119.621</v>
      </c>
      <c r="V19" s="56">
        <v>4124.42</v>
      </c>
      <c r="W19" s="56">
        <v>475.59100000000001</v>
      </c>
      <c r="X19" s="56">
        <v>0</v>
      </c>
      <c r="Y19" s="56">
        <v>0</v>
      </c>
      <c r="Z19" s="56">
        <v>0</v>
      </c>
      <c r="AA19" s="56">
        <v>127.167</v>
      </c>
      <c r="AB19" s="56">
        <v>0</v>
      </c>
      <c r="AC19" s="56">
        <v>43.669699999999999</v>
      </c>
      <c r="AD19" s="56">
        <v>0</v>
      </c>
      <c r="AE19" s="56">
        <v>0</v>
      </c>
      <c r="AF19" s="56">
        <v>646.428</v>
      </c>
      <c r="AG19" s="56">
        <v>0</v>
      </c>
      <c r="AH19" s="56">
        <v>0</v>
      </c>
      <c r="AI19" s="56">
        <v>0</v>
      </c>
      <c r="AJ19" s="56">
        <v>0</v>
      </c>
      <c r="AK19" s="56">
        <v>0</v>
      </c>
      <c r="AL19" s="56">
        <v>0</v>
      </c>
      <c r="AM19" s="56">
        <v>0</v>
      </c>
      <c r="AN19" s="56">
        <v>0</v>
      </c>
      <c r="AO19" s="56">
        <v>0</v>
      </c>
      <c r="AP19" s="56">
        <v>0</v>
      </c>
      <c r="AQ19" s="56">
        <v>44.83</v>
      </c>
      <c r="AR19" s="56">
        <v>1.36</v>
      </c>
      <c r="AS19" s="56">
        <v>1.1100000000000001</v>
      </c>
      <c r="AT19" s="56">
        <v>0</v>
      </c>
      <c r="AU19" s="56">
        <v>10.23</v>
      </c>
      <c r="AV19" s="56">
        <v>0</v>
      </c>
      <c r="AW19" s="56">
        <v>0</v>
      </c>
      <c r="AX19" s="56">
        <v>5.22</v>
      </c>
      <c r="AY19" s="56">
        <v>13.12</v>
      </c>
      <c r="AZ19" s="56">
        <v>20.54</v>
      </c>
      <c r="BA19" s="56">
        <v>1.1399999999999999</v>
      </c>
      <c r="BB19" s="56">
        <v>97.55</v>
      </c>
      <c r="BC19" s="56">
        <v>57.53</v>
      </c>
      <c r="BD19" s="56">
        <v>0</v>
      </c>
      <c r="BE19" s="56">
        <v>5.1458400000000001E-2</v>
      </c>
      <c r="BF19" s="56">
        <v>1.2753799999999999E-2</v>
      </c>
      <c r="BG19" s="56">
        <v>0</v>
      </c>
      <c r="BH19" s="56">
        <v>0</v>
      </c>
      <c r="BI19" s="56">
        <v>0</v>
      </c>
      <c r="BJ19" s="56">
        <v>0</v>
      </c>
      <c r="BK19" s="56">
        <v>7.4915999999999996E-2</v>
      </c>
      <c r="BL19" s="56">
        <v>0.14513499999999999</v>
      </c>
      <c r="BM19" s="56">
        <v>0.25846799999999998</v>
      </c>
      <c r="BN19" s="56">
        <v>1.0530599999999999E-2</v>
      </c>
      <c r="BO19" s="56">
        <v>0.55326200000000003</v>
      </c>
      <c r="BP19" s="56">
        <v>6.4212199999999997E-2</v>
      </c>
      <c r="BQ19" s="56">
        <v>417.76299999999998</v>
      </c>
      <c r="BR19" s="56">
        <v>36.7254</v>
      </c>
      <c r="BS19" s="56">
        <v>111.69</v>
      </c>
      <c r="BT19" s="56">
        <v>0</v>
      </c>
      <c r="BU19" s="56">
        <v>0</v>
      </c>
      <c r="BV19" s="56">
        <v>505.55700000000002</v>
      </c>
      <c r="BW19" s="56">
        <v>907.18399999999997</v>
      </c>
      <c r="BX19" s="56">
        <v>2025.88</v>
      </c>
      <c r="BY19" s="56">
        <v>119.621</v>
      </c>
      <c r="BZ19" s="56">
        <v>4124.42</v>
      </c>
      <c r="CA19" s="56">
        <v>475.59100000000001</v>
      </c>
      <c r="CB19" s="56">
        <v>0</v>
      </c>
      <c r="CC19" s="56">
        <v>0</v>
      </c>
      <c r="CD19" s="56">
        <v>0</v>
      </c>
      <c r="CE19" s="56">
        <v>127.167</v>
      </c>
      <c r="CF19" s="56">
        <v>0</v>
      </c>
      <c r="CG19" s="56">
        <v>43.669699999999999</v>
      </c>
      <c r="CH19" s="56">
        <v>0</v>
      </c>
      <c r="CI19" s="56">
        <v>0</v>
      </c>
      <c r="CJ19" s="56">
        <v>646.428</v>
      </c>
      <c r="CK19" s="56">
        <v>0</v>
      </c>
      <c r="CL19" s="56">
        <v>0</v>
      </c>
      <c r="CM19" s="56">
        <v>0</v>
      </c>
      <c r="CN19" s="56">
        <v>0</v>
      </c>
      <c r="CO19" s="56">
        <v>0</v>
      </c>
      <c r="CP19" s="56">
        <v>0</v>
      </c>
      <c r="CQ19" s="56">
        <v>0</v>
      </c>
      <c r="CR19" s="56">
        <v>0</v>
      </c>
      <c r="CS19" s="56">
        <v>0</v>
      </c>
      <c r="CT19" s="56">
        <v>0</v>
      </c>
      <c r="CU19" s="56">
        <v>44.83</v>
      </c>
      <c r="CV19" s="56">
        <v>1.36</v>
      </c>
      <c r="CW19" s="56">
        <v>1.1100000000000001</v>
      </c>
      <c r="CX19" s="56">
        <v>0</v>
      </c>
      <c r="CY19" s="56">
        <v>10.23</v>
      </c>
      <c r="CZ19" s="56">
        <v>5.22</v>
      </c>
      <c r="DA19" s="56">
        <v>13.12</v>
      </c>
      <c r="DB19" s="56">
        <v>20.54</v>
      </c>
      <c r="DC19" s="56">
        <v>1.1399999999999999</v>
      </c>
      <c r="DD19" s="56">
        <v>97.55</v>
      </c>
      <c r="DE19" s="56">
        <v>57.53</v>
      </c>
      <c r="DF19" s="56">
        <v>0</v>
      </c>
      <c r="DG19" s="56">
        <v>5.1458400000000001E-2</v>
      </c>
      <c r="DH19" s="56">
        <v>1.2753799999999999E-2</v>
      </c>
      <c r="DI19" s="56">
        <v>0</v>
      </c>
      <c r="DJ19" s="56">
        <v>0</v>
      </c>
      <c r="DK19" s="56">
        <v>7.4915999999999996E-2</v>
      </c>
      <c r="DL19" s="56">
        <v>0.14513499999999999</v>
      </c>
      <c r="DM19" s="56">
        <v>0.25846799999999998</v>
      </c>
      <c r="DN19" s="56">
        <v>1.0530599999999999E-2</v>
      </c>
      <c r="DO19" s="56">
        <v>0.55326200000000003</v>
      </c>
      <c r="DP19" s="56">
        <v>6.4212199999999997E-2</v>
      </c>
      <c r="DQ19" s="56" t="s">
        <v>925</v>
      </c>
      <c r="DR19" s="56" t="s">
        <v>875</v>
      </c>
      <c r="DS19" s="56" t="s">
        <v>22</v>
      </c>
      <c r="DT19" s="56">
        <v>0</v>
      </c>
      <c r="DU19" s="56">
        <v>0</v>
      </c>
      <c r="DV19" s="56">
        <v>0</v>
      </c>
      <c r="DW19" s="56">
        <v>0</v>
      </c>
      <c r="DX19" s="56"/>
      <c r="DY19" s="56"/>
      <c r="DZ19" s="56"/>
      <c r="EA19" s="56"/>
      <c r="EB19" s="56"/>
      <c r="EC19" s="56"/>
      <c r="ED19" s="56"/>
      <c r="EE19" s="56"/>
      <c r="EF19" s="56"/>
      <c r="EG19" s="56"/>
      <c r="EH19" s="56"/>
      <c r="EI19" s="56"/>
      <c r="EJ19" s="56"/>
      <c r="EK19" s="56"/>
      <c r="EL19" s="56"/>
      <c r="EM19" s="56"/>
      <c r="EN19" s="56">
        <v>417.76299999999998</v>
      </c>
      <c r="EO19" s="56">
        <v>36.7254</v>
      </c>
      <c r="EP19" s="56">
        <v>111.69</v>
      </c>
      <c r="EQ19" s="56">
        <v>0</v>
      </c>
      <c r="ER19" s="56">
        <v>0</v>
      </c>
      <c r="ES19" s="56">
        <v>0</v>
      </c>
      <c r="ET19" s="56">
        <v>0</v>
      </c>
      <c r="EU19" s="56">
        <v>505.55700000000002</v>
      </c>
      <c r="EV19" s="56">
        <v>907.18399999999997</v>
      </c>
      <c r="EW19" s="56">
        <v>2025.88</v>
      </c>
      <c r="EX19" s="56">
        <v>119.621</v>
      </c>
      <c r="EY19" s="56">
        <v>4124.42</v>
      </c>
      <c r="EZ19" s="56">
        <v>475.59100000000001</v>
      </c>
      <c r="FA19" s="56">
        <v>0</v>
      </c>
      <c r="FB19" s="56">
        <v>0</v>
      </c>
      <c r="FC19" s="56">
        <v>0</v>
      </c>
      <c r="FD19" s="56">
        <v>127.167</v>
      </c>
      <c r="FE19" s="56">
        <v>0</v>
      </c>
      <c r="FF19" s="56">
        <v>43.669699999999999</v>
      </c>
      <c r="FG19" s="56">
        <v>0</v>
      </c>
      <c r="FH19" s="56">
        <v>0</v>
      </c>
      <c r="FI19" s="56">
        <v>646.428</v>
      </c>
      <c r="FJ19" s="56">
        <v>0</v>
      </c>
      <c r="FK19" s="56">
        <v>0</v>
      </c>
      <c r="FL19" s="56">
        <v>0</v>
      </c>
      <c r="FM19" s="56">
        <v>0</v>
      </c>
      <c r="FN19" s="56">
        <v>0</v>
      </c>
      <c r="FO19" s="56">
        <v>0</v>
      </c>
      <c r="FP19" s="56">
        <v>0</v>
      </c>
      <c r="FQ19" s="56">
        <v>0</v>
      </c>
      <c r="FR19" s="56">
        <v>0</v>
      </c>
      <c r="FS19" s="56">
        <v>0</v>
      </c>
      <c r="FT19" s="56">
        <v>44.83</v>
      </c>
      <c r="FU19" s="56">
        <v>1.36</v>
      </c>
      <c r="FV19" s="56">
        <v>1.1100000000000001</v>
      </c>
      <c r="FW19" s="56">
        <v>0</v>
      </c>
      <c r="FX19" s="56">
        <v>10.23</v>
      </c>
      <c r="FY19" s="56">
        <v>0</v>
      </c>
      <c r="FZ19" s="56">
        <v>0</v>
      </c>
      <c r="GA19" s="56">
        <v>5.22</v>
      </c>
      <c r="GB19" s="56">
        <v>13.12</v>
      </c>
      <c r="GC19" s="56">
        <v>20.54</v>
      </c>
      <c r="GD19" s="56">
        <v>1.1399999999999999</v>
      </c>
      <c r="GE19" s="56">
        <v>97.55</v>
      </c>
      <c r="GF19" s="56">
        <v>0</v>
      </c>
      <c r="GG19" s="56">
        <v>5.1458400000000001E-2</v>
      </c>
      <c r="GH19" s="56">
        <v>1.2753799999999999E-2</v>
      </c>
      <c r="GI19" s="56">
        <v>0</v>
      </c>
      <c r="GJ19" s="56">
        <v>0</v>
      </c>
      <c r="GK19" s="56">
        <v>0</v>
      </c>
      <c r="GL19" s="56">
        <v>0</v>
      </c>
      <c r="GM19" s="56">
        <v>7.4915999999999996E-2</v>
      </c>
      <c r="GN19" s="56">
        <v>0.14513499999999999</v>
      </c>
      <c r="GO19" s="56">
        <v>0.25846799999999998</v>
      </c>
      <c r="GP19" s="56">
        <v>1.0530599999999999E-2</v>
      </c>
      <c r="GQ19" s="56">
        <v>0.55326200000000003</v>
      </c>
      <c r="GR19" s="56">
        <v>537.06100000000004</v>
      </c>
      <c r="GS19" s="56">
        <v>250.48</v>
      </c>
      <c r="GT19" s="56">
        <v>111.69</v>
      </c>
      <c r="GU19" s="56">
        <v>0</v>
      </c>
      <c r="GV19" s="56">
        <v>0</v>
      </c>
      <c r="GW19" s="56">
        <v>2135</v>
      </c>
      <c r="GX19" s="56">
        <v>930.00099999999998</v>
      </c>
      <c r="GY19" s="56">
        <v>2637.81</v>
      </c>
      <c r="GZ19" s="56">
        <v>297.5</v>
      </c>
      <c r="HA19" s="56">
        <v>6899.54</v>
      </c>
      <c r="HB19" s="56">
        <v>448.17</v>
      </c>
      <c r="HC19" s="56">
        <v>0</v>
      </c>
      <c r="HD19" s="56">
        <v>0</v>
      </c>
      <c r="HE19" s="56">
        <v>0</v>
      </c>
      <c r="HF19" s="56">
        <v>180.82400000000001</v>
      </c>
      <c r="HG19" s="56">
        <v>0</v>
      </c>
      <c r="HH19" s="56">
        <v>65.400000000000006</v>
      </c>
      <c r="HI19" s="56">
        <v>0</v>
      </c>
      <c r="HJ19" s="56">
        <v>0</v>
      </c>
      <c r="HK19" s="56">
        <v>694.39499999999998</v>
      </c>
      <c r="HL19" s="56">
        <v>0</v>
      </c>
      <c r="HM19" s="56">
        <v>0</v>
      </c>
      <c r="HN19" s="56">
        <v>0</v>
      </c>
      <c r="HO19" s="56">
        <v>0</v>
      </c>
      <c r="HP19" s="56">
        <v>0</v>
      </c>
      <c r="HQ19" s="56">
        <v>0</v>
      </c>
      <c r="HR19" s="56">
        <v>0</v>
      </c>
      <c r="HS19" s="56">
        <v>0</v>
      </c>
      <c r="HT19" s="56">
        <v>0</v>
      </c>
      <c r="HU19" s="56">
        <v>0</v>
      </c>
      <c r="HV19" s="56">
        <v>43.57</v>
      </c>
      <c r="HW19" s="56">
        <v>10.210000000000001</v>
      </c>
      <c r="HX19" s="56">
        <v>1.1100000000000001</v>
      </c>
      <c r="HY19" s="56">
        <v>0</v>
      </c>
      <c r="HZ19" s="56">
        <v>14.55</v>
      </c>
      <c r="IA19" s="56">
        <v>22.38</v>
      </c>
      <c r="IB19" s="56">
        <v>14.5</v>
      </c>
      <c r="IC19" s="56">
        <v>26.96</v>
      </c>
      <c r="ID19" s="56">
        <v>2.7</v>
      </c>
      <c r="IE19" s="56">
        <v>135.97999999999999</v>
      </c>
      <c r="IF19" s="56">
        <v>0</v>
      </c>
      <c r="IG19" s="56">
        <v>0.54010100000000005</v>
      </c>
      <c r="IH19" s="56">
        <v>1.2753799999999999E-2</v>
      </c>
      <c r="II19" s="56">
        <v>0</v>
      </c>
      <c r="IJ19" s="56">
        <v>0</v>
      </c>
      <c r="IK19" s="56">
        <v>0.33579999999999999</v>
      </c>
      <c r="IL19" s="56">
        <v>0.11074100000000001</v>
      </c>
      <c r="IM19" s="56">
        <v>0.35138000000000003</v>
      </c>
      <c r="IN19" s="56">
        <v>4.1461199999999997E-3</v>
      </c>
      <c r="IO19" s="56">
        <v>1.3549199999999999</v>
      </c>
      <c r="IP19" s="56">
        <v>62</v>
      </c>
      <c r="IQ19" s="56">
        <v>0</v>
      </c>
      <c r="IR19" s="56">
        <v>62</v>
      </c>
      <c r="IS19" s="56">
        <v>0</v>
      </c>
      <c r="IT19" s="56">
        <v>0</v>
      </c>
      <c r="IU19" s="56">
        <v>6.02</v>
      </c>
      <c r="IV19" s="56">
        <v>51.51</v>
      </c>
      <c r="IW19" s="56">
        <v>6.02</v>
      </c>
      <c r="IX19" s="56">
        <v>51.51</v>
      </c>
      <c r="IY19" s="56">
        <v>6.02</v>
      </c>
      <c r="IZ19" s="56">
        <v>51.51</v>
      </c>
      <c r="JA19" s="56">
        <v>15.8</v>
      </c>
      <c r="JB19" s="56">
        <v>53.64</v>
      </c>
      <c r="JC19" s="56">
        <v>1</v>
      </c>
      <c r="JD19" s="56"/>
      <c r="JE19" s="56"/>
      <c r="JF19" s="56"/>
      <c r="JG19" s="56"/>
      <c r="JH19" s="56"/>
      <c r="JI19" s="56"/>
      <c r="JJ19" s="56"/>
      <c r="JK19" s="56"/>
      <c r="JL19" s="56"/>
      <c r="JM19" s="56"/>
      <c r="JN19" s="56"/>
      <c r="JO19" s="56"/>
    </row>
    <row r="20" spans="1:275" x14ac:dyDescent="0.25">
      <c r="A20" s="58">
        <v>43069.352442129632</v>
      </c>
      <c r="B20" s="56" t="s">
        <v>348</v>
      </c>
      <c r="C20" s="56" t="s">
        <v>589</v>
      </c>
      <c r="D20" s="56">
        <v>1</v>
      </c>
      <c r="E20" s="56">
        <v>1</v>
      </c>
      <c r="F20" s="56">
        <v>2700</v>
      </c>
      <c r="G20" s="56" t="s">
        <v>104</v>
      </c>
      <c r="H20" s="56" t="s">
        <v>105</v>
      </c>
      <c r="I20" s="56">
        <v>0</v>
      </c>
      <c r="J20" s="56">
        <v>56.6</v>
      </c>
      <c r="K20" s="56">
        <v>305.27499999999998</v>
      </c>
      <c r="L20" s="56">
        <v>0</v>
      </c>
      <c r="M20" s="56">
        <v>141.255</v>
      </c>
      <c r="N20" s="56">
        <v>0</v>
      </c>
      <c r="O20" s="56">
        <v>0</v>
      </c>
      <c r="P20" s="56">
        <v>0</v>
      </c>
      <c r="Q20" s="56">
        <v>0</v>
      </c>
      <c r="R20" s="56">
        <v>615.745</v>
      </c>
      <c r="S20" s="56">
        <v>974.07799999999997</v>
      </c>
      <c r="T20" s="56">
        <v>2371.31</v>
      </c>
      <c r="U20" s="56">
        <v>151.51499999999999</v>
      </c>
      <c r="V20" s="56">
        <v>4559.17</v>
      </c>
      <c r="W20" s="56">
        <v>346.62200000000001</v>
      </c>
      <c r="X20" s="56">
        <v>0</v>
      </c>
      <c r="Y20" s="56">
        <v>0</v>
      </c>
      <c r="Z20" s="56">
        <v>0</v>
      </c>
      <c r="AA20" s="56">
        <v>144.28200000000001</v>
      </c>
      <c r="AB20" s="56">
        <v>0</v>
      </c>
      <c r="AC20" s="56">
        <v>45.121000000000002</v>
      </c>
      <c r="AD20" s="56">
        <v>0</v>
      </c>
      <c r="AE20" s="56">
        <v>0</v>
      </c>
      <c r="AF20" s="56">
        <v>536.02499999999998</v>
      </c>
      <c r="AG20" s="56">
        <v>0</v>
      </c>
      <c r="AH20" s="56">
        <v>0</v>
      </c>
      <c r="AI20" s="56">
        <v>0</v>
      </c>
      <c r="AJ20" s="56">
        <v>0</v>
      </c>
      <c r="AK20" s="56">
        <v>0</v>
      </c>
      <c r="AL20" s="56">
        <v>0</v>
      </c>
      <c r="AM20" s="56">
        <v>0</v>
      </c>
      <c r="AN20" s="56">
        <v>0</v>
      </c>
      <c r="AO20" s="56">
        <v>0</v>
      </c>
      <c r="AP20" s="56">
        <v>0</v>
      </c>
      <c r="AQ20" s="56">
        <v>25.22</v>
      </c>
      <c r="AR20" s="56">
        <v>0</v>
      </c>
      <c r="AS20" s="56">
        <v>1.1499999999999999</v>
      </c>
      <c r="AT20" s="56">
        <v>0</v>
      </c>
      <c r="AU20" s="56">
        <v>8.84</v>
      </c>
      <c r="AV20" s="56">
        <v>0</v>
      </c>
      <c r="AW20" s="56">
        <v>0</v>
      </c>
      <c r="AX20" s="56">
        <v>5.15</v>
      </c>
      <c r="AY20" s="56">
        <v>10.83</v>
      </c>
      <c r="AZ20" s="56">
        <v>19.52</v>
      </c>
      <c r="BA20" s="56">
        <v>1.18</v>
      </c>
      <c r="BB20" s="56">
        <v>71.89</v>
      </c>
      <c r="BC20" s="56">
        <v>35.21</v>
      </c>
      <c r="BD20" s="59">
        <v>1.35553E-13</v>
      </c>
      <c r="BE20" s="56">
        <v>0</v>
      </c>
      <c r="BF20" s="56">
        <v>1.61297E-2</v>
      </c>
      <c r="BG20" s="56">
        <v>0</v>
      </c>
      <c r="BH20" s="56">
        <v>0</v>
      </c>
      <c r="BI20" s="56">
        <v>0</v>
      </c>
      <c r="BJ20" s="56">
        <v>0</v>
      </c>
      <c r="BK20" s="56">
        <v>9.1244199999999998E-2</v>
      </c>
      <c r="BL20" s="56">
        <v>0.12876199999999999</v>
      </c>
      <c r="BM20" s="56">
        <v>0.30218800000000001</v>
      </c>
      <c r="BN20" s="56">
        <v>1.3338300000000001E-2</v>
      </c>
      <c r="BO20" s="56">
        <v>0.55166300000000001</v>
      </c>
      <c r="BP20" s="56">
        <v>1.61297E-2</v>
      </c>
      <c r="BQ20" s="56">
        <v>305.27499999999998</v>
      </c>
      <c r="BR20" s="56">
        <v>0</v>
      </c>
      <c r="BS20" s="56">
        <v>141.255</v>
      </c>
      <c r="BT20" s="56">
        <v>0</v>
      </c>
      <c r="BU20" s="56">
        <v>0</v>
      </c>
      <c r="BV20" s="56">
        <v>615.745</v>
      </c>
      <c r="BW20" s="56">
        <v>974.07799999999997</v>
      </c>
      <c r="BX20" s="56">
        <v>2371.31</v>
      </c>
      <c r="BY20" s="56">
        <v>151.51499999999999</v>
      </c>
      <c r="BZ20" s="56">
        <v>4559.17</v>
      </c>
      <c r="CA20" s="56">
        <v>346.62200000000001</v>
      </c>
      <c r="CB20" s="56">
        <v>0</v>
      </c>
      <c r="CC20" s="56">
        <v>0</v>
      </c>
      <c r="CD20" s="56">
        <v>0</v>
      </c>
      <c r="CE20" s="56">
        <v>144.28200000000001</v>
      </c>
      <c r="CF20" s="56">
        <v>0</v>
      </c>
      <c r="CG20" s="56">
        <v>45.121000000000002</v>
      </c>
      <c r="CH20" s="56">
        <v>0</v>
      </c>
      <c r="CI20" s="56">
        <v>0</v>
      </c>
      <c r="CJ20" s="56">
        <v>536.02499999999998</v>
      </c>
      <c r="CK20" s="56">
        <v>0</v>
      </c>
      <c r="CL20" s="56">
        <v>0</v>
      </c>
      <c r="CM20" s="56">
        <v>0</v>
      </c>
      <c r="CN20" s="56">
        <v>0</v>
      </c>
      <c r="CO20" s="56">
        <v>0</v>
      </c>
      <c r="CP20" s="56">
        <v>0</v>
      </c>
      <c r="CQ20" s="56">
        <v>0</v>
      </c>
      <c r="CR20" s="56">
        <v>0</v>
      </c>
      <c r="CS20" s="56">
        <v>0</v>
      </c>
      <c r="CT20" s="56">
        <v>0</v>
      </c>
      <c r="CU20" s="56">
        <v>25.22</v>
      </c>
      <c r="CV20" s="56">
        <v>0</v>
      </c>
      <c r="CW20" s="56">
        <v>1.1499999999999999</v>
      </c>
      <c r="CX20" s="56">
        <v>0</v>
      </c>
      <c r="CY20" s="56">
        <v>8.84</v>
      </c>
      <c r="CZ20" s="56">
        <v>5.15</v>
      </c>
      <c r="DA20" s="56">
        <v>10.83</v>
      </c>
      <c r="DB20" s="56">
        <v>19.52</v>
      </c>
      <c r="DC20" s="56">
        <v>1.18</v>
      </c>
      <c r="DD20" s="56">
        <v>71.89</v>
      </c>
      <c r="DE20" s="56">
        <v>35.21</v>
      </c>
      <c r="DF20" s="59">
        <v>1.35553E-13</v>
      </c>
      <c r="DG20" s="56">
        <v>0</v>
      </c>
      <c r="DH20" s="56">
        <v>1.61297E-2</v>
      </c>
      <c r="DI20" s="56">
        <v>0</v>
      </c>
      <c r="DJ20" s="56">
        <v>0</v>
      </c>
      <c r="DK20" s="56">
        <v>9.1244199999999998E-2</v>
      </c>
      <c r="DL20" s="56">
        <v>0.12876199999999999</v>
      </c>
      <c r="DM20" s="56">
        <v>0.30218800000000001</v>
      </c>
      <c r="DN20" s="56">
        <v>1.3338300000000001E-2</v>
      </c>
      <c r="DO20" s="56">
        <v>0.55166300000000001</v>
      </c>
      <c r="DP20" s="56">
        <v>1.61297E-2</v>
      </c>
      <c r="DQ20" s="56" t="s">
        <v>925</v>
      </c>
      <c r="DR20" s="56" t="s">
        <v>875</v>
      </c>
      <c r="DS20" s="56" t="s">
        <v>22</v>
      </c>
      <c r="DT20" s="56">
        <v>0</v>
      </c>
      <c r="DU20" s="56">
        <v>0</v>
      </c>
      <c r="DV20" s="56">
        <v>0</v>
      </c>
      <c r="DW20" s="56">
        <v>0</v>
      </c>
      <c r="DX20" s="56"/>
      <c r="DY20" s="56"/>
      <c r="DZ20" s="56"/>
      <c r="EA20" s="56"/>
      <c r="EB20" s="56"/>
      <c r="EC20" s="56"/>
      <c r="ED20" s="56"/>
      <c r="EE20" s="56"/>
      <c r="EF20" s="56"/>
      <c r="EG20" s="56"/>
      <c r="EH20" s="56"/>
      <c r="EI20" s="56"/>
      <c r="EJ20" s="56"/>
      <c r="EK20" s="56"/>
      <c r="EL20" s="56"/>
      <c r="EM20" s="56"/>
      <c r="EN20" s="56">
        <v>305.27499999999998</v>
      </c>
      <c r="EO20" s="56">
        <v>0</v>
      </c>
      <c r="EP20" s="56">
        <v>141.255</v>
      </c>
      <c r="EQ20" s="56">
        <v>0</v>
      </c>
      <c r="ER20" s="56">
        <v>0</v>
      </c>
      <c r="ES20" s="56">
        <v>0</v>
      </c>
      <c r="ET20" s="56">
        <v>0</v>
      </c>
      <c r="EU20" s="56">
        <v>615.745</v>
      </c>
      <c r="EV20" s="56">
        <v>974.07799999999997</v>
      </c>
      <c r="EW20" s="56">
        <v>2371.31</v>
      </c>
      <c r="EX20" s="56">
        <v>151.51499999999999</v>
      </c>
      <c r="EY20" s="56">
        <v>4559.17</v>
      </c>
      <c r="EZ20" s="56">
        <v>346.62200000000001</v>
      </c>
      <c r="FA20" s="56">
        <v>0</v>
      </c>
      <c r="FB20" s="56">
        <v>0</v>
      </c>
      <c r="FC20" s="56">
        <v>0</v>
      </c>
      <c r="FD20" s="56">
        <v>144.28200000000001</v>
      </c>
      <c r="FE20" s="56">
        <v>0</v>
      </c>
      <c r="FF20" s="56">
        <v>45.121000000000002</v>
      </c>
      <c r="FG20" s="56">
        <v>0</v>
      </c>
      <c r="FH20" s="56">
        <v>0</v>
      </c>
      <c r="FI20" s="56">
        <v>536.02499999999998</v>
      </c>
      <c r="FJ20" s="56">
        <v>0</v>
      </c>
      <c r="FK20" s="56">
        <v>0</v>
      </c>
      <c r="FL20" s="56">
        <v>0</v>
      </c>
      <c r="FM20" s="56">
        <v>0</v>
      </c>
      <c r="FN20" s="56">
        <v>0</v>
      </c>
      <c r="FO20" s="56">
        <v>0</v>
      </c>
      <c r="FP20" s="56">
        <v>0</v>
      </c>
      <c r="FQ20" s="56">
        <v>0</v>
      </c>
      <c r="FR20" s="56">
        <v>0</v>
      </c>
      <c r="FS20" s="56">
        <v>0</v>
      </c>
      <c r="FT20" s="56">
        <v>25.22</v>
      </c>
      <c r="FU20" s="56">
        <v>0</v>
      </c>
      <c r="FV20" s="56">
        <v>1.1499999999999999</v>
      </c>
      <c r="FW20" s="56">
        <v>0</v>
      </c>
      <c r="FX20" s="56">
        <v>8.84</v>
      </c>
      <c r="FY20" s="56">
        <v>0</v>
      </c>
      <c r="FZ20" s="56">
        <v>0</v>
      </c>
      <c r="GA20" s="56">
        <v>5.15</v>
      </c>
      <c r="GB20" s="56">
        <v>10.83</v>
      </c>
      <c r="GC20" s="56">
        <v>19.52</v>
      </c>
      <c r="GD20" s="56">
        <v>1.18</v>
      </c>
      <c r="GE20" s="56">
        <v>71.89</v>
      </c>
      <c r="GF20" s="59">
        <v>1.35553E-13</v>
      </c>
      <c r="GG20" s="56">
        <v>0</v>
      </c>
      <c r="GH20" s="56">
        <v>1.61297E-2</v>
      </c>
      <c r="GI20" s="56">
        <v>0</v>
      </c>
      <c r="GJ20" s="56">
        <v>0</v>
      </c>
      <c r="GK20" s="56">
        <v>0</v>
      </c>
      <c r="GL20" s="56">
        <v>0</v>
      </c>
      <c r="GM20" s="56">
        <v>9.1244199999999998E-2</v>
      </c>
      <c r="GN20" s="56">
        <v>0.12876199999999999</v>
      </c>
      <c r="GO20" s="56">
        <v>0.30218800000000001</v>
      </c>
      <c r="GP20" s="56">
        <v>1.3338300000000001E-2</v>
      </c>
      <c r="GQ20" s="56">
        <v>0.55166300000000001</v>
      </c>
      <c r="GR20" s="56">
        <v>506.57799999999997</v>
      </c>
      <c r="GS20" s="56">
        <v>0</v>
      </c>
      <c r="GT20" s="56">
        <v>141.255</v>
      </c>
      <c r="GU20" s="56">
        <v>0</v>
      </c>
      <c r="GV20" s="56">
        <v>0</v>
      </c>
      <c r="GW20" s="56">
        <v>2615</v>
      </c>
      <c r="GX20" s="56">
        <v>989.00099999999998</v>
      </c>
      <c r="GY20" s="56">
        <v>3267.2</v>
      </c>
      <c r="GZ20" s="56">
        <v>327.5</v>
      </c>
      <c r="HA20" s="56">
        <v>7846.53</v>
      </c>
      <c r="HB20" s="56">
        <v>421.61099999999999</v>
      </c>
      <c r="HC20" s="56">
        <v>0</v>
      </c>
      <c r="HD20" s="56">
        <v>0</v>
      </c>
      <c r="HE20" s="56">
        <v>0</v>
      </c>
      <c r="HF20" s="56">
        <v>197.499</v>
      </c>
      <c r="HG20" s="56">
        <v>0</v>
      </c>
      <c r="HH20" s="56">
        <v>73.400000000000006</v>
      </c>
      <c r="HI20" s="56">
        <v>0</v>
      </c>
      <c r="HJ20" s="56">
        <v>0</v>
      </c>
      <c r="HK20" s="56">
        <v>692.51</v>
      </c>
      <c r="HL20" s="56">
        <v>0</v>
      </c>
      <c r="HM20" s="56">
        <v>0</v>
      </c>
      <c r="HN20" s="56">
        <v>0</v>
      </c>
      <c r="HO20" s="56">
        <v>0</v>
      </c>
      <c r="HP20" s="56">
        <v>0</v>
      </c>
      <c r="HQ20" s="56">
        <v>0</v>
      </c>
      <c r="HR20" s="56">
        <v>0</v>
      </c>
      <c r="HS20" s="56">
        <v>0</v>
      </c>
      <c r="HT20" s="56">
        <v>0</v>
      </c>
      <c r="HU20" s="56">
        <v>0</v>
      </c>
      <c r="HV20" s="56">
        <v>31.42</v>
      </c>
      <c r="HW20" s="56">
        <v>0</v>
      </c>
      <c r="HX20" s="56">
        <v>1.1499999999999999</v>
      </c>
      <c r="HY20" s="56">
        <v>0</v>
      </c>
      <c r="HZ20" s="56">
        <v>12.09</v>
      </c>
      <c r="IA20" s="56">
        <v>22.11</v>
      </c>
      <c r="IB20" s="56">
        <v>12.56</v>
      </c>
      <c r="IC20" s="56">
        <v>27.01</v>
      </c>
      <c r="ID20" s="56">
        <v>2.41</v>
      </c>
      <c r="IE20" s="56">
        <v>108.75</v>
      </c>
      <c r="IF20" s="59">
        <v>1.9308099999999999E-9</v>
      </c>
      <c r="IG20" s="56">
        <v>0</v>
      </c>
      <c r="IH20" s="56">
        <v>1.61297E-2</v>
      </c>
      <c r="II20" s="56">
        <v>0</v>
      </c>
      <c r="IJ20" s="56">
        <v>0</v>
      </c>
      <c r="IK20" s="56">
        <v>0.41129599999999999</v>
      </c>
      <c r="IL20" s="56">
        <v>0.118258</v>
      </c>
      <c r="IM20" s="56">
        <v>0.43522</v>
      </c>
      <c r="IN20" s="56">
        <v>4.56421E-3</v>
      </c>
      <c r="IO20" s="56">
        <v>0.98546800000000001</v>
      </c>
      <c r="IP20" s="56">
        <v>56.6</v>
      </c>
      <c r="IQ20" s="56">
        <v>0</v>
      </c>
      <c r="IR20" s="56">
        <v>56.6</v>
      </c>
      <c r="IS20" s="56">
        <v>0</v>
      </c>
      <c r="IT20" s="56">
        <v>0</v>
      </c>
      <c r="IU20" s="56">
        <v>3.3</v>
      </c>
      <c r="IV20" s="56">
        <v>31.91</v>
      </c>
      <c r="IW20" s="56">
        <v>3.3</v>
      </c>
      <c r="IX20" s="56">
        <v>31.91</v>
      </c>
      <c r="IY20" s="56">
        <v>3.3</v>
      </c>
      <c r="IZ20" s="56">
        <v>31.91</v>
      </c>
      <c r="JA20" s="56">
        <v>4.6399999999999997</v>
      </c>
      <c r="JB20" s="56">
        <v>40.020000000000003</v>
      </c>
      <c r="JC20" s="56">
        <v>1</v>
      </c>
      <c r="JD20" s="56"/>
      <c r="JE20" s="56"/>
      <c r="JF20" s="56"/>
      <c r="JG20" s="56"/>
      <c r="JH20" s="56"/>
      <c r="JI20" s="56"/>
      <c r="JJ20" s="56"/>
      <c r="JK20" s="56"/>
      <c r="JL20" s="56"/>
      <c r="JM20" s="56"/>
      <c r="JN20" s="56"/>
      <c r="JO20" s="56"/>
    </row>
    <row r="21" spans="1:275" x14ac:dyDescent="0.25">
      <c r="A21" s="58">
        <v>43069.352685185186</v>
      </c>
      <c r="B21" s="56" t="s">
        <v>349</v>
      </c>
      <c r="C21" s="56" t="s">
        <v>590</v>
      </c>
      <c r="D21" s="56">
        <v>2</v>
      </c>
      <c r="E21" s="56">
        <v>1</v>
      </c>
      <c r="F21" s="56">
        <v>2700</v>
      </c>
      <c r="G21" s="56" t="s">
        <v>104</v>
      </c>
      <c r="H21" s="56" t="s">
        <v>105</v>
      </c>
      <c r="I21" s="56">
        <v>0</v>
      </c>
      <c r="J21" s="56">
        <v>49.1</v>
      </c>
      <c r="K21" s="56">
        <v>234.66800000000001</v>
      </c>
      <c r="L21" s="56">
        <v>41.115900000000003</v>
      </c>
      <c r="M21" s="56">
        <v>141.255</v>
      </c>
      <c r="N21" s="56">
        <v>0</v>
      </c>
      <c r="O21" s="56">
        <v>0</v>
      </c>
      <c r="P21" s="56">
        <v>0</v>
      </c>
      <c r="Q21" s="56">
        <v>0</v>
      </c>
      <c r="R21" s="56">
        <v>615.745</v>
      </c>
      <c r="S21" s="56">
        <v>1015.23</v>
      </c>
      <c r="T21" s="56">
        <v>2371.31</v>
      </c>
      <c r="U21" s="56">
        <v>151.51499999999999</v>
      </c>
      <c r="V21" s="56">
        <v>4570.84</v>
      </c>
      <c r="W21" s="56">
        <v>266.44299999999998</v>
      </c>
      <c r="X21" s="56">
        <v>0</v>
      </c>
      <c r="Y21" s="56">
        <v>0</v>
      </c>
      <c r="Z21" s="56">
        <v>0</v>
      </c>
      <c r="AA21" s="56">
        <v>129.41399999999999</v>
      </c>
      <c r="AB21" s="56">
        <v>0</v>
      </c>
      <c r="AC21" s="56">
        <v>45.121000000000002</v>
      </c>
      <c r="AD21" s="56">
        <v>0</v>
      </c>
      <c r="AE21" s="56">
        <v>0</v>
      </c>
      <c r="AF21" s="56">
        <v>440.97899999999998</v>
      </c>
      <c r="AG21" s="56">
        <v>0</v>
      </c>
      <c r="AH21" s="56">
        <v>0</v>
      </c>
      <c r="AI21" s="56">
        <v>0</v>
      </c>
      <c r="AJ21" s="56">
        <v>0</v>
      </c>
      <c r="AK21" s="56">
        <v>0</v>
      </c>
      <c r="AL21" s="56">
        <v>0</v>
      </c>
      <c r="AM21" s="56">
        <v>0</v>
      </c>
      <c r="AN21" s="56">
        <v>0</v>
      </c>
      <c r="AO21" s="56">
        <v>0</v>
      </c>
      <c r="AP21" s="56">
        <v>0</v>
      </c>
      <c r="AQ21" s="56">
        <v>19.96</v>
      </c>
      <c r="AR21" s="56">
        <v>1.57</v>
      </c>
      <c r="AS21" s="56">
        <v>1.1499999999999999</v>
      </c>
      <c r="AT21" s="56">
        <v>0</v>
      </c>
      <c r="AU21" s="56">
        <v>7.96</v>
      </c>
      <c r="AV21" s="56">
        <v>0</v>
      </c>
      <c r="AW21" s="56">
        <v>0</v>
      </c>
      <c r="AX21" s="56">
        <v>5.16</v>
      </c>
      <c r="AY21" s="56">
        <v>11.24</v>
      </c>
      <c r="AZ21" s="56">
        <v>19.54</v>
      </c>
      <c r="BA21" s="56">
        <v>1.18</v>
      </c>
      <c r="BB21" s="56">
        <v>67.760000000000005</v>
      </c>
      <c r="BC21" s="56">
        <v>30.64</v>
      </c>
      <c r="BD21" s="56">
        <v>0</v>
      </c>
      <c r="BE21" s="56">
        <v>5.1619600000000002E-2</v>
      </c>
      <c r="BF21" s="56">
        <v>1.61297E-2</v>
      </c>
      <c r="BG21" s="56">
        <v>0</v>
      </c>
      <c r="BH21" s="56">
        <v>0</v>
      </c>
      <c r="BI21" s="56">
        <v>0</v>
      </c>
      <c r="BJ21" s="56">
        <v>0</v>
      </c>
      <c r="BK21" s="56">
        <v>9.1244199999999998E-2</v>
      </c>
      <c r="BL21" s="56">
        <v>0.140927</v>
      </c>
      <c r="BM21" s="56">
        <v>0.30218800000000001</v>
      </c>
      <c r="BN21" s="56">
        <v>1.3338300000000001E-2</v>
      </c>
      <c r="BO21" s="56">
        <v>0.61544600000000005</v>
      </c>
      <c r="BP21" s="56">
        <v>6.7749299999999998E-2</v>
      </c>
      <c r="BQ21" s="56">
        <v>234.66800000000001</v>
      </c>
      <c r="BR21" s="56">
        <v>41.115900000000003</v>
      </c>
      <c r="BS21" s="56">
        <v>141.255</v>
      </c>
      <c r="BT21" s="56">
        <v>0</v>
      </c>
      <c r="BU21" s="56">
        <v>0</v>
      </c>
      <c r="BV21" s="56">
        <v>615.745</v>
      </c>
      <c r="BW21" s="56">
        <v>1015.23</v>
      </c>
      <c r="BX21" s="56">
        <v>2371.31</v>
      </c>
      <c r="BY21" s="56">
        <v>151.51499999999999</v>
      </c>
      <c r="BZ21" s="56">
        <v>4570.84</v>
      </c>
      <c r="CA21" s="56">
        <v>266.44299999999998</v>
      </c>
      <c r="CB21" s="56">
        <v>0</v>
      </c>
      <c r="CC21" s="56">
        <v>0</v>
      </c>
      <c r="CD21" s="56">
        <v>0</v>
      </c>
      <c r="CE21" s="56">
        <v>129.41399999999999</v>
      </c>
      <c r="CF21" s="56">
        <v>0</v>
      </c>
      <c r="CG21" s="56">
        <v>45.121000000000002</v>
      </c>
      <c r="CH21" s="56">
        <v>0</v>
      </c>
      <c r="CI21" s="56">
        <v>0</v>
      </c>
      <c r="CJ21" s="56">
        <v>440.97800000000001</v>
      </c>
      <c r="CK21" s="56">
        <v>0</v>
      </c>
      <c r="CL21" s="56">
        <v>0</v>
      </c>
      <c r="CM21" s="56">
        <v>0</v>
      </c>
      <c r="CN21" s="56">
        <v>0</v>
      </c>
      <c r="CO21" s="56">
        <v>0</v>
      </c>
      <c r="CP21" s="56">
        <v>0</v>
      </c>
      <c r="CQ21" s="56">
        <v>0</v>
      </c>
      <c r="CR21" s="56">
        <v>0</v>
      </c>
      <c r="CS21" s="56">
        <v>0</v>
      </c>
      <c r="CT21" s="56">
        <v>0</v>
      </c>
      <c r="CU21" s="56">
        <v>19.96</v>
      </c>
      <c r="CV21" s="56">
        <v>1.57</v>
      </c>
      <c r="CW21" s="56">
        <v>1.1499999999999999</v>
      </c>
      <c r="CX21" s="56">
        <v>0</v>
      </c>
      <c r="CY21" s="56">
        <v>7.96</v>
      </c>
      <c r="CZ21" s="56">
        <v>5.16</v>
      </c>
      <c r="DA21" s="56">
        <v>11.24</v>
      </c>
      <c r="DB21" s="56">
        <v>19.54</v>
      </c>
      <c r="DC21" s="56">
        <v>1.18</v>
      </c>
      <c r="DD21" s="56">
        <v>67.760000000000005</v>
      </c>
      <c r="DE21" s="56">
        <v>30.64</v>
      </c>
      <c r="DF21" s="56">
        <v>0</v>
      </c>
      <c r="DG21" s="56">
        <v>5.1619600000000002E-2</v>
      </c>
      <c r="DH21" s="56">
        <v>1.61297E-2</v>
      </c>
      <c r="DI21" s="56">
        <v>0</v>
      </c>
      <c r="DJ21" s="56">
        <v>0</v>
      </c>
      <c r="DK21" s="56">
        <v>9.1244199999999998E-2</v>
      </c>
      <c r="DL21" s="56">
        <v>0.140927</v>
      </c>
      <c r="DM21" s="56">
        <v>0.30218800000000001</v>
      </c>
      <c r="DN21" s="56">
        <v>1.3338300000000001E-2</v>
      </c>
      <c r="DO21" s="56">
        <v>0.61544600000000005</v>
      </c>
      <c r="DP21" s="56">
        <v>6.7749299999999998E-2</v>
      </c>
      <c r="DQ21" s="56" t="s">
        <v>925</v>
      </c>
      <c r="DR21" s="56" t="s">
        <v>875</v>
      </c>
      <c r="DS21" s="56" t="s">
        <v>22</v>
      </c>
      <c r="DT21" s="56">
        <v>0</v>
      </c>
      <c r="DU21" s="56">
        <v>0</v>
      </c>
      <c r="DV21" s="56">
        <v>0</v>
      </c>
      <c r="DW21" s="56">
        <v>0</v>
      </c>
      <c r="DX21" s="56"/>
      <c r="DY21" s="56"/>
      <c r="DZ21" s="56"/>
      <c r="EA21" s="56"/>
      <c r="EB21" s="56"/>
      <c r="EC21" s="56"/>
      <c r="ED21" s="56"/>
      <c r="EE21" s="56"/>
      <c r="EF21" s="56"/>
      <c r="EG21" s="56"/>
      <c r="EH21" s="56"/>
      <c r="EI21" s="56"/>
      <c r="EJ21" s="56"/>
      <c r="EK21" s="56"/>
      <c r="EL21" s="56"/>
      <c r="EM21" s="56"/>
      <c r="EN21" s="56">
        <v>234.66800000000001</v>
      </c>
      <c r="EO21" s="56">
        <v>41.115900000000003</v>
      </c>
      <c r="EP21" s="56">
        <v>141.255</v>
      </c>
      <c r="EQ21" s="56">
        <v>0</v>
      </c>
      <c r="ER21" s="56">
        <v>0</v>
      </c>
      <c r="ES21" s="56">
        <v>0</v>
      </c>
      <c r="ET21" s="56">
        <v>0</v>
      </c>
      <c r="EU21" s="56">
        <v>615.745</v>
      </c>
      <c r="EV21" s="56">
        <v>1015.23</v>
      </c>
      <c r="EW21" s="56">
        <v>2371.31</v>
      </c>
      <c r="EX21" s="56">
        <v>151.51499999999999</v>
      </c>
      <c r="EY21" s="56">
        <v>4570.84</v>
      </c>
      <c r="EZ21" s="56">
        <v>266.44299999999998</v>
      </c>
      <c r="FA21" s="56">
        <v>0</v>
      </c>
      <c r="FB21" s="56">
        <v>0</v>
      </c>
      <c r="FC21" s="56">
        <v>0</v>
      </c>
      <c r="FD21" s="56">
        <v>129.41399999999999</v>
      </c>
      <c r="FE21" s="56">
        <v>0</v>
      </c>
      <c r="FF21" s="56">
        <v>45.121000000000002</v>
      </c>
      <c r="FG21" s="56">
        <v>0</v>
      </c>
      <c r="FH21" s="56">
        <v>0</v>
      </c>
      <c r="FI21" s="56">
        <v>440.97899999999998</v>
      </c>
      <c r="FJ21" s="56">
        <v>0</v>
      </c>
      <c r="FK21" s="56">
        <v>0</v>
      </c>
      <c r="FL21" s="56">
        <v>0</v>
      </c>
      <c r="FM21" s="56">
        <v>0</v>
      </c>
      <c r="FN21" s="56">
        <v>0</v>
      </c>
      <c r="FO21" s="56">
        <v>0</v>
      </c>
      <c r="FP21" s="56">
        <v>0</v>
      </c>
      <c r="FQ21" s="56">
        <v>0</v>
      </c>
      <c r="FR21" s="56">
        <v>0</v>
      </c>
      <c r="FS21" s="56">
        <v>0</v>
      </c>
      <c r="FT21" s="56">
        <v>19.96</v>
      </c>
      <c r="FU21" s="56">
        <v>1.57</v>
      </c>
      <c r="FV21" s="56">
        <v>1.1499999999999999</v>
      </c>
      <c r="FW21" s="56">
        <v>0</v>
      </c>
      <c r="FX21" s="56">
        <v>7.96</v>
      </c>
      <c r="FY21" s="56">
        <v>0</v>
      </c>
      <c r="FZ21" s="56">
        <v>0</v>
      </c>
      <c r="GA21" s="56">
        <v>5.16</v>
      </c>
      <c r="GB21" s="56">
        <v>11.24</v>
      </c>
      <c r="GC21" s="56">
        <v>19.54</v>
      </c>
      <c r="GD21" s="56">
        <v>1.18</v>
      </c>
      <c r="GE21" s="56">
        <v>67.760000000000005</v>
      </c>
      <c r="GF21" s="56">
        <v>0</v>
      </c>
      <c r="GG21" s="56">
        <v>5.1619600000000002E-2</v>
      </c>
      <c r="GH21" s="56">
        <v>1.61297E-2</v>
      </c>
      <c r="GI21" s="56">
        <v>0</v>
      </c>
      <c r="GJ21" s="56">
        <v>0</v>
      </c>
      <c r="GK21" s="56">
        <v>0</v>
      </c>
      <c r="GL21" s="56">
        <v>0</v>
      </c>
      <c r="GM21" s="56">
        <v>9.1244199999999998E-2</v>
      </c>
      <c r="GN21" s="56">
        <v>0.140927</v>
      </c>
      <c r="GO21" s="56">
        <v>0.30218800000000001</v>
      </c>
      <c r="GP21" s="56">
        <v>1.3338300000000001E-2</v>
      </c>
      <c r="GQ21" s="56">
        <v>0.61544600000000005</v>
      </c>
      <c r="GR21" s="56">
        <v>593.28099999999995</v>
      </c>
      <c r="GS21" s="56">
        <v>193.13499999999999</v>
      </c>
      <c r="GT21" s="56">
        <v>141.255</v>
      </c>
      <c r="GU21" s="56">
        <v>0</v>
      </c>
      <c r="GV21" s="56">
        <v>0</v>
      </c>
      <c r="GW21" s="56">
        <v>2615</v>
      </c>
      <c r="GX21" s="56">
        <v>989.00099999999998</v>
      </c>
      <c r="GY21" s="56">
        <v>3267.2</v>
      </c>
      <c r="GZ21" s="56">
        <v>327.5</v>
      </c>
      <c r="HA21" s="56">
        <v>8126.37</v>
      </c>
      <c r="HB21" s="56">
        <v>493.75299999999999</v>
      </c>
      <c r="HC21" s="56">
        <v>0</v>
      </c>
      <c r="HD21" s="56">
        <v>0</v>
      </c>
      <c r="HE21" s="56">
        <v>0</v>
      </c>
      <c r="HF21" s="56">
        <v>183.536</v>
      </c>
      <c r="HG21" s="56">
        <v>0</v>
      </c>
      <c r="HH21" s="56">
        <v>73.400000000000006</v>
      </c>
      <c r="HI21" s="56">
        <v>0</v>
      </c>
      <c r="HJ21" s="56">
        <v>0</v>
      </c>
      <c r="HK21" s="56">
        <v>750.68799999999999</v>
      </c>
      <c r="HL21" s="56">
        <v>0</v>
      </c>
      <c r="HM21" s="56">
        <v>0</v>
      </c>
      <c r="HN21" s="56">
        <v>0</v>
      </c>
      <c r="HO21" s="56">
        <v>0</v>
      </c>
      <c r="HP21" s="56">
        <v>0</v>
      </c>
      <c r="HQ21" s="56">
        <v>0</v>
      </c>
      <c r="HR21" s="56">
        <v>0</v>
      </c>
      <c r="HS21" s="56">
        <v>0</v>
      </c>
      <c r="HT21" s="56">
        <v>0</v>
      </c>
      <c r="HU21" s="56">
        <v>0</v>
      </c>
      <c r="HV21" s="56">
        <v>37.85</v>
      </c>
      <c r="HW21" s="56">
        <v>7.84</v>
      </c>
      <c r="HX21" s="56">
        <v>1.1499999999999999</v>
      </c>
      <c r="HY21" s="56">
        <v>0</v>
      </c>
      <c r="HZ21" s="56">
        <v>11.29</v>
      </c>
      <c r="IA21" s="56">
        <v>22.19</v>
      </c>
      <c r="IB21" s="56">
        <v>12.57</v>
      </c>
      <c r="IC21" s="56">
        <v>27.1</v>
      </c>
      <c r="ID21" s="56">
        <v>2.41</v>
      </c>
      <c r="IE21" s="56">
        <v>122.4</v>
      </c>
      <c r="IF21" s="56">
        <v>0</v>
      </c>
      <c r="IG21" s="56">
        <v>0.37593900000000002</v>
      </c>
      <c r="IH21" s="56">
        <v>1.61297E-2</v>
      </c>
      <c r="II21" s="56">
        <v>0</v>
      </c>
      <c r="IJ21" s="56">
        <v>0</v>
      </c>
      <c r="IK21" s="56">
        <v>0.41129599999999999</v>
      </c>
      <c r="IL21" s="56">
        <v>0.118258</v>
      </c>
      <c r="IM21" s="56">
        <v>0.43522</v>
      </c>
      <c r="IN21" s="56">
        <v>4.56421E-3</v>
      </c>
      <c r="IO21" s="56">
        <v>1.36141</v>
      </c>
      <c r="IP21" s="56">
        <v>49.1</v>
      </c>
      <c r="IQ21" s="56">
        <v>0</v>
      </c>
      <c r="IR21" s="56">
        <v>49.1</v>
      </c>
      <c r="IS21" s="56">
        <v>0</v>
      </c>
      <c r="IT21" s="56">
        <v>0</v>
      </c>
      <c r="IU21" s="56">
        <v>4.38</v>
      </c>
      <c r="IV21" s="56">
        <v>26.26</v>
      </c>
      <c r="IW21" s="56">
        <v>4.38</v>
      </c>
      <c r="IX21" s="56">
        <v>26.26</v>
      </c>
      <c r="IY21" s="56">
        <v>4.38</v>
      </c>
      <c r="IZ21" s="56">
        <v>26.26</v>
      </c>
      <c r="JA21" s="56">
        <v>13.09</v>
      </c>
      <c r="JB21" s="56">
        <v>45.04</v>
      </c>
      <c r="JC21" s="56">
        <v>1</v>
      </c>
      <c r="JD21" s="56"/>
      <c r="JE21" s="56"/>
      <c r="JF21" s="56"/>
      <c r="JG21" s="56"/>
      <c r="JH21" s="56"/>
      <c r="JI21" s="56"/>
      <c r="JJ21" s="56"/>
      <c r="JK21" s="56"/>
      <c r="JL21" s="56"/>
      <c r="JM21" s="56"/>
      <c r="JN21" s="56"/>
      <c r="JO21" s="56"/>
    </row>
    <row r="22" spans="1:275" x14ac:dyDescent="0.25">
      <c r="A22" s="58">
        <v>43069.352442129632</v>
      </c>
      <c r="B22" s="56" t="s">
        <v>350</v>
      </c>
      <c r="C22" s="56" t="s">
        <v>591</v>
      </c>
      <c r="D22" s="56">
        <v>3</v>
      </c>
      <c r="E22" s="56">
        <v>1</v>
      </c>
      <c r="F22" s="56">
        <v>2700</v>
      </c>
      <c r="G22" s="56" t="s">
        <v>104</v>
      </c>
      <c r="H22" s="56" t="s">
        <v>105</v>
      </c>
      <c r="I22" s="56">
        <v>0</v>
      </c>
      <c r="J22" s="56">
        <v>47.5</v>
      </c>
      <c r="K22" s="56">
        <v>127.309</v>
      </c>
      <c r="L22" s="56">
        <v>1.9234599999999999</v>
      </c>
      <c r="M22" s="56">
        <v>141.255</v>
      </c>
      <c r="N22" s="56">
        <v>0</v>
      </c>
      <c r="O22" s="56">
        <v>0</v>
      </c>
      <c r="P22" s="56">
        <v>0</v>
      </c>
      <c r="Q22" s="56">
        <v>0</v>
      </c>
      <c r="R22" s="56">
        <v>615.745</v>
      </c>
      <c r="S22" s="56">
        <v>1009.47</v>
      </c>
      <c r="T22" s="56">
        <v>2371.31</v>
      </c>
      <c r="U22" s="56">
        <v>151.51499999999999</v>
      </c>
      <c r="V22" s="56">
        <v>4418.5200000000004</v>
      </c>
      <c r="W22" s="56">
        <v>144.53899999999999</v>
      </c>
      <c r="X22" s="56">
        <v>0</v>
      </c>
      <c r="Y22" s="56">
        <v>0</v>
      </c>
      <c r="Z22" s="56">
        <v>0</v>
      </c>
      <c r="AA22" s="56">
        <v>129.96899999999999</v>
      </c>
      <c r="AB22" s="56">
        <v>0</v>
      </c>
      <c r="AC22" s="56">
        <v>45.121000000000002</v>
      </c>
      <c r="AD22" s="56">
        <v>0</v>
      </c>
      <c r="AE22" s="56">
        <v>0</v>
      </c>
      <c r="AF22" s="56">
        <v>319.62900000000002</v>
      </c>
      <c r="AG22" s="56">
        <v>0</v>
      </c>
      <c r="AH22" s="56">
        <v>0</v>
      </c>
      <c r="AI22" s="56">
        <v>0</v>
      </c>
      <c r="AJ22" s="56">
        <v>0</v>
      </c>
      <c r="AK22" s="56">
        <v>0</v>
      </c>
      <c r="AL22" s="56">
        <v>0</v>
      </c>
      <c r="AM22" s="56">
        <v>0</v>
      </c>
      <c r="AN22" s="56">
        <v>0</v>
      </c>
      <c r="AO22" s="56">
        <v>0</v>
      </c>
      <c r="AP22" s="56">
        <v>0</v>
      </c>
      <c r="AQ22" s="56">
        <v>10.98</v>
      </c>
      <c r="AR22" s="56">
        <v>0.1</v>
      </c>
      <c r="AS22" s="56">
        <v>1.1499999999999999</v>
      </c>
      <c r="AT22" s="56">
        <v>0</v>
      </c>
      <c r="AU22" s="56">
        <v>7.98</v>
      </c>
      <c r="AV22" s="56">
        <v>0</v>
      </c>
      <c r="AW22" s="56">
        <v>0</v>
      </c>
      <c r="AX22" s="56">
        <v>5.13</v>
      </c>
      <c r="AY22" s="56">
        <v>11.11</v>
      </c>
      <c r="AZ22" s="56">
        <v>19.5</v>
      </c>
      <c r="BA22" s="56">
        <v>1.17</v>
      </c>
      <c r="BB22" s="56">
        <v>57.12</v>
      </c>
      <c r="BC22" s="56">
        <v>20.21</v>
      </c>
      <c r="BD22" s="56">
        <v>0</v>
      </c>
      <c r="BE22" s="56">
        <v>8.8644799999999992E-3</v>
      </c>
      <c r="BF22" s="56">
        <v>1.61297E-2</v>
      </c>
      <c r="BG22" s="56">
        <v>0</v>
      </c>
      <c r="BH22" s="56">
        <v>0</v>
      </c>
      <c r="BI22" s="56">
        <v>0</v>
      </c>
      <c r="BJ22" s="56">
        <v>0</v>
      </c>
      <c r="BK22" s="56">
        <v>9.1244199999999998E-2</v>
      </c>
      <c r="BL22" s="56">
        <v>0.13575999999999999</v>
      </c>
      <c r="BM22" s="56">
        <v>0.30218800000000001</v>
      </c>
      <c r="BN22" s="56">
        <v>1.3338300000000001E-2</v>
      </c>
      <c r="BO22" s="56">
        <v>0.56752400000000003</v>
      </c>
      <c r="BP22" s="56">
        <v>2.4994200000000001E-2</v>
      </c>
      <c r="BQ22" s="56">
        <v>127.309</v>
      </c>
      <c r="BR22" s="56">
        <v>1.9234599999999999</v>
      </c>
      <c r="BS22" s="56">
        <v>141.255</v>
      </c>
      <c r="BT22" s="56">
        <v>0</v>
      </c>
      <c r="BU22" s="56">
        <v>0</v>
      </c>
      <c r="BV22" s="56">
        <v>615.745</v>
      </c>
      <c r="BW22" s="56">
        <v>1009.47</v>
      </c>
      <c r="BX22" s="56">
        <v>2371.31</v>
      </c>
      <c r="BY22" s="56">
        <v>151.51499999999999</v>
      </c>
      <c r="BZ22" s="56">
        <v>4418.5200000000004</v>
      </c>
      <c r="CA22" s="56">
        <v>144.54</v>
      </c>
      <c r="CB22" s="56">
        <v>0</v>
      </c>
      <c r="CC22" s="56">
        <v>0</v>
      </c>
      <c r="CD22" s="56">
        <v>0</v>
      </c>
      <c r="CE22" s="56">
        <v>129.96899999999999</v>
      </c>
      <c r="CF22" s="56">
        <v>0</v>
      </c>
      <c r="CG22" s="56">
        <v>45.121000000000002</v>
      </c>
      <c r="CH22" s="56">
        <v>0</v>
      </c>
      <c r="CI22" s="56">
        <v>0</v>
      </c>
      <c r="CJ22" s="56">
        <v>319.62900000000002</v>
      </c>
      <c r="CK22" s="56">
        <v>0</v>
      </c>
      <c r="CL22" s="56">
        <v>0</v>
      </c>
      <c r="CM22" s="56">
        <v>0</v>
      </c>
      <c r="CN22" s="56">
        <v>0</v>
      </c>
      <c r="CO22" s="56">
        <v>0</v>
      </c>
      <c r="CP22" s="56">
        <v>0</v>
      </c>
      <c r="CQ22" s="56">
        <v>0</v>
      </c>
      <c r="CR22" s="56">
        <v>0</v>
      </c>
      <c r="CS22" s="56">
        <v>0</v>
      </c>
      <c r="CT22" s="56">
        <v>0</v>
      </c>
      <c r="CU22" s="56">
        <v>10.98</v>
      </c>
      <c r="CV22" s="56">
        <v>0.1</v>
      </c>
      <c r="CW22" s="56">
        <v>1.1499999999999999</v>
      </c>
      <c r="CX22" s="56">
        <v>0</v>
      </c>
      <c r="CY22" s="56">
        <v>7.98</v>
      </c>
      <c r="CZ22" s="56">
        <v>5.13</v>
      </c>
      <c r="DA22" s="56">
        <v>11.11</v>
      </c>
      <c r="DB22" s="56">
        <v>19.5</v>
      </c>
      <c r="DC22" s="56">
        <v>1.17</v>
      </c>
      <c r="DD22" s="56">
        <v>57.12</v>
      </c>
      <c r="DE22" s="56">
        <v>20.21</v>
      </c>
      <c r="DF22" s="56">
        <v>0</v>
      </c>
      <c r="DG22" s="56">
        <v>8.8644799999999992E-3</v>
      </c>
      <c r="DH22" s="56">
        <v>1.61297E-2</v>
      </c>
      <c r="DI22" s="56">
        <v>0</v>
      </c>
      <c r="DJ22" s="56">
        <v>0</v>
      </c>
      <c r="DK22" s="56">
        <v>9.1244199999999998E-2</v>
      </c>
      <c r="DL22" s="56">
        <v>0.13575999999999999</v>
      </c>
      <c r="DM22" s="56">
        <v>0.30218800000000001</v>
      </c>
      <c r="DN22" s="56">
        <v>1.3338300000000001E-2</v>
      </c>
      <c r="DO22" s="56">
        <v>0.56752400000000003</v>
      </c>
      <c r="DP22" s="56">
        <v>2.4994200000000001E-2</v>
      </c>
      <c r="DQ22" s="56" t="s">
        <v>925</v>
      </c>
      <c r="DR22" s="56" t="s">
        <v>875</v>
      </c>
      <c r="DS22" s="56" t="s">
        <v>22</v>
      </c>
      <c r="DT22" s="59">
        <v>-7.5611400000000002E-10</v>
      </c>
      <c r="DU22" s="59">
        <v>-7.5611400000000002E-10</v>
      </c>
      <c r="DV22" s="56">
        <v>0</v>
      </c>
      <c r="DW22" s="56">
        <v>0</v>
      </c>
      <c r="DX22" s="56"/>
      <c r="DY22" s="56"/>
      <c r="DZ22" s="56"/>
      <c r="EA22" s="56"/>
      <c r="EB22" s="56"/>
      <c r="EC22" s="56"/>
      <c r="ED22" s="56"/>
      <c r="EE22" s="56"/>
      <c r="EF22" s="56"/>
      <c r="EG22" s="56"/>
      <c r="EH22" s="56"/>
      <c r="EI22" s="56"/>
      <c r="EJ22" s="56"/>
      <c r="EK22" s="56"/>
      <c r="EL22" s="56"/>
      <c r="EM22" s="56"/>
      <c r="EN22" s="56">
        <v>127.309</v>
      </c>
      <c r="EO22" s="56">
        <v>1.9234599999999999</v>
      </c>
      <c r="EP22" s="56">
        <v>141.255</v>
      </c>
      <c r="EQ22" s="56">
        <v>0</v>
      </c>
      <c r="ER22" s="56">
        <v>0</v>
      </c>
      <c r="ES22" s="56">
        <v>0</v>
      </c>
      <c r="ET22" s="56">
        <v>0</v>
      </c>
      <c r="EU22" s="56">
        <v>615.745</v>
      </c>
      <c r="EV22" s="56">
        <v>1009.47</v>
      </c>
      <c r="EW22" s="56">
        <v>2371.31</v>
      </c>
      <c r="EX22" s="56">
        <v>151.51499999999999</v>
      </c>
      <c r="EY22" s="56">
        <v>4418.5200000000004</v>
      </c>
      <c r="EZ22" s="56">
        <v>144.53899999999999</v>
      </c>
      <c r="FA22" s="56">
        <v>0</v>
      </c>
      <c r="FB22" s="56">
        <v>0</v>
      </c>
      <c r="FC22" s="56">
        <v>0</v>
      </c>
      <c r="FD22" s="56">
        <v>129.96899999999999</v>
      </c>
      <c r="FE22" s="56">
        <v>0</v>
      </c>
      <c r="FF22" s="56">
        <v>45.121000000000002</v>
      </c>
      <c r="FG22" s="56">
        <v>0</v>
      </c>
      <c r="FH22" s="56">
        <v>0</v>
      </c>
      <c r="FI22" s="56">
        <v>319.62900000000002</v>
      </c>
      <c r="FJ22" s="56">
        <v>0</v>
      </c>
      <c r="FK22" s="56">
        <v>0</v>
      </c>
      <c r="FL22" s="56">
        <v>0</v>
      </c>
      <c r="FM22" s="56">
        <v>0</v>
      </c>
      <c r="FN22" s="56">
        <v>0</v>
      </c>
      <c r="FO22" s="56">
        <v>0</v>
      </c>
      <c r="FP22" s="56">
        <v>0</v>
      </c>
      <c r="FQ22" s="56">
        <v>0</v>
      </c>
      <c r="FR22" s="56">
        <v>0</v>
      </c>
      <c r="FS22" s="56">
        <v>0</v>
      </c>
      <c r="FT22" s="56">
        <v>10.98</v>
      </c>
      <c r="FU22" s="56">
        <v>0.1</v>
      </c>
      <c r="FV22" s="56">
        <v>1.1499999999999999</v>
      </c>
      <c r="FW22" s="56">
        <v>0</v>
      </c>
      <c r="FX22" s="56">
        <v>7.98</v>
      </c>
      <c r="FY22" s="56">
        <v>0</v>
      </c>
      <c r="FZ22" s="56">
        <v>0</v>
      </c>
      <c r="GA22" s="56">
        <v>5.13</v>
      </c>
      <c r="GB22" s="56">
        <v>11.11</v>
      </c>
      <c r="GC22" s="56">
        <v>19.5</v>
      </c>
      <c r="GD22" s="56">
        <v>1.17</v>
      </c>
      <c r="GE22" s="56">
        <v>57.12</v>
      </c>
      <c r="GF22" s="56">
        <v>0</v>
      </c>
      <c r="GG22" s="56">
        <v>8.8644799999999992E-3</v>
      </c>
      <c r="GH22" s="56">
        <v>1.61297E-2</v>
      </c>
      <c r="GI22" s="56">
        <v>0</v>
      </c>
      <c r="GJ22" s="56">
        <v>0</v>
      </c>
      <c r="GK22" s="56">
        <v>0</v>
      </c>
      <c r="GL22" s="56">
        <v>0</v>
      </c>
      <c r="GM22" s="56">
        <v>9.1244199999999998E-2</v>
      </c>
      <c r="GN22" s="56">
        <v>0.13575999999999999</v>
      </c>
      <c r="GO22" s="56">
        <v>0.30218800000000001</v>
      </c>
      <c r="GP22" s="56">
        <v>1.3338300000000001E-2</v>
      </c>
      <c r="GQ22" s="56">
        <v>0.56752400000000003</v>
      </c>
      <c r="GR22" s="56">
        <v>491.92200000000003</v>
      </c>
      <c r="GS22" s="56">
        <v>0</v>
      </c>
      <c r="GT22" s="56">
        <v>141.255</v>
      </c>
      <c r="GU22" s="56">
        <v>0</v>
      </c>
      <c r="GV22" s="56">
        <v>0</v>
      </c>
      <c r="GW22" s="56">
        <v>2615</v>
      </c>
      <c r="GX22" s="56">
        <v>989.00099999999998</v>
      </c>
      <c r="GY22" s="56">
        <v>3267.2</v>
      </c>
      <c r="GZ22" s="56">
        <v>327.5</v>
      </c>
      <c r="HA22" s="56">
        <v>7831.88</v>
      </c>
      <c r="HB22" s="56">
        <v>409.375</v>
      </c>
      <c r="HC22" s="56">
        <v>0</v>
      </c>
      <c r="HD22" s="56">
        <v>0</v>
      </c>
      <c r="HE22" s="56">
        <v>0</v>
      </c>
      <c r="HF22" s="56">
        <v>184.16300000000001</v>
      </c>
      <c r="HG22" s="56">
        <v>0</v>
      </c>
      <c r="HH22" s="56">
        <v>73.400000000000006</v>
      </c>
      <c r="HI22" s="56">
        <v>0</v>
      </c>
      <c r="HJ22" s="56">
        <v>0</v>
      </c>
      <c r="HK22" s="56">
        <v>666.93799999999999</v>
      </c>
      <c r="HL22" s="56">
        <v>0</v>
      </c>
      <c r="HM22" s="56">
        <v>0</v>
      </c>
      <c r="HN22" s="56">
        <v>0</v>
      </c>
      <c r="HO22" s="56">
        <v>0</v>
      </c>
      <c r="HP22" s="56">
        <v>0</v>
      </c>
      <c r="HQ22" s="56">
        <v>0</v>
      </c>
      <c r="HR22" s="56">
        <v>0</v>
      </c>
      <c r="HS22" s="56">
        <v>0</v>
      </c>
      <c r="HT22" s="56">
        <v>0</v>
      </c>
      <c r="HU22" s="56">
        <v>0</v>
      </c>
      <c r="HV22" s="56">
        <v>31.31</v>
      </c>
      <c r="HW22" s="56">
        <v>0</v>
      </c>
      <c r="HX22" s="56">
        <v>1.1499999999999999</v>
      </c>
      <c r="HY22" s="56">
        <v>0</v>
      </c>
      <c r="HZ22" s="56">
        <v>11.3</v>
      </c>
      <c r="IA22" s="56">
        <v>22</v>
      </c>
      <c r="IB22" s="56">
        <v>12.56</v>
      </c>
      <c r="IC22" s="56">
        <v>27</v>
      </c>
      <c r="ID22" s="56">
        <v>2.38</v>
      </c>
      <c r="IE22" s="56">
        <v>107.7</v>
      </c>
      <c r="IF22" s="56">
        <v>0</v>
      </c>
      <c r="IG22" s="56">
        <v>0</v>
      </c>
      <c r="IH22" s="56">
        <v>1.61297E-2</v>
      </c>
      <c r="II22" s="56">
        <v>0</v>
      </c>
      <c r="IJ22" s="56">
        <v>0</v>
      </c>
      <c r="IK22" s="56">
        <v>0.41129599999999999</v>
      </c>
      <c r="IL22" s="56">
        <v>0.118258</v>
      </c>
      <c r="IM22" s="56">
        <v>0.43522</v>
      </c>
      <c r="IN22" s="56">
        <v>4.56421E-3</v>
      </c>
      <c r="IO22" s="56">
        <v>0.98546800000000001</v>
      </c>
      <c r="IP22" s="56">
        <v>47.5</v>
      </c>
      <c r="IQ22" s="56">
        <v>0</v>
      </c>
      <c r="IR22" s="56">
        <v>47.5</v>
      </c>
      <c r="IS22" s="56">
        <v>0</v>
      </c>
      <c r="IT22" s="56">
        <v>0</v>
      </c>
      <c r="IU22" s="56">
        <v>2.16</v>
      </c>
      <c r="IV22" s="56">
        <v>18.05</v>
      </c>
      <c r="IW22" s="56">
        <v>2.16</v>
      </c>
      <c r="IX22" s="56">
        <v>18.05</v>
      </c>
      <c r="IY22" s="56">
        <v>2.16</v>
      </c>
      <c r="IZ22" s="56">
        <v>18.05</v>
      </c>
      <c r="JA22" s="56">
        <v>4.54</v>
      </c>
      <c r="JB22" s="56">
        <v>39.22</v>
      </c>
      <c r="JC22" s="56">
        <v>1</v>
      </c>
      <c r="JD22" s="56"/>
      <c r="JE22" s="56"/>
      <c r="JF22" s="56"/>
      <c r="JG22" s="56"/>
      <c r="JH22" s="56"/>
      <c r="JI22" s="56"/>
      <c r="JJ22" s="56"/>
      <c r="JK22" s="56"/>
      <c r="JL22" s="56"/>
      <c r="JM22" s="56"/>
      <c r="JN22" s="56"/>
      <c r="JO22" s="56"/>
    </row>
    <row r="23" spans="1:275" x14ac:dyDescent="0.25">
      <c r="A23" s="58">
        <v>43069.352442129632</v>
      </c>
      <c r="B23" s="56" t="s">
        <v>351</v>
      </c>
      <c r="C23" s="56" t="s">
        <v>592</v>
      </c>
      <c r="D23" s="56">
        <v>4</v>
      </c>
      <c r="E23" s="56">
        <v>1</v>
      </c>
      <c r="F23" s="56">
        <v>2700</v>
      </c>
      <c r="G23" s="56" t="s">
        <v>104</v>
      </c>
      <c r="H23" s="56" t="s">
        <v>105</v>
      </c>
      <c r="I23" s="56">
        <v>0</v>
      </c>
      <c r="J23" s="56">
        <v>47.6</v>
      </c>
      <c r="K23" s="56">
        <v>169.87</v>
      </c>
      <c r="L23" s="56">
        <v>71.321700000000007</v>
      </c>
      <c r="M23" s="56">
        <v>141.255</v>
      </c>
      <c r="N23" s="56">
        <v>0</v>
      </c>
      <c r="O23" s="56">
        <v>0</v>
      </c>
      <c r="P23" s="56">
        <v>0</v>
      </c>
      <c r="Q23" s="56">
        <v>0</v>
      </c>
      <c r="R23" s="56">
        <v>615.745</v>
      </c>
      <c r="S23" s="56">
        <v>1030.26</v>
      </c>
      <c r="T23" s="56">
        <v>2371.31</v>
      </c>
      <c r="U23" s="56">
        <v>151.51499999999999</v>
      </c>
      <c r="V23" s="56">
        <v>4551.2700000000004</v>
      </c>
      <c r="W23" s="56">
        <v>192.87200000000001</v>
      </c>
      <c r="X23" s="56">
        <v>0</v>
      </c>
      <c r="Y23" s="56">
        <v>0</v>
      </c>
      <c r="Z23" s="56">
        <v>0</v>
      </c>
      <c r="AA23" s="56">
        <v>123.75</v>
      </c>
      <c r="AB23" s="56">
        <v>0</v>
      </c>
      <c r="AC23" s="56">
        <v>45.121000000000002</v>
      </c>
      <c r="AD23" s="56">
        <v>0</v>
      </c>
      <c r="AE23" s="56">
        <v>0</v>
      </c>
      <c r="AF23" s="56">
        <v>361.74299999999999</v>
      </c>
      <c r="AG23" s="56">
        <v>0</v>
      </c>
      <c r="AH23" s="56">
        <v>0</v>
      </c>
      <c r="AI23" s="56">
        <v>0</v>
      </c>
      <c r="AJ23" s="56">
        <v>0</v>
      </c>
      <c r="AK23" s="56">
        <v>0</v>
      </c>
      <c r="AL23" s="56">
        <v>0</v>
      </c>
      <c r="AM23" s="56">
        <v>0</v>
      </c>
      <c r="AN23" s="56">
        <v>0</v>
      </c>
      <c r="AO23" s="56">
        <v>0</v>
      </c>
      <c r="AP23" s="56">
        <v>0</v>
      </c>
      <c r="AQ23" s="56">
        <v>14.5</v>
      </c>
      <c r="AR23" s="56">
        <v>2.89</v>
      </c>
      <c r="AS23" s="56">
        <v>1.1499999999999999</v>
      </c>
      <c r="AT23" s="56">
        <v>0</v>
      </c>
      <c r="AU23" s="56">
        <v>7.62</v>
      </c>
      <c r="AV23" s="56">
        <v>0</v>
      </c>
      <c r="AW23" s="56">
        <v>0</v>
      </c>
      <c r="AX23" s="56">
        <v>5.17</v>
      </c>
      <c r="AY23" s="56">
        <v>11.39</v>
      </c>
      <c r="AZ23" s="56">
        <v>19.55</v>
      </c>
      <c r="BA23" s="56">
        <v>1.18</v>
      </c>
      <c r="BB23" s="56">
        <v>63.45</v>
      </c>
      <c r="BC23" s="56">
        <v>26.16</v>
      </c>
      <c r="BD23" s="56">
        <v>0</v>
      </c>
      <c r="BE23" s="56">
        <v>0.34003800000000001</v>
      </c>
      <c r="BF23" s="56">
        <v>1.61297E-2</v>
      </c>
      <c r="BG23" s="56">
        <v>0</v>
      </c>
      <c r="BH23" s="56">
        <v>0</v>
      </c>
      <c r="BI23" s="56">
        <v>0</v>
      </c>
      <c r="BJ23" s="56">
        <v>0</v>
      </c>
      <c r="BK23" s="56">
        <v>9.1244199999999998E-2</v>
      </c>
      <c r="BL23" s="56">
        <v>0.1447</v>
      </c>
      <c r="BM23" s="56">
        <v>0.30218800000000001</v>
      </c>
      <c r="BN23" s="56">
        <v>1.3338300000000001E-2</v>
      </c>
      <c r="BO23" s="56">
        <v>0.90763700000000003</v>
      </c>
      <c r="BP23" s="56">
        <v>0.35616700000000001</v>
      </c>
      <c r="BQ23" s="56">
        <v>169.87</v>
      </c>
      <c r="BR23" s="56">
        <v>71.321700000000007</v>
      </c>
      <c r="BS23" s="56">
        <v>141.255</v>
      </c>
      <c r="BT23" s="56">
        <v>0</v>
      </c>
      <c r="BU23" s="56">
        <v>0</v>
      </c>
      <c r="BV23" s="56">
        <v>615.745</v>
      </c>
      <c r="BW23" s="56">
        <v>1030.26</v>
      </c>
      <c r="BX23" s="56">
        <v>2371.31</v>
      </c>
      <c r="BY23" s="56">
        <v>151.51499999999999</v>
      </c>
      <c r="BZ23" s="56">
        <v>4551.2700000000004</v>
      </c>
      <c r="CA23" s="56">
        <v>192.87200000000001</v>
      </c>
      <c r="CB23" s="56">
        <v>0</v>
      </c>
      <c r="CC23" s="56">
        <v>0</v>
      </c>
      <c r="CD23" s="56">
        <v>0</v>
      </c>
      <c r="CE23" s="56">
        <v>123.75</v>
      </c>
      <c r="CF23" s="56">
        <v>0</v>
      </c>
      <c r="CG23" s="56">
        <v>45.121000000000002</v>
      </c>
      <c r="CH23" s="56">
        <v>0</v>
      </c>
      <c r="CI23" s="56">
        <v>0</v>
      </c>
      <c r="CJ23" s="56">
        <v>361.74299999999999</v>
      </c>
      <c r="CK23" s="56">
        <v>0</v>
      </c>
      <c r="CL23" s="56">
        <v>0</v>
      </c>
      <c r="CM23" s="56">
        <v>0</v>
      </c>
      <c r="CN23" s="56">
        <v>0</v>
      </c>
      <c r="CO23" s="56">
        <v>0</v>
      </c>
      <c r="CP23" s="56">
        <v>0</v>
      </c>
      <c r="CQ23" s="56">
        <v>0</v>
      </c>
      <c r="CR23" s="56">
        <v>0</v>
      </c>
      <c r="CS23" s="56">
        <v>0</v>
      </c>
      <c r="CT23" s="56">
        <v>0</v>
      </c>
      <c r="CU23" s="56">
        <v>14.5</v>
      </c>
      <c r="CV23" s="56">
        <v>2.89</v>
      </c>
      <c r="CW23" s="56">
        <v>1.1499999999999999</v>
      </c>
      <c r="CX23" s="56">
        <v>0</v>
      </c>
      <c r="CY23" s="56">
        <v>7.62</v>
      </c>
      <c r="CZ23" s="56">
        <v>5.17</v>
      </c>
      <c r="DA23" s="56">
        <v>11.39</v>
      </c>
      <c r="DB23" s="56">
        <v>19.55</v>
      </c>
      <c r="DC23" s="56">
        <v>1.18</v>
      </c>
      <c r="DD23" s="56">
        <v>63.45</v>
      </c>
      <c r="DE23" s="56">
        <v>26.16</v>
      </c>
      <c r="DF23" s="56">
        <v>0</v>
      </c>
      <c r="DG23" s="56">
        <v>0.34003800000000001</v>
      </c>
      <c r="DH23" s="56">
        <v>1.61297E-2</v>
      </c>
      <c r="DI23" s="56">
        <v>0</v>
      </c>
      <c r="DJ23" s="56">
        <v>0</v>
      </c>
      <c r="DK23" s="56">
        <v>9.1244199999999998E-2</v>
      </c>
      <c r="DL23" s="56">
        <v>0.1447</v>
      </c>
      <c r="DM23" s="56">
        <v>0.30218800000000001</v>
      </c>
      <c r="DN23" s="56">
        <v>1.3338300000000001E-2</v>
      </c>
      <c r="DO23" s="56">
        <v>0.90763700000000003</v>
      </c>
      <c r="DP23" s="56">
        <v>0.35616700000000001</v>
      </c>
      <c r="DQ23" s="56" t="s">
        <v>925</v>
      </c>
      <c r="DR23" s="56" t="s">
        <v>875</v>
      </c>
      <c r="DS23" s="56" t="s">
        <v>22</v>
      </c>
      <c r="DT23" s="56">
        <v>0</v>
      </c>
      <c r="DU23" s="56">
        <v>0</v>
      </c>
      <c r="DV23" s="56">
        <v>0</v>
      </c>
      <c r="DW23" s="56">
        <v>0</v>
      </c>
      <c r="DX23" s="56"/>
      <c r="DY23" s="56"/>
      <c r="DZ23" s="56"/>
      <c r="EA23" s="56"/>
      <c r="EB23" s="56"/>
      <c r="EC23" s="56"/>
      <c r="ED23" s="56"/>
      <c r="EE23" s="56"/>
      <c r="EF23" s="56"/>
      <c r="EG23" s="56"/>
      <c r="EH23" s="56"/>
      <c r="EI23" s="56"/>
      <c r="EJ23" s="56"/>
      <c r="EK23" s="56"/>
      <c r="EL23" s="56"/>
      <c r="EM23" s="56"/>
      <c r="EN23" s="56">
        <v>169.87</v>
      </c>
      <c r="EO23" s="56">
        <v>71.321700000000007</v>
      </c>
      <c r="EP23" s="56">
        <v>141.255</v>
      </c>
      <c r="EQ23" s="56">
        <v>0</v>
      </c>
      <c r="ER23" s="56">
        <v>0</v>
      </c>
      <c r="ES23" s="56">
        <v>0</v>
      </c>
      <c r="ET23" s="56">
        <v>0</v>
      </c>
      <c r="EU23" s="56">
        <v>615.745</v>
      </c>
      <c r="EV23" s="56">
        <v>1030.26</v>
      </c>
      <c r="EW23" s="56">
        <v>2371.31</v>
      </c>
      <c r="EX23" s="56">
        <v>151.51499999999999</v>
      </c>
      <c r="EY23" s="56">
        <v>4551.2700000000004</v>
      </c>
      <c r="EZ23" s="56">
        <v>192.87200000000001</v>
      </c>
      <c r="FA23" s="56">
        <v>0</v>
      </c>
      <c r="FB23" s="56">
        <v>0</v>
      </c>
      <c r="FC23" s="56">
        <v>0</v>
      </c>
      <c r="FD23" s="56">
        <v>123.75</v>
      </c>
      <c r="FE23" s="56">
        <v>0</v>
      </c>
      <c r="FF23" s="56">
        <v>45.121000000000002</v>
      </c>
      <c r="FG23" s="56">
        <v>0</v>
      </c>
      <c r="FH23" s="56">
        <v>0</v>
      </c>
      <c r="FI23" s="56">
        <v>361.74299999999999</v>
      </c>
      <c r="FJ23" s="56">
        <v>0</v>
      </c>
      <c r="FK23" s="56">
        <v>0</v>
      </c>
      <c r="FL23" s="56">
        <v>0</v>
      </c>
      <c r="FM23" s="56">
        <v>0</v>
      </c>
      <c r="FN23" s="56">
        <v>0</v>
      </c>
      <c r="FO23" s="56">
        <v>0</v>
      </c>
      <c r="FP23" s="56">
        <v>0</v>
      </c>
      <c r="FQ23" s="56">
        <v>0</v>
      </c>
      <c r="FR23" s="56">
        <v>0</v>
      </c>
      <c r="FS23" s="56">
        <v>0</v>
      </c>
      <c r="FT23" s="56">
        <v>14.5</v>
      </c>
      <c r="FU23" s="56">
        <v>2.89</v>
      </c>
      <c r="FV23" s="56">
        <v>1.1499999999999999</v>
      </c>
      <c r="FW23" s="56">
        <v>0</v>
      </c>
      <c r="FX23" s="56">
        <v>7.62</v>
      </c>
      <c r="FY23" s="56">
        <v>0</v>
      </c>
      <c r="FZ23" s="56">
        <v>0</v>
      </c>
      <c r="GA23" s="56">
        <v>5.17</v>
      </c>
      <c r="GB23" s="56">
        <v>11.39</v>
      </c>
      <c r="GC23" s="56">
        <v>19.55</v>
      </c>
      <c r="GD23" s="56">
        <v>1.18</v>
      </c>
      <c r="GE23" s="56">
        <v>63.45</v>
      </c>
      <c r="GF23" s="56">
        <v>0</v>
      </c>
      <c r="GG23" s="56">
        <v>0.34003800000000001</v>
      </c>
      <c r="GH23" s="56">
        <v>1.61297E-2</v>
      </c>
      <c r="GI23" s="56">
        <v>0</v>
      </c>
      <c r="GJ23" s="56">
        <v>0</v>
      </c>
      <c r="GK23" s="56">
        <v>0</v>
      </c>
      <c r="GL23" s="56">
        <v>0</v>
      </c>
      <c r="GM23" s="56">
        <v>9.1244199999999998E-2</v>
      </c>
      <c r="GN23" s="56">
        <v>0.1447</v>
      </c>
      <c r="GO23" s="56">
        <v>0.30218800000000001</v>
      </c>
      <c r="GP23" s="56">
        <v>1.3338300000000001E-2</v>
      </c>
      <c r="GQ23" s="56">
        <v>0.90763700000000003</v>
      </c>
      <c r="GR23" s="56">
        <v>464.55</v>
      </c>
      <c r="GS23" s="56">
        <v>327.92700000000002</v>
      </c>
      <c r="GT23" s="56">
        <v>141.255</v>
      </c>
      <c r="GU23" s="56">
        <v>0</v>
      </c>
      <c r="GV23" s="56">
        <v>0</v>
      </c>
      <c r="GW23" s="56">
        <v>2615</v>
      </c>
      <c r="GX23" s="56">
        <v>989.00099999999998</v>
      </c>
      <c r="GY23" s="56">
        <v>3267.2</v>
      </c>
      <c r="GZ23" s="56">
        <v>327.5</v>
      </c>
      <c r="HA23" s="56">
        <v>8132.43</v>
      </c>
      <c r="HB23" s="56">
        <v>386.62</v>
      </c>
      <c r="HC23" s="56">
        <v>0</v>
      </c>
      <c r="HD23" s="56">
        <v>0</v>
      </c>
      <c r="HE23" s="56">
        <v>0</v>
      </c>
      <c r="HF23" s="56">
        <v>178.17599999999999</v>
      </c>
      <c r="HG23" s="56">
        <v>0</v>
      </c>
      <c r="HH23" s="56">
        <v>73.400000000000006</v>
      </c>
      <c r="HI23" s="56">
        <v>0</v>
      </c>
      <c r="HJ23" s="56">
        <v>0</v>
      </c>
      <c r="HK23" s="56">
        <v>638.19500000000005</v>
      </c>
      <c r="HL23" s="56">
        <v>0</v>
      </c>
      <c r="HM23" s="56">
        <v>0</v>
      </c>
      <c r="HN23" s="56">
        <v>0</v>
      </c>
      <c r="HO23" s="56">
        <v>0</v>
      </c>
      <c r="HP23" s="56">
        <v>0</v>
      </c>
      <c r="HQ23" s="56">
        <v>0</v>
      </c>
      <c r="HR23" s="56">
        <v>0</v>
      </c>
      <c r="HS23" s="56">
        <v>0</v>
      </c>
      <c r="HT23" s="56">
        <v>0</v>
      </c>
      <c r="HU23" s="56">
        <v>0</v>
      </c>
      <c r="HV23" s="56">
        <v>29.81</v>
      </c>
      <c r="HW23" s="56">
        <v>12.25</v>
      </c>
      <c r="HX23" s="56">
        <v>1.1499999999999999</v>
      </c>
      <c r="HY23" s="56">
        <v>0</v>
      </c>
      <c r="HZ23" s="56">
        <v>10.97</v>
      </c>
      <c r="IA23" s="56">
        <v>22.23</v>
      </c>
      <c r="IB23" s="56">
        <v>12.57</v>
      </c>
      <c r="IC23" s="56">
        <v>27.12</v>
      </c>
      <c r="ID23" s="56">
        <v>2.4</v>
      </c>
      <c r="IE23" s="56">
        <v>118.5</v>
      </c>
      <c r="IF23" s="56">
        <v>0</v>
      </c>
      <c r="IG23" s="56">
        <v>1.18876</v>
      </c>
      <c r="IH23" s="56">
        <v>1.61297E-2</v>
      </c>
      <c r="II23" s="56">
        <v>0</v>
      </c>
      <c r="IJ23" s="56">
        <v>0</v>
      </c>
      <c r="IK23" s="56">
        <v>0.41129599999999999</v>
      </c>
      <c r="IL23" s="56">
        <v>0.118258</v>
      </c>
      <c r="IM23" s="56">
        <v>0.43522</v>
      </c>
      <c r="IN23" s="56">
        <v>4.56421E-3</v>
      </c>
      <c r="IO23" s="56">
        <v>2.1742300000000001</v>
      </c>
      <c r="IP23" s="56">
        <v>47.6</v>
      </c>
      <c r="IQ23" s="56">
        <v>0</v>
      </c>
      <c r="IR23" s="56">
        <v>47.6</v>
      </c>
      <c r="IS23" s="56">
        <v>0</v>
      </c>
      <c r="IT23" s="56">
        <v>0</v>
      </c>
      <c r="IU23" s="56">
        <v>5.24</v>
      </c>
      <c r="IV23" s="56">
        <v>20.92</v>
      </c>
      <c r="IW23" s="56">
        <v>5.24</v>
      </c>
      <c r="IX23" s="56">
        <v>20.92</v>
      </c>
      <c r="IY23" s="56">
        <v>5.24</v>
      </c>
      <c r="IZ23" s="56">
        <v>20.92</v>
      </c>
      <c r="JA23" s="56">
        <v>16.600000000000001</v>
      </c>
      <c r="JB23" s="56">
        <v>37.58</v>
      </c>
      <c r="JC23" s="56">
        <v>1</v>
      </c>
      <c r="JD23" s="56"/>
      <c r="JE23" s="56"/>
      <c r="JF23" s="56"/>
      <c r="JG23" s="56"/>
      <c r="JH23" s="56"/>
      <c r="JI23" s="56"/>
      <c r="JJ23" s="56"/>
      <c r="JK23" s="56"/>
      <c r="JL23" s="56"/>
      <c r="JM23" s="56"/>
      <c r="JN23" s="56"/>
      <c r="JO23" s="56"/>
    </row>
    <row r="24" spans="1:275" x14ac:dyDescent="0.25">
      <c r="A24" s="58">
        <v>43069.352372685185</v>
      </c>
      <c r="B24" s="56" t="s">
        <v>352</v>
      </c>
      <c r="C24" s="56" t="s">
        <v>593</v>
      </c>
      <c r="D24" s="56">
        <v>5</v>
      </c>
      <c r="E24" s="56">
        <v>1</v>
      </c>
      <c r="F24" s="56">
        <v>2700</v>
      </c>
      <c r="G24" s="56" t="s">
        <v>104</v>
      </c>
      <c r="H24" s="56" t="s">
        <v>105</v>
      </c>
      <c r="I24" s="56">
        <v>0</v>
      </c>
      <c r="J24" s="56">
        <v>44.2</v>
      </c>
      <c r="K24" s="56">
        <v>100.137</v>
      </c>
      <c r="L24" s="56">
        <v>0</v>
      </c>
      <c r="M24" s="56">
        <v>141.255</v>
      </c>
      <c r="N24" s="56">
        <v>0</v>
      </c>
      <c r="O24" s="56">
        <v>0</v>
      </c>
      <c r="P24" s="56">
        <v>0</v>
      </c>
      <c r="Q24" s="56">
        <v>0</v>
      </c>
      <c r="R24" s="56">
        <v>615.745</v>
      </c>
      <c r="S24" s="56">
        <v>1010.61</v>
      </c>
      <c r="T24" s="56">
        <v>2371.31</v>
      </c>
      <c r="U24" s="56">
        <v>151.51499999999999</v>
      </c>
      <c r="V24" s="56">
        <v>4390.5600000000004</v>
      </c>
      <c r="W24" s="56">
        <v>113.703</v>
      </c>
      <c r="X24" s="56">
        <v>0</v>
      </c>
      <c r="Y24" s="56">
        <v>0</v>
      </c>
      <c r="Z24" s="56">
        <v>0</v>
      </c>
      <c r="AA24" s="56">
        <v>133.09200000000001</v>
      </c>
      <c r="AB24" s="56">
        <v>0</v>
      </c>
      <c r="AC24" s="56">
        <v>45.121000000000002</v>
      </c>
      <c r="AD24" s="56">
        <v>0</v>
      </c>
      <c r="AE24" s="56">
        <v>0</v>
      </c>
      <c r="AF24" s="56">
        <v>291.91500000000002</v>
      </c>
      <c r="AG24" s="56">
        <v>0</v>
      </c>
      <c r="AH24" s="56">
        <v>0</v>
      </c>
      <c r="AI24" s="56">
        <v>0</v>
      </c>
      <c r="AJ24" s="56">
        <v>0</v>
      </c>
      <c r="AK24" s="56">
        <v>0</v>
      </c>
      <c r="AL24" s="56">
        <v>0</v>
      </c>
      <c r="AM24" s="56">
        <v>0</v>
      </c>
      <c r="AN24" s="56">
        <v>0</v>
      </c>
      <c r="AO24" s="56">
        <v>0</v>
      </c>
      <c r="AP24" s="56">
        <v>0</v>
      </c>
      <c r="AQ24" s="56">
        <v>8.48</v>
      </c>
      <c r="AR24" s="56">
        <v>0</v>
      </c>
      <c r="AS24" s="56">
        <v>1.1499999999999999</v>
      </c>
      <c r="AT24" s="56">
        <v>0</v>
      </c>
      <c r="AU24" s="56">
        <v>8.16</v>
      </c>
      <c r="AV24" s="56">
        <v>0</v>
      </c>
      <c r="AW24" s="56">
        <v>0</v>
      </c>
      <c r="AX24" s="56">
        <v>5.08</v>
      </c>
      <c r="AY24" s="56">
        <v>11.13</v>
      </c>
      <c r="AZ24" s="56">
        <v>19.440000000000001</v>
      </c>
      <c r="BA24" s="56">
        <v>1.17</v>
      </c>
      <c r="BB24" s="56">
        <v>54.61</v>
      </c>
      <c r="BC24" s="56">
        <v>17.79</v>
      </c>
      <c r="BD24" s="56">
        <v>0</v>
      </c>
      <c r="BE24" s="56">
        <v>0</v>
      </c>
      <c r="BF24" s="56">
        <v>1.61297E-2</v>
      </c>
      <c r="BG24" s="56">
        <v>0</v>
      </c>
      <c r="BH24" s="56">
        <v>0</v>
      </c>
      <c r="BI24" s="56">
        <v>0</v>
      </c>
      <c r="BJ24" s="56">
        <v>0</v>
      </c>
      <c r="BK24" s="56">
        <v>9.1244199999999998E-2</v>
      </c>
      <c r="BL24" s="56">
        <v>0.13558300000000001</v>
      </c>
      <c r="BM24" s="56">
        <v>0.30218800000000001</v>
      </c>
      <c r="BN24" s="56">
        <v>1.3338300000000001E-2</v>
      </c>
      <c r="BO24" s="56">
        <v>0.55848299999999995</v>
      </c>
      <c r="BP24" s="56">
        <v>1.61297E-2</v>
      </c>
      <c r="BQ24" s="56">
        <v>100.137</v>
      </c>
      <c r="BR24" s="56">
        <v>0</v>
      </c>
      <c r="BS24" s="56">
        <v>141.255</v>
      </c>
      <c r="BT24" s="56">
        <v>0</v>
      </c>
      <c r="BU24" s="56">
        <v>0</v>
      </c>
      <c r="BV24" s="56">
        <v>615.745</v>
      </c>
      <c r="BW24" s="56">
        <v>1010.61</v>
      </c>
      <c r="BX24" s="56">
        <v>2371.31</v>
      </c>
      <c r="BY24" s="56">
        <v>151.51499999999999</v>
      </c>
      <c r="BZ24" s="56">
        <v>4390.5600000000004</v>
      </c>
      <c r="CA24" s="56">
        <v>113.703</v>
      </c>
      <c r="CB24" s="56">
        <v>0</v>
      </c>
      <c r="CC24" s="56">
        <v>0</v>
      </c>
      <c r="CD24" s="56">
        <v>0</v>
      </c>
      <c r="CE24" s="56">
        <v>133.09200000000001</v>
      </c>
      <c r="CF24" s="56">
        <v>0</v>
      </c>
      <c r="CG24" s="56">
        <v>45.121000000000002</v>
      </c>
      <c r="CH24" s="56">
        <v>0</v>
      </c>
      <c r="CI24" s="56">
        <v>0</v>
      </c>
      <c r="CJ24" s="56">
        <v>291.916</v>
      </c>
      <c r="CK24" s="56">
        <v>0</v>
      </c>
      <c r="CL24" s="56">
        <v>0</v>
      </c>
      <c r="CM24" s="56">
        <v>0</v>
      </c>
      <c r="CN24" s="56">
        <v>0</v>
      </c>
      <c r="CO24" s="56">
        <v>0</v>
      </c>
      <c r="CP24" s="56">
        <v>0</v>
      </c>
      <c r="CQ24" s="56">
        <v>0</v>
      </c>
      <c r="CR24" s="56">
        <v>0</v>
      </c>
      <c r="CS24" s="56">
        <v>0</v>
      </c>
      <c r="CT24" s="56">
        <v>0</v>
      </c>
      <c r="CU24" s="56">
        <v>8.48</v>
      </c>
      <c r="CV24" s="56">
        <v>0</v>
      </c>
      <c r="CW24" s="56">
        <v>1.1499999999999999</v>
      </c>
      <c r="CX24" s="56">
        <v>0</v>
      </c>
      <c r="CY24" s="56">
        <v>8.16</v>
      </c>
      <c r="CZ24" s="56">
        <v>5.08</v>
      </c>
      <c r="DA24" s="56">
        <v>11.13</v>
      </c>
      <c r="DB24" s="56">
        <v>19.440000000000001</v>
      </c>
      <c r="DC24" s="56">
        <v>1.17</v>
      </c>
      <c r="DD24" s="56">
        <v>54.61</v>
      </c>
      <c r="DE24" s="56">
        <v>17.79</v>
      </c>
      <c r="DF24" s="56">
        <v>0</v>
      </c>
      <c r="DG24" s="56">
        <v>0</v>
      </c>
      <c r="DH24" s="56">
        <v>1.61297E-2</v>
      </c>
      <c r="DI24" s="56">
        <v>0</v>
      </c>
      <c r="DJ24" s="56">
        <v>0</v>
      </c>
      <c r="DK24" s="56">
        <v>9.1244199999999998E-2</v>
      </c>
      <c r="DL24" s="56">
        <v>0.13558300000000001</v>
      </c>
      <c r="DM24" s="56">
        <v>0.30218800000000001</v>
      </c>
      <c r="DN24" s="56">
        <v>1.3338300000000001E-2</v>
      </c>
      <c r="DO24" s="56">
        <v>0.55848299999999995</v>
      </c>
      <c r="DP24" s="56">
        <v>1.61297E-2</v>
      </c>
      <c r="DQ24" s="56" t="s">
        <v>925</v>
      </c>
      <c r="DR24" s="56" t="s">
        <v>875</v>
      </c>
      <c r="DS24" s="56" t="s">
        <v>22</v>
      </c>
      <c r="DT24" s="59">
        <v>-7.18229E-9</v>
      </c>
      <c r="DU24" s="56">
        <v>0</v>
      </c>
      <c r="DV24" s="56">
        <v>0</v>
      </c>
      <c r="DW24" s="56">
        <v>0</v>
      </c>
      <c r="DX24" s="56"/>
      <c r="DY24" s="56"/>
      <c r="DZ24" s="56"/>
      <c r="EA24" s="56"/>
      <c r="EB24" s="56"/>
      <c r="EC24" s="56"/>
      <c r="ED24" s="56"/>
      <c r="EE24" s="56"/>
      <c r="EF24" s="56"/>
      <c r="EG24" s="56"/>
      <c r="EH24" s="56"/>
      <c r="EI24" s="56"/>
      <c r="EJ24" s="56"/>
      <c r="EK24" s="56"/>
      <c r="EL24" s="56"/>
      <c r="EM24" s="56"/>
      <c r="EN24" s="56">
        <v>100.137</v>
      </c>
      <c r="EO24" s="56">
        <v>0</v>
      </c>
      <c r="EP24" s="56">
        <v>141.255</v>
      </c>
      <c r="EQ24" s="56">
        <v>0</v>
      </c>
      <c r="ER24" s="56">
        <v>0</v>
      </c>
      <c r="ES24" s="56">
        <v>0</v>
      </c>
      <c r="ET24" s="56">
        <v>0</v>
      </c>
      <c r="EU24" s="56">
        <v>615.745</v>
      </c>
      <c r="EV24" s="56">
        <v>1010.61</v>
      </c>
      <c r="EW24" s="56">
        <v>2371.31</v>
      </c>
      <c r="EX24" s="56">
        <v>151.51499999999999</v>
      </c>
      <c r="EY24" s="56">
        <v>4390.5600000000004</v>
      </c>
      <c r="EZ24" s="56">
        <v>113.703</v>
      </c>
      <c r="FA24" s="56">
        <v>0</v>
      </c>
      <c r="FB24" s="56">
        <v>0</v>
      </c>
      <c r="FC24" s="56">
        <v>0</v>
      </c>
      <c r="FD24" s="56">
        <v>133.09200000000001</v>
      </c>
      <c r="FE24" s="56">
        <v>0</v>
      </c>
      <c r="FF24" s="56">
        <v>45.121000000000002</v>
      </c>
      <c r="FG24" s="56">
        <v>0</v>
      </c>
      <c r="FH24" s="56">
        <v>0</v>
      </c>
      <c r="FI24" s="56">
        <v>291.91500000000002</v>
      </c>
      <c r="FJ24" s="56">
        <v>0</v>
      </c>
      <c r="FK24" s="56">
        <v>0</v>
      </c>
      <c r="FL24" s="56">
        <v>0</v>
      </c>
      <c r="FM24" s="56">
        <v>0</v>
      </c>
      <c r="FN24" s="56">
        <v>0</v>
      </c>
      <c r="FO24" s="56">
        <v>0</v>
      </c>
      <c r="FP24" s="56">
        <v>0</v>
      </c>
      <c r="FQ24" s="56">
        <v>0</v>
      </c>
      <c r="FR24" s="56">
        <v>0</v>
      </c>
      <c r="FS24" s="56">
        <v>0</v>
      </c>
      <c r="FT24" s="56">
        <v>8.48</v>
      </c>
      <c r="FU24" s="56">
        <v>0</v>
      </c>
      <c r="FV24" s="56">
        <v>1.1499999999999999</v>
      </c>
      <c r="FW24" s="56">
        <v>0</v>
      </c>
      <c r="FX24" s="56">
        <v>8.16</v>
      </c>
      <c r="FY24" s="56">
        <v>0</v>
      </c>
      <c r="FZ24" s="56">
        <v>0</v>
      </c>
      <c r="GA24" s="56">
        <v>5.08</v>
      </c>
      <c r="GB24" s="56">
        <v>11.13</v>
      </c>
      <c r="GC24" s="56">
        <v>19.440000000000001</v>
      </c>
      <c r="GD24" s="56">
        <v>1.17</v>
      </c>
      <c r="GE24" s="56">
        <v>54.61</v>
      </c>
      <c r="GF24" s="56">
        <v>0</v>
      </c>
      <c r="GG24" s="56">
        <v>0</v>
      </c>
      <c r="GH24" s="56">
        <v>1.61297E-2</v>
      </c>
      <c r="GI24" s="56">
        <v>0</v>
      </c>
      <c r="GJ24" s="56">
        <v>0</v>
      </c>
      <c r="GK24" s="56">
        <v>0</v>
      </c>
      <c r="GL24" s="56">
        <v>0</v>
      </c>
      <c r="GM24" s="56">
        <v>9.1244199999999998E-2</v>
      </c>
      <c r="GN24" s="56">
        <v>0.13558300000000001</v>
      </c>
      <c r="GO24" s="56">
        <v>0.30218800000000001</v>
      </c>
      <c r="GP24" s="56">
        <v>1.3338300000000001E-2</v>
      </c>
      <c r="GQ24" s="56">
        <v>0.55848299999999995</v>
      </c>
      <c r="GR24" s="56">
        <v>507.97199999999998</v>
      </c>
      <c r="GS24" s="56">
        <v>0</v>
      </c>
      <c r="GT24" s="56">
        <v>141.255</v>
      </c>
      <c r="GU24" s="56">
        <v>0</v>
      </c>
      <c r="GV24" s="56">
        <v>0</v>
      </c>
      <c r="GW24" s="56">
        <v>2615</v>
      </c>
      <c r="GX24" s="56">
        <v>989.00099999999998</v>
      </c>
      <c r="GY24" s="56">
        <v>3267.2</v>
      </c>
      <c r="GZ24" s="56">
        <v>327.5</v>
      </c>
      <c r="HA24" s="56">
        <v>7847.92</v>
      </c>
      <c r="HB24" s="56">
        <v>422.78</v>
      </c>
      <c r="HC24" s="56">
        <v>0</v>
      </c>
      <c r="HD24" s="56">
        <v>0</v>
      </c>
      <c r="HE24" s="56">
        <v>0</v>
      </c>
      <c r="HF24" s="56">
        <v>187.107</v>
      </c>
      <c r="HG24" s="56">
        <v>0</v>
      </c>
      <c r="HH24" s="56">
        <v>73.400000000000006</v>
      </c>
      <c r="HI24" s="56">
        <v>0</v>
      </c>
      <c r="HJ24" s="56">
        <v>0</v>
      </c>
      <c r="HK24" s="56">
        <v>683.28700000000003</v>
      </c>
      <c r="HL24" s="56">
        <v>0</v>
      </c>
      <c r="HM24" s="56">
        <v>0</v>
      </c>
      <c r="HN24" s="56">
        <v>0</v>
      </c>
      <c r="HO24" s="56">
        <v>0</v>
      </c>
      <c r="HP24" s="56">
        <v>0</v>
      </c>
      <c r="HQ24" s="56">
        <v>0</v>
      </c>
      <c r="HR24" s="56">
        <v>0</v>
      </c>
      <c r="HS24" s="56">
        <v>0</v>
      </c>
      <c r="HT24" s="56">
        <v>0</v>
      </c>
      <c r="HU24" s="56">
        <v>0</v>
      </c>
      <c r="HV24" s="56">
        <v>31.74</v>
      </c>
      <c r="HW24" s="56">
        <v>0</v>
      </c>
      <c r="HX24" s="56">
        <v>1.1499999999999999</v>
      </c>
      <c r="HY24" s="56">
        <v>0</v>
      </c>
      <c r="HZ24" s="56">
        <v>11.47</v>
      </c>
      <c r="IA24" s="56">
        <v>21.76</v>
      </c>
      <c r="IB24" s="56">
        <v>12.54</v>
      </c>
      <c r="IC24" s="56">
        <v>26.83</v>
      </c>
      <c r="ID24" s="56">
        <v>2.38</v>
      </c>
      <c r="IE24" s="56">
        <v>107.87</v>
      </c>
      <c r="IF24" s="59">
        <v>3.8774300000000004E-15</v>
      </c>
      <c r="IG24" s="56">
        <v>0</v>
      </c>
      <c r="IH24" s="56">
        <v>1.61297E-2</v>
      </c>
      <c r="II24" s="56">
        <v>0</v>
      </c>
      <c r="IJ24" s="56">
        <v>0</v>
      </c>
      <c r="IK24" s="56">
        <v>0.41129599999999999</v>
      </c>
      <c r="IL24" s="56">
        <v>0.118258</v>
      </c>
      <c r="IM24" s="56">
        <v>0.43522</v>
      </c>
      <c r="IN24" s="56">
        <v>4.56421E-3</v>
      </c>
      <c r="IO24" s="56">
        <v>0.98546800000000001</v>
      </c>
      <c r="IP24" s="56">
        <v>44.2</v>
      </c>
      <c r="IQ24" s="56">
        <v>0</v>
      </c>
      <c r="IR24" s="56">
        <v>44.2</v>
      </c>
      <c r="IS24" s="56">
        <v>0</v>
      </c>
      <c r="IT24" s="56">
        <v>0</v>
      </c>
      <c r="IU24" s="56">
        <v>1.86</v>
      </c>
      <c r="IV24" s="56">
        <v>15.93</v>
      </c>
      <c r="IW24" s="56">
        <v>1.86</v>
      </c>
      <c r="IX24" s="56">
        <v>15.93</v>
      </c>
      <c r="IY24" s="56">
        <v>1.86</v>
      </c>
      <c r="IZ24" s="56">
        <v>15.93</v>
      </c>
      <c r="JA24" s="56">
        <v>4.63</v>
      </c>
      <c r="JB24" s="56">
        <v>39.729999999999997</v>
      </c>
      <c r="JC24" s="56">
        <v>1</v>
      </c>
      <c r="JD24" s="56"/>
      <c r="JE24" s="56"/>
      <c r="JF24" s="56"/>
      <c r="JG24" s="56"/>
      <c r="JH24" s="56"/>
      <c r="JI24" s="56"/>
      <c r="JJ24" s="56"/>
      <c r="JK24" s="56"/>
      <c r="JL24" s="56"/>
      <c r="JM24" s="56"/>
      <c r="JN24" s="56"/>
      <c r="JO24" s="56"/>
    </row>
    <row r="25" spans="1:275" x14ac:dyDescent="0.25">
      <c r="A25" s="58">
        <v>43069.352372685185</v>
      </c>
      <c r="B25" s="56" t="s">
        <v>353</v>
      </c>
      <c r="C25" s="56" t="s">
        <v>594</v>
      </c>
      <c r="D25" s="56">
        <v>6</v>
      </c>
      <c r="E25" s="56">
        <v>1</v>
      </c>
      <c r="F25" s="56">
        <v>2700</v>
      </c>
      <c r="G25" s="56" t="s">
        <v>104</v>
      </c>
      <c r="H25" s="56" t="s">
        <v>105</v>
      </c>
      <c r="I25" s="56">
        <v>0</v>
      </c>
      <c r="J25" s="56">
        <v>51</v>
      </c>
      <c r="K25" s="56">
        <v>76.866399999999999</v>
      </c>
      <c r="L25" s="56">
        <v>70.606200000000001</v>
      </c>
      <c r="M25" s="56">
        <v>141.255</v>
      </c>
      <c r="N25" s="56">
        <v>0</v>
      </c>
      <c r="O25" s="56">
        <v>0</v>
      </c>
      <c r="P25" s="56">
        <v>0</v>
      </c>
      <c r="Q25" s="56">
        <v>0</v>
      </c>
      <c r="R25" s="56">
        <v>615.745</v>
      </c>
      <c r="S25" s="56">
        <v>1046.51</v>
      </c>
      <c r="T25" s="56">
        <v>2371.31</v>
      </c>
      <c r="U25" s="56">
        <v>151.51499999999999</v>
      </c>
      <c r="V25" s="56">
        <v>4473.8100000000004</v>
      </c>
      <c r="W25" s="56">
        <v>87.272900000000007</v>
      </c>
      <c r="X25" s="56">
        <v>0</v>
      </c>
      <c r="Y25" s="56">
        <v>0</v>
      </c>
      <c r="Z25" s="56">
        <v>0</v>
      </c>
      <c r="AA25" s="56">
        <v>118.145</v>
      </c>
      <c r="AB25" s="56">
        <v>0</v>
      </c>
      <c r="AC25" s="56">
        <v>45.121000000000002</v>
      </c>
      <c r="AD25" s="56">
        <v>0</v>
      </c>
      <c r="AE25" s="56">
        <v>0</v>
      </c>
      <c r="AF25" s="56">
        <v>250.53800000000001</v>
      </c>
      <c r="AG25" s="56">
        <v>0</v>
      </c>
      <c r="AH25" s="56">
        <v>0</v>
      </c>
      <c r="AI25" s="56">
        <v>0</v>
      </c>
      <c r="AJ25" s="56">
        <v>0</v>
      </c>
      <c r="AK25" s="56">
        <v>0</v>
      </c>
      <c r="AL25" s="56">
        <v>0</v>
      </c>
      <c r="AM25" s="56">
        <v>0</v>
      </c>
      <c r="AN25" s="56">
        <v>0</v>
      </c>
      <c r="AO25" s="56">
        <v>0</v>
      </c>
      <c r="AP25" s="56">
        <v>0</v>
      </c>
      <c r="AQ25" s="56">
        <v>6.63</v>
      </c>
      <c r="AR25" s="56">
        <v>3.02</v>
      </c>
      <c r="AS25" s="56">
        <v>1.1100000000000001</v>
      </c>
      <c r="AT25" s="56">
        <v>0</v>
      </c>
      <c r="AU25" s="56">
        <v>7.3</v>
      </c>
      <c r="AV25" s="56">
        <v>0</v>
      </c>
      <c r="AW25" s="56">
        <v>0</v>
      </c>
      <c r="AX25" s="56">
        <v>4.99</v>
      </c>
      <c r="AY25" s="56">
        <v>11.24</v>
      </c>
      <c r="AZ25" s="56">
        <v>18.91</v>
      </c>
      <c r="BA25" s="56">
        <v>1.1399999999999999</v>
      </c>
      <c r="BB25" s="56">
        <v>54.34</v>
      </c>
      <c r="BC25" s="56">
        <v>18.059999999999999</v>
      </c>
      <c r="BD25" s="56">
        <v>0</v>
      </c>
      <c r="BE25" s="56">
        <v>0.29835600000000001</v>
      </c>
      <c r="BF25" s="56">
        <v>1.61297E-2</v>
      </c>
      <c r="BG25" s="56">
        <v>0</v>
      </c>
      <c r="BH25" s="56">
        <v>0</v>
      </c>
      <c r="BI25" s="56">
        <v>0</v>
      </c>
      <c r="BJ25" s="56">
        <v>0</v>
      </c>
      <c r="BK25" s="56">
        <v>9.1244199999999998E-2</v>
      </c>
      <c r="BL25" s="56">
        <v>0.141816</v>
      </c>
      <c r="BM25" s="56">
        <v>0.30218800000000001</v>
      </c>
      <c r="BN25" s="56">
        <v>1.3338300000000001E-2</v>
      </c>
      <c r="BO25" s="56">
        <v>0.86307199999999995</v>
      </c>
      <c r="BP25" s="56">
        <v>0.31448599999999999</v>
      </c>
      <c r="BQ25" s="56">
        <v>76.866299999999995</v>
      </c>
      <c r="BR25" s="56">
        <v>70.606200000000001</v>
      </c>
      <c r="BS25" s="56">
        <v>141.255</v>
      </c>
      <c r="BT25" s="56">
        <v>0</v>
      </c>
      <c r="BU25" s="56">
        <v>0</v>
      </c>
      <c r="BV25" s="56">
        <v>615.745</v>
      </c>
      <c r="BW25" s="56">
        <v>1046.51</v>
      </c>
      <c r="BX25" s="56">
        <v>2371.31</v>
      </c>
      <c r="BY25" s="56">
        <v>151.51499999999999</v>
      </c>
      <c r="BZ25" s="56">
        <v>4473.8100000000004</v>
      </c>
      <c r="CA25" s="56">
        <v>87.2727</v>
      </c>
      <c r="CB25" s="56">
        <v>0</v>
      </c>
      <c r="CC25" s="56">
        <v>0</v>
      </c>
      <c r="CD25" s="56">
        <v>0</v>
      </c>
      <c r="CE25" s="56">
        <v>118.145</v>
      </c>
      <c r="CF25" s="56">
        <v>0</v>
      </c>
      <c r="CG25" s="56">
        <v>45.121000000000002</v>
      </c>
      <c r="CH25" s="56">
        <v>0</v>
      </c>
      <c r="CI25" s="56">
        <v>0</v>
      </c>
      <c r="CJ25" s="56">
        <v>250.53800000000001</v>
      </c>
      <c r="CK25" s="56">
        <v>0</v>
      </c>
      <c r="CL25" s="56">
        <v>0</v>
      </c>
      <c r="CM25" s="56">
        <v>0</v>
      </c>
      <c r="CN25" s="56">
        <v>0</v>
      </c>
      <c r="CO25" s="56">
        <v>0</v>
      </c>
      <c r="CP25" s="56">
        <v>0</v>
      </c>
      <c r="CQ25" s="56">
        <v>0</v>
      </c>
      <c r="CR25" s="56">
        <v>0</v>
      </c>
      <c r="CS25" s="56">
        <v>0</v>
      </c>
      <c r="CT25" s="56">
        <v>0</v>
      </c>
      <c r="CU25" s="56">
        <v>6.63</v>
      </c>
      <c r="CV25" s="56">
        <v>3.02</v>
      </c>
      <c r="CW25" s="56">
        <v>1.1100000000000001</v>
      </c>
      <c r="CX25" s="56">
        <v>0</v>
      </c>
      <c r="CY25" s="56">
        <v>7.3</v>
      </c>
      <c r="CZ25" s="56">
        <v>4.99</v>
      </c>
      <c r="DA25" s="56">
        <v>11.24</v>
      </c>
      <c r="DB25" s="56">
        <v>18.91</v>
      </c>
      <c r="DC25" s="56">
        <v>1.1399999999999999</v>
      </c>
      <c r="DD25" s="56">
        <v>54.34</v>
      </c>
      <c r="DE25" s="56">
        <v>18.059999999999999</v>
      </c>
      <c r="DF25" s="56">
        <v>0</v>
      </c>
      <c r="DG25" s="56">
        <v>0.29835600000000001</v>
      </c>
      <c r="DH25" s="56">
        <v>1.61297E-2</v>
      </c>
      <c r="DI25" s="56">
        <v>0</v>
      </c>
      <c r="DJ25" s="56">
        <v>0</v>
      </c>
      <c r="DK25" s="56">
        <v>9.1244199999999998E-2</v>
      </c>
      <c r="DL25" s="56">
        <v>0.141816</v>
      </c>
      <c r="DM25" s="56">
        <v>0.30218800000000001</v>
      </c>
      <c r="DN25" s="56">
        <v>1.3338300000000001E-2</v>
      </c>
      <c r="DO25" s="56">
        <v>0.86307199999999995</v>
      </c>
      <c r="DP25" s="56">
        <v>0.31448599999999999</v>
      </c>
      <c r="DQ25" s="56" t="s">
        <v>925</v>
      </c>
      <c r="DR25" s="56" t="s">
        <v>875</v>
      </c>
      <c r="DS25" s="56" t="s">
        <v>22</v>
      </c>
      <c r="DT25" s="56">
        <v>0</v>
      </c>
      <c r="DU25" s="56">
        <v>0</v>
      </c>
      <c r="DV25" s="56">
        <v>0</v>
      </c>
      <c r="DW25" s="56">
        <v>0</v>
      </c>
      <c r="DX25" s="56"/>
      <c r="DY25" s="56"/>
      <c r="DZ25" s="56"/>
      <c r="EA25" s="56"/>
      <c r="EB25" s="56"/>
      <c r="EC25" s="56"/>
      <c r="ED25" s="56"/>
      <c r="EE25" s="56"/>
      <c r="EF25" s="56"/>
      <c r="EG25" s="56"/>
      <c r="EH25" s="56"/>
      <c r="EI25" s="56"/>
      <c r="EJ25" s="56"/>
      <c r="EK25" s="56"/>
      <c r="EL25" s="56"/>
      <c r="EM25" s="56"/>
      <c r="EN25" s="56">
        <v>76.866399999999999</v>
      </c>
      <c r="EO25" s="56">
        <v>70.606200000000001</v>
      </c>
      <c r="EP25" s="56">
        <v>141.255</v>
      </c>
      <c r="EQ25" s="56">
        <v>0</v>
      </c>
      <c r="ER25" s="56">
        <v>0</v>
      </c>
      <c r="ES25" s="56">
        <v>0</v>
      </c>
      <c r="ET25" s="56">
        <v>0</v>
      </c>
      <c r="EU25" s="56">
        <v>615.745</v>
      </c>
      <c r="EV25" s="56">
        <v>1046.51</v>
      </c>
      <c r="EW25" s="56">
        <v>2371.31</v>
      </c>
      <c r="EX25" s="56">
        <v>151.51499999999999</v>
      </c>
      <c r="EY25" s="56">
        <v>4473.8100000000004</v>
      </c>
      <c r="EZ25" s="56">
        <v>87.272900000000007</v>
      </c>
      <c r="FA25" s="56">
        <v>0</v>
      </c>
      <c r="FB25" s="56">
        <v>0</v>
      </c>
      <c r="FC25" s="56">
        <v>0</v>
      </c>
      <c r="FD25" s="56">
        <v>118.145</v>
      </c>
      <c r="FE25" s="56">
        <v>0</v>
      </c>
      <c r="FF25" s="56">
        <v>45.121000000000002</v>
      </c>
      <c r="FG25" s="56">
        <v>0</v>
      </c>
      <c r="FH25" s="56">
        <v>0</v>
      </c>
      <c r="FI25" s="56">
        <v>250.53800000000001</v>
      </c>
      <c r="FJ25" s="56">
        <v>0</v>
      </c>
      <c r="FK25" s="56">
        <v>0</v>
      </c>
      <c r="FL25" s="56">
        <v>0</v>
      </c>
      <c r="FM25" s="56">
        <v>0</v>
      </c>
      <c r="FN25" s="56">
        <v>0</v>
      </c>
      <c r="FO25" s="56">
        <v>0</v>
      </c>
      <c r="FP25" s="56">
        <v>0</v>
      </c>
      <c r="FQ25" s="56">
        <v>0</v>
      </c>
      <c r="FR25" s="56">
        <v>0</v>
      </c>
      <c r="FS25" s="56">
        <v>0</v>
      </c>
      <c r="FT25" s="56">
        <v>6.63</v>
      </c>
      <c r="FU25" s="56">
        <v>3.02</v>
      </c>
      <c r="FV25" s="56">
        <v>1.1100000000000001</v>
      </c>
      <c r="FW25" s="56">
        <v>0</v>
      </c>
      <c r="FX25" s="56">
        <v>7.3</v>
      </c>
      <c r="FY25" s="56">
        <v>0</v>
      </c>
      <c r="FZ25" s="56">
        <v>0</v>
      </c>
      <c r="GA25" s="56">
        <v>4.99</v>
      </c>
      <c r="GB25" s="56">
        <v>11.24</v>
      </c>
      <c r="GC25" s="56">
        <v>18.91</v>
      </c>
      <c r="GD25" s="56">
        <v>1.1399999999999999</v>
      </c>
      <c r="GE25" s="56">
        <v>54.34</v>
      </c>
      <c r="GF25" s="56">
        <v>0</v>
      </c>
      <c r="GG25" s="56">
        <v>0.29835600000000001</v>
      </c>
      <c r="GH25" s="56">
        <v>1.61297E-2</v>
      </c>
      <c r="GI25" s="56">
        <v>0</v>
      </c>
      <c r="GJ25" s="56">
        <v>0</v>
      </c>
      <c r="GK25" s="56">
        <v>0</v>
      </c>
      <c r="GL25" s="56">
        <v>0</v>
      </c>
      <c r="GM25" s="56">
        <v>9.1244199999999998E-2</v>
      </c>
      <c r="GN25" s="56">
        <v>0.141816</v>
      </c>
      <c r="GO25" s="56">
        <v>0.30218800000000001</v>
      </c>
      <c r="GP25" s="56">
        <v>1.3338300000000001E-2</v>
      </c>
      <c r="GQ25" s="56">
        <v>0.86307199999999995</v>
      </c>
      <c r="GR25" s="56">
        <v>204.10400000000001</v>
      </c>
      <c r="GS25" s="56">
        <v>174.184</v>
      </c>
      <c r="GT25" s="56">
        <v>141.255</v>
      </c>
      <c r="GU25" s="56">
        <v>0</v>
      </c>
      <c r="GV25" s="56">
        <v>0</v>
      </c>
      <c r="GW25" s="56">
        <v>2615</v>
      </c>
      <c r="GX25" s="56">
        <v>989.00099999999998</v>
      </c>
      <c r="GY25" s="56">
        <v>3267.2</v>
      </c>
      <c r="GZ25" s="56">
        <v>327.5</v>
      </c>
      <c r="HA25" s="56">
        <v>7718.24</v>
      </c>
      <c r="HB25" s="56">
        <v>169.86099999999999</v>
      </c>
      <c r="HC25" s="56">
        <v>0</v>
      </c>
      <c r="HD25" s="56">
        <v>0</v>
      </c>
      <c r="HE25" s="56">
        <v>0</v>
      </c>
      <c r="HF25" s="56">
        <v>172.96700000000001</v>
      </c>
      <c r="HG25" s="56">
        <v>0</v>
      </c>
      <c r="HH25" s="56">
        <v>73.400000000000006</v>
      </c>
      <c r="HI25" s="56">
        <v>0</v>
      </c>
      <c r="HJ25" s="56">
        <v>0</v>
      </c>
      <c r="HK25" s="56">
        <v>416.22800000000001</v>
      </c>
      <c r="HL25" s="56">
        <v>0</v>
      </c>
      <c r="HM25" s="56">
        <v>0</v>
      </c>
      <c r="HN25" s="56">
        <v>0</v>
      </c>
      <c r="HO25" s="56">
        <v>0</v>
      </c>
      <c r="HP25" s="56">
        <v>0</v>
      </c>
      <c r="HQ25" s="56">
        <v>0</v>
      </c>
      <c r="HR25" s="56">
        <v>0</v>
      </c>
      <c r="HS25" s="56">
        <v>0</v>
      </c>
      <c r="HT25" s="56">
        <v>0</v>
      </c>
      <c r="HU25" s="56">
        <v>0</v>
      </c>
      <c r="HV25" s="56">
        <v>13.19</v>
      </c>
      <c r="HW25" s="56">
        <v>7.52</v>
      </c>
      <c r="HX25" s="56">
        <v>1.1100000000000001</v>
      </c>
      <c r="HY25" s="56">
        <v>0</v>
      </c>
      <c r="HZ25" s="56">
        <v>10.69</v>
      </c>
      <c r="IA25" s="56">
        <v>21.36</v>
      </c>
      <c r="IB25" s="56">
        <v>12.31</v>
      </c>
      <c r="IC25" s="56">
        <v>26.08</v>
      </c>
      <c r="ID25" s="56">
        <v>2.35</v>
      </c>
      <c r="IE25" s="56">
        <v>94.61</v>
      </c>
      <c r="IF25" s="56">
        <v>0</v>
      </c>
      <c r="IG25" s="56">
        <v>0.49841800000000003</v>
      </c>
      <c r="IH25" s="56">
        <v>1.61297E-2</v>
      </c>
      <c r="II25" s="56">
        <v>0</v>
      </c>
      <c r="IJ25" s="56">
        <v>0</v>
      </c>
      <c r="IK25" s="56">
        <v>0.41129599999999999</v>
      </c>
      <c r="IL25" s="56">
        <v>0.118258</v>
      </c>
      <c r="IM25" s="56">
        <v>0.43522</v>
      </c>
      <c r="IN25" s="56">
        <v>4.56421E-3</v>
      </c>
      <c r="IO25" s="56">
        <v>1.4838899999999999</v>
      </c>
      <c r="IP25" s="56">
        <v>51</v>
      </c>
      <c r="IQ25" s="56">
        <v>0</v>
      </c>
      <c r="IR25" s="56">
        <v>51</v>
      </c>
      <c r="IS25" s="56">
        <v>0</v>
      </c>
      <c r="IT25" s="56">
        <v>0</v>
      </c>
      <c r="IU25" s="56">
        <v>4.6500000000000004</v>
      </c>
      <c r="IV25" s="56">
        <v>13.41</v>
      </c>
      <c r="IW25" s="56">
        <v>4.6500000000000004</v>
      </c>
      <c r="IX25" s="56">
        <v>13.41</v>
      </c>
      <c r="IY25" s="56">
        <v>4.6500000000000004</v>
      </c>
      <c r="IZ25" s="56">
        <v>13.41</v>
      </c>
      <c r="JA25" s="56">
        <v>9.9600000000000009</v>
      </c>
      <c r="JB25" s="56">
        <v>22.55</v>
      </c>
      <c r="JC25" s="56">
        <v>1</v>
      </c>
      <c r="JD25" s="56"/>
      <c r="JE25" s="56"/>
      <c r="JF25" s="56"/>
      <c r="JG25" s="56"/>
      <c r="JH25" s="56"/>
      <c r="JI25" s="56"/>
      <c r="JJ25" s="56"/>
      <c r="JK25" s="56"/>
      <c r="JL25" s="56"/>
      <c r="JM25" s="56"/>
      <c r="JN25" s="56"/>
      <c r="JO25" s="56"/>
    </row>
    <row r="26" spans="1:275" x14ac:dyDescent="0.25">
      <c r="A26" s="58">
        <v>43069.352708333332</v>
      </c>
      <c r="B26" s="56" t="s">
        <v>354</v>
      </c>
      <c r="C26" s="56" t="s">
        <v>595</v>
      </c>
      <c r="D26" s="56">
        <v>7</v>
      </c>
      <c r="E26" s="56">
        <v>1</v>
      </c>
      <c r="F26" s="56">
        <v>2700</v>
      </c>
      <c r="G26" s="56" t="s">
        <v>104</v>
      </c>
      <c r="H26" s="56" t="s">
        <v>105</v>
      </c>
      <c r="I26" s="56">
        <v>0</v>
      </c>
      <c r="J26" s="56">
        <v>48.8</v>
      </c>
      <c r="K26" s="56">
        <v>27.263500000000001</v>
      </c>
      <c r="L26" s="56">
        <v>11.956899999999999</v>
      </c>
      <c r="M26" s="56">
        <v>141.255</v>
      </c>
      <c r="N26" s="56">
        <v>0</v>
      </c>
      <c r="O26" s="56">
        <v>0</v>
      </c>
      <c r="P26" s="56">
        <v>0</v>
      </c>
      <c r="Q26" s="56">
        <v>0</v>
      </c>
      <c r="R26" s="56">
        <v>615.745</v>
      </c>
      <c r="S26" s="56">
        <v>1048.3900000000001</v>
      </c>
      <c r="T26" s="56">
        <v>2371.31</v>
      </c>
      <c r="U26" s="56">
        <v>151.51499999999999</v>
      </c>
      <c r="V26" s="56">
        <v>4367.4399999999996</v>
      </c>
      <c r="W26" s="56">
        <v>30.953499999999998</v>
      </c>
      <c r="X26" s="56">
        <v>0</v>
      </c>
      <c r="Y26" s="56">
        <v>0</v>
      </c>
      <c r="Z26" s="56">
        <v>0</v>
      </c>
      <c r="AA26" s="56">
        <v>116.22799999999999</v>
      </c>
      <c r="AB26" s="56">
        <v>0</v>
      </c>
      <c r="AC26" s="56">
        <v>45.121000000000002</v>
      </c>
      <c r="AD26" s="56">
        <v>0</v>
      </c>
      <c r="AE26" s="56">
        <v>0</v>
      </c>
      <c r="AF26" s="56">
        <v>192.303</v>
      </c>
      <c r="AG26" s="56">
        <v>0</v>
      </c>
      <c r="AH26" s="56">
        <v>0</v>
      </c>
      <c r="AI26" s="56">
        <v>0</v>
      </c>
      <c r="AJ26" s="56">
        <v>0</v>
      </c>
      <c r="AK26" s="56">
        <v>0</v>
      </c>
      <c r="AL26" s="56">
        <v>0</v>
      </c>
      <c r="AM26" s="56">
        <v>0</v>
      </c>
      <c r="AN26" s="56">
        <v>0</v>
      </c>
      <c r="AO26" s="56">
        <v>0</v>
      </c>
      <c r="AP26" s="56">
        <v>0</v>
      </c>
      <c r="AQ26" s="56">
        <v>2.2599999999999998</v>
      </c>
      <c r="AR26" s="56">
        <v>0.61</v>
      </c>
      <c r="AS26" s="56">
        <v>1.1499999999999999</v>
      </c>
      <c r="AT26" s="56">
        <v>0</v>
      </c>
      <c r="AU26" s="56">
        <v>7.05</v>
      </c>
      <c r="AV26" s="56">
        <v>0</v>
      </c>
      <c r="AW26" s="56">
        <v>0</v>
      </c>
      <c r="AX26" s="56">
        <v>5.25</v>
      </c>
      <c r="AY26" s="56">
        <v>11.5</v>
      </c>
      <c r="AZ26" s="56">
        <v>19.71</v>
      </c>
      <c r="BA26" s="56">
        <v>1.2</v>
      </c>
      <c r="BB26" s="56">
        <v>48.73</v>
      </c>
      <c r="BC26" s="56">
        <v>11.07</v>
      </c>
      <c r="BD26" s="56">
        <v>0</v>
      </c>
      <c r="BE26" s="56">
        <v>7.3128600000000002E-2</v>
      </c>
      <c r="BF26" s="56">
        <v>1.61297E-2</v>
      </c>
      <c r="BG26" s="56">
        <v>0</v>
      </c>
      <c r="BH26" s="56">
        <v>0</v>
      </c>
      <c r="BI26" s="56">
        <v>0</v>
      </c>
      <c r="BJ26" s="56">
        <v>0</v>
      </c>
      <c r="BK26" s="56">
        <v>9.1244199999999998E-2</v>
      </c>
      <c r="BL26" s="56">
        <v>0.141209</v>
      </c>
      <c r="BM26" s="56">
        <v>0.30218800000000001</v>
      </c>
      <c r="BN26" s="56">
        <v>1.3338300000000001E-2</v>
      </c>
      <c r="BO26" s="56">
        <v>0.63723799999999997</v>
      </c>
      <c r="BP26" s="56">
        <v>8.9258299999999999E-2</v>
      </c>
      <c r="BQ26" s="56">
        <v>27.2638</v>
      </c>
      <c r="BR26" s="56">
        <v>11.956899999999999</v>
      </c>
      <c r="BS26" s="56">
        <v>141.255</v>
      </c>
      <c r="BT26" s="56">
        <v>0</v>
      </c>
      <c r="BU26" s="56">
        <v>0</v>
      </c>
      <c r="BV26" s="56">
        <v>615.745</v>
      </c>
      <c r="BW26" s="56">
        <v>1048.3900000000001</v>
      </c>
      <c r="BX26" s="56">
        <v>2371.31</v>
      </c>
      <c r="BY26" s="56">
        <v>151.51499999999999</v>
      </c>
      <c r="BZ26" s="56">
        <v>4367.4399999999996</v>
      </c>
      <c r="CA26" s="56">
        <v>30.953800000000001</v>
      </c>
      <c r="CB26" s="56">
        <v>0</v>
      </c>
      <c r="CC26" s="56">
        <v>0</v>
      </c>
      <c r="CD26" s="56">
        <v>0</v>
      </c>
      <c r="CE26" s="56">
        <v>116.22799999999999</v>
      </c>
      <c r="CF26" s="56">
        <v>0</v>
      </c>
      <c r="CG26" s="56">
        <v>45.121000000000002</v>
      </c>
      <c r="CH26" s="56">
        <v>0</v>
      </c>
      <c r="CI26" s="56">
        <v>0</v>
      </c>
      <c r="CJ26" s="56">
        <v>192.303</v>
      </c>
      <c r="CK26" s="56">
        <v>0</v>
      </c>
      <c r="CL26" s="56">
        <v>0</v>
      </c>
      <c r="CM26" s="56">
        <v>0</v>
      </c>
      <c r="CN26" s="56">
        <v>0</v>
      </c>
      <c r="CO26" s="56">
        <v>0</v>
      </c>
      <c r="CP26" s="56">
        <v>0</v>
      </c>
      <c r="CQ26" s="56">
        <v>0</v>
      </c>
      <c r="CR26" s="56">
        <v>0</v>
      </c>
      <c r="CS26" s="56">
        <v>0</v>
      </c>
      <c r="CT26" s="56">
        <v>0</v>
      </c>
      <c r="CU26" s="56">
        <v>2.2599999999999998</v>
      </c>
      <c r="CV26" s="56">
        <v>0.61</v>
      </c>
      <c r="CW26" s="56">
        <v>1.1499999999999999</v>
      </c>
      <c r="CX26" s="56">
        <v>0</v>
      </c>
      <c r="CY26" s="56">
        <v>7.05</v>
      </c>
      <c r="CZ26" s="56">
        <v>5.25</v>
      </c>
      <c r="DA26" s="56">
        <v>11.5</v>
      </c>
      <c r="DB26" s="56">
        <v>19.71</v>
      </c>
      <c r="DC26" s="56">
        <v>1.2</v>
      </c>
      <c r="DD26" s="56">
        <v>48.73</v>
      </c>
      <c r="DE26" s="56">
        <v>11.07</v>
      </c>
      <c r="DF26" s="56">
        <v>0</v>
      </c>
      <c r="DG26" s="56">
        <v>7.3128600000000002E-2</v>
      </c>
      <c r="DH26" s="56">
        <v>1.61297E-2</v>
      </c>
      <c r="DI26" s="56">
        <v>0</v>
      </c>
      <c r="DJ26" s="56">
        <v>0</v>
      </c>
      <c r="DK26" s="56">
        <v>9.1244199999999998E-2</v>
      </c>
      <c r="DL26" s="56">
        <v>0.141209</v>
      </c>
      <c r="DM26" s="56">
        <v>0.30218800000000001</v>
      </c>
      <c r="DN26" s="56">
        <v>1.3338300000000001E-2</v>
      </c>
      <c r="DO26" s="56">
        <v>0.63723799999999997</v>
      </c>
      <c r="DP26" s="56">
        <v>8.9258299999999999E-2</v>
      </c>
      <c r="DQ26" s="56" t="s">
        <v>925</v>
      </c>
      <c r="DR26" s="56" t="s">
        <v>875</v>
      </c>
      <c r="DS26" s="56" t="s">
        <v>22</v>
      </c>
      <c r="DT26" s="56">
        <v>0</v>
      </c>
      <c r="DU26" s="56">
        <v>0</v>
      </c>
      <c r="DV26" s="56">
        <v>0</v>
      </c>
      <c r="DW26" s="56">
        <v>0</v>
      </c>
      <c r="DX26" s="56"/>
      <c r="DY26" s="56"/>
      <c r="DZ26" s="56"/>
      <c r="EA26" s="56"/>
      <c r="EB26" s="56"/>
      <c r="EC26" s="56"/>
      <c r="ED26" s="56"/>
      <c r="EE26" s="56"/>
      <c r="EF26" s="56"/>
      <c r="EG26" s="56"/>
      <c r="EH26" s="56"/>
      <c r="EI26" s="56"/>
      <c r="EJ26" s="56"/>
      <c r="EK26" s="56"/>
      <c r="EL26" s="56"/>
      <c r="EM26" s="56"/>
      <c r="EN26" s="56">
        <v>27.263500000000001</v>
      </c>
      <c r="EO26" s="56">
        <v>11.956899999999999</v>
      </c>
      <c r="EP26" s="56">
        <v>141.255</v>
      </c>
      <c r="EQ26" s="56">
        <v>0</v>
      </c>
      <c r="ER26" s="56">
        <v>0</v>
      </c>
      <c r="ES26" s="56">
        <v>0</v>
      </c>
      <c r="ET26" s="56">
        <v>0</v>
      </c>
      <c r="EU26" s="56">
        <v>615.745</v>
      </c>
      <c r="EV26" s="56">
        <v>1048.3900000000001</v>
      </c>
      <c r="EW26" s="56">
        <v>2371.31</v>
      </c>
      <c r="EX26" s="56">
        <v>151.51499999999999</v>
      </c>
      <c r="EY26" s="56">
        <v>4367.4399999999996</v>
      </c>
      <c r="EZ26" s="56">
        <v>30.953499999999998</v>
      </c>
      <c r="FA26" s="56">
        <v>0</v>
      </c>
      <c r="FB26" s="56">
        <v>0</v>
      </c>
      <c r="FC26" s="56">
        <v>0</v>
      </c>
      <c r="FD26" s="56">
        <v>116.22799999999999</v>
      </c>
      <c r="FE26" s="56">
        <v>0</v>
      </c>
      <c r="FF26" s="56">
        <v>45.121000000000002</v>
      </c>
      <c r="FG26" s="56">
        <v>0</v>
      </c>
      <c r="FH26" s="56">
        <v>0</v>
      </c>
      <c r="FI26" s="56">
        <v>192.303</v>
      </c>
      <c r="FJ26" s="56">
        <v>0</v>
      </c>
      <c r="FK26" s="56">
        <v>0</v>
      </c>
      <c r="FL26" s="56">
        <v>0</v>
      </c>
      <c r="FM26" s="56">
        <v>0</v>
      </c>
      <c r="FN26" s="56">
        <v>0</v>
      </c>
      <c r="FO26" s="56">
        <v>0</v>
      </c>
      <c r="FP26" s="56">
        <v>0</v>
      </c>
      <c r="FQ26" s="56">
        <v>0</v>
      </c>
      <c r="FR26" s="56">
        <v>0</v>
      </c>
      <c r="FS26" s="56">
        <v>0</v>
      </c>
      <c r="FT26" s="56">
        <v>2.2599999999999998</v>
      </c>
      <c r="FU26" s="56">
        <v>0.61</v>
      </c>
      <c r="FV26" s="56">
        <v>1.1499999999999999</v>
      </c>
      <c r="FW26" s="56">
        <v>0</v>
      </c>
      <c r="FX26" s="56">
        <v>7.05</v>
      </c>
      <c r="FY26" s="56">
        <v>0</v>
      </c>
      <c r="FZ26" s="56">
        <v>0</v>
      </c>
      <c r="GA26" s="56">
        <v>5.25</v>
      </c>
      <c r="GB26" s="56">
        <v>11.5</v>
      </c>
      <c r="GC26" s="56">
        <v>19.71</v>
      </c>
      <c r="GD26" s="56">
        <v>1.2</v>
      </c>
      <c r="GE26" s="56">
        <v>48.73</v>
      </c>
      <c r="GF26" s="56">
        <v>0</v>
      </c>
      <c r="GG26" s="56">
        <v>7.3128600000000002E-2</v>
      </c>
      <c r="GH26" s="56">
        <v>1.61297E-2</v>
      </c>
      <c r="GI26" s="56">
        <v>0</v>
      </c>
      <c r="GJ26" s="56">
        <v>0</v>
      </c>
      <c r="GK26" s="56">
        <v>0</v>
      </c>
      <c r="GL26" s="56">
        <v>0</v>
      </c>
      <c r="GM26" s="56">
        <v>9.1244199999999998E-2</v>
      </c>
      <c r="GN26" s="56">
        <v>0.141209</v>
      </c>
      <c r="GO26" s="56">
        <v>0.30218800000000001</v>
      </c>
      <c r="GP26" s="56">
        <v>1.3338300000000001E-2</v>
      </c>
      <c r="GQ26" s="56">
        <v>0.63723799999999997</v>
      </c>
      <c r="GR26" s="56">
        <v>84.390199999999993</v>
      </c>
      <c r="GS26" s="56">
        <v>76.908600000000007</v>
      </c>
      <c r="GT26" s="56">
        <v>141.255</v>
      </c>
      <c r="GU26" s="56">
        <v>0</v>
      </c>
      <c r="GV26" s="56">
        <v>0</v>
      </c>
      <c r="GW26" s="56">
        <v>2615</v>
      </c>
      <c r="GX26" s="56">
        <v>989.00099999999998</v>
      </c>
      <c r="GY26" s="56">
        <v>3267.2</v>
      </c>
      <c r="GZ26" s="56">
        <v>327.5</v>
      </c>
      <c r="HA26" s="56">
        <v>7501.25</v>
      </c>
      <c r="HB26" s="56">
        <v>70.229299999999995</v>
      </c>
      <c r="HC26" s="56">
        <v>0</v>
      </c>
      <c r="HD26" s="56">
        <v>0</v>
      </c>
      <c r="HE26" s="56">
        <v>0</v>
      </c>
      <c r="HF26" s="56">
        <v>171.255</v>
      </c>
      <c r="HG26" s="56">
        <v>0</v>
      </c>
      <c r="HH26" s="56">
        <v>73.400000000000006</v>
      </c>
      <c r="HI26" s="56">
        <v>0</v>
      </c>
      <c r="HJ26" s="56">
        <v>0</v>
      </c>
      <c r="HK26" s="56">
        <v>314.88400000000001</v>
      </c>
      <c r="HL26" s="56">
        <v>0</v>
      </c>
      <c r="HM26" s="56">
        <v>0</v>
      </c>
      <c r="HN26" s="56">
        <v>0</v>
      </c>
      <c r="HO26" s="56">
        <v>0</v>
      </c>
      <c r="HP26" s="56">
        <v>0</v>
      </c>
      <c r="HQ26" s="56">
        <v>0</v>
      </c>
      <c r="HR26" s="56">
        <v>0</v>
      </c>
      <c r="HS26" s="56">
        <v>0</v>
      </c>
      <c r="HT26" s="56">
        <v>0</v>
      </c>
      <c r="HU26" s="56">
        <v>0</v>
      </c>
      <c r="HV26" s="56">
        <v>5.28</v>
      </c>
      <c r="HW26" s="56">
        <v>4.29</v>
      </c>
      <c r="HX26" s="56">
        <v>1.1499999999999999</v>
      </c>
      <c r="HY26" s="56">
        <v>0</v>
      </c>
      <c r="HZ26" s="56">
        <v>10.39</v>
      </c>
      <c r="IA26" s="56">
        <v>22.47</v>
      </c>
      <c r="IB26" s="56">
        <v>12.55</v>
      </c>
      <c r="IC26" s="56">
        <v>27.22</v>
      </c>
      <c r="ID26" s="56">
        <v>2.5099999999999998</v>
      </c>
      <c r="IE26" s="56">
        <v>85.86</v>
      </c>
      <c r="IF26" s="56">
        <v>0</v>
      </c>
      <c r="IG26" s="56">
        <v>0.31995299999999999</v>
      </c>
      <c r="IH26" s="56">
        <v>1.61297E-2</v>
      </c>
      <c r="II26" s="56">
        <v>0</v>
      </c>
      <c r="IJ26" s="56">
        <v>0</v>
      </c>
      <c r="IK26" s="56">
        <v>0.41129599999999999</v>
      </c>
      <c r="IL26" s="56">
        <v>0.118258</v>
      </c>
      <c r="IM26" s="56">
        <v>0.43522</v>
      </c>
      <c r="IN26" s="56">
        <v>4.56421E-3</v>
      </c>
      <c r="IO26" s="56">
        <v>1.30542</v>
      </c>
      <c r="IP26" s="56">
        <v>48.8</v>
      </c>
      <c r="IQ26" s="56">
        <v>0</v>
      </c>
      <c r="IR26" s="56">
        <v>48.8</v>
      </c>
      <c r="IS26" s="56">
        <v>0</v>
      </c>
      <c r="IT26" s="56">
        <v>0</v>
      </c>
      <c r="IU26" s="56">
        <v>1.95</v>
      </c>
      <c r="IV26" s="56">
        <v>9.1199999999999992</v>
      </c>
      <c r="IW26" s="56">
        <v>1.95</v>
      </c>
      <c r="IX26" s="56">
        <v>9.1199999999999992</v>
      </c>
      <c r="IY26" s="56">
        <v>1.95</v>
      </c>
      <c r="IZ26" s="56">
        <v>9.1199999999999992</v>
      </c>
      <c r="JA26" s="56">
        <v>6.01</v>
      </c>
      <c r="JB26" s="56">
        <v>15.1</v>
      </c>
      <c r="JC26" s="56">
        <v>1</v>
      </c>
      <c r="JD26" s="56"/>
      <c r="JE26" s="56"/>
      <c r="JF26" s="56"/>
      <c r="JG26" s="56"/>
      <c r="JH26" s="56"/>
      <c r="JI26" s="56"/>
      <c r="JJ26" s="56"/>
      <c r="JK26" s="56"/>
      <c r="JL26" s="56"/>
      <c r="JM26" s="56"/>
      <c r="JN26" s="56"/>
      <c r="JO26" s="56"/>
    </row>
    <row r="27" spans="1:275" x14ac:dyDescent="0.25">
      <c r="A27" s="58">
        <v>43069.352372685185</v>
      </c>
      <c r="B27" s="56" t="s">
        <v>355</v>
      </c>
      <c r="C27" s="56" t="s">
        <v>596</v>
      </c>
      <c r="D27" s="56">
        <v>8</v>
      </c>
      <c r="E27" s="56">
        <v>1</v>
      </c>
      <c r="F27" s="56">
        <v>2700</v>
      </c>
      <c r="G27" s="56" t="s">
        <v>104</v>
      </c>
      <c r="H27" s="56" t="s">
        <v>105</v>
      </c>
      <c r="I27" s="56">
        <v>0</v>
      </c>
      <c r="J27" s="56">
        <v>46.4</v>
      </c>
      <c r="K27" s="56">
        <v>44.339100000000002</v>
      </c>
      <c r="L27" s="56">
        <v>359.52499999999998</v>
      </c>
      <c r="M27" s="56">
        <v>141.255</v>
      </c>
      <c r="N27" s="56">
        <v>0</v>
      </c>
      <c r="O27" s="56">
        <v>0</v>
      </c>
      <c r="P27" s="56">
        <v>0</v>
      </c>
      <c r="Q27" s="56">
        <v>0</v>
      </c>
      <c r="R27" s="56">
        <v>615.745</v>
      </c>
      <c r="S27" s="56">
        <v>1066.33</v>
      </c>
      <c r="T27" s="56">
        <v>2371.31</v>
      </c>
      <c r="U27" s="56">
        <v>151.51499999999999</v>
      </c>
      <c r="V27" s="56">
        <v>4750.0200000000004</v>
      </c>
      <c r="W27" s="56">
        <v>50.342100000000002</v>
      </c>
      <c r="X27" s="56">
        <v>0</v>
      </c>
      <c r="Y27" s="56">
        <v>0</v>
      </c>
      <c r="Z27" s="56">
        <v>0</v>
      </c>
      <c r="AA27" s="56">
        <v>113.158</v>
      </c>
      <c r="AB27" s="56">
        <v>0</v>
      </c>
      <c r="AC27" s="56">
        <v>45.121000000000002</v>
      </c>
      <c r="AD27" s="56">
        <v>0</v>
      </c>
      <c r="AE27" s="56">
        <v>0</v>
      </c>
      <c r="AF27" s="56">
        <v>208.62100000000001</v>
      </c>
      <c r="AG27" s="56">
        <v>0</v>
      </c>
      <c r="AH27" s="56">
        <v>0</v>
      </c>
      <c r="AI27" s="56">
        <v>0</v>
      </c>
      <c r="AJ27" s="56">
        <v>0</v>
      </c>
      <c r="AK27" s="56">
        <v>0</v>
      </c>
      <c r="AL27" s="56">
        <v>0</v>
      </c>
      <c r="AM27" s="56">
        <v>0</v>
      </c>
      <c r="AN27" s="56">
        <v>0</v>
      </c>
      <c r="AO27" s="56">
        <v>0</v>
      </c>
      <c r="AP27" s="56">
        <v>0</v>
      </c>
      <c r="AQ27" s="56">
        <v>3.83</v>
      </c>
      <c r="AR27" s="56">
        <v>8.07</v>
      </c>
      <c r="AS27" s="56">
        <v>1.1100000000000001</v>
      </c>
      <c r="AT27" s="56">
        <v>0</v>
      </c>
      <c r="AU27" s="56">
        <v>7</v>
      </c>
      <c r="AV27" s="56">
        <v>0</v>
      </c>
      <c r="AW27" s="56">
        <v>0</v>
      </c>
      <c r="AX27" s="56">
        <v>5.04</v>
      </c>
      <c r="AY27" s="56">
        <v>11.42</v>
      </c>
      <c r="AZ27" s="56">
        <v>18.989999999999998</v>
      </c>
      <c r="BA27" s="56">
        <v>1.1499999999999999</v>
      </c>
      <c r="BB27" s="56">
        <v>56.61</v>
      </c>
      <c r="BC27" s="56">
        <v>20.010000000000002</v>
      </c>
      <c r="BD27" s="56">
        <v>0</v>
      </c>
      <c r="BE27" s="56">
        <v>0.76332900000000004</v>
      </c>
      <c r="BF27" s="56">
        <v>1.61297E-2</v>
      </c>
      <c r="BG27" s="56">
        <v>0</v>
      </c>
      <c r="BH27" s="56">
        <v>0</v>
      </c>
      <c r="BI27" s="56">
        <v>0</v>
      </c>
      <c r="BJ27" s="56">
        <v>0</v>
      </c>
      <c r="BK27" s="56">
        <v>9.1244199999999998E-2</v>
      </c>
      <c r="BL27" s="56">
        <v>0.14743000000000001</v>
      </c>
      <c r="BM27" s="56">
        <v>0.30218800000000001</v>
      </c>
      <c r="BN27" s="56">
        <v>1.3338300000000001E-2</v>
      </c>
      <c r="BO27" s="56">
        <v>1.3336600000000001</v>
      </c>
      <c r="BP27" s="56">
        <v>0.77945900000000001</v>
      </c>
      <c r="BQ27" s="56">
        <v>44.339100000000002</v>
      </c>
      <c r="BR27" s="56">
        <v>359.52499999999998</v>
      </c>
      <c r="BS27" s="56">
        <v>141.255</v>
      </c>
      <c r="BT27" s="56">
        <v>0</v>
      </c>
      <c r="BU27" s="56">
        <v>0</v>
      </c>
      <c r="BV27" s="56">
        <v>615.745</v>
      </c>
      <c r="BW27" s="56">
        <v>1066.33</v>
      </c>
      <c r="BX27" s="56">
        <v>2371.31</v>
      </c>
      <c r="BY27" s="56">
        <v>151.51499999999999</v>
      </c>
      <c r="BZ27" s="56">
        <v>4750.0200000000004</v>
      </c>
      <c r="CA27" s="56">
        <v>50.342100000000002</v>
      </c>
      <c r="CB27" s="56">
        <v>0</v>
      </c>
      <c r="CC27" s="56">
        <v>0</v>
      </c>
      <c r="CD27" s="56">
        <v>0</v>
      </c>
      <c r="CE27" s="56">
        <v>113.158</v>
      </c>
      <c r="CF27" s="56">
        <v>0</v>
      </c>
      <c r="CG27" s="56">
        <v>45.121000000000002</v>
      </c>
      <c r="CH27" s="56">
        <v>0</v>
      </c>
      <c r="CI27" s="56">
        <v>0</v>
      </c>
      <c r="CJ27" s="56">
        <v>208.62100000000001</v>
      </c>
      <c r="CK27" s="56">
        <v>0</v>
      </c>
      <c r="CL27" s="56">
        <v>0</v>
      </c>
      <c r="CM27" s="56">
        <v>0</v>
      </c>
      <c r="CN27" s="56">
        <v>0</v>
      </c>
      <c r="CO27" s="56">
        <v>0</v>
      </c>
      <c r="CP27" s="56">
        <v>0</v>
      </c>
      <c r="CQ27" s="56">
        <v>0</v>
      </c>
      <c r="CR27" s="56">
        <v>0</v>
      </c>
      <c r="CS27" s="56">
        <v>0</v>
      </c>
      <c r="CT27" s="56">
        <v>0</v>
      </c>
      <c r="CU27" s="56">
        <v>3.83</v>
      </c>
      <c r="CV27" s="56">
        <v>8.07</v>
      </c>
      <c r="CW27" s="56">
        <v>1.1100000000000001</v>
      </c>
      <c r="CX27" s="56">
        <v>0</v>
      </c>
      <c r="CY27" s="56">
        <v>7</v>
      </c>
      <c r="CZ27" s="56">
        <v>5.04</v>
      </c>
      <c r="DA27" s="56">
        <v>11.42</v>
      </c>
      <c r="DB27" s="56">
        <v>18.989999999999998</v>
      </c>
      <c r="DC27" s="56">
        <v>1.1499999999999999</v>
      </c>
      <c r="DD27" s="56">
        <v>56.61</v>
      </c>
      <c r="DE27" s="56">
        <v>20.010000000000002</v>
      </c>
      <c r="DF27" s="56">
        <v>0</v>
      </c>
      <c r="DG27" s="56">
        <v>0.76333099999999998</v>
      </c>
      <c r="DH27" s="56">
        <v>1.61297E-2</v>
      </c>
      <c r="DI27" s="56">
        <v>0</v>
      </c>
      <c r="DJ27" s="56">
        <v>0</v>
      </c>
      <c r="DK27" s="56">
        <v>9.1244199999999998E-2</v>
      </c>
      <c r="DL27" s="56">
        <v>0.14743000000000001</v>
      </c>
      <c r="DM27" s="56">
        <v>0.30218800000000001</v>
      </c>
      <c r="DN27" s="56">
        <v>1.3338300000000001E-2</v>
      </c>
      <c r="DO27" s="56">
        <v>1.3336600000000001</v>
      </c>
      <c r="DP27" s="56">
        <v>0.77946099999999996</v>
      </c>
      <c r="DQ27" s="56" t="s">
        <v>925</v>
      </c>
      <c r="DR27" s="56" t="s">
        <v>875</v>
      </c>
      <c r="DS27" s="56" t="s">
        <v>22</v>
      </c>
      <c r="DT27" s="59">
        <v>1.4868300000000001E-6</v>
      </c>
      <c r="DU27" s="59">
        <v>1.48444E-6</v>
      </c>
      <c r="DV27" s="56">
        <v>0</v>
      </c>
      <c r="DW27" s="56">
        <v>0</v>
      </c>
      <c r="DX27" s="56"/>
      <c r="DY27" s="56"/>
      <c r="DZ27" s="56"/>
      <c r="EA27" s="56"/>
      <c r="EB27" s="56"/>
      <c r="EC27" s="56"/>
      <c r="ED27" s="56"/>
      <c r="EE27" s="56"/>
      <c r="EF27" s="56"/>
      <c r="EG27" s="56"/>
      <c r="EH27" s="56"/>
      <c r="EI27" s="56"/>
      <c r="EJ27" s="56"/>
      <c r="EK27" s="56"/>
      <c r="EL27" s="56"/>
      <c r="EM27" s="56"/>
      <c r="EN27" s="56">
        <v>44.339100000000002</v>
      </c>
      <c r="EO27" s="56">
        <v>359.52499999999998</v>
      </c>
      <c r="EP27" s="56">
        <v>141.255</v>
      </c>
      <c r="EQ27" s="56">
        <v>0</v>
      </c>
      <c r="ER27" s="56">
        <v>0</v>
      </c>
      <c r="ES27" s="56">
        <v>0</v>
      </c>
      <c r="ET27" s="56">
        <v>0</v>
      </c>
      <c r="EU27" s="56">
        <v>615.745</v>
      </c>
      <c r="EV27" s="56">
        <v>1066.33</v>
      </c>
      <c r="EW27" s="56">
        <v>2371.31</v>
      </c>
      <c r="EX27" s="56">
        <v>151.51499999999999</v>
      </c>
      <c r="EY27" s="56">
        <v>4750.0200000000004</v>
      </c>
      <c r="EZ27" s="56">
        <v>50.342100000000002</v>
      </c>
      <c r="FA27" s="56">
        <v>0</v>
      </c>
      <c r="FB27" s="56">
        <v>0</v>
      </c>
      <c r="FC27" s="56">
        <v>0</v>
      </c>
      <c r="FD27" s="56">
        <v>113.158</v>
      </c>
      <c r="FE27" s="56">
        <v>0</v>
      </c>
      <c r="FF27" s="56">
        <v>45.121000000000002</v>
      </c>
      <c r="FG27" s="56">
        <v>0</v>
      </c>
      <c r="FH27" s="56">
        <v>0</v>
      </c>
      <c r="FI27" s="56">
        <v>208.62100000000001</v>
      </c>
      <c r="FJ27" s="56">
        <v>0</v>
      </c>
      <c r="FK27" s="56">
        <v>0</v>
      </c>
      <c r="FL27" s="56">
        <v>0</v>
      </c>
      <c r="FM27" s="56">
        <v>0</v>
      </c>
      <c r="FN27" s="56">
        <v>0</v>
      </c>
      <c r="FO27" s="56">
        <v>0</v>
      </c>
      <c r="FP27" s="56">
        <v>0</v>
      </c>
      <c r="FQ27" s="56">
        <v>0</v>
      </c>
      <c r="FR27" s="56">
        <v>0</v>
      </c>
      <c r="FS27" s="56">
        <v>0</v>
      </c>
      <c r="FT27" s="56">
        <v>3.83</v>
      </c>
      <c r="FU27" s="56">
        <v>8.07</v>
      </c>
      <c r="FV27" s="56">
        <v>1.1100000000000001</v>
      </c>
      <c r="FW27" s="56">
        <v>0</v>
      </c>
      <c r="FX27" s="56">
        <v>7</v>
      </c>
      <c r="FY27" s="56">
        <v>0</v>
      </c>
      <c r="FZ27" s="56">
        <v>0</v>
      </c>
      <c r="GA27" s="56">
        <v>5.04</v>
      </c>
      <c r="GB27" s="56">
        <v>11.42</v>
      </c>
      <c r="GC27" s="56">
        <v>18.989999999999998</v>
      </c>
      <c r="GD27" s="56">
        <v>1.1499999999999999</v>
      </c>
      <c r="GE27" s="56">
        <v>56.61</v>
      </c>
      <c r="GF27" s="56">
        <v>0</v>
      </c>
      <c r="GG27" s="56">
        <v>0.76332900000000004</v>
      </c>
      <c r="GH27" s="56">
        <v>1.61297E-2</v>
      </c>
      <c r="GI27" s="56">
        <v>0</v>
      </c>
      <c r="GJ27" s="56">
        <v>0</v>
      </c>
      <c r="GK27" s="56">
        <v>0</v>
      </c>
      <c r="GL27" s="56">
        <v>0</v>
      </c>
      <c r="GM27" s="56">
        <v>9.1244199999999998E-2</v>
      </c>
      <c r="GN27" s="56">
        <v>0.14743000000000001</v>
      </c>
      <c r="GO27" s="56">
        <v>0.30218800000000001</v>
      </c>
      <c r="GP27" s="56">
        <v>1.3338300000000001E-2</v>
      </c>
      <c r="GQ27" s="56">
        <v>1.3336600000000001</v>
      </c>
      <c r="GR27" s="56">
        <v>155.32599999999999</v>
      </c>
      <c r="GS27" s="56">
        <v>963.51800000000003</v>
      </c>
      <c r="GT27" s="56">
        <v>141.255</v>
      </c>
      <c r="GU27" s="56">
        <v>0</v>
      </c>
      <c r="GV27" s="56">
        <v>0</v>
      </c>
      <c r="GW27" s="56">
        <v>2615</v>
      </c>
      <c r="GX27" s="56">
        <v>989.00099999999998</v>
      </c>
      <c r="GY27" s="56">
        <v>3267.2</v>
      </c>
      <c r="GZ27" s="56">
        <v>327.5</v>
      </c>
      <c r="HA27" s="56">
        <v>8458.7999999999993</v>
      </c>
      <c r="HB27" s="56">
        <v>129.267</v>
      </c>
      <c r="HC27" s="56">
        <v>0</v>
      </c>
      <c r="HD27" s="56">
        <v>0</v>
      </c>
      <c r="HE27" s="56">
        <v>0</v>
      </c>
      <c r="HF27" s="56">
        <v>168.18700000000001</v>
      </c>
      <c r="HG27" s="56">
        <v>0</v>
      </c>
      <c r="HH27" s="56">
        <v>73.400000000000006</v>
      </c>
      <c r="HI27" s="56">
        <v>0</v>
      </c>
      <c r="HJ27" s="56">
        <v>0</v>
      </c>
      <c r="HK27" s="56">
        <v>370.85300000000001</v>
      </c>
      <c r="HL27" s="56">
        <v>0</v>
      </c>
      <c r="HM27" s="56">
        <v>0</v>
      </c>
      <c r="HN27" s="56">
        <v>0</v>
      </c>
      <c r="HO27" s="56">
        <v>0</v>
      </c>
      <c r="HP27" s="56">
        <v>0</v>
      </c>
      <c r="HQ27" s="56">
        <v>0</v>
      </c>
      <c r="HR27" s="56">
        <v>0</v>
      </c>
      <c r="HS27" s="56">
        <v>0</v>
      </c>
      <c r="HT27" s="56">
        <v>0</v>
      </c>
      <c r="HU27" s="56">
        <v>0</v>
      </c>
      <c r="HV27" s="56">
        <v>10.08</v>
      </c>
      <c r="HW27" s="56">
        <v>25.89</v>
      </c>
      <c r="HX27" s="56">
        <v>1.1100000000000001</v>
      </c>
      <c r="HY27" s="56">
        <v>0</v>
      </c>
      <c r="HZ27" s="56">
        <v>10.41</v>
      </c>
      <c r="IA27" s="56">
        <v>21.57</v>
      </c>
      <c r="IB27" s="56">
        <v>12.33</v>
      </c>
      <c r="IC27" s="56">
        <v>26.23</v>
      </c>
      <c r="ID27" s="56">
        <v>2.39</v>
      </c>
      <c r="IE27" s="56">
        <v>110.01</v>
      </c>
      <c r="IF27" s="56">
        <v>0</v>
      </c>
      <c r="IG27" s="56">
        <v>2.1880299999999999</v>
      </c>
      <c r="IH27" s="56">
        <v>1.61297E-2</v>
      </c>
      <c r="II27" s="56">
        <v>0</v>
      </c>
      <c r="IJ27" s="56">
        <v>0</v>
      </c>
      <c r="IK27" s="56">
        <v>0.41129599999999999</v>
      </c>
      <c r="IL27" s="56">
        <v>0.118258</v>
      </c>
      <c r="IM27" s="56">
        <v>0.43522</v>
      </c>
      <c r="IN27" s="56">
        <v>4.56421E-3</v>
      </c>
      <c r="IO27" s="56">
        <v>3.1734900000000001</v>
      </c>
      <c r="IP27" s="56">
        <v>46.4</v>
      </c>
      <c r="IQ27" s="56">
        <v>0</v>
      </c>
      <c r="IR27" s="56">
        <v>46.4</v>
      </c>
      <c r="IS27" s="56">
        <v>0</v>
      </c>
      <c r="IT27" s="56">
        <v>0</v>
      </c>
      <c r="IU27" s="56">
        <v>9.48</v>
      </c>
      <c r="IV27" s="56">
        <v>10.53</v>
      </c>
      <c r="IW27" s="56">
        <v>9.48</v>
      </c>
      <c r="IX27" s="56">
        <v>10.53</v>
      </c>
      <c r="IY27" s="56">
        <v>9.48</v>
      </c>
      <c r="IZ27" s="56">
        <v>10.53</v>
      </c>
      <c r="JA27" s="56">
        <v>28.02</v>
      </c>
      <c r="JB27" s="56">
        <v>19.47</v>
      </c>
      <c r="JC27" s="56">
        <v>1</v>
      </c>
      <c r="JD27" s="56"/>
      <c r="JE27" s="56"/>
      <c r="JF27" s="56"/>
      <c r="JG27" s="56"/>
      <c r="JH27" s="56"/>
      <c r="JI27" s="56"/>
      <c r="JJ27" s="56"/>
      <c r="JK27" s="56"/>
      <c r="JL27" s="56"/>
      <c r="JM27" s="56"/>
      <c r="JN27" s="56"/>
      <c r="JO27" s="56"/>
    </row>
    <row r="28" spans="1:275" x14ac:dyDescent="0.25">
      <c r="A28" s="58">
        <v>43069.352372685185</v>
      </c>
      <c r="B28" s="56" t="s">
        <v>356</v>
      </c>
      <c r="C28" s="56" t="s">
        <v>597</v>
      </c>
      <c r="D28" s="56">
        <v>9</v>
      </c>
      <c r="E28" s="56">
        <v>1</v>
      </c>
      <c r="F28" s="56">
        <v>2700</v>
      </c>
      <c r="G28" s="56" t="s">
        <v>104</v>
      </c>
      <c r="H28" s="56" t="s">
        <v>105</v>
      </c>
      <c r="I28" s="56">
        <v>0</v>
      </c>
      <c r="J28" s="56">
        <v>46.6</v>
      </c>
      <c r="K28" s="56">
        <v>68.551500000000004</v>
      </c>
      <c r="L28" s="56">
        <v>685.47500000000002</v>
      </c>
      <c r="M28" s="56">
        <v>141.255</v>
      </c>
      <c r="N28" s="56">
        <v>0</v>
      </c>
      <c r="O28" s="56">
        <v>0</v>
      </c>
      <c r="P28" s="56">
        <v>0</v>
      </c>
      <c r="Q28" s="56">
        <v>0</v>
      </c>
      <c r="R28" s="56">
        <v>615.745</v>
      </c>
      <c r="S28" s="56">
        <v>1066.04</v>
      </c>
      <c r="T28" s="56">
        <v>2371.31</v>
      </c>
      <c r="U28" s="56">
        <v>151.51499999999999</v>
      </c>
      <c r="V28" s="56">
        <v>5099.8900000000003</v>
      </c>
      <c r="W28" s="56">
        <v>77.855900000000005</v>
      </c>
      <c r="X28" s="56">
        <v>0</v>
      </c>
      <c r="Y28" s="56">
        <v>0</v>
      </c>
      <c r="Z28" s="56">
        <v>0</v>
      </c>
      <c r="AA28" s="56">
        <v>112.944</v>
      </c>
      <c r="AB28" s="56">
        <v>0</v>
      </c>
      <c r="AC28" s="56">
        <v>45.121000000000002</v>
      </c>
      <c r="AD28" s="56">
        <v>0</v>
      </c>
      <c r="AE28" s="56">
        <v>0</v>
      </c>
      <c r="AF28" s="56">
        <v>235.92099999999999</v>
      </c>
      <c r="AG28" s="56">
        <v>0</v>
      </c>
      <c r="AH28" s="56">
        <v>0</v>
      </c>
      <c r="AI28" s="56">
        <v>0</v>
      </c>
      <c r="AJ28" s="56">
        <v>0</v>
      </c>
      <c r="AK28" s="56">
        <v>0</v>
      </c>
      <c r="AL28" s="56">
        <v>0</v>
      </c>
      <c r="AM28" s="56">
        <v>0</v>
      </c>
      <c r="AN28" s="56">
        <v>0</v>
      </c>
      <c r="AO28" s="56">
        <v>0</v>
      </c>
      <c r="AP28" s="56">
        <v>0</v>
      </c>
      <c r="AQ28" s="56">
        <v>5.88</v>
      </c>
      <c r="AR28" s="56">
        <v>18.61</v>
      </c>
      <c r="AS28" s="56">
        <v>1.1000000000000001</v>
      </c>
      <c r="AT28" s="56">
        <v>0</v>
      </c>
      <c r="AU28" s="56">
        <v>7</v>
      </c>
      <c r="AV28" s="56">
        <v>0</v>
      </c>
      <c r="AW28" s="56">
        <v>0</v>
      </c>
      <c r="AX28" s="56">
        <v>4.97</v>
      </c>
      <c r="AY28" s="56">
        <v>11.34</v>
      </c>
      <c r="AZ28" s="56">
        <v>18.77</v>
      </c>
      <c r="BA28" s="56">
        <v>1.1299999999999999</v>
      </c>
      <c r="BB28" s="56">
        <v>68.8</v>
      </c>
      <c r="BC28" s="56">
        <v>32.590000000000003</v>
      </c>
      <c r="BD28" s="56">
        <v>0</v>
      </c>
      <c r="BE28" s="56">
        <v>1.6370800000000001</v>
      </c>
      <c r="BF28" s="56">
        <v>1.61297E-2</v>
      </c>
      <c r="BG28" s="56">
        <v>0</v>
      </c>
      <c r="BH28" s="56">
        <v>0</v>
      </c>
      <c r="BI28" s="56">
        <v>0</v>
      </c>
      <c r="BJ28" s="56">
        <v>0</v>
      </c>
      <c r="BK28" s="56">
        <v>9.1244199999999998E-2</v>
      </c>
      <c r="BL28" s="56">
        <v>0.15054400000000001</v>
      </c>
      <c r="BM28" s="56">
        <v>0.30218800000000001</v>
      </c>
      <c r="BN28" s="56">
        <v>1.3338300000000001E-2</v>
      </c>
      <c r="BO28" s="56">
        <v>2.2105199999999998</v>
      </c>
      <c r="BP28" s="56">
        <v>1.6532100000000001</v>
      </c>
      <c r="BQ28" s="56">
        <v>68.551400000000001</v>
      </c>
      <c r="BR28" s="56">
        <v>685.47500000000002</v>
      </c>
      <c r="BS28" s="56">
        <v>141.255</v>
      </c>
      <c r="BT28" s="56">
        <v>0</v>
      </c>
      <c r="BU28" s="56">
        <v>0</v>
      </c>
      <c r="BV28" s="56">
        <v>615.745</v>
      </c>
      <c r="BW28" s="56">
        <v>1066.04</v>
      </c>
      <c r="BX28" s="56">
        <v>2371.31</v>
      </c>
      <c r="BY28" s="56">
        <v>151.51499999999999</v>
      </c>
      <c r="BZ28" s="56">
        <v>5099.8900000000003</v>
      </c>
      <c r="CA28" s="56">
        <v>77.855900000000005</v>
      </c>
      <c r="CB28" s="56">
        <v>0</v>
      </c>
      <c r="CC28" s="56">
        <v>0</v>
      </c>
      <c r="CD28" s="56">
        <v>0</v>
      </c>
      <c r="CE28" s="56">
        <v>112.944</v>
      </c>
      <c r="CF28" s="56">
        <v>0</v>
      </c>
      <c r="CG28" s="56">
        <v>45.121000000000002</v>
      </c>
      <c r="CH28" s="56">
        <v>0</v>
      </c>
      <c r="CI28" s="56">
        <v>0</v>
      </c>
      <c r="CJ28" s="56">
        <v>235.92099999999999</v>
      </c>
      <c r="CK28" s="56">
        <v>0</v>
      </c>
      <c r="CL28" s="56">
        <v>0</v>
      </c>
      <c r="CM28" s="56">
        <v>0</v>
      </c>
      <c r="CN28" s="56">
        <v>0</v>
      </c>
      <c r="CO28" s="56">
        <v>0</v>
      </c>
      <c r="CP28" s="56">
        <v>0</v>
      </c>
      <c r="CQ28" s="56">
        <v>0</v>
      </c>
      <c r="CR28" s="56">
        <v>0</v>
      </c>
      <c r="CS28" s="56">
        <v>0</v>
      </c>
      <c r="CT28" s="56">
        <v>0</v>
      </c>
      <c r="CU28" s="56">
        <v>5.88</v>
      </c>
      <c r="CV28" s="56">
        <v>18.61</v>
      </c>
      <c r="CW28" s="56">
        <v>1.1000000000000001</v>
      </c>
      <c r="CX28" s="56">
        <v>0</v>
      </c>
      <c r="CY28" s="56">
        <v>7</v>
      </c>
      <c r="CZ28" s="56">
        <v>4.97</v>
      </c>
      <c r="DA28" s="56">
        <v>11.34</v>
      </c>
      <c r="DB28" s="56">
        <v>18.77</v>
      </c>
      <c r="DC28" s="56">
        <v>1.1299999999999999</v>
      </c>
      <c r="DD28" s="56">
        <v>68.8</v>
      </c>
      <c r="DE28" s="56">
        <v>32.590000000000003</v>
      </c>
      <c r="DF28" s="56">
        <v>0</v>
      </c>
      <c r="DG28" s="56">
        <v>1.6370800000000001</v>
      </c>
      <c r="DH28" s="56">
        <v>1.61297E-2</v>
      </c>
      <c r="DI28" s="56">
        <v>0</v>
      </c>
      <c r="DJ28" s="56">
        <v>0</v>
      </c>
      <c r="DK28" s="56">
        <v>9.1244199999999998E-2</v>
      </c>
      <c r="DL28" s="56">
        <v>0.15054400000000001</v>
      </c>
      <c r="DM28" s="56">
        <v>0.30218800000000001</v>
      </c>
      <c r="DN28" s="56">
        <v>1.3338300000000001E-2</v>
      </c>
      <c r="DO28" s="56">
        <v>2.2105199999999998</v>
      </c>
      <c r="DP28" s="56">
        <v>1.6532100000000001</v>
      </c>
      <c r="DQ28" s="56" t="s">
        <v>925</v>
      </c>
      <c r="DR28" s="56" t="s">
        <v>875</v>
      </c>
      <c r="DS28" s="56" t="s">
        <v>22</v>
      </c>
      <c r="DT28" s="56">
        <v>0</v>
      </c>
      <c r="DU28" s="56">
        <v>0</v>
      </c>
      <c r="DV28" s="56">
        <v>0</v>
      </c>
      <c r="DW28" s="56">
        <v>0</v>
      </c>
      <c r="DX28" s="56"/>
      <c r="DY28" s="56"/>
      <c r="DZ28" s="56"/>
      <c r="EA28" s="56"/>
      <c r="EB28" s="56"/>
      <c r="EC28" s="56"/>
      <c r="ED28" s="56"/>
      <c r="EE28" s="56"/>
      <c r="EF28" s="56"/>
      <c r="EG28" s="56"/>
      <c r="EH28" s="56"/>
      <c r="EI28" s="56"/>
      <c r="EJ28" s="56"/>
      <c r="EK28" s="56"/>
      <c r="EL28" s="56"/>
      <c r="EM28" s="56"/>
      <c r="EN28" s="56">
        <v>68.551500000000004</v>
      </c>
      <c r="EO28" s="56">
        <v>685.47500000000002</v>
      </c>
      <c r="EP28" s="56">
        <v>141.255</v>
      </c>
      <c r="EQ28" s="56">
        <v>0</v>
      </c>
      <c r="ER28" s="56">
        <v>0</v>
      </c>
      <c r="ES28" s="56">
        <v>0</v>
      </c>
      <c r="ET28" s="56">
        <v>0</v>
      </c>
      <c r="EU28" s="56">
        <v>615.745</v>
      </c>
      <c r="EV28" s="56">
        <v>1066.04</v>
      </c>
      <c r="EW28" s="56">
        <v>2371.31</v>
      </c>
      <c r="EX28" s="56">
        <v>151.51499999999999</v>
      </c>
      <c r="EY28" s="56">
        <v>5099.8900000000003</v>
      </c>
      <c r="EZ28" s="56">
        <v>77.855900000000005</v>
      </c>
      <c r="FA28" s="56">
        <v>0</v>
      </c>
      <c r="FB28" s="56">
        <v>0</v>
      </c>
      <c r="FC28" s="56">
        <v>0</v>
      </c>
      <c r="FD28" s="56">
        <v>112.944</v>
      </c>
      <c r="FE28" s="56">
        <v>0</v>
      </c>
      <c r="FF28" s="56">
        <v>45.121000000000002</v>
      </c>
      <c r="FG28" s="56">
        <v>0</v>
      </c>
      <c r="FH28" s="56">
        <v>0</v>
      </c>
      <c r="FI28" s="56">
        <v>235.92099999999999</v>
      </c>
      <c r="FJ28" s="56">
        <v>0</v>
      </c>
      <c r="FK28" s="56">
        <v>0</v>
      </c>
      <c r="FL28" s="56">
        <v>0</v>
      </c>
      <c r="FM28" s="56">
        <v>0</v>
      </c>
      <c r="FN28" s="56">
        <v>0</v>
      </c>
      <c r="FO28" s="56">
        <v>0</v>
      </c>
      <c r="FP28" s="56">
        <v>0</v>
      </c>
      <c r="FQ28" s="56">
        <v>0</v>
      </c>
      <c r="FR28" s="56">
        <v>0</v>
      </c>
      <c r="FS28" s="56">
        <v>0</v>
      </c>
      <c r="FT28" s="56">
        <v>5.88</v>
      </c>
      <c r="FU28" s="56">
        <v>18.61</v>
      </c>
      <c r="FV28" s="56">
        <v>1.1000000000000001</v>
      </c>
      <c r="FW28" s="56">
        <v>0</v>
      </c>
      <c r="FX28" s="56">
        <v>7</v>
      </c>
      <c r="FY28" s="56">
        <v>0</v>
      </c>
      <c r="FZ28" s="56">
        <v>0</v>
      </c>
      <c r="GA28" s="56">
        <v>4.97</v>
      </c>
      <c r="GB28" s="56">
        <v>11.34</v>
      </c>
      <c r="GC28" s="56">
        <v>18.77</v>
      </c>
      <c r="GD28" s="56">
        <v>1.1299999999999999</v>
      </c>
      <c r="GE28" s="56">
        <v>68.8</v>
      </c>
      <c r="GF28" s="56">
        <v>0</v>
      </c>
      <c r="GG28" s="56">
        <v>1.6370800000000001</v>
      </c>
      <c r="GH28" s="56">
        <v>1.61297E-2</v>
      </c>
      <c r="GI28" s="56">
        <v>0</v>
      </c>
      <c r="GJ28" s="56">
        <v>0</v>
      </c>
      <c r="GK28" s="56">
        <v>0</v>
      </c>
      <c r="GL28" s="56">
        <v>0</v>
      </c>
      <c r="GM28" s="56">
        <v>9.1244199999999998E-2</v>
      </c>
      <c r="GN28" s="56">
        <v>0.15054400000000001</v>
      </c>
      <c r="GO28" s="56">
        <v>0.30218800000000001</v>
      </c>
      <c r="GP28" s="56">
        <v>1.3338300000000001E-2</v>
      </c>
      <c r="GQ28" s="56">
        <v>2.2105199999999998</v>
      </c>
      <c r="GR28" s="56">
        <v>218.56800000000001</v>
      </c>
      <c r="GS28" s="56">
        <v>1765.28</v>
      </c>
      <c r="GT28" s="56">
        <v>141.255</v>
      </c>
      <c r="GU28" s="56">
        <v>0</v>
      </c>
      <c r="GV28" s="56">
        <v>0</v>
      </c>
      <c r="GW28" s="56">
        <v>2615</v>
      </c>
      <c r="GX28" s="56">
        <v>989.00099999999998</v>
      </c>
      <c r="GY28" s="56">
        <v>3267.2</v>
      </c>
      <c r="GZ28" s="56">
        <v>327.5</v>
      </c>
      <c r="HA28" s="56">
        <v>9323.7999999999993</v>
      </c>
      <c r="HB28" s="56">
        <v>181.95500000000001</v>
      </c>
      <c r="HC28" s="56">
        <v>0</v>
      </c>
      <c r="HD28" s="56">
        <v>0</v>
      </c>
      <c r="HE28" s="56">
        <v>0</v>
      </c>
      <c r="HF28" s="56">
        <v>167.94300000000001</v>
      </c>
      <c r="HG28" s="56">
        <v>0</v>
      </c>
      <c r="HH28" s="56">
        <v>73.400000000000006</v>
      </c>
      <c r="HI28" s="56">
        <v>0</v>
      </c>
      <c r="HJ28" s="56">
        <v>0</v>
      </c>
      <c r="HK28" s="56">
        <v>423.29700000000003</v>
      </c>
      <c r="HL28" s="56">
        <v>0</v>
      </c>
      <c r="HM28" s="56">
        <v>0</v>
      </c>
      <c r="HN28" s="56">
        <v>0</v>
      </c>
      <c r="HO28" s="56">
        <v>0</v>
      </c>
      <c r="HP28" s="56">
        <v>0</v>
      </c>
      <c r="HQ28" s="56">
        <v>0</v>
      </c>
      <c r="HR28" s="56">
        <v>0</v>
      </c>
      <c r="HS28" s="56">
        <v>0</v>
      </c>
      <c r="HT28" s="56">
        <v>0</v>
      </c>
      <c r="HU28" s="56">
        <v>0</v>
      </c>
      <c r="HV28" s="56">
        <v>14.07</v>
      </c>
      <c r="HW28" s="56">
        <v>48.7</v>
      </c>
      <c r="HX28" s="56">
        <v>1.1000000000000001</v>
      </c>
      <c r="HY28" s="56">
        <v>0</v>
      </c>
      <c r="HZ28" s="56">
        <v>10.41</v>
      </c>
      <c r="IA28" s="56">
        <v>21.33</v>
      </c>
      <c r="IB28" s="56">
        <v>12.25</v>
      </c>
      <c r="IC28" s="56">
        <v>25.98</v>
      </c>
      <c r="ID28" s="56">
        <v>2.35</v>
      </c>
      <c r="IE28" s="56">
        <v>136.19</v>
      </c>
      <c r="IF28" s="56">
        <v>0</v>
      </c>
      <c r="IG28" s="56">
        <v>3.50746</v>
      </c>
      <c r="IH28" s="56">
        <v>1.61297E-2</v>
      </c>
      <c r="II28" s="56">
        <v>0</v>
      </c>
      <c r="IJ28" s="56">
        <v>0</v>
      </c>
      <c r="IK28" s="56">
        <v>0.41129599999999999</v>
      </c>
      <c r="IL28" s="56">
        <v>0.118258</v>
      </c>
      <c r="IM28" s="56">
        <v>0.43522</v>
      </c>
      <c r="IN28" s="56">
        <v>4.56421E-3</v>
      </c>
      <c r="IO28" s="56">
        <v>4.4929199999999998</v>
      </c>
      <c r="IP28" s="56">
        <v>46.6</v>
      </c>
      <c r="IQ28" s="56">
        <v>0</v>
      </c>
      <c r="IR28" s="56">
        <v>46.6</v>
      </c>
      <c r="IS28" s="56">
        <v>0</v>
      </c>
      <c r="IT28" s="56">
        <v>0</v>
      </c>
      <c r="IU28" s="56">
        <v>20.170000000000002</v>
      </c>
      <c r="IV28" s="56">
        <v>12.42</v>
      </c>
      <c r="IW28" s="56">
        <v>20.170000000000002</v>
      </c>
      <c r="IX28" s="56">
        <v>12.42</v>
      </c>
      <c r="IY28" s="56">
        <v>20.170000000000002</v>
      </c>
      <c r="IZ28" s="56">
        <v>12.42</v>
      </c>
      <c r="JA28" s="56">
        <v>51.21</v>
      </c>
      <c r="JB28" s="56">
        <v>23.07</v>
      </c>
      <c r="JC28" s="56">
        <v>1</v>
      </c>
      <c r="JD28" s="56"/>
      <c r="JE28" s="56"/>
      <c r="JF28" s="56"/>
      <c r="JG28" s="56"/>
      <c r="JH28" s="56"/>
      <c r="JI28" s="56"/>
      <c r="JJ28" s="56"/>
      <c r="JK28" s="56"/>
      <c r="JL28" s="56"/>
      <c r="JM28" s="56"/>
      <c r="JN28" s="56"/>
      <c r="JO28" s="56"/>
    </row>
    <row r="29" spans="1:275" x14ac:dyDescent="0.25">
      <c r="A29" s="58">
        <v>43069.352708333332</v>
      </c>
      <c r="B29" s="56" t="s">
        <v>357</v>
      </c>
      <c r="C29" s="56" t="s">
        <v>598</v>
      </c>
      <c r="D29" s="56">
        <v>10</v>
      </c>
      <c r="E29" s="56">
        <v>1</v>
      </c>
      <c r="F29" s="56">
        <v>2700</v>
      </c>
      <c r="G29" s="56" t="s">
        <v>104</v>
      </c>
      <c r="H29" s="56" t="s">
        <v>105</v>
      </c>
      <c r="I29" s="56">
        <v>0</v>
      </c>
      <c r="J29" s="56">
        <v>44.8</v>
      </c>
      <c r="K29" s="56">
        <v>80.049800000000005</v>
      </c>
      <c r="L29" s="56">
        <v>863.94899999999996</v>
      </c>
      <c r="M29" s="56">
        <v>141.255</v>
      </c>
      <c r="N29" s="56">
        <v>0</v>
      </c>
      <c r="O29" s="56">
        <v>0</v>
      </c>
      <c r="P29" s="56">
        <v>0</v>
      </c>
      <c r="Q29" s="56">
        <v>0</v>
      </c>
      <c r="R29" s="56">
        <v>615.745</v>
      </c>
      <c r="S29" s="56">
        <v>1068.97</v>
      </c>
      <c r="T29" s="56">
        <v>2371.31</v>
      </c>
      <c r="U29" s="56">
        <v>151.51499999999999</v>
      </c>
      <c r="V29" s="56">
        <v>5292.79</v>
      </c>
      <c r="W29" s="56">
        <v>90.9191</v>
      </c>
      <c r="X29" s="56">
        <v>0</v>
      </c>
      <c r="Y29" s="56">
        <v>0</v>
      </c>
      <c r="Z29" s="56">
        <v>0</v>
      </c>
      <c r="AA29" s="56">
        <v>112.09399999999999</v>
      </c>
      <c r="AB29" s="56">
        <v>0</v>
      </c>
      <c r="AC29" s="56">
        <v>45.121000000000002</v>
      </c>
      <c r="AD29" s="56">
        <v>0</v>
      </c>
      <c r="AE29" s="56">
        <v>0</v>
      </c>
      <c r="AF29" s="56">
        <v>248.13399999999999</v>
      </c>
      <c r="AG29" s="56">
        <v>0</v>
      </c>
      <c r="AH29" s="56">
        <v>0</v>
      </c>
      <c r="AI29" s="56">
        <v>0</v>
      </c>
      <c r="AJ29" s="56">
        <v>0</v>
      </c>
      <c r="AK29" s="56">
        <v>0</v>
      </c>
      <c r="AL29" s="56">
        <v>0</v>
      </c>
      <c r="AM29" s="56">
        <v>0</v>
      </c>
      <c r="AN29" s="56">
        <v>0</v>
      </c>
      <c r="AO29" s="56">
        <v>0</v>
      </c>
      <c r="AP29" s="56">
        <v>0</v>
      </c>
      <c r="AQ29" s="56">
        <v>6.85</v>
      </c>
      <c r="AR29" s="56">
        <v>18.559999999999999</v>
      </c>
      <c r="AS29" s="56">
        <v>1.1000000000000001</v>
      </c>
      <c r="AT29" s="56">
        <v>0</v>
      </c>
      <c r="AU29" s="56">
        <v>6.96</v>
      </c>
      <c r="AV29" s="56">
        <v>0</v>
      </c>
      <c r="AW29" s="56">
        <v>0</v>
      </c>
      <c r="AX29" s="56">
        <v>4.91</v>
      </c>
      <c r="AY29" s="56">
        <v>11.34</v>
      </c>
      <c r="AZ29" s="56">
        <v>18.7</v>
      </c>
      <c r="BA29" s="56">
        <v>1.1200000000000001</v>
      </c>
      <c r="BB29" s="56">
        <v>69.540000000000006</v>
      </c>
      <c r="BC29" s="56">
        <v>33.47</v>
      </c>
      <c r="BD29" s="56">
        <v>0</v>
      </c>
      <c r="BE29" s="56">
        <v>1.65855</v>
      </c>
      <c r="BF29" s="56">
        <v>1.61297E-2</v>
      </c>
      <c r="BG29" s="56">
        <v>0</v>
      </c>
      <c r="BH29" s="56">
        <v>0</v>
      </c>
      <c r="BI29" s="56">
        <v>0</v>
      </c>
      <c r="BJ29" s="56">
        <v>0</v>
      </c>
      <c r="BK29" s="56">
        <v>9.1244199999999998E-2</v>
      </c>
      <c r="BL29" s="56">
        <v>0.15126700000000001</v>
      </c>
      <c r="BM29" s="56">
        <v>0.30218800000000001</v>
      </c>
      <c r="BN29" s="56">
        <v>1.3338300000000001E-2</v>
      </c>
      <c r="BO29" s="56">
        <v>2.23272</v>
      </c>
      <c r="BP29" s="56">
        <v>1.6746799999999999</v>
      </c>
      <c r="BQ29" s="56">
        <v>80.049800000000005</v>
      </c>
      <c r="BR29" s="56">
        <v>863.94799999999998</v>
      </c>
      <c r="BS29" s="56">
        <v>141.255</v>
      </c>
      <c r="BT29" s="56">
        <v>0</v>
      </c>
      <c r="BU29" s="56">
        <v>0</v>
      </c>
      <c r="BV29" s="56">
        <v>615.745</v>
      </c>
      <c r="BW29" s="56">
        <v>1068.97</v>
      </c>
      <c r="BX29" s="56">
        <v>2371.31</v>
      </c>
      <c r="BY29" s="56">
        <v>151.51499999999999</v>
      </c>
      <c r="BZ29" s="56">
        <v>5292.79</v>
      </c>
      <c r="CA29" s="56">
        <v>90.9191</v>
      </c>
      <c r="CB29" s="56">
        <v>0</v>
      </c>
      <c r="CC29" s="56">
        <v>0</v>
      </c>
      <c r="CD29" s="56">
        <v>0</v>
      </c>
      <c r="CE29" s="56">
        <v>112.09399999999999</v>
      </c>
      <c r="CF29" s="56">
        <v>0</v>
      </c>
      <c r="CG29" s="56">
        <v>45.121000000000002</v>
      </c>
      <c r="CH29" s="56">
        <v>0</v>
      </c>
      <c r="CI29" s="56">
        <v>0</v>
      </c>
      <c r="CJ29" s="56">
        <v>248.13399999999999</v>
      </c>
      <c r="CK29" s="56">
        <v>0</v>
      </c>
      <c r="CL29" s="56">
        <v>0</v>
      </c>
      <c r="CM29" s="56">
        <v>0</v>
      </c>
      <c r="CN29" s="56">
        <v>0</v>
      </c>
      <c r="CO29" s="56">
        <v>0</v>
      </c>
      <c r="CP29" s="56">
        <v>0</v>
      </c>
      <c r="CQ29" s="56">
        <v>0</v>
      </c>
      <c r="CR29" s="56">
        <v>0</v>
      </c>
      <c r="CS29" s="56">
        <v>0</v>
      </c>
      <c r="CT29" s="56">
        <v>0</v>
      </c>
      <c r="CU29" s="56">
        <v>6.85</v>
      </c>
      <c r="CV29" s="56">
        <v>18.559999999999999</v>
      </c>
      <c r="CW29" s="56">
        <v>1.1000000000000001</v>
      </c>
      <c r="CX29" s="56">
        <v>0</v>
      </c>
      <c r="CY29" s="56">
        <v>6.96</v>
      </c>
      <c r="CZ29" s="56">
        <v>4.91</v>
      </c>
      <c r="DA29" s="56">
        <v>11.34</v>
      </c>
      <c r="DB29" s="56">
        <v>18.7</v>
      </c>
      <c r="DC29" s="56">
        <v>1.1200000000000001</v>
      </c>
      <c r="DD29" s="56">
        <v>69.540000000000006</v>
      </c>
      <c r="DE29" s="56">
        <v>33.47</v>
      </c>
      <c r="DF29" s="56">
        <v>0</v>
      </c>
      <c r="DG29" s="56">
        <v>1.65855</v>
      </c>
      <c r="DH29" s="56">
        <v>1.61297E-2</v>
      </c>
      <c r="DI29" s="56">
        <v>0</v>
      </c>
      <c r="DJ29" s="56">
        <v>0</v>
      </c>
      <c r="DK29" s="56">
        <v>9.1244199999999998E-2</v>
      </c>
      <c r="DL29" s="56">
        <v>0.15126700000000001</v>
      </c>
      <c r="DM29" s="56">
        <v>0.30218800000000001</v>
      </c>
      <c r="DN29" s="56">
        <v>1.3338300000000001E-2</v>
      </c>
      <c r="DO29" s="56">
        <v>2.23272</v>
      </c>
      <c r="DP29" s="56">
        <v>1.6746799999999999</v>
      </c>
      <c r="DQ29" s="56" t="s">
        <v>925</v>
      </c>
      <c r="DR29" s="56" t="s">
        <v>875</v>
      </c>
      <c r="DS29" s="56" t="s">
        <v>22</v>
      </c>
      <c r="DT29" s="59">
        <v>-2.4598099999999998E-8</v>
      </c>
      <c r="DU29" s="59">
        <v>-2.4598099999999998E-8</v>
      </c>
      <c r="DV29" s="56">
        <v>0</v>
      </c>
      <c r="DW29" s="56">
        <v>0</v>
      </c>
      <c r="DX29" s="56"/>
      <c r="DY29" s="56"/>
      <c r="DZ29" s="56"/>
      <c r="EA29" s="56"/>
      <c r="EB29" s="56"/>
      <c r="EC29" s="56"/>
      <c r="ED29" s="56"/>
      <c r="EE29" s="56"/>
      <c r="EF29" s="56"/>
      <c r="EG29" s="56"/>
      <c r="EH29" s="56"/>
      <c r="EI29" s="56"/>
      <c r="EJ29" s="56"/>
      <c r="EK29" s="56"/>
      <c r="EL29" s="56"/>
      <c r="EM29" s="56"/>
      <c r="EN29" s="56">
        <v>80.049800000000005</v>
      </c>
      <c r="EO29" s="56">
        <v>863.94899999999996</v>
      </c>
      <c r="EP29" s="56">
        <v>141.255</v>
      </c>
      <c r="EQ29" s="56">
        <v>0</v>
      </c>
      <c r="ER29" s="56">
        <v>0</v>
      </c>
      <c r="ES29" s="56">
        <v>0</v>
      </c>
      <c r="ET29" s="56">
        <v>0</v>
      </c>
      <c r="EU29" s="56">
        <v>615.745</v>
      </c>
      <c r="EV29" s="56">
        <v>1068.97</v>
      </c>
      <c r="EW29" s="56">
        <v>2371.31</v>
      </c>
      <c r="EX29" s="56">
        <v>151.51499999999999</v>
      </c>
      <c r="EY29" s="56">
        <v>5292.79</v>
      </c>
      <c r="EZ29" s="56">
        <v>90.9191</v>
      </c>
      <c r="FA29" s="56">
        <v>0</v>
      </c>
      <c r="FB29" s="56">
        <v>0</v>
      </c>
      <c r="FC29" s="56">
        <v>0</v>
      </c>
      <c r="FD29" s="56">
        <v>112.09399999999999</v>
      </c>
      <c r="FE29" s="56">
        <v>0</v>
      </c>
      <c r="FF29" s="56">
        <v>45.121000000000002</v>
      </c>
      <c r="FG29" s="56">
        <v>0</v>
      </c>
      <c r="FH29" s="56">
        <v>0</v>
      </c>
      <c r="FI29" s="56">
        <v>248.13399999999999</v>
      </c>
      <c r="FJ29" s="56">
        <v>0</v>
      </c>
      <c r="FK29" s="56">
        <v>0</v>
      </c>
      <c r="FL29" s="56">
        <v>0</v>
      </c>
      <c r="FM29" s="56">
        <v>0</v>
      </c>
      <c r="FN29" s="56">
        <v>0</v>
      </c>
      <c r="FO29" s="56">
        <v>0</v>
      </c>
      <c r="FP29" s="56">
        <v>0</v>
      </c>
      <c r="FQ29" s="56">
        <v>0</v>
      </c>
      <c r="FR29" s="56">
        <v>0</v>
      </c>
      <c r="FS29" s="56">
        <v>0</v>
      </c>
      <c r="FT29" s="56">
        <v>6.85</v>
      </c>
      <c r="FU29" s="56">
        <v>18.559999999999999</v>
      </c>
      <c r="FV29" s="56">
        <v>1.1000000000000001</v>
      </c>
      <c r="FW29" s="56">
        <v>0</v>
      </c>
      <c r="FX29" s="56">
        <v>6.96</v>
      </c>
      <c r="FY29" s="56">
        <v>0</v>
      </c>
      <c r="FZ29" s="56">
        <v>0</v>
      </c>
      <c r="GA29" s="56">
        <v>4.91</v>
      </c>
      <c r="GB29" s="56">
        <v>11.34</v>
      </c>
      <c r="GC29" s="56">
        <v>18.7</v>
      </c>
      <c r="GD29" s="56">
        <v>1.1200000000000001</v>
      </c>
      <c r="GE29" s="56">
        <v>69.540000000000006</v>
      </c>
      <c r="GF29" s="56">
        <v>0</v>
      </c>
      <c r="GG29" s="56">
        <v>1.65855</v>
      </c>
      <c r="GH29" s="56">
        <v>1.61297E-2</v>
      </c>
      <c r="GI29" s="56">
        <v>0</v>
      </c>
      <c r="GJ29" s="56">
        <v>0</v>
      </c>
      <c r="GK29" s="56">
        <v>0</v>
      </c>
      <c r="GL29" s="56">
        <v>0</v>
      </c>
      <c r="GM29" s="56">
        <v>9.1244199999999998E-2</v>
      </c>
      <c r="GN29" s="56">
        <v>0.15126700000000001</v>
      </c>
      <c r="GO29" s="56">
        <v>0.30218800000000001</v>
      </c>
      <c r="GP29" s="56">
        <v>1.3338300000000001E-2</v>
      </c>
      <c r="GQ29" s="56">
        <v>2.23272</v>
      </c>
      <c r="GR29" s="56">
        <v>247.178</v>
      </c>
      <c r="GS29" s="56">
        <v>2425.27</v>
      </c>
      <c r="GT29" s="56">
        <v>141.255</v>
      </c>
      <c r="GU29" s="56">
        <v>0</v>
      </c>
      <c r="GV29" s="56">
        <v>0</v>
      </c>
      <c r="GW29" s="56">
        <v>2615</v>
      </c>
      <c r="GX29" s="56">
        <v>989.00099999999998</v>
      </c>
      <c r="GY29" s="56">
        <v>3267.2</v>
      </c>
      <c r="GZ29" s="56">
        <v>327.5</v>
      </c>
      <c r="HA29" s="56">
        <v>10012.4</v>
      </c>
      <c r="HB29" s="56">
        <v>205.78100000000001</v>
      </c>
      <c r="HC29" s="56">
        <v>0</v>
      </c>
      <c r="HD29" s="56">
        <v>0</v>
      </c>
      <c r="HE29" s="56">
        <v>0</v>
      </c>
      <c r="HF29" s="56">
        <v>167.04499999999999</v>
      </c>
      <c r="HG29" s="56">
        <v>0</v>
      </c>
      <c r="HH29" s="56">
        <v>73.400000000000006</v>
      </c>
      <c r="HI29" s="56">
        <v>0</v>
      </c>
      <c r="HJ29" s="56">
        <v>0</v>
      </c>
      <c r="HK29" s="56">
        <v>446.22699999999998</v>
      </c>
      <c r="HL29" s="56">
        <v>0</v>
      </c>
      <c r="HM29" s="56">
        <v>0</v>
      </c>
      <c r="HN29" s="56">
        <v>0</v>
      </c>
      <c r="HO29" s="56">
        <v>0</v>
      </c>
      <c r="HP29" s="56">
        <v>0</v>
      </c>
      <c r="HQ29" s="56">
        <v>0</v>
      </c>
      <c r="HR29" s="56">
        <v>0</v>
      </c>
      <c r="HS29" s="56">
        <v>0</v>
      </c>
      <c r="HT29" s="56">
        <v>0</v>
      </c>
      <c r="HU29" s="56">
        <v>0</v>
      </c>
      <c r="HV29" s="56">
        <v>15.89</v>
      </c>
      <c r="HW29" s="56">
        <v>54.76</v>
      </c>
      <c r="HX29" s="56">
        <v>1.1000000000000001</v>
      </c>
      <c r="HY29" s="56">
        <v>0</v>
      </c>
      <c r="HZ29" s="56">
        <v>10.37</v>
      </c>
      <c r="IA29" s="56">
        <v>21.1</v>
      </c>
      <c r="IB29" s="56">
        <v>12.24</v>
      </c>
      <c r="IC29" s="56">
        <v>25.87</v>
      </c>
      <c r="ID29" s="56">
        <v>2.3199999999999998</v>
      </c>
      <c r="IE29" s="56">
        <v>143.65</v>
      </c>
      <c r="IF29" s="56">
        <v>0</v>
      </c>
      <c r="IG29" s="56">
        <v>3.87723</v>
      </c>
      <c r="IH29" s="56">
        <v>1.61297E-2</v>
      </c>
      <c r="II29" s="56">
        <v>0</v>
      </c>
      <c r="IJ29" s="56">
        <v>0</v>
      </c>
      <c r="IK29" s="56">
        <v>0.41129599999999999</v>
      </c>
      <c r="IL29" s="56">
        <v>0.118258</v>
      </c>
      <c r="IM29" s="56">
        <v>0.43522</v>
      </c>
      <c r="IN29" s="56">
        <v>4.56421E-3</v>
      </c>
      <c r="IO29" s="56">
        <v>4.8627000000000002</v>
      </c>
      <c r="IP29" s="56">
        <v>44.8</v>
      </c>
      <c r="IQ29" s="56">
        <v>0</v>
      </c>
      <c r="IR29" s="56">
        <v>44.8</v>
      </c>
      <c r="IS29" s="56">
        <v>0</v>
      </c>
      <c r="IT29" s="56">
        <v>0</v>
      </c>
      <c r="IU29" s="56">
        <v>20.190000000000001</v>
      </c>
      <c r="IV29" s="56">
        <v>13.28</v>
      </c>
      <c r="IW29" s="56">
        <v>20.190000000000001</v>
      </c>
      <c r="IX29" s="56">
        <v>13.28</v>
      </c>
      <c r="IY29" s="56">
        <v>20.190000000000001</v>
      </c>
      <c r="IZ29" s="56">
        <v>13.28</v>
      </c>
      <c r="JA29" s="56">
        <v>57.46</v>
      </c>
      <c r="JB29" s="56">
        <v>24.66</v>
      </c>
      <c r="JC29" s="56">
        <v>1</v>
      </c>
      <c r="JD29" s="56"/>
      <c r="JE29" s="56"/>
      <c r="JF29" s="56"/>
      <c r="JG29" s="56"/>
      <c r="JH29" s="56"/>
      <c r="JI29" s="56"/>
      <c r="JJ29" s="56"/>
      <c r="JK29" s="56"/>
      <c r="JL29" s="56"/>
      <c r="JM29" s="56"/>
      <c r="JN29" s="56"/>
      <c r="JO29" s="56"/>
    </row>
    <row r="30" spans="1:275" x14ac:dyDescent="0.25">
      <c r="A30" s="58">
        <v>43069.352372685185</v>
      </c>
      <c r="B30" s="56" t="s">
        <v>358</v>
      </c>
      <c r="C30" s="56" t="s">
        <v>599</v>
      </c>
      <c r="D30" s="56">
        <v>11</v>
      </c>
      <c r="E30" s="56">
        <v>1</v>
      </c>
      <c r="F30" s="56">
        <v>2700</v>
      </c>
      <c r="G30" s="56" t="s">
        <v>104</v>
      </c>
      <c r="H30" s="56" t="s">
        <v>105</v>
      </c>
      <c r="I30" s="56">
        <v>0</v>
      </c>
      <c r="J30" s="56">
        <v>48.2</v>
      </c>
      <c r="K30" s="56">
        <v>218.15700000000001</v>
      </c>
      <c r="L30" s="56">
        <v>1817.32</v>
      </c>
      <c r="M30" s="56">
        <v>141.255</v>
      </c>
      <c r="N30" s="56">
        <v>0</v>
      </c>
      <c r="O30" s="56">
        <v>0</v>
      </c>
      <c r="P30" s="56">
        <v>0</v>
      </c>
      <c r="Q30" s="56">
        <v>0</v>
      </c>
      <c r="R30" s="56">
        <v>615.745</v>
      </c>
      <c r="S30" s="56">
        <v>1062.03</v>
      </c>
      <c r="T30" s="56">
        <v>2371.31</v>
      </c>
      <c r="U30" s="56">
        <v>151.51499999999999</v>
      </c>
      <c r="V30" s="56">
        <v>6377.32</v>
      </c>
      <c r="W30" s="56">
        <v>247.721</v>
      </c>
      <c r="X30" s="56">
        <v>0</v>
      </c>
      <c r="Y30" s="56">
        <v>0</v>
      </c>
      <c r="Z30" s="56">
        <v>0</v>
      </c>
      <c r="AA30" s="56">
        <v>114.408</v>
      </c>
      <c r="AB30" s="56">
        <v>0</v>
      </c>
      <c r="AC30" s="56">
        <v>45.121000000000002</v>
      </c>
      <c r="AD30" s="56">
        <v>0</v>
      </c>
      <c r="AE30" s="56">
        <v>0</v>
      </c>
      <c r="AF30" s="56">
        <v>407.25</v>
      </c>
      <c r="AG30" s="56">
        <v>0</v>
      </c>
      <c r="AH30" s="56">
        <v>0</v>
      </c>
      <c r="AI30" s="56">
        <v>0</v>
      </c>
      <c r="AJ30" s="56">
        <v>0</v>
      </c>
      <c r="AK30" s="56">
        <v>0</v>
      </c>
      <c r="AL30" s="56">
        <v>0</v>
      </c>
      <c r="AM30" s="56">
        <v>0</v>
      </c>
      <c r="AN30" s="56">
        <v>0</v>
      </c>
      <c r="AO30" s="56">
        <v>0</v>
      </c>
      <c r="AP30" s="56">
        <v>0</v>
      </c>
      <c r="AQ30" s="56">
        <v>18.66</v>
      </c>
      <c r="AR30" s="56">
        <v>36.28</v>
      </c>
      <c r="AS30" s="56">
        <v>1.1499999999999999</v>
      </c>
      <c r="AT30" s="56">
        <v>0</v>
      </c>
      <c r="AU30" s="56">
        <v>7.11</v>
      </c>
      <c r="AV30" s="56">
        <v>0</v>
      </c>
      <c r="AW30" s="56">
        <v>0</v>
      </c>
      <c r="AX30" s="56">
        <v>5.23</v>
      </c>
      <c r="AY30" s="56">
        <v>11.78</v>
      </c>
      <c r="AZ30" s="56">
        <v>19.600000000000001</v>
      </c>
      <c r="BA30" s="56">
        <v>1.19</v>
      </c>
      <c r="BB30" s="56">
        <v>101</v>
      </c>
      <c r="BC30" s="56">
        <v>63.2</v>
      </c>
      <c r="BD30" s="56">
        <v>0</v>
      </c>
      <c r="BE30" s="56">
        <v>2.0752799999999998</v>
      </c>
      <c r="BF30" s="56">
        <v>1.61297E-2</v>
      </c>
      <c r="BG30" s="56">
        <v>0</v>
      </c>
      <c r="BH30" s="56">
        <v>0</v>
      </c>
      <c r="BI30" s="56">
        <v>0</v>
      </c>
      <c r="BJ30" s="56">
        <v>0</v>
      </c>
      <c r="BK30" s="56">
        <v>9.1244199999999998E-2</v>
      </c>
      <c r="BL30" s="56">
        <v>0.15173900000000001</v>
      </c>
      <c r="BM30" s="56">
        <v>0.30218800000000001</v>
      </c>
      <c r="BN30" s="56">
        <v>1.3338300000000001E-2</v>
      </c>
      <c r="BO30" s="56">
        <v>2.6499199999999998</v>
      </c>
      <c r="BP30" s="56">
        <v>2.0914100000000002</v>
      </c>
      <c r="BQ30" s="56">
        <v>218.15700000000001</v>
      </c>
      <c r="BR30" s="56">
        <v>1817.32</v>
      </c>
      <c r="BS30" s="56">
        <v>141.255</v>
      </c>
      <c r="BT30" s="56">
        <v>0</v>
      </c>
      <c r="BU30" s="56">
        <v>0</v>
      </c>
      <c r="BV30" s="56">
        <v>615.745</v>
      </c>
      <c r="BW30" s="56">
        <v>1062.03</v>
      </c>
      <c r="BX30" s="56">
        <v>2371.31</v>
      </c>
      <c r="BY30" s="56">
        <v>151.51499999999999</v>
      </c>
      <c r="BZ30" s="56">
        <v>6377.32</v>
      </c>
      <c r="CA30" s="56">
        <v>247.721</v>
      </c>
      <c r="CB30" s="56">
        <v>0</v>
      </c>
      <c r="CC30" s="56">
        <v>0</v>
      </c>
      <c r="CD30" s="56">
        <v>0</v>
      </c>
      <c r="CE30" s="56">
        <v>114.408</v>
      </c>
      <c r="CF30" s="56">
        <v>0</v>
      </c>
      <c r="CG30" s="56">
        <v>45.121000000000002</v>
      </c>
      <c r="CH30" s="56">
        <v>0</v>
      </c>
      <c r="CI30" s="56">
        <v>0</v>
      </c>
      <c r="CJ30" s="56">
        <v>407.25</v>
      </c>
      <c r="CK30" s="56">
        <v>0</v>
      </c>
      <c r="CL30" s="56">
        <v>0</v>
      </c>
      <c r="CM30" s="56">
        <v>0</v>
      </c>
      <c r="CN30" s="56">
        <v>0</v>
      </c>
      <c r="CO30" s="56">
        <v>0</v>
      </c>
      <c r="CP30" s="56">
        <v>0</v>
      </c>
      <c r="CQ30" s="56">
        <v>0</v>
      </c>
      <c r="CR30" s="56">
        <v>0</v>
      </c>
      <c r="CS30" s="56">
        <v>0</v>
      </c>
      <c r="CT30" s="56">
        <v>0</v>
      </c>
      <c r="CU30" s="56">
        <v>18.66</v>
      </c>
      <c r="CV30" s="56">
        <v>36.28</v>
      </c>
      <c r="CW30" s="56">
        <v>1.1499999999999999</v>
      </c>
      <c r="CX30" s="56">
        <v>0</v>
      </c>
      <c r="CY30" s="56">
        <v>7.11</v>
      </c>
      <c r="CZ30" s="56">
        <v>5.23</v>
      </c>
      <c r="DA30" s="56">
        <v>11.78</v>
      </c>
      <c r="DB30" s="56">
        <v>19.600000000000001</v>
      </c>
      <c r="DC30" s="56">
        <v>1.19</v>
      </c>
      <c r="DD30" s="56">
        <v>101</v>
      </c>
      <c r="DE30" s="56">
        <v>63.2</v>
      </c>
      <c r="DF30" s="56">
        <v>0</v>
      </c>
      <c r="DG30" s="56">
        <v>2.0752799999999998</v>
      </c>
      <c r="DH30" s="56">
        <v>1.61297E-2</v>
      </c>
      <c r="DI30" s="56">
        <v>0</v>
      </c>
      <c r="DJ30" s="56">
        <v>0</v>
      </c>
      <c r="DK30" s="56">
        <v>9.1244199999999998E-2</v>
      </c>
      <c r="DL30" s="56">
        <v>0.15173900000000001</v>
      </c>
      <c r="DM30" s="56">
        <v>0.30218800000000001</v>
      </c>
      <c r="DN30" s="56">
        <v>1.3338300000000001E-2</v>
      </c>
      <c r="DO30" s="56">
        <v>2.6499199999999998</v>
      </c>
      <c r="DP30" s="56">
        <v>2.0914100000000002</v>
      </c>
      <c r="DQ30" s="56" t="s">
        <v>925</v>
      </c>
      <c r="DR30" s="56" t="s">
        <v>875</v>
      </c>
      <c r="DS30" s="56" t="s">
        <v>22</v>
      </c>
      <c r="DT30" s="56">
        <v>0</v>
      </c>
      <c r="DU30" s="56">
        <v>0</v>
      </c>
      <c r="DV30" s="56">
        <v>0</v>
      </c>
      <c r="DW30" s="56">
        <v>0</v>
      </c>
      <c r="DX30" s="56"/>
      <c r="DY30" s="56"/>
      <c r="DZ30" s="56"/>
      <c r="EA30" s="56"/>
      <c r="EB30" s="56"/>
      <c r="EC30" s="56"/>
      <c r="ED30" s="56"/>
      <c r="EE30" s="56"/>
      <c r="EF30" s="56"/>
      <c r="EG30" s="56"/>
      <c r="EH30" s="56"/>
      <c r="EI30" s="56"/>
      <c r="EJ30" s="56"/>
      <c r="EK30" s="56"/>
      <c r="EL30" s="56"/>
      <c r="EM30" s="56"/>
      <c r="EN30" s="56">
        <v>218.15700000000001</v>
      </c>
      <c r="EO30" s="56">
        <v>1817.32</v>
      </c>
      <c r="EP30" s="56">
        <v>141.255</v>
      </c>
      <c r="EQ30" s="56">
        <v>0</v>
      </c>
      <c r="ER30" s="56">
        <v>0</v>
      </c>
      <c r="ES30" s="56">
        <v>0</v>
      </c>
      <c r="ET30" s="56">
        <v>0</v>
      </c>
      <c r="EU30" s="56">
        <v>615.745</v>
      </c>
      <c r="EV30" s="56">
        <v>1062.03</v>
      </c>
      <c r="EW30" s="56">
        <v>2371.31</v>
      </c>
      <c r="EX30" s="56">
        <v>151.51499999999999</v>
      </c>
      <c r="EY30" s="56">
        <v>6377.32</v>
      </c>
      <c r="EZ30" s="56">
        <v>247.721</v>
      </c>
      <c r="FA30" s="56">
        <v>0</v>
      </c>
      <c r="FB30" s="56">
        <v>0</v>
      </c>
      <c r="FC30" s="56">
        <v>0</v>
      </c>
      <c r="FD30" s="56">
        <v>114.408</v>
      </c>
      <c r="FE30" s="56">
        <v>0</v>
      </c>
      <c r="FF30" s="56">
        <v>45.121000000000002</v>
      </c>
      <c r="FG30" s="56">
        <v>0</v>
      </c>
      <c r="FH30" s="56">
        <v>0</v>
      </c>
      <c r="FI30" s="56">
        <v>407.25</v>
      </c>
      <c r="FJ30" s="56">
        <v>0</v>
      </c>
      <c r="FK30" s="56">
        <v>0</v>
      </c>
      <c r="FL30" s="56">
        <v>0</v>
      </c>
      <c r="FM30" s="56">
        <v>0</v>
      </c>
      <c r="FN30" s="56">
        <v>0</v>
      </c>
      <c r="FO30" s="56">
        <v>0</v>
      </c>
      <c r="FP30" s="56">
        <v>0</v>
      </c>
      <c r="FQ30" s="56">
        <v>0</v>
      </c>
      <c r="FR30" s="56">
        <v>0</v>
      </c>
      <c r="FS30" s="56">
        <v>0</v>
      </c>
      <c r="FT30" s="56">
        <v>18.66</v>
      </c>
      <c r="FU30" s="56">
        <v>36.28</v>
      </c>
      <c r="FV30" s="56">
        <v>1.1499999999999999</v>
      </c>
      <c r="FW30" s="56">
        <v>0</v>
      </c>
      <c r="FX30" s="56">
        <v>7.11</v>
      </c>
      <c r="FY30" s="56">
        <v>0</v>
      </c>
      <c r="FZ30" s="56">
        <v>0</v>
      </c>
      <c r="GA30" s="56">
        <v>5.23</v>
      </c>
      <c r="GB30" s="56">
        <v>11.78</v>
      </c>
      <c r="GC30" s="56">
        <v>19.600000000000001</v>
      </c>
      <c r="GD30" s="56">
        <v>1.19</v>
      </c>
      <c r="GE30" s="56">
        <v>101</v>
      </c>
      <c r="GF30" s="56">
        <v>0</v>
      </c>
      <c r="GG30" s="56">
        <v>2.0752799999999998</v>
      </c>
      <c r="GH30" s="56">
        <v>1.61297E-2</v>
      </c>
      <c r="GI30" s="56">
        <v>0</v>
      </c>
      <c r="GJ30" s="56">
        <v>0</v>
      </c>
      <c r="GK30" s="56">
        <v>0</v>
      </c>
      <c r="GL30" s="56">
        <v>0</v>
      </c>
      <c r="GM30" s="56">
        <v>9.1244199999999998E-2</v>
      </c>
      <c r="GN30" s="56">
        <v>0.15173900000000001</v>
      </c>
      <c r="GO30" s="56">
        <v>0.30218800000000001</v>
      </c>
      <c r="GP30" s="56">
        <v>1.3338300000000001E-2</v>
      </c>
      <c r="GQ30" s="56">
        <v>2.6499199999999998</v>
      </c>
      <c r="GR30" s="56">
        <v>572.25199999999995</v>
      </c>
      <c r="GS30" s="56">
        <v>4348.97</v>
      </c>
      <c r="GT30" s="56">
        <v>141.255</v>
      </c>
      <c r="GU30" s="56">
        <v>0</v>
      </c>
      <c r="GV30" s="56">
        <v>0</v>
      </c>
      <c r="GW30" s="56">
        <v>2615</v>
      </c>
      <c r="GX30" s="56">
        <v>989.00099999999998</v>
      </c>
      <c r="GY30" s="56">
        <v>3267.2</v>
      </c>
      <c r="GZ30" s="56">
        <v>327.5</v>
      </c>
      <c r="HA30" s="56">
        <v>12261.2</v>
      </c>
      <c r="HB30" s="56">
        <v>476.30099999999999</v>
      </c>
      <c r="HC30" s="56">
        <v>0</v>
      </c>
      <c r="HD30" s="56">
        <v>0</v>
      </c>
      <c r="HE30" s="56">
        <v>0</v>
      </c>
      <c r="HF30" s="56">
        <v>169.05600000000001</v>
      </c>
      <c r="HG30" s="56">
        <v>0</v>
      </c>
      <c r="HH30" s="56">
        <v>73.400000000000006</v>
      </c>
      <c r="HI30" s="56">
        <v>0</v>
      </c>
      <c r="HJ30" s="56">
        <v>0</v>
      </c>
      <c r="HK30" s="56">
        <v>718.75699999999995</v>
      </c>
      <c r="HL30" s="56">
        <v>0</v>
      </c>
      <c r="HM30" s="56">
        <v>0</v>
      </c>
      <c r="HN30" s="56">
        <v>0</v>
      </c>
      <c r="HO30" s="56">
        <v>0</v>
      </c>
      <c r="HP30" s="56">
        <v>0</v>
      </c>
      <c r="HQ30" s="56">
        <v>0</v>
      </c>
      <c r="HR30" s="56">
        <v>0</v>
      </c>
      <c r="HS30" s="56">
        <v>0</v>
      </c>
      <c r="HT30" s="56">
        <v>0</v>
      </c>
      <c r="HU30" s="56">
        <v>0</v>
      </c>
      <c r="HV30" s="56">
        <v>36.83</v>
      </c>
      <c r="HW30" s="56">
        <v>81.52</v>
      </c>
      <c r="HX30" s="56">
        <v>1.1499999999999999</v>
      </c>
      <c r="HY30" s="56">
        <v>0</v>
      </c>
      <c r="HZ30" s="56">
        <v>10.51</v>
      </c>
      <c r="IA30" s="56">
        <v>22.57</v>
      </c>
      <c r="IB30" s="56">
        <v>12.58</v>
      </c>
      <c r="IC30" s="56">
        <v>27.25</v>
      </c>
      <c r="ID30" s="56">
        <v>2.4500000000000002</v>
      </c>
      <c r="IE30" s="56">
        <v>194.86</v>
      </c>
      <c r="IF30" s="56">
        <v>0</v>
      </c>
      <c r="IG30" s="56">
        <v>4.4320599999999999</v>
      </c>
      <c r="IH30" s="56">
        <v>1.61297E-2</v>
      </c>
      <c r="II30" s="56">
        <v>0</v>
      </c>
      <c r="IJ30" s="56">
        <v>0</v>
      </c>
      <c r="IK30" s="56">
        <v>0.41129599999999999</v>
      </c>
      <c r="IL30" s="56">
        <v>0.118258</v>
      </c>
      <c r="IM30" s="56">
        <v>0.43522</v>
      </c>
      <c r="IN30" s="56">
        <v>4.56421E-3</v>
      </c>
      <c r="IO30" s="56">
        <v>5.4175300000000002</v>
      </c>
      <c r="IP30" s="56">
        <v>48.2</v>
      </c>
      <c r="IQ30" s="56">
        <v>0</v>
      </c>
      <c r="IR30" s="56">
        <v>48.2</v>
      </c>
      <c r="IS30" s="56">
        <v>0</v>
      </c>
      <c r="IT30" s="56">
        <v>0</v>
      </c>
      <c r="IU30" s="56">
        <v>38.97</v>
      </c>
      <c r="IV30" s="56">
        <v>24.23</v>
      </c>
      <c r="IW30" s="56">
        <v>38.97</v>
      </c>
      <c r="IX30" s="56">
        <v>24.23</v>
      </c>
      <c r="IY30" s="56">
        <v>38.97</v>
      </c>
      <c r="IZ30" s="56">
        <v>24.23</v>
      </c>
      <c r="JA30" s="56">
        <v>86.64</v>
      </c>
      <c r="JB30" s="56">
        <v>43.37</v>
      </c>
      <c r="JC30" s="56">
        <v>1</v>
      </c>
      <c r="JD30" s="56"/>
      <c r="JE30" s="56"/>
      <c r="JF30" s="56"/>
      <c r="JG30" s="56"/>
      <c r="JH30" s="56"/>
      <c r="JI30" s="56"/>
      <c r="JJ30" s="56"/>
      <c r="JK30" s="56"/>
      <c r="JL30" s="56"/>
      <c r="JM30" s="56"/>
      <c r="JN30" s="56"/>
      <c r="JO30" s="56"/>
    </row>
    <row r="31" spans="1:275" x14ac:dyDescent="0.25">
      <c r="A31" s="58">
        <v>43069.352372685185</v>
      </c>
      <c r="B31" s="56" t="s">
        <v>359</v>
      </c>
      <c r="C31" s="56" t="s">
        <v>600</v>
      </c>
      <c r="D31" s="56">
        <v>12</v>
      </c>
      <c r="E31" s="56">
        <v>1</v>
      </c>
      <c r="F31" s="56">
        <v>2700</v>
      </c>
      <c r="G31" s="56" t="s">
        <v>104</v>
      </c>
      <c r="H31" s="56" t="s">
        <v>105</v>
      </c>
      <c r="I31" s="56">
        <v>0</v>
      </c>
      <c r="J31" s="56">
        <v>45.5</v>
      </c>
      <c r="K31" s="56">
        <v>222.005</v>
      </c>
      <c r="L31" s="56">
        <v>494.51299999999998</v>
      </c>
      <c r="M31" s="56">
        <v>141.255</v>
      </c>
      <c r="N31" s="56">
        <v>0</v>
      </c>
      <c r="O31" s="56">
        <v>0</v>
      </c>
      <c r="P31" s="56">
        <v>0</v>
      </c>
      <c r="Q31" s="56">
        <v>0</v>
      </c>
      <c r="R31" s="56">
        <v>615.745</v>
      </c>
      <c r="S31" s="56">
        <v>1041.9100000000001</v>
      </c>
      <c r="T31" s="56">
        <v>2371.31</v>
      </c>
      <c r="U31" s="56">
        <v>151.51499999999999</v>
      </c>
      <c r="V31" s="56">
        <v>5038.25</v>
      </c>
      <c r="W31" s="56">
        <v>252.05199999999999</v>
      </c>
      <c r="X31" s="56">
        <v>0</v>
      </c>
      <c r="Y31" s="56">
        <v>0</v>
      </c>
      <c r="Z31" s="56">
        <v>0</v>
      </c>
      <c r="AA31" s="56">
        <v>120.297</v>
      </c>
      <c r="AB31" s="56">
        <v>0</v>
      </c>
      <c r="AC31" s="56">
        <v>45.121000000000002</v>
      </c>
      <c r="AD31" s="56">
        <v>0</v>
      </c>
      <c r="AE31" s="56">
        <v>0</v>
      </c>
      <c r="AF31" s="56">
        <v>417.47</v>
      </c>
      <c r="AG31" s="56">
        <v>0</v>
      </c>
      <c r="AH31" s="56">
        <v>0</v>
      </c>
      <c r="AI31" s="56">
        <v>0</v>
      </c>
      <c r="AJ31" s="56">
        <v>0</v>
      </c>
      <c r="AK31" s="56">
        <v>0</v>
      </c>
      <c r="AL31" s="56">
        <v>0</v>
      </c>
      <c r="AM31" s="56">
        <v>0</v>
      </c>
      <c r="AN31" s="56">
        <v>0</v>
      </c>
      <c r="AO31" s="56">
        <v>0</v>
      </c>
      <c r="AP31" s="56">
        <v>0</v>
      </c>
      <c r="AQ31" s="56">
        <v>19.059999999999999</v>
      </c>
      <c r="AR31" s="56">
        <v>14.54</v>
      </c>
      <c r="AS31" s="56">
        <v>1.1499999999999999</v>
      </c>
      <c r="AT31" s="56">
        <v>0</v>
      </c>
      <c r="AU31" s="56">
        <v>7.44</v>
      </c>
      <c r="AV31" s="56">
        <v>0</v>
      </c>
      <c r="AW31" s="56">
        <v>0</v>
      </c>
      <c r="AX31" s="56">
        <v>5.26</v>
      </c>
      <c r="AY31" s="56">
        <v>11.58</v>
      </c>
      <c r="AZ31" s="56">
        <v>19.64</v>
      </c>
      <c r="BA31" s="56">
        <v>1.2</v>
      </c>
      <c r="BB31" s="56">
        <v>79.87</v>
      </c>
      <c r="BC31" s="56">
        <v>42.19</v>
      </c>
      <c r="BD31" s="56">
        <v>0</v>
      </c>
      <c r="BE31" s="56">
        <v>0.98734599999999995</v>
      </c>
      <c r="BF31" s="56">
        <v>1.61297E-2</v>
      </c>
      <c r="BG31" s="56">
        <v>0</v>
      </c>
      <c r="BH31" s="56">
        <v>0</v>
      </c>
      <c r="BI31" s="56">
        <v>0</v>
      </c>
      <c r="BJ31" s="56">
        <v>0</v>
      </c>
      <c r="BK31" s="56">
        <v>9.1244199999999998E-2</v>
      </c>
      <c r="BL31" s="56">
        <v>0.14855199999999999</v>
      </c>
      <c r="BM31" s="56">
        <v>0.30218800000000001</v>
      </c>
      <c r="BN31" s="56">
        <v>1.3338300000000001E-2</v>
      </c>
      <c r="BO31" s="56">
        <v>1.5588</v>
      </c>
      <c r="BP31" s="56">
        <v>1.0034799999999999</v>
      </c>
      <c r="BQ31" s="56">
        <v>222.005</v>
      </c>
      <c r="BR31" s="56">
        <v>494.51299999999998</v>
      </c>
      <c r="BS31" s="56">
        <v>141.255</v>
      </c>
      <c r="BT31" s="56">
        <v>0</v>
      </c>
      <c r="BU31" s="56">
        <v>0</v>
      </c>
      <c r="BV31" s="56">
        <v>615.745</v>
      </c>
      <c r="BW31" s="56">
        <v>1041.9100000000001</v>
      </c>
      <c r="BX31" s="56">
        <v>2371.31</v>
      </c>
      <c r="BY31" s="56">
        <v>151.51499999999999</v>
      </c>
      <c r="BZ31" s="56">
        <v>5038.25</v>
      </c>
      <c r="CA31" s="56">
        <v>252.05199999999999</v>
      </c>
      <c r="CB31" s="56">
        <v>0</v>
      </c>
      <c r="CC31" s="56">
        <v>0</v>
      </c>
      <c r="CD31" s="56">
        <v>0</v>
      </c>
      <c r="CE31" s="56">
        <v>120.297</v>
      </c>
      <c r="CF31" s="56">
        <v>0</v>
      </c>
      <c r="CG31" s="56">
        <v>45.121000000000002</v>
      </c>
      <c r="CH31" s="56">
        <v>0</v>
      </c>
      <c r="CI31" s="56">
        <v>0</v>
      </c>
      <c r="CJ31" s="56">
        <v>417.47</v>
      </c>
      <c r="CK31" s="56">
        <v>0</v>
      </c>
      <c r="CL31" s="56">
        <v>0</v>
      </c>
      <c r="CM31" s="56">
        <v>0</v>
      </c>
      <c r="CN31" s="56">
        <v>0</v>
      </c>
      <c r="CO31" s="56">
        <v>0</v>
      </c>
      <c r="CP31" s="56">
        <v>0</v>
      </c>
      <c r="CQ31" s="56">
        <v>0</v>
      </c>
      <c r="CR31" s="56">
        <v>0</v>
      </c>
      <c r="CS31" s="56">
        <v>0</v>
      </c>
      <c r="CT31" s="56">
        <v>0</v>
      </c>
      <c r="CU31" s="56">
        <v>19.059999999999999</v>
      </c>
      <c r="CV31" s="56">
        <v>14.54</v>
      </c>
      <c r="CW31" s="56">
        <v>1.1499999999999999</v>
      </c>
      <c r="CX31" s="56">
        <v>0</v>
      </c>
      <c r="CY31" s="56">
        <v>7.44</v>
      </c>
      <c r="CZ31" s="56">
        <v>5.26</v>
      </c>
      <c r="DA31" s="56">
        <v>11.58</v>
      </c>
      <c r="DB31" s="56">
        <v>19.64</v>
      </c>
      <c r="DC31" s="56">
        <v>1.2</v>
      </c>
      <c r="DD31" s="56">
        <v>79.87</v>
      </c>
      <c r="DE31" s="56">
        <v>42.19</v>
      </c>
      <c r="DF31" s="56">
        <v>0</v>
      </c>
      <c r="DG31" s="56">
        <v>0.98734599999999995</v>
      </c>
      <c r="DH31" s="56">
        <v>1.61297E-2</v>
      </c>
      <c r="DI31" s="56">
        <v>0</v>
      </c>
      <c r="DJ31" s="56">
        <v>0</v>
      </c>
      <c r="DK31" s="56">
        <v>9.1244199999999998E-2</v>
      </c>
      <c r="DL31" s="56">
        <v>0.14855199999999999</v>
      </c>
      <c r="DM31" s="56">
        <v>0.30218800000000001</v>
      </c>
      <c r="DN31" s="56">
        <v>1.3338300000000001E-2</v>
      </c>
      <c r="DO31" s="56">
        <v>1.5588</v>
      </c>
      <c r="DP31" s="56">
        <v>1.0034799999999999</v>
      </c>
      <c r="DQ31" s="56" t="s">
        <v>925</v>
      </c>
      <c r="DR31" s="56" t="s">
        <v>875</v>
      </c>
      <c r="DS31" s="56" t="s">
        <v>22</v>
      </c>
      <c r="DT31" s="56">
        <v>0</v>
      </c>
      <c r="DU31" s="56">
        <v>0</v>
      </c>
      <c r="DV31" s="56">
        <v>0</v>
      </c>
      <c r="DW31" s="56">
        <v>0</v>
      </c>
      <c r="DX31" s="56"/>
      <c r="DY31" s="56"/>
      <c r="DZ31" s="56"/>
      <c r="EA31" s="56"/>
      <c r="EB31" s="56"/>
      <c r="EC31" s="56"/>
      <c r="ED31" s="56"/>
      <c r="EE31" s="56"/>
      <c r="EF31" s="56"/>
      <c r="EG31" s="56"/>
      <c r="EH31" s="56"/>
      <c r="EI31" s="56"/>
      <c r="EJ31" s="56"/>
      <c r="EK31" s="56"/>
      <c r="EL31" s="56"/>
      <c r="EM31" s="56"/>
      <c r="EN31" s="56">
        <v>222.005</v>
      </c>
      <c r="EO31" s="56">
        <v>494.51299999999998</v>
      </c>
      <c r="EP31" s="56">
        <v>141.255</v>
      </c>
      <c r="EQ31" s="56">
        <v>0</v>
      </c>
      <c r="ER31" s="56">
        <v>0</v>
      </c>
      <c r="ES31" s="56">
        <v>0</v>
      </c>
      <c r="ET31" s="56">
        <v>0</v>
      </c>
      <c r="EU31" s="56">
        <v>615.745</v>
      </c>
      <c r="EV31" s="56">
        <v>1041.9100000000001</v>
      </c>
      <c r="EW31" s="56">
        <v>2371.31</v>
      </c>
      <c r="EX31" s="56">
        <v>151.51499999999999</v>
      </c>
      <c r="EY31" s="56">
        <v>5038.25</v>
      </c>
      <c r="EZ31" s="56">
        <v>252.05199999999999</v>
      </c>
      <c r="FA31" s="56">
        <v>0</v>
      </c>
      <c r="FB31" s="56">
        <v>0</v>
      </c>
      <c r="FC31" s="56">
        <v>0</v>
      </c>
      <c r="FD31" s="56">
        <v>120.297</v>
      </c>
      <c r="FE31" s="56">
        <v>0</v>
      </c>
      <c r="FF31" s="56">
        <v>45.121000000000002</v>
      </c>
      <c r="FG31" s="56">
        <v>0</v>
      </c>
      <c r="FH31" s="56">
        <v>0</v>
      </c>
      <c r="FI31" s="56">
        <v>417.47</v>
      </c>
      <c r="FJ31" s="56">
        <v>0</v>
      </c>
      <c r="FK31" s="56">
        <v>0</v>
      </c>
      <c r="FL31" s="56">
        <v>0</v>
      </c>
      <c r="FM31" s="56">
        <v>0</v>
      </c>
      <c r="FN31" s="56">
        <v>0</v>
      </c>
      <c r="FO31" s="56">
        <v>0</v>
      </c>
      <c r="FP31" s="56">
        <v>0</v>
      </c>
      <c r="FQ31" s="56">
        <v>0</v>
      </c>
      <c r="FR31" s="56">
        <v>0</v>
      </c>
      <c r="FS31" s="56">
        <v>0</v>
      </c>
      <c r="FT31" s="56">
        <v>19.059999999999999</v>
      </c>
      <c r="FU31" s="56">
        <v>14.54</v>
      </c>
      <c r="FV31" s="56">
        <v>1.1499999999999999</v>
      </c>
      <c r="FW31" s="56">
        <v>0</v>
      </c>
      <c r="FX31" s="56">
        <v>7.44</v>
      </c>
      <c r="FY31" s="56">
        <v>0</v>
      </c>
      <c r="FZ31" s="56">
        <v>0</v>
      </c>
      <c r="GA31" s="56">
        <v>5.26</v>
      </c>
      <c r="GB31" s="56">
        <v>11.58</v>
      </c>
      <c r="GC31" s="56">
        <v>19.64</v>
      </c>
      <c r="GD31" s="56">
        <v>1.2</v>
      </c>
      <c r="GE31" s="56">
        <v>79.87</v>
      </c>
      <c r="GF31" s="56">
        <v>0</v>
      </c>
      <c r="GG31" s="56">
        <v>0.98734599999999995</v>
      </c>
      <c r="GH31" s="56">
        <v>1.61297E-2</v>
      </c>
      <c r="GI31" s="56">
        <v>0</v>
      </c>
      <c r="GJ31" s="56">
        <v>0</v>
      </c>
      <c r="GK31" s="56">
        <v>0</v>
      </c>
      <c r="GL31" s="56">
        <v>0</v>
      </c>
      <c r="GM31" s="56">
        <v>9.1244199999999998E-2</v>
      </c>
      <c r="GN31" s="56">
        <v>0.14855199999999999</v>
      </c>
      <c r="GO31" s="56">
        <v>0.30218800000000001</v>
      </c>
      <c r="GP31" s="56">
        <v>1.3338300000000001E-2</v>
      </c>
      <c r="GQ31" s="56">
        <v>1.5588</v>
      </c>
      <c r="GR31" s="56">
        <v>567.86599999999999</v>
      </c>
      <c r="GS31" s="56">
        <v>1687.25</v>
      </c>
      <c r="GT31" s="56">
        <v>141.255</v>
      </c>
      <c r="GU31" s="56">
        <v>0</v>
      </c>
      <c r="GV31" s="56">
        <v>0</v>
      </c>
      <c r="GW31" s="56">
        <v>2615</v>
      </c>
      <c r="GX31" s="56">
        <v>989.00099999999998</v>
      </c>
      <c r="GY31" s="56">
        <v>3267.2</v>
      </c>
      <c r="GZ31" s="56">
        <v>327.5</v>
      </c>
      <c r="HA31" s="56">
        <v>9595.07</v>
      </c>
      <c r="HB31" s="56">
        <v>472.57799999999997</v>
      </c>
      <c r="HC31" s="56">
        <v>0</v>
      </c>
      <c r="HD31" s="56">
        <v>0</v>
      </c>
      <c r="HE31" s="56">
        <v>0</v>
      </c>
      <c r="HF31" s="56">
        <v>174.76499999999999</v>
      </c>
      <c r="HG31" s="56">
        <v>0</v>
      </c>
      <c r="HH31" s="56">
        <v>73.400000000000006</v>
      </c>
      <c r="HI31" s="56">
        <v>0</v>
      </c>
      <c r="HJ31" s="56">
        <v>0</v>
      </c>
      <c r="HK31" s="56">
        <v>720.74199999999996</v>
      </c>
      <c r="HL31" s="56">
        <v>0</v>
      </c>
      <c r="HM31" s="56">
        <v>0</v>
      </c>
      <c r="HN31" s="56">
        <v>0</v>
      </c>
      <c r="HO31" s="56">
        <v>0</v>
      </c>
      <c r="HP31" s="56">
        <v>0</v>
      </c>
      <c r="HQ31" s="56">
        <v>0</v>
      </c>
      <c r="HR31" s="56">
        <v>0</v>
      </c>
      <c r="HS31" s="56">
        <v>0</v>
      </c>
      <c r="HT31" s="56">
        <v>0</v>
      </c>
      <c r="HU31" s="56">
        <v>0</v>
      </c>
      <c r="HV31" s="56">
        <v>36.659999999999997</v>
      </c>
      <c r="HW31" s="56">
        <v>48.28</v>
      </c>
      <c r="HX31" s="56">
        <v>1.1499999999999999</v>
      </c>
      <c r="HY31" s="56">
        <v>0</v>
      </c>
      <c r="HZ31" s="56">
        <v>10.81</v>
      </c>
      <c r="IA31" s="56">
        <v>22.7</v>
      </c>
      <c r="IB31" s="56">
        <v>12.58</v>
      </c>
      <c r="IC31" s="56">
        <v>27.31</v>
      </c>
      <c r="ID31" s="56">
        <v>2.44</v>
      </c>
      <c r="IE31" s="56">
        <v>161.93</v>
      </c>
      <c r="IF31" s="56">
        <v>0</v>
      </c>
      <c r="IG31" s="56">
        <v>3.3595000000000002</v>
      </c>
      <c r="IH31" s="56">
        <v>1.61297E-2</v>
      </c>
      <c r="II31" s="56">
        <v>0</v>
      </c>
      <c r="IJ31" s="56">
        <v>0</v>
      </c>
      <c r="IK31" s="56">
        <v>0.41129599999999999</v>
      </c>
      <c r="IL31" s="56">
        <v>0.118258</v>
      </c>
      <c r="IM31" s="56">
        <v>0.43522</v>
      </c>
      <c r="IN31" s="56">
        <v>4.56421E-3</v>
      </c>
      <c r="IO31" s="56">
        <v>4.3449600000000004</v>
      </c>
      <c r="IP31" s="56">
        <v>45.5</v>
      </c>
      <c r="IQ31" s="56">
        <v>0</v>
      </c>
      <c r="IR31" s="56">
        <v>45.5</v>
      </c>
      <c r="IS31" s="56">
        <v>0</v>
      </c>
      <c r="IT31" s="56">
        <v>0</v>
      </c>
      <c r="IU31" s="56">
        <v>17.27</v>
      </c>
      <c r="IV31" s="56">
        <v>24.92</v>
      </c>
      <c r="IW31" s="56">
        <v>17.27</v>
      </c>
      <c r="IX31" s="56">
        <v>24.92</v>
      </c>
      <c r="IY31" s="56">
        <v>17.27</v>
      </c>
      <c r="IZ31" s="56">
        <v>24.92</v>
      </c>
      <c r="JA31" s="56">
        <v>53.38</v>
      </c>
      <c r="JB31" s="56">
        <v>43.52</v>
      </c>
      <c r="JC31" s="56">
        <v>1</v>
      </c>
      <c r="JD31" s="56"/>
      <c r="JE31" s="56"/>
      <c r="JF31" s="56"/>
      <c r="JG31" s="56"/>
      <c r="JH31" s="56"/>
      <c r="JI31" s="56"/>
      <c r="JJ31" s="56"/>
      <c r="JK31" s="56"/>
      <c r="JL31" s="56"/>
      <c r="JM31" s="56"/>
      <c r="JN31" s="56"/>
      <c r="JO31" s="56"/>
    </row>
    <row r="32" spans="1:275" x14ac:dyDescent="0.25">
      <c r="A32" s="58">
        <v>43069.352372685185</v>
      </c>
      <c r="B32" s="56" t="s">
        <v>360</v>
      </c>
      <c r="C32" s="56" t="s">
        <v>601</v>
      </c>
      <c r="D32" s="56">
        <v>13</v>
      </c>
      <c r="E32" s="56">
        <v>1</v>
      </c>
      <c r="F32" s="56">
        <v>2700</v>
      </c>
      <c r="G32" s="56" t="s">
        <v>104</v>
      </c>
      <c r="H32" s="56" t="s">
        <v>105</v>
      </c>
      <c r="I32" s="56">
        <v>0</v>
      </c>
      <c r="J32" s="56">
        <v>50</v>
      </c>
      <c r="K32" s="56">
        <v>195.37100000000001</v>
      </c>
      <c r="L32" s="56">
        <v>2020.81</v>
      </c>
      <c r="M32" s="56">
        <v>141.255</v>
      </c>
      <c r="N32" s="56">
        <v>0</v>
      </c>
      <c r="O32" s="56">
        <v>0</v>
      </c>
      <c r="P32" s="56">
        <v>0</v>
      </c>
      <c r="Q32" s="56">
        <v>0</v>
      </c>
      <c r="R32" s="56">
        <v>615.745</v>
      </c>
      <c r="S32" s="56">
        <v>1072.5899999999999</v>
      </c>
      <c r="T32" s="56">
        <v>2371.31</v>
      </c>
      <c r="U32" s="56">
        <v>151.51499999999999</v>
      </c>
      <c r="V32" s="56">
        <v>6568.59</v>
      </c>
      <c r="W32" s="56">
        <v>221.846</v>
      </c>
      <c r="X32" s="56">
        <v>0</v>
      </c>
      <c r="Y32" s="56">
        <v>0</v>
      </c>
      <c r="Z32" s="56">
        <v>0</v>
      </c>
      <c r="AA32" s="56">
        <v>112.172</v>
      </c>
      <c r="AB32" s="56">
        <v>0</v>
      </c>
      <c r="AC32" s="56">
        <v>45.121000000000002</v>
      </c>
      <c r="AD32" s="56">
        <v>0</v>
      </c>
      <c r="AE32" s="56">
        <v>0</v>
      </c>
      <c r="AF32" s="56">
        <v>379.13900000000001</v>
      </c>
      <c r="AG32" s="56">
        <v>0</v>
      </c>
      <c r="AH32" s="56">
        <v>0</v>
      </c>
      <c r="AI32" s="56">
        <v>0</v>
      </c>
      <c r="AJ32" s="56">
        <v>0</v>
      </c>
      <c r="AK32" s="56">
        <v>0</v>
      </c>
      <c r="AL32" s="56">
        <v>0</v>
      </c>
      <c r="AM32" s="56">
        <v>0</v>
      </c>
      <c r="AN32" s="56">
        <v>0</v>
      </c>
      <c r="AO32" s="56">
        <v>0</v>
      </c>
      <c r="AP32" s="56">
        <v>0</v>
      </c>
      <c r="AQ32" s="56">
        <v>16.84</v>
      </c>
      <c r="AR32" s="56">
        <v>39.49</v>
      </c>
      <c r="AS32" s="56">
        <v>1.1499999999999999</v>
      </c>
      <c r="AT32" s="56">
        <v>0</v>
      </c>
      <c r="AU32" s="56">
        <v>6.98</v>
      </c>
      <c r="AV32" s="56">
        <v>0</v>
      </c>
      <c r="AW32" s="56">
        <v>0</v>
      </c>
      <c r="AX32" s="56">
        <v>5.21</v>
      </c>
      <c r="AY32" s="56">
        <v>11.84</v>
      </c>
      <c r="AZ32" s="56">
        <v>19.59</v>
      </c>
      <c r="BA32" s="56">
        <v>1.19</v>
      </c>
      <c r="BB32" s="56">
        <v>102.29</v>
      </c>
      <c r="BC32" s="56">
        <v>64.459999999999994</v>
      </c>
      <c r="BD32" s="56">
        <v>0</v>
      </c>
      <c r="BE32" s="56">
        <v>2.57429</v>
      </c>
      <c r="BF32" s="56">
        <v>1.61297E-2</v>
      </c>
      <c r="BG32" s="56">
        <v>0</v>
      </c>
      <c r="BH32" s="56">
        <v>0</v>
      </c>
      <c r="BI32" s="56">
        <v>0</v>
      </c>
      <c r="BJ32" s="56">
        <v>0</v>
      </c>
      <c r="BK32" s="56">
        <v>9.1244199999999998E-2</v>
      </c>
      <c r="BL32" s="56">
        <v>0.15289800000000001</v>
      </c>
      <c r="BM32" s="56">
        <v>0.30218800000000001</v>
      </c>
      <c r="BN32" s="56">
        <v>1.3338300000000001E-2</v>
      </c>
      <c r="BO32" s="56">
        <v>3.1500900000000001</v>
      </c>
      <c r="BP32" s="56">
        <v>2.5904199999999999</v>
      </c>
      <c r="BQ32" s="56">
        <v>195.37100000000001</v>
      </c>
      <c r="BR32" s="56">
        <v>2020.81</v>
      </c>
      <c r="BS32" s="56">
        <v>141.255</v>
      </c>
      <c r="BT32" s="56">
        <v>0</v>
      </c>
      <c r="BU32" s="56">
        <v>0</v>
      </c>
      <c r="BV32" s="56">
        <v>615.745</v>
      </c>
      <c r="BW32" s="56">
        <v>1072.5899999999999</v>
      </c>
      <c r="BX32" s="56">
        <v>2371.31</v>
      </c>
      <c r="BY32" s="56">
        <v>151.51499999999999</v>
      </c>
      <c r="BZ32" s="56">
        <v>6568.59</v>
      </c>
      <c r="CA32" s="56">
        <v>221.846</v>
      </c>
      <c r="CB32" s="56">
        <v>0</v>
      </c>
      <c r="CC32" s="56">
        <v>0</v>
      </c>
      <c r="CD32" s="56">
        <v>0</v>
      </c>
      <c r="CE32" s="56">
        <v>112.172</v>
      </c>
      <c r="CF32" s="56">
        <v>0</v>
      </c>
      <c r="CG32" s="56">
        <v>45.121000000000002</v>
      </c>
      <c r="CH32" s="56">
        <v>0</v>
      </c>
      <c r="CI32" s="56">
        <v>0</v>
      </c>
      <c r="CJ32" s="56">
        <v>379.13900000000001</v>
      </c>
      <c r="CK32" s="56">
        <v>0</v>
      </c>
      <c r="CL32" s="56">
        <v>0</v>
      </c>
      <c r="CM32" s="56">
        <v>0</v>
      </c>
      <c r="CN32" s="56">
        <v>0</v>
      </c>
      <c r="CO32" s="56">
        <v>0</v>
      </c>
      <c r="CP32" s="56">
        <v>0</v>
      </c>
      <c r="CQ32" s="56">
        <v>0</v>
      </c>
      <c r="CR32" s="56">
        <v>0</v>
      </c>
      <c r="CS32" s="56">
        <v>0</v>
      </c>
      <c r="CT32" s="56">
        <v>0</v>
      </c>
      <c r="CU32" s="56">
        <v>16.84</v>
      </c>
      <c r="CV32" s="56">
        <v>39.49</v>
      </c>
      <c r="CW32" s="56">
        <v>1.1499999999999999</v>
      </c>
      <c r="CX32" s="56">
        <v>0</v>
      </c>
      <c r="CY32" s="56">
        <v>6.98</v>
      </c>
      <c r="CZ32" s="56">
        <v>5.21</v>
      </c>
      <c r="DA32" s="56">
        <v>11.84</v>
      </c>
      <c r="DB32" s="56">
        <v>19.59</v>
      </c>
      <c r="DC32" s="56">
        <v>1.19</v>
      </c>
      <c r="DD32" s="56">
        <v>102.29</v>
      </c>
      <c r="DE32" s="56">
        <v>64.459999999999994</v>
      </c>
      <c r="DF32" s="56">
        <v>0</v>
      </c>
      <c r="DG32" s="56">
        <v>2.57429</v>
      </c>
      <c r="DH32" s="56">
        <v>1.61297E-2</v>
      </c>
      <c r="DI32" s="56">
        <v>0</v>
      </c>
      <c r="DJ32" s="56">
        <v>0</v>
      </c>
      <c r="DK32" s="56">
        <v>9.1244199999999998E-2</v>
      </c>
      <c r="DL32" s="56">
        <v>0.15289800000000001</v>
      </c>
      <c r="DM32" s="56">
        <v>0.30218800000000001</v>
      </c>
      <c r="DN32" s="56">
        <v>1.3338300000000001E-2</v>
      </c>
      <c r="DO32" s="56">
        <v>3.1500900000000001</v>
      </c>
      <c r="DP32" s="56">
        <v>2.5904199999999999</v>
      </c>
      <c r="DQ32" s="56" t="s">
        <v>925</v>
      </c>
      <c r="DR32" s="56" t="s">
        <v>875</v>
      </c>
      <c r="DS32" s="56" t="s">
        <v>22</v>
      </c>
      <c r="DT32" s="56">
        <v>0</v>
      </c>
      <c r="DU32" s="56">
        <v>0</v>
      </c>
      <c r="DV32" s="56">
        <v>0</v>
      </c>
      <c r="DW32" s="56">
        <v>0</v>
      </c>
      <c r="DX32" s="56"/>
      <c r="DY32" s="56"/>
      <c r="DZ32" s="56"/>
      <c r="EA32" s="56"/>
      <c r="EB32" s="56"/>
      <c r="EC32" s="56"/>
      <c r="ED32" s="56"/>
      <c r="EE32" s="56"/>
      <c r="EF32" s="56"/>
      <c r="EG32" s="56"/>
      <c r="EH32" s="56"/>
      <c r="EI32" s="56"/>
      <c r="EJ32" s="56"/>
      <c r="EK32" s="56"/>
      <c r="EL32" s="56"/>
      <c r="EM32" s="56"/>
      <c r="EN32" s="56">
        <v>195.37100000000001</v>
      </c>
      <c r="EO32" s="56">
        <v>2020.81</v>
      </c>
      <c r="EP32" s="56">
        <v>141.255</v>
      </c>
      <c r="EQ32" s="56">
        <v>0</v>
      </c>
      <c r="ER32" s="56">
        <v>0</v>
      </c>
      <c r="ES32" s="56">
        <v>0</v>
      </c>
      <c r="ET32" s="56">
        <v>0</v>
      </c>
      <c r="EU32" s="56">
        <v>615.745</v>
      </c>
      <c r="EV32" s="56">
        <v>1072.5899999999999</v>
      </c>
      <c r="EW32" s="56">
        <v>2371.31</v>
      </c>
      <c r="EX32" s="56">
        <v>151.51499999999999</v>
      </c>
      <c r="EY32" s="56">
        <v>6568.59</v>
      </c>
      <c r="EZ32" s="56">
        <v>221.846</v>
      </c>
      <c r="FA32" s="56">
        <v>0</v>
      </c>
      <c r="FB32" s="56">
        <v>0</v>
      </c>
      <c r="FC32" s="56">
        <v>0</v>
      </c>
      <c r="FD32" s="56">
        <v>112.172</v>
      </c>
      <c r="FE32" s="56">
        <v>0</v>
      </c>
      <c r="FF32" s="56">
        <v>45.121000000000002</v>
      </c>
      <c r="FG32" s="56">
        <v>0</v>
      </c>
      <c r="FH32" s="56">
        <v>0</v>
      </c>
      <c r="FI32" s="56">
        <v>379.13900000000001</v>
      </c>
      <c r="FJ32" s="56">
        <v>0</v>
      </c>
      <c r="FK32" s="56">
        <v>0</v>
      </c>
      <c r="FL32" s="56">
        <v>0</v>
      </c>
      <c r="FM32" s="56">
        <v>0</v>
      </c>
      <c r="FN32" s="56">
        <v>0</v>
      </c>
      <c r="FO32" s="56">
        <v>0</v>
      </c>
      <c r="FP32" s="56">
        <v>0</v>
      </c>
      <c r="FQ32" s="56">
        <v>0</v>
      </c>
      <c r="FR32" s="56">
        <v>0</v>
      </c>
      <c r="FS32" s="56">
        <v>0</v>
      </c>
      <c r="FT32" s="56">
        <v>16.84</v>
      </c>
      <c r="FU32" s="56">
        <v>39.49</v>
      </c>
      <c r="FV32" s="56">
        <v>1.1499999999999999</v>
      </c>
      <c r="FW32" s="56">
        <v>0</v>
      </c>
      <c r="FX32" s="56">
        <v>6.98</v>
      </c>
      <c r="FY32" s="56">
        <v>0</v>
      </c>
      <c r="FZ32" s="56">
        <v>0</v>
      </c>
      <c r="GA32" s="56">
        <v>5.21</v>
      </c>
      <c r="GB32" s="56">
        <v>11.84</v>
      </c>
      <c r="GC32" s="56">
        <v>19.59</v>
      </c>
      <c r="GD32" s="56">
        <v>1.19</v>
      </c>
      <c r="GE32" s="56">
        <v>102.29</v>
      </c>
      <c r="GF32" s="56">
        <v>0</v>
      </c>
      <c r="GG32" s="56">
        <v>2.57429</v>
      </c>
      <c r="GH32" s="56">
        <v>1.61297E-2</v>
      </c>
      <c r="GI32" s="56">
        <v>0</v>
      </c>
      <c r="GJ32" s="56">
        <v>0</v>
      </c>
      <c r="GK32" s="56">
        <v>0</v>
      </c>
      <c r="GL32" s="56">
        <v>0</v>
      </c>
      <c r="GM32" s="56">
        <v>9.1244199999999998E-2</v>
      </c>
      <c r="GN32" s="56">
        <v>0.15289800000000001</v>
      </c>
      <c r="GO32" s="56">
        <v>0.30218800000000001</v>
      </c>
      <c r="GP32" s="56">
        <v>1.3338300000000001E-2</v>
      </c>
      <c r="GQ32" s="56">
        <v>3.1500900000000001</v>
      </c>
      <c r="GR32" s="56">
        <v>516.21699999999998</v>
      </c>
      <c r="GS32" s="56">
        <v>4730.25</v>
      </c>
      <c r="GT32" s="56">
        <v>141.255</v>
      </c>
      <c r="GU32" s="56">
        <v>0</v>
      </c>
      <c r="GV32" s="56">
        <v>0</v>
      </c>
      <c r="GW32" s="56">
        <v>2615</v>
      </c>
      <c r="GX32" s="56">
        <v>989.00099999999998</v>
      </c>
      <c r="GY32" s="56">
        <v>3267.2</v>
      </c>
      <c r="GZ32" s="56">
        <v>327.5</v>
      </c>
      <c r="HA32" s="56">
        <v>12586.4</v>
      </c>
      <c r="HB32" s="56">
        <v>429.65899999999999</v>
      </c>
      <c r="HC32" s="56">
        <v>0</v>
      </c>
      <c r="HD32" s="56">
        <v>0</v>
      </c>
      <c r="HE32" s="56">
        <v>0</v>
      </c>
      <c r="HF32" s="56">
        <v>166.83099999999999</v>
      </c>
      <c r="HG32" s="56">
        <v>0</v>
      </c>
      <c r="HH32" s="56">
        <v>73.400000000000006</v>
      </c>
      <c r="HI32" s="56">
        <v>0</v>
      </c>
      <c r="HJ32" s="56">
        <v>0</v>
      </c>
      <c r="HK32" s="56">
        <v>669.89</v>
      </c>
      <c r="HL32" s="56">
        <v>0</v>
      </c>
      <c r="HM32" s="56">
        <v>0</v>
      </c>
      <c r="HN32" s="56">
        <v>0</v>
      </c>
      <c r="HO32" s="56">
        <v>0</v>
      </c>
      <c r="HP32" s="56">
        <v>0</v>
      </c>
      <c r="HQ32" s="56">
        <v>0</v>
      </c>
      <c r="HR32" s="56">
        <v>0</v>
      </c>
      <c r="HS32" s="56">
        <v>0</v>
      </c>
      <c r="HT32" s="56">
        <v>0</v>
      </c>
      <c r="HU32" s="56">
        <v>0</v>
      </c>
      <c r="HV32" s="56">
        <v>33.47</v>
      </c>
      <c r="HW32" s="56">
        <v>81.69</v>
      </c>
      <c r="HX32" s="56">
        <v>1.1499999999999999</v>
      </c>
      <c r="HY32" s="56">
        <v>0</v>
      </c>
      <c r="HZ32" s="56">
        <v>10.38</v>
      </c>
      <c r="IA32" s="56">
        <v>22.48</v>
      </c>
      <c r="IB32" s="56">
        <v>12.58</v>
      </c>
      <c r="IC32" s="56">
        <v>27.23</v>
      </c>
      <c r="ID32" s="56">
        <v>2.41</v>
      </c>
      <c r="IE32" s="56">
        <v>191.39</v>
      </c>
      <c r="IF32" s="56">
        <v>0</v>
      </c>
      <c r="IG32" s="56">
        <v>4.7478600000000002</v>
      </c>
      <c r="IH32" s="56">
        <v>1.61297E-2</v>
      </c>
      <c r="II32" s="56">
        <v>0</v>
      </c>
      <c r="IJ32" s="56">
        <v>0</v>
      </c>
      <c r="IK32" s="56">
        <v>0.41129599999999999</v>
      </c>
      <c r="IL32" s="56">
        <v>0.118258</v>
      </c>
      <c r="IM32" s="56">
        <v>0.43522</v>
      </c>
      <c r="IN32" s="56">
        <v>4.56421E-3</v>
      </c>
      <c r="IO32" s="56">
        <v>5.7333299999999996</v>
      </c>
      <c r="IP32" s="56">
        <v>50</v>
      </c>
      <c r="IQ32" s="56">
        <v>0</v>
      </c>
      <c r="IR32" s="56">
        <v>50</v>
      </c>
      <c r="IS32" s="56">
        <v>0</v>
      </c>
      <c r="IT32" s="56">
        <v>0</v>
      </c>
      <c r="IU32" s="56">
        <v>42.03</v>
      </c>
      <c r="IV32" s="56">
        <v>22.43</v>
      </c>
      <c r="IW32" s="56">
        <v>42.03</v>
      </c>
      <c r="IX32" s="56">
        <v>22.43</v>
      </c>
      <c r="IY32" s="56">
        <v>42.03</v>
      </c>
      <c r="IZ32" s="56">
        <v>22.43</v>
      </c>
      <c r="JA32" s="56">
        <v>86.44</v>
      </c>
      <c r="JB32" s="56">
        <v>40.25</v>
      </c>
      <c r="JC32" s="56">
        <v>1</v>
      </c>
      <c r="JD32" s="56"/>
      <c r="JE32" s="56"/>
      <c r="JF32" s="56"/>
      <c r="JG32" s="56"/>
      <c r="JH32" s="56"/>
      <c r="JI32" s="56"/>
      <c r="JJ32" s="56"/>
      <c r="JK32" s="56"/>
      <c r="JL32" s="56"/>
      <c r="JM32" s="56"/>
      <c r="JN32" s="56"/>
      <c r="JO32" s="56"/>
    </row>
    <row r="33" spans="1:275" x14ac:dyDescent="0.25">
      <c r="A33" s="58">
        <v>43069.352708333332</v>
      </c>
      <c r="B33" s="56" t="s">
        <v>361</v>
      </c>
      <c r="C33" s="56" t="s">
        <v>602</v>
      </c>
      <c r="D33" s="56">
        <v>14</v>
      </c>
      <c r="E33" s="56">
        <v>1</v>
      </c>
      <c r="F33" s="56">
        <v>2700</v>
      </c>
      <c r="G33" s="56" t="s">
        <v>104</v>
      </c>
      <c r="H33" s="56" t="s">
        <v>105</v>
      </c>
      <c r="I33" s="56">
        <v>0</v>
      </c>
      <c r="J33" s="56">
        <v>49.2</v>
      </c>
      <c r="K33" s="56">
        <v>209.88800000000001</v>
      </c>
      <c r="L33" s="56">
        <v>1788.22</v>
      </c>
      <c r="M33" s="56">
        <v>141.255</v>
      </c>
      <c r="N33" s="56">
        <v>0</v>
      </c>
      <c r="O33" s="56">
        <v>0</v>
      </c>
      <c r="P33" s="56">
        <v>0</v>
      </c>
      <c r="Q33" s="56">
        <v>0</v>
      </c>
      <c r="R33" s="56">
        <v>615.745</v>
      </c>
      <c r="S33" s="56">
        <v>1059.71</v>
      </c>
      <c r="T33" s="56">
        <v>2371.31</v>
      </c>
      <c r="U33" s="56">
        <v>151.51499999999999</v>
      </c>
      <c r="V33" s="56">
        <v>6337.64</v>
      </c>
      <c r="W33" s="56">
        <v>238.58500000000001</v>
      </c>
      <c r="X33" s="56">
        <v>0</v>
      </c>
      <c r="Y33" s="56">
        <v>0</v>
      </c>
      <c r="Z33" s="56">
        <v>0</v>
      </c>
      <c r="AA33" s="56">
        <v>115.72</v>
      </c>
      <c r="AB33" s="56">
        <v>0</v>
      </c>
      <c r="AC33" s="56">
        <v>45.121000000000002</v>
      </c>
      <c r="AD33" s="56">
        <v>0</v>
      </c>
      <c r="AE33" s="56">
        <v>0</v>
      </c>
      <c r="AF33" s="56">
        <v>399.42599999999999</v>
      </c>
      <c r="AG33" s="56">
        <v>0</v>
      </c>
      <c r="AH33" s="56">
        <v>0</v>
      </c>
      <c r="AI33" s="56">
        <v>0</v>
      </c>
      <c r="AJ33" s="56">
        <v>0</v>
      </c>
      <c r="AK33" s="56">
        <v>0</v>
      </c>
      <c r="AL33" s="56">
        <v>0</v>
      </c>
      <c r="AM33" s="56">
        <v>0</v>
      </c>
      <c r="AN33" s="56">
        <v>0</v>
      </c>
      <c r="AO33" s="56">
        <v>0</v>
      </c>
      <c r="AP33" s="56">
        <v>0</v>
      </c>
      <c r="AQ33" s="56">
        <v>18.07</v>
      </c>
      <c r="AR33" s="56">
        <v>34.130000000000003</v>
      </c>
      <c r="AS33" s="56">
        <v>1.1000000000000001</v>
      </c>
      <c r="AT33" s="56">
        <v>0</v>
      </c>
      <c r="AU33" s="56">
        <v>7.25</v>
      </c>
      <c r="AV33" s="56">
        <v>0</v>
      </c>
      <c r="AW33" s="56">
        <v>0</v>
      </c>
      <c r="AX33" s="56">
        <v>4.9800000000000004</v>
      </c>
      <c r="AY33" s="56">
        <v>11.39</v>
      </c>
      <c r="AZ33" s="56">
        <v>18.75</v>
      </c>
      <c r="BA33" s="56">
        <v>1.1299999999999999</v>
      </c>
      <c r="BB33" s="56">
        <v>96.8</v>
      </c>
      <c r="BC33" s="56">
        <v>60.55</v>
      </c>
      <c r="BD33" s="56">
        <v>0</v>
      </c>
      <c r="BE33" s="56">
        <v>2.3801899999999998</v>
      </c>
      <c r="BF33" s="56">
        <v>1.61297E-2</v>
      </c>
      <c r="BG33" s="56">
        <v>0</v>
      </c>
      <c r="BH33" s="56">
        <v>0</v>
      </c>
      <c r="BI33" s="56">
        <v>0</v>
      </c>
      <c r="BJ33" s="56">
        <v>0</v>
      </c>
      <c r="BK33" s="56">
        <v>9.1244199999999998E-2</v>
      </c>
      <c r="BL33" s="56">
        <v>0.15285899999999999</v>
      </c>
      <c r="BM33" s="56">
        <v>0.30218800000000001</v>
      </c>
      <c r="BN33" s="56">
        <v>1.3338300000000001E-2</v>
      </c>
      <c r="BO33" s="56">
        <v>2.9559500000000001</v>
      </c>
      <c r="BP33" s="56">
        <v>2.3963199999999998</v>
      </c>
      <c r="BQ33" s="56">
        <v>209.88800000000001</v>
      </c>
      <c r="BR33" s="56">
        <v>1788.22</v>
      </c>
      <c r="BS33" s="56">
        <v>141.255</v>
      </c>
      <c r="BT33" s="56">
        <v>0</v>
      </c>
      <c r="BU33" s="56">
        <v>0</v>
      </c>
      <c r="BV33" s="56">
        <v>615.745</v>
      </c>
      <c r="BW33" s="56">
        <v>1059.71</v>
      </c>
      <c r="BX33" s="56">
        <v>2371.31</v>
      </c>
      <c r="BY33" s="56">
        <v>151.51499999999999</v>
      </c>
      <c r="BZ33" s="56">
        <v>6337.64</v>
      </c>
      <c r="CA33" s="56">
        <v>238.58500000000001</v>
      </c>
      <c r="CB33" s="56">
        <v>0</v>
      </c>
      <c r="CC33" s="56">
        <v>0</v>
      </c>
      <c r="CD33" s="56">
        <v>0</v>
      </c>
      <c r="CE33" s="56">
        <v>115.72</v>
      </c>
      <c r="CF33" s="56">
        <v>0</v>
      </c>
      <c r="CG33" s="56">
        <v>45.121000000000002</v>
      </c>
      <c r="CH33" s="56">
        <v>0</v>
      </c>
      <c r="CI33" s="56">
        <v>0</v>
      </c>
      <c r="CJ33" s="56">
        <v>399.42599999999999</v>
      </c>
      <c r="CK33" s="56">
        <v>0</v>
      </c>
      <c r="CL33" s="56">
        <v>0</v>
      </c>
      <c r="CM33" s="56">
        <v>0</v>
      </c>
      <c r="CN33" s="56">
        <v>0</v>
      </c>
      <c r="CO33" s="56">
        <v>0</v>
      </c>
      <c r="CP33" s="56">
        <v>0</v>
      </c>
      <c r="CQ33" s="56">
        <v>0</v>
      </c>
      <c r="CR33" s="56">
        <v>0</v>
      </c>
      <c r="CS33" s="56">
        <v>0</v>
      </c>
      <c r="CT33" s="56">
        <v>0</v>
      </c>
      <c r="CU33" s="56">
        <v>18.07</v>
      </c>
      <c r="CV33" s="56">
        <v>34.130000000000003</v>
      </c>
      <c r="CW33" s="56">
        <v>1.1000000000000001</v>
      </c>
      <c r="CX33" s="56">
        <v>0</v>
      </c>
      <c r="CY33" s="56">
        <v>7.25</v>
      </c>
      <c r="CZ33" s="56">
        <v>4.9800000000000004</v>
      </c>
      <c r="DA33" s="56">
        <v>11.39</v>
      </c>
      <c r="DB33" s="56">
        <v>18.75</v>
      </c>
      <c r="DC33" s="56">
        <v>1.1299999999999999</v>
      </c>
      <c r="DD33" s="56">
        <v>96.8</v>
      </c>
      <c r="DE33" s="56">
        <v>60.55</v>
      </c>
      <c r="DF33" s="56">
        <v>0</v>
      </c>
      <c r="DG33" s="56">
        <v>2.3801899999999998</v>
      </c>
      <c r="DH33" s="56">
        <v>1.61297E-2</v>
      </c>
      <c r="DI33" s="56">
        <v>0</v>
      </c>
      <c r="DJ33" s="56">
        <v>0</v>
      </c>
      <c r="DK33" s="56">
        <v>9.1244199999999998E-2</v>
      </c>
      <c r="DL33" s="56">
        <v>0.15285899999999999</v>
      </c>
      <c r="DM33" s="56">
        <v>0.30218800000000001</v>
      </c>
      <c r="DN33" s="56">
        <v>1.3338300000000001E-2</v>
      </c>
      <c r="DO33" s="56">
        <v>2.9559500000000001</v>
      </c>
      <c r="DP33" s="56">
        <v>2.3963199999999998</v>
      </c>
      <c r="DQ33" s="56" t="s">
        <v>925</v>
      </c>
      <c r="DR33" s="56" t="s">
        <v>875</v>
      </c>
      <c r="DS33" s="56" t="s">
        <v>22</v>
      </c>
      <c r="DT33" s="56">
        <v>0</v>
      </c>
      <c r="DU33" s="56">
        <v>0</v>
      </c>
      <c r="DV33" s="56">
        <v>0</v>
      </c>
      <c r="DW33" s="56">
        <v>0</v>
      </c>
      <c r="DX33" s="56"/>
      <c r="DY33" s="56"/>
      <c r="DZ33" s="56"/>
      <c r="EA33" s="56"/>
      <c r="EB33" s="56"/>
      <c r="EC33" s="56"/>
      <c r="ED33" s="56"/>
      <c r="EE33" s="56"/>
      <c r="EF33" s="56"/>
      <c r="EG33" s="56"/>
      <c r="EH33" s="56"/>
      <c r="EI33" s="56"/>
      <c r="EJ33" s="56"/>
      <c r="EK33" s="56"/>
      <c r="EL33" s="56"/>
      <c r="EM33" s="56"/>
      <c r="EN33" s="56">
        <v>209.88800000000001</v>
      </c>
      <c r="EO33" s="56">
        <v>1788.22</v>
      </c>
      <c r="EP33" s="56">
        <v>141.255</v>
      </c>
      <c r="EQ33" s="56">
        <v>0</v>
      </c>
      <c r="ER33" s="56">
        <v>0</v>
      </c>
      <c r="ES33" s="56">
        <v>0</v>
      </c>
      <c r="ET33" s="56">
        <v>0</v>
      </c>
      <c r="EU33" s="56">
        <v>615.745</v>
      </c>
      <c r="EV33" s="56">
        <v>1059.71</v>
      </c>
      <c r="EW33" s="56">
        <v>2371.31</v>
      </c>
      <c r="EX33" s="56">
        <v>151.51499999999999</v>
      </c>
      <c r="EY33" s="56">
        <v>6337.64</v>
      </c>
      <c r="EZ33" s="56">
        <v>238.58500000000001</v>
      </c>
      <c r="FA33" s="56">
        <v>0</v>
      </c>
      <c r="FB33" s="56">
        <v>0</v>
      </c>
      <c r="FC33" s="56">
        <v>0</v>
      </c>
      <c r="FD33" s="56">
        <v>115.72</v>
      </c>
      <c r="FE33" s="56">
        <v>0</v>
      </c>
      <c r="FF33" s="56">
        <v>45.121000000000002</v>
      </c>
      <c r="FG33" s="56">
        <v>0</v>
      </c>
      <c r="FH33" s="56">
        <v>0</v>
      </c>
      <c r="FI33" s="56">
        <v>399.42599999999999</v>
      </c>
      <c r="FJ33" s="56">
        <v>0</v>
      </c>
      <c r="FK33" s="56">
        <v>0</v>
      </c>
      <c r="FL33" s="56">
        <v>0</v>
      </c>
      <c r="FM33" s="56">
        <v>0</v>
      </c>
      <c r="FN33" s="56">
        <v>0</v>
      </c>
      <c r="FO33" s="56">
        <v>0</v>
      </c>
      <c r="FP33" s="56">
        <v>0</v>
      </c>
      <c r="FQ33" s="56">
        <v>0</v>
      </c>
      <c r="FR33" s="56">
        <v>0</v>
      </c>
      <c r="FS33" s="56">
        <v>0</v>
      </c>
      <c r="FT33" s="56">
        <v>18.07</v>
      </c>
      <c r="FU33" s="56">
        <v>34.130000000000003</v>
      </c>
      <c r="FV33" s="56">
        <v>1.1000000000000001</v>
      </c>
      <c r="FW33" s="56">
        <v>0</v>
      </c>
      <c r="FX33" s="56">
        <v>7.25</v>
      </c>
      <c r="FY33" s="56">
        <v>0</v>
      </c>
      <c r="FZ33" s="56">
        <v>0</v>
      </c>
      <c r="GA33" s="56">
        <v>4.9800000000000004</v>
      </c>
      <c r="GB33" s="56">
        <v>11.39</v>
      </c>
      <c r="GC33" s="56">
        <v>18.75</v>
      </c>
      <c r="GD33" s="56">
        <v>1.1299999999999999</v>
      </c>
      <c r="GE33" s="56">
        <v>96.8</v>
      </c>
      <c r="GF33" s="56">
        <v>0</v>
      </c>
      <c r="GG33" s="56">
        <v>2.3801899999999998</v>
      </c>
      <c r="GH33" s="56">
        <v>1.61297E-2</v>
      </c>
      <c r="GI33" s="56">
        <v>0</v>
      </c>
      <c r="GJ33" s="56">
        <v>0</v>
      </c>
      <c r="GK33" s="56">
        <v>0</v>
      </c>
      <c r="GL33" s="56">
        <v>0</v>
      </c>
      <c r="GM33" s="56">
        <v>9.1244199999999998E-2</v>
      </c>
      <c r="GN33" s="56">
        <v>0.15285899999999999</v>
      </c>
      <c r="GO33" s="56">
        <v>0.30218800000000001</v>
      </c>
      <c r="GP33" s="56">
        <v>1.3338300000000001E-2</v>
      </c>
      <c r="GQ33" s="56">
        <v>2.9559500000000001</v>
      </c>
      <c r="GR33" s="56">
        <v>570.40599999999995</v>
      </c>
      <c r="GS33" s="56">
        <v>4180.3500000000004</v>
      </c>
      <c r="GT33" s="56">
        <v>141.255</v>
      </c>
      <c r="GU33" s="56">
        <v>0</v>
      </c>
      <c r="GV33" s="56">
        <v>0</v>
      </c>
      <c r="GW33" s="56">
        <v>2615</v>
      </c>
      <c r="GX33" s="56">
        <v>989.00099999999998</v>
      </c>
      <c r="GY33" s="56">
        <v>3267.2</v>
      </c>
      <c r="GZ33" s="56">
        <v>327.5</v>
      </c>
      <c r="HA33" s="56">
        <v>12090.7</v>
      </c>
      <c r="HB33" s="56">
        <v>475.27499999999998</v>
      </c>
      <c r="HC33" s="56">
        <v>0</v>
      </c>
      <c r="HD33" s="56">
        <v>0</v>
      </c>
      <c r="HE33" s="56">
        <v>0</v>
      </c>
      <c r="HF33" s="56">
        <v>170.19800000000001</v>
      </c>
      <c r="HG33" s="56">
        <v>0</v>
      </c>
      <c r="HH33" s="56">
        <v>73.400000000000006</v>
      </c>
      <c r="HI33" s="56">
        <v>0</v>
      </c>
      <c r="HJ33" s="56">
        <v>0</v>
      </c>
      <c r="HK33" s="56">
        <v>718.87199999999996</v>
      </c>
      <c r="HL33" s="56">
        <v>0</v>
      </c>
      <c r="HM33" s="56">
        <v>0</v>
      </c>
      <c r="HN33" s="56">
        <v>0</v>
      </c>
      <c r="HO33" s="56">
        <v>0</v>
      </c>
      <c r="HP33" s="56">
        <v>0</v>
      </c>
      <c r="HQ33" s="56">
        <v>0</v>
      </c>
      <c r="HR33" s="56">
        <v>0</v>
      </c>
      <c r="HS33" s="56">
        <v>0</v>
      </c>
      <c r="HT33" s="56">
        <v>0</v>
      </c>
      <c r="HU33" s="56">
        <v>0</v>
      </c>
      <c r="HV33" s="56">
        <v>36.869999999999997</v>
      </c>
      <c r="HW33" s="56">
        <v>72.930000000000007</v>
      </c>
      <c r="HX33" s="56">
        <v>1.1000000000000001</v>
      </c>
      <c r="HY33" s="56">
        <v>0</v>
      </c>
      <c r="HZ33" s="56">
        <v>10.66</v>
      </c>
      <c r="IA33" s="56">
        <v>21.53</v>
      </c>
      <c r="IB33" s="56">
        <v>12.25</v>
      </c>
      <c r="IC33" s="56">
        <v>26.08</v>
      </c>
      <c r="ID33" s="56">
        <v>2.33</v>
      </c>
      <c r="IE33" s="56">
        <v>183.75</v>
      </c>
      <c r="IF33" s="56">
        <v>0</v>
      </c>
      <c r="IG33" s="56">
        <v>4.4187200000000004</v>
      </c>
      <c r="IH33" s="56">
        <v>1.61297E-2</v>
      </c>
      <c r="II33" s="56">
        <v>0</v>
      </c>
      <c r="IJ33" s="56">
        <v>0</v>
      </c>
      <c r="IK33" s="56">
        <v>0.41129599999999999</v>
      </c>
      <c r="IL33" s="56">
        <v>0.118258</v>
      </c>
      <c r="IM33" s="56">
        <v>0.43522</v>
      </c>
      <c r="IN33" s="56">
        <v>4.56421E-3</v>
      </c>
      <c r="IO33" s="56">
        <v>5.4041899999999998</v>
      </c>
      <c r="IP33" s="56">
        <v>49.2</v>
      </c>
      <c r="IQ33" s="56">
        <v>0</v>
      </c>
      <c r="IR33" s="56">
        <v>49.2</v>
      </c>
      <c r="IS33" s="56">
        <v>0</v>
      </c>
      <c r="IT33" s="56">
        <v>0</v>
      </c>
      <c r="IU33" s="56">
        <v>36.630000000000003</v>
      </c>
      <c r="IV33" s="56">
        <v>23.92</v>
      </c>
      <c r="IW33" s="56">
        <v>36.630000000000003</v>
      </c>
      <c r="IX33" s="56">
        <v>23.92</v>
      </c>
      <c r="IY33" s="56">
        <v>36.630000000000003</v>
      </c>
      <c r="IZ33" s="56">
        <v>23.92</v>
      </c>
      <c r="JA33" s="56">
        <v>77.739999999999995</v>
      </c>
      <c r="JB33" s="56">
        <v>43.82</v>
      </c>
      <c r="JC33" s="56">
        <v>1</v>
      </c>
      <c r="JD33" s="56"/>
      <c r="JE33" s="56"/>
      <c r="JF33" s="56"/>
      <c r="JG33" s="56"/>
      <c r="JH33" s="56"/>
      <c r="JI33" s="56"/>
      <c r="JJ33" s="56"/>
      <c r="JK33" s="56"/>
      <c r="JL33" s="56"/>
      <c r="JM33" s="56"/>
      <c r="JN33" s="56"/>
      <c r="JO33" s="56"/>
    </row>
    <row r="34" spans="1:275" x14ac:dyDescent="0.25">
      <c r="A34" s="58">
        <v>43069.352372685185</v>
      </c>
      <c r="B34" s="56" t="s">
        <v>362</v>
      </c>
      <c r="C34" s="56" t="s">
        <v>603</v>
      </c>
      <c r="D34" s="56">
        <v>15</v>
      </c>
      <c r="E34" s="56">
        <v>1</v>
      </c>
      <c r="F34" s="56">
        <v>2700</v>
      </c>
      <c r="G34" s="56" t="s">
        <v>104</v>
      </c>
      <c r="H34" s="56" t="s">
        <v>105</v>
      </c>
      <c r="I34" s="56">
        <v>0</v>
      </c>
      <c r="J34" s="56">
        <v>53.4</v>
      </c>
      <c r="K34" s="56">
        <v>17.3216</v>
      </c>
      <c r="L34" s="56">
        <v>5915.7</v>
      </c>
      <c r="M34" s="56">
        <v>141.255</v>
      </c>
      <c r="N34" s="56">
        <v>0</v>
      </c>
      <c r="O34" s="56">
        <v>0</v>
      </c>
      <c r="P34" s="56">
        <v>0</v>
      </c>
      <c r="Q34" s="56">
        <v>0</v>
      </c>
      <c r="R34" s="56">
        <v>615.745</v>
      </c>
      <c r="S34" s="56">
        <v>1151.32</v>
      </c>
      <c r="T34" s="56">
        <v>2371.31</v>
      </c>
      <c r="U34" s="56">
        <v>151.51499999999999</v>
      </c>
      <c r="V34" s="56">
        <v>10364.200000000001</v>
      </c>
      <c r="W34" s="56">
        <v>19.670200000000001</v>
      </c>
      <c r="X34" s="56">
        <v>0</v>
      </c>
      <c r="Y34" s="56">
        <v>0</v>
      </c>
      <c r="Z34" s="56">
        <v>0</v>
      </c>
      <c r="AA34" s="56">
        <v>83.589799999999997</v>
      </c>
      <c r="AB34" s="56">
        <v>0</v>
      </c>
      <c r="AC34" s="56">
        <v>45.121000000000002</v>
      </c>
      <c r="AD34" s="56">
        <v>0</v>
      </c>
      <c r="AE34" s="56">
        <v>0</v>
      </c>
      <c r="AF34" s="56">
        <v>148.381</v>
      </c>
      <c r="AG34" s="56">
        <v>0</v>
      </c>
      <c r="AH34" s="56">
        <v>0</v>
      </c>
      <c r="AI34" s="56">
        <v>0</v>
      </c>
      <c r="AJ34" s="56">
        <v>0</v>
      </c>
      <c r="AK34" s="56">
        <v>0</v>
      </c>
      <c r="AL34" s="56">
        <v>0</v>
      </c>
      <c r="AM34" s="56">
        <v>0</v>
      </c>
      <c r="AN34" s="56">
        <v>0</v>
      </c>
      <c r="AO34" s="56">
        <v>0</v>
      </c>
      <c r="AP34" s="56">
        <v>0</v>
      </c>
      <c r="AQ34" s="56">
        <v>1.52</v>
      </c>
      <c r="AR34" s="56">
        <v>82.68</v>
      </c>
      <c r="AS34" s="56">
        <v>1.1000000000000001</v>
      </c>
      <c r="AT34" s="56">
        <v>0</v>
      </c>
      <c r="AU34" s="56">
        <v>5.27</v>
      </c>
      <c r="AV34" s="56">
        <v>0</v>
      </c>
      <c r="AW34" s="56">
        <v>0</v>
      </c>
      <c r="AX34" s="56">
        <v>5.01</v>
      </c>
      <c r="AY34" s="56">
        <v>12.08</v>
      </c>
      <c r="AZ34" s="56">
        <v>18.79</v>
      </c>
      <c r="BA34" s="56">
        <v>1.1399999999999999</v>
      </c>
      <c r="BB34" s="56">
        <v>127.59</v>
      </c>
      <c r="BC34" s="56">
        <v>90.57</v>
      </c>
      <c r="BD34" s="56">
        <v>0</v>
      </c>
      <c r="BE34" s="56">
        <v>4.4561000000000002</v>
      </c>
      <c r="BF34" s="56">
        <v>1.61297E-2</v>
      </c>
      <c r="BG34" s="56">
        <v>0</v>
      </c>
      <c r="BH34" s="56">
        <v>0</v>
      </c>
      <c r="BI34" s="56">
        <v>0</v>
      </c>
      <c r="BJ34" s="56">
        <v>0</v>
      </c>
      <c r="BK34" s="56">
        <v>9.1244199999999998E-2</v>
      </c>
      <c r="BL34" s="56">
        <v>0.15831300000000001</v>
      </c>
      <c r="BM34" s="56">
        <v>0.30218800000000001</v>
      </c>
      <c r="BN34" s="56">
        <v>1.3338300000000001E-2</v>
      </c>
      <c r="BO34" s="56">
        <v>5.0373099999999997</v>
      </c>
      <c r="BP34" s="56">
        <v>4.4722299999999997</v>
      </c>
      <c r="BQ34" s="56">
        <v>17.3217</v>
      </c>
      <c r="BR34" s="56">
        <v>5915.7</v>
      </c>
      <c r="BS34" s="56">
        <v>141.255</v>
      </c>
      <c r="BT34" s="56">
        <v>0</v>
      </c>
      <c r="BU34" s="56">
        <v>0</v>
      </c>
      <c r="BV34" s="56">
        <v>615.745</v>
      </c>
      <c r="BW34" s="56">
        <v>1151.32</v>
      </c>
      <c r="BX34" s="56">
        <v>2371.31</v>
      </c>
      <c r="BY34" s="56">
        <v>151.51499999999999</v>
      </c>
      <c r="BZ34" s="56">
        <v>10364.200000000001</v>
      </c>
      <c r="CA34" s="56">
        <v>19.670300000000001</v>
      </c>
      <c r="CB34" s="56">
        <v>0</v>
      </c>
      <c r="CC34" s="56">
        <v>0</v>
      </c>
      <c r="CD34" s="56">
        <v>0</v>
      </c>
      <c r="CE34" s="56">
        <v>83.589799999999997</v>
      </c>
      <c r="CF34" s="56">
        <v>0</v>
      </c>
      <c r="CG34" s="56">
        <v>45.121000000000002</v>
      </c>
      <c r="CH34" s="56">
        <v>0</v>
      </c>
      <c r="CI34" s="56">
        <v>0</v>
      </c>
      <c r="CJ34" s="56">
        <v>148.381</v>
      </c>
      <c r="CK34" s="56">
        <v>0</v>
      </c>
      <c r="CL34" s="56">
        <v>0</v>
      </c>
      <c r="CM34" s="56">
        <v>0</v>
      </c>
      <c r="CN34" s="56">
        <v>0</v>
      </c>
      <c r="CO34" s="56">
        <v>0</v>
      </c>
      <c r="CP34" s="56">
        <v>0</v>
      </c>
      <c r="CQ34" s="56">
        <v>0</v>
      </c>
      <c r="CR34" s="56">
        <v>0</v>
      </c>
      <c r="CS34" s="56">
        <v>0</v>
      </c>
      <c r="CT34" s="56">
        <v>0</v>
      </c>
      <c r="CU34" s="56">
        <v>1.52</v>
      </c>
      <c r="CV34" s="56">
        <v>82.68</v>
      </c>
      <c r="CW34" s="56">
        <v>1.1000000000000001</v>
      </c>
      <c r="CX34" s="56">
        <v>0</v>
      </c>
      <c r="CY34" s="56">
        <v>5.27</v>
      </c>
      <c r="CZ34" s="56">
        <v>5.01</v>
      </c>
      <c r="DA34" s="56">
        <v>12.08</v>
      </c>
      <c r="DB34" s="56">
        <v>18.79</v>
      </c>
      <c r="DC34" s="56">
        <v>1.1399999999999999</v>
      </c>
      <c r="DD34" s="56">
        <v>127.59</v>
      </c>
      <c r="DE34" s="56">
        <v>90.57</v>
      </c>
      <c r="DF34" s="56">
        <v>0</v>
      </c>
      <c r="DG34" s="56">
        <v>4.4561000000000002</v>
      </c>
      <c r="DH34" s="56">
        <v>1.61297E-2</v>
      </c>
      <c r="DI34" s="56">
        <v>0</v>
      </c>
      <c r="DJ34" s="56">
        <v>0</v>
      </c>
      <c r="DK34" s="56">
        <v>9.1244199999999998E-2</v>
      </c>
      <c r="DL34" s="56">
        <v>0.15831300000000001</v>
      </c>
      <c r="DM34" s="56">
        <v>0.30218800000000001</v>
      </c>
      <c r="DN34" s="56">
        <v>1.3338300000000001E-2</v>
      </c>
      <c r="DO34" s="56">
        <v>5.0373099999999997</v>
      </c>
      <c r="DP34" s="56">
        <v>4.4722299999999997</v>
      </c>
      <c r="DQ34" s="56" t="s">
        <v>925</v>
      </c>
      <c r="DR34" s="56" t="s">
        <v>875</v>
      </c>
      <c r="DS34" s="56" t="s">
        <v>22</v>
      </c>
      <c r="DT34" s="59">
        <v>-2.8401000000000001E-9</v>
      </c>
      <c r="DU34" s="59">
        <v>-2.8401000000000001E-9</v>
      </c>
      <c r="DV34" s="56">
        <v>0</v>
      </c>
      <c r="DW34" s="56">
        <v>0</v>
      </c>
      <c r="DX34" s="56"/>
      <c r="DY34" s="56"/>
      <c r="DZ34" s="56"/>
      <c r="EA34" s="56"/>
      <c r="EB34" s="56"/>
      <c r="EC34" s="56"/>
      <c r="ED34" s="56"/>
      <c r="EE34" s="56"/>
      <c r="EF34" s="56"/>
      <c r="EG34" s="56"/>
      <c r="EH34" s="56"/>
      <c r="EI34" s="56"/>
      <c r="EJ34" s="56"/>
      <c r="EK34" s="56"/>
      <c r="EL34" s="56"/>
      <c r="EM34" s="56"/>
      <c r="EN34" s="56">
        <v>17.3216</v>
      </c>
      <c r="EO34" s="56">
        <v>5915.7</v>
      </c>
      <c r="EP34" s="56">
        <v>141.255</v>
      </c>
      <c r="EQ34" s="56">
        <v>0</v>
      </c>
      <c r="ER34" s="56">
        <v>0</v>
      </c>
      <c r="ES34" s="56">
        <v>0</v>
      </c>
      <c r="ET34" s="56">
        <v>0</v>
      </c>
      <c r="EU34" s="56">
        <v>615.745</v>
      </c>
      <c r="EV34" s="56">
        <v>1151.32</v>
      </c>
      <c r="EW34" s="56">
        <v>2371.31</v>
      </c>
      <c r="EX34" s="56">
        <v>151.51499999999999</v>
      </c>
      <c r="EY34" s="56">
        <v>10364.200000000001</v>
      </c>
      <c r="EZ34" s="56">
        <v>19.670200000000001</v>
      </c>
      <c r="FA34" s="56">
        <v>0</v>
      </c>
      <c r="FB34" s="56">
        <v>0</v>
      </c>
      <c r="FC34" s="56">
        <v>0</v>
      </c>
      <c r="FD34" s="56">
        <v>83.589799999999997</v>
      </c>
      <c r="FE34" s="56">
        <v>0</v>
      </c>
      <c r="FF34" s="56">
        <v>45.121000000000002</v>
      </c>
      <c r="FG34" s="56">
        <v>0</v>
      </c>
      <c r="FH34" s="56">
        <v>0</v>
      </c>
      <c r="FI34" s="56">
        <v>148.381</v>
      </c>
      <c r="FJ34" s="56">
        <v>0</v>
      </c>
      <c r="FK34" s="56">
        <v>0</v>
      </c>
      <c r="FL34" s="56">
        <v>0</v>
      </c>
      <c r="FM34" s="56">
        <v>0</v>
      </c>
      <c r="FN34" s="56">
        <v>0</v>
      </c>
      <c r="FO34" s="56">
        <v>0</v>
      </c>
      <c r="FP34" s="56">
        <v>0</v>
      </c>
      <c r="FQ34" s="56">
        <v>0</v>
      </c>
      <c r="FR34" s="56">
        <v>0</v>
      </c>
      <c r="FS34" s="56">
        <v>0</v>
      </c>
      <c r="FT34" s="56">
        <v>1.52</v>
      </c>
      <c r="FU34" s="56">
        <v>82.68</v>
      </c>
      <c r="FV34" s="56">
        <v>1.1000000000000001</v>
      </c>
      <c r="FW34" s="56">
        <v>0</v>
      </c>
      <c r="FX34" s="56">
        <v>5.27</v>
      </c>
      <c r="FY34" s="56">
        <v>0</v>
      </c>
      <c r="FZ34" s="56">
        <v>0</v>
      </c>
      <c r="GA34" s="56">
        <v>5.01</v>
      </c>
      <c r="GB34" s="56">
        <v>12.08</v>
      </c>
      <c r="GC34" s="56">
        <v>18.79</v>
      </c>
      <c r="GD34" s="56">
        <v>1.1399999999999999</v>
      </c>
      <c r="GE34" s="56">
        <v>127.59</v>
      </c>
      <c r="GF34" s="56">
        <v>0</v>
      </c>
      <c r="GG34" s="56">
        <v>4.4561000000000002</v>
      </c>
      <c r="GH34" s="56">
        <v>1.61297E-2</v>
      </c>
      <c r="GI34" s="56">
        <v>0</v>
      </c>
      <c r="GJ34" s="56">
        <v>0</v>
      </c>
      <c r="GK34" s="56">
        <v>0</v>
      </c>
      <c r="GL34" s="56">
        <v>0</v>
      </c>
      <c r="GM34" s="56">
        <v>9.1244199999999998E-2</v>
      </c>
      <c r="GN34" s="56">
        <v>0.15831300000000001</v>
      </c>
      <c r="GO34" s="56">
        <v>0.30218800000000001</v>
      </c>
      <c r="GP34" s="56">
        <v>1.3338300000000001E-2</v>
      </c>
      <c r="GQ34" s="56">
        <v>5.0373099999999997</v>
      </c>
      <c r="GR34" s="56">
        <v>76.388900000000007</v>
      </c>
      <c r="GS34" s="56">
        <v>12431.4</v>
      </c>
      <c r="GT34" s="56">
        <v>141.255</v>
      </c>
      <c r="GU34" s="56">
        <v>0</v>
      </c>
      <c r="GV34" s="56">
        <v>0</v>
      </c>
      <c r="GW34" s="56">
        <v>2615</v>
      </c>
      <c r="GX34" s="56">
        <v>989.00099999999998</v>
      </c>
      <c r="GY34" s="56">
        <v>3267.2</v>
      </c>
      <c r="GZ34" s="56">
        <v>327.5</v>
      </c>
      <c r="HA34" s="56">
        <v>19847.7</v>
      </c>
      <c r="HB34" s="56">
        <v>63.584499999999998</v>
      </c>
      <c r="HC34" s="56">
        <v>0</v>
      </c>
      <c r="HD34" s="56">
        <v>0</v>
      </c>
      <c r="HE34" s="56">
        <v>0</v>
      </c>
      <c r="HF34" s="56">
        <v>138.68700000000001</v>
      </c>
      <c r="HG34" s="56">
        <v>0</v>
      </c>
      <c r="HH34" s="56">
        <v>73.400000000000006</v>
      </c>
      <c r="HI34" s="56">
        <v>0</v>
      </c>
      <c r="HJ34" s="56">
        <v>0</v>
      </c>
      <c r="HK34" s="56">
        <v>275.67200000000003</v>
      </c>
      <c r="HL34" s="56">
        <v>0</v>
      </c>
      <c r="HM34" s="56">
        <v>0</v>
      </c>
      <c r="HN34" s="56">
        <v>0</v>
      </c>
      <c r="HO34" s="56">
        <v>0</v>
      </c>
      <c r="HP34" s="56">
        <v>0</v>
      </c>
      <c r="HQ34" s="56">
        <v>0</v>
      </c>
      <c r="HR34" s="56">
        <v>0</v>
      </c>
      <c r="HS34" s="56">
        <v>0</v>
      </c>
      <c r="HT34" s="56">
        <v>0</v>
      </c>
      <c r="HU34" s="56">
        <v>0</v>
      </c>
      <c r="HV34" s="56">
        <v>5</v>
      </c>
      <c r="HW34" s="56">
        <v>153.13</v>
      </c>
      <c r="HX34" s="56">
        <v>1.1000000000000001</v>
      </c>
      <c r="HY34" s="56">
        <v>0</v>
      </c>
      <c r="HZ34" s="56">
        <v>8.75</v>
      </c>
      <c r="IA34" s="56">
        <v>21.65</v>
      </c>
      <c r="IB34" s="56">
        <v>12.26</v>
      </c>
      <c r="IC34" s="56">
        <v>26.12</v>
      </c>
      <c r="ID34" s="56">
        <v>2.36</v>
      </c>
      <c r="IE34" s="56">
        <v>230.37</v>
      </c>
      <c r="IF34" s="56">
        <v>0</v>
      </c>
      <c r="IG34" s="56">
        <v>6.7819200000000004</v>
      </c>
      <c r="IH34" s="56">
        <v>1.61297E-2</v>
      </c>
      <c r="II34" s="56">
        <v>0</v>
      </c>
      <c r="IJ34" s="56">
        <v>0</v>
      </c>
      <c r="IK34" s="56">
        <v>0.41129599999999999</v>
      </c>
      <c r="IL34" s="56">
        <v>0.118258</v>
      </c>
      <c r="IM34" s="56">
        <v>0.43522</v>
      </c>
      <c r="IN34" s="56">
        <v>4.56421E-3</v>
      </c>
      <c r="IO34" s="56">
        <v>7.7673899999999998</v>
      </c>
      <c r="IP34" s="56">
        <v>53.4</v>
      </c>
      <c r="IQ34" s="56">
        <v>0</v>
      </c>
      <c r="IR34" s="56">
        <v>53.4</v>
      </c>
      <c r="IS34" s="56">
        <v>0</v>
      </c>
      <c r="IT34" s="56">
        <v>0</v>
      </c>
      <c r="IU34" s="56">
        <v>83.9</v>
      </c>
      <c r="IV34" s="56">
        <v>6.67</v>
      </c>
      <c r="IW34" s="56">
        <v>83.9</v>
      </c>
      <c r="IX34" s="56">
        <v>6.67</v>
      </c>
      <c r="IY34" s="56">
        <v>83.9</v>
      </c>
      <c r="IZ34" s="56">
        <v>6.67</v>
      </c>
      <c r="JA34" s="56">
        <v>154.72</v>
      </c>
      <c r="JB34" s="56">
        <v>13.26</v>
      </c>
      <c r="JC34" s="56">
        <v>1</v>
      </c>
      <c r="JD34" s="56"/>
      <c r="JE34" s="56"/>
      <c r="JF34" s="56"/>
      <c r="JG34" s="56"/>
      <c r="JH34" s="56"/>
      <c r="JI34" s="56"/>
      <c r="JJ34" s="56"/>
      <c r="JK34" s="56"/>
      <c r="JL34" s="56"/>
      <c r="JM34" s="56"/>
      <c r="JN34" s="56"/>
      <c r="JO34" s="56"/>
    </row>
    <row r="35" spans="1:275" x14ac:dyDescent="0.25">
      <c r="A35" s="58">
        <v>43069.352581018517</v>
      </c>
      <c r="B35" s="56" t="s">
        <v>363</v>
      </c>
      <c r="C35" s="56" t="s">
        <v>604</v>
      </c>
      <c r="D35" s="56">
        <v>16</v>
      </c>
      <c r="E35" s="56">
        <v>1</v>
      </c>
      <c r="F35" s="56">
        <v>2700</v>
      </c>
      <c r="G35" s="56" t="s">
        <v>104</v>
      </c>
      <c r="H35" s="56" t="s">
        <v>105</v>
      </c>
      <c r="I35" s="56">
        <v>0</v>
      </c>
      <c r="J35" s="56">
        <v>58.5</v>
      </c>
      <c r="K35" s="56">
        <v>485.31200000000001</v>
      </c>
      <c r="L35" s="56">
        <v>140.55000000000001</v>
      </c>
      <c r="M35" s="56">
        <v>141.255</v>
      </c>
      <c r="N35" s="56">
        <v>0</v>
      </c>
      <c r="O35" s="56">
        <v>0</v>
      </c>
      <c r="P35" s="56">
        <v>0</v>
      </c>
      <c r="Q35" s="56">
        <v>0</v>
      </c>
      <c r="R35" s="56">
        <v>615.745</v>
      </c>
      <c r="S35" s="56">
        <v>991.94500000000005</v>
      </c>
      <c r="T35" s="56">
        <v>2371.31</v>
      </c>
      <c r="U35" s="56">
        <v>151.51499999999999</v>
      </c>
      <c r="V35" s="56">
        <v>4897.63</v>
      </c>
      <c r="W35" s="56">
        <v>552.49099999999999</v>
      </c>
      <c r="X35" s="56">
        <v>0</v>
      </c>
      <c r="Y35" s="56">
        <v>0</v>
      </c>
      <c r="Z35" s="56">
        <v>0</v>
      </c>
      <c r="AA35" s="56">
        <v>143.185</v>
      </c>
      <c r="AB35" s="56">
        <v>0</v>
      </c>
      <c r="AC35" s="56">
        <v>45.121000000000002</v>
      </c>
      <c r="AD35" s="56">
        <v>0</v>
      </c>
      <c r="AE35" s="56">
        <v>0</v>
      </c>
      <c r="AF35" s="56">
        <v>740.798</v>
      </c>
      <c r="AG35" s="56">
        <v>0</v>
      </c>
      <c r="AH35" s="56">
        <v>0</v>
      </c>
      <c r="AI35" s="56">
        <v>0</v>
      </c>
      <c r="AJ35" s="56">
        <v>0</v>
      </c>
      <c r="AK35" s="56">
        <v>0</v>
      </c>
      <c r="AL35" s="56">
        <v>0</v>
      </c>
      <c r="AM35" s="56">
        <v>0</v>
      </c>
      <c r="AN35" s="56">
        <v>0</v>
      </c>
      <c r="AO35" s="56">
        <v>0</v>
      </c>
      <c r="AP35" s="56">
        <v>0</v>
      </c>
      <c r="AQ35" s="56">
        <v>40.51</v>
      </c>
      <c r="AR35" s="56">
        <v>3.98</v>
      </c>
      <c r="AS35" s="56">
        <v>1.0900000000000001</v>
      </c>
      <c r="AT35" s="56">
        <v>0</v>
      </c>
      <c r="AU35" s="56">
        <v>8.9</v>
      </c>
      <c r="AV35" s="56">
        <v>0</v>
      </c>
      <c r="AW35" s="56">
        <v>0</v>
      </c>
      <c r="AX35" s="56">
        <v>4.9400000000000004</v>
      </c>
      <c r="AY35" s="56">
        <v>10.81</v>
      </c>
      <c r="AZ35" s="56">
        <v>18.690000000000001</v>
      </c>
      <c r="BA35" s="56">
        <v>1.1299999999999999</v>
      </c>
      <c r="BB35" s="56">
        <v>90.05</v>
      </c>
      <c r="BC35" s="56">
        <v>54.48</v>
      </c>
      <c r="BD35" s="56">
        <v>0</v>
      </c>
      <c r="BE35" s="56">
        <v>0.249532</v>
      </c>
      <c r="BF35" s="56">
        <v>1.61297E-2</v>
      </c>
      <c r="BG35" s="56">
        <v>0</v>
      </c>
      <c r="BH35" s="56">
        <v>0</v>
      </c>
      <c r="BI35" s="56">
        <v>0</v>
      </c>
      <c r="BJ35" s="56">
        <v>0</v>
      </c>
      <c r="BK35" s="56">
        <v>9.1244199999999998E-2</v>
      </c>
      <c r="BL35" s="56">
        <v>0.14355999999999999</v>
      </c>
      <c r="BM35" s="56">
        <v>0.30218800000000001</v>
      </c>
      <c r="BN35" s="56">
        <v>1.3338300000000001E-2</v>
      </c>
      <c r="BO35" s="56">
        <v>0.81599200000000005</v>
      </c>
      <c r="BP35" s="56">
        <v>0.26566200000000001</v>
      </c>
      <c r="BQ35" s="56">
        <v>485.31200000000001</v>
      </c>
      <c r="BR35" s="56">
        <v>140.55000000000001</v>
      </c>
      <c r="BS35" s="56">
        <v>141.255</v>
      </c>
      <c r="BT35" s="56">
        <v>0</v>
      </c>
      <c r="BU35" s="56">
        <v>0</v>
      </c>
      <c r="BV35" s="56">
        <v>615.745</v>
      </c>
      <c r="BW35" s="56">
        <v>991.94500000000005</v>
      </c>
      <c r="BX35" s="56">
        <v>2371.31</v>
      </c>
      <c r="BY35" s="56">
        <v>151.51499999999999</v>
      </c>
      <c r="BZ35" s="56">
        <v>4897.63</v>
      </c>
      <c r="CA35" s="56">
        <v>552.49099999999999</v>
      </c>
      <c r="CB35" s="56">
        <v>0</v>
      </c>
      <c r="CC35" s="56">
        <v>0</v>
      </c>
      <c r="CD35" s="56">
        <v>0</v>
      </c>
      <c r="CE35" s="56">
        <v>143.185</v>
      </c>
      <c r="CF35" s="56">
        <v>0</v>
      </c>
      <c r="CG35" s="56">
        <v>45.121000000000002</v>
      </c>
      <c r="CH35" s="56">
        <v>0</v>
      </c>
      <c r="CI35" s="56">
        <v>0</v>
      </c>
      <c r="CJ35" s="56">
        <v>740.79700000000003</v>
      </c>
      <c r="CK35" s="56">
        <v>0</v>
      </c>
      <c r="CL35" s="56">
        <v>0</v>
      </c>
      <c r="CM35" s="56">
        <v>0</v>
      </c>
      <c r="CN35" s="56">
        <v>0</v>
      </c>
      <c r="CO35" s="56">
        <v>0</v>
      </c>
      <c r="CP35" s="56">
        <v>0</v>
      </c>
      <c r="CQ35" s="56">
        <v>0</v>
      </c>
      <c r="CR35" s="56">
        <v>0</v>
      </c>
      <c r="CS35" s="56">
        <v>0</v>
      </c>
      <c r="CT35" s="56">
        <v>0</v>
      </c>
      <c r="CU35" s="56">
        <v>40.51</v>
      </c>
      <c r="CV35" s="56">
        <v>3.98</v>
      </c>
      <c r="CW35" s="56">
        <v>1.0900000000000001</v>
      </c>
      <c r="CX35" s="56">
        <v>0</v>
      </c>
      <c r="CY35" s="56">
        <v>8.9</v>
      </c>
      <c r="CZ35" s="56">
        <v>4.9400000000000004</v>
      </c>
      <c r="DA35" s="56">
        <v>10.81</v>
      </c>
      <c r="DB35" s="56">
        <v>18.690000000000001</v>
      </c>
      <c r="DC35" s="56">
        <v>1.1299999999999999</v>
      </c>
      <c r="DD35" s="56">
        <v>90.05</v>
      </c>
      <c r="DE35" s="56">
        <v>54.48</v>
      </c>
      <c r="DF35" s="56">
        <v>0</v>
      </c>
      <c r="DG35" s="56">
        <v>0.249533</v>
      </c>
      <c r="DH35" s="56">
        <v>1.61297E-2</v>
      </c>
      <c r="DI35" s="56">
        <v>0</v>
      </c>
      <c r="DJ35" s="56">
        <v>0</v>
      </c>
      <c r="DK35" s="56">
        <v>9.1244199999999998E-2</v>
      </c>
      <c r="DL35" s="56">
        <v>0.14355999999999999</v>
      </c>
      <c r="DM35" s="56">
        <v>0.30218800000000001</v>
      </c>
      <c r="DN35" s="56">
        <v>1.3338300000000001E-2</v>
      </c>
      <c r="DO35" s="56">
        <v>0.81599299999999997</v>
      </c>
      <c r="DP35" s="56">
        <v>0.26566299999999998</v>
      </c>
      <c r="DQ35" s="56" t="s">
        <v>925</v>
      </c>
      <c r="DR35" s="56" t="s">
        <v>875</v>
      </c>
      <c r="DS35" s="56" t="s">
        <v>22</v>
      </c>
      <c r="DT35" s="59">
        <v>1.05512E-6</v>
      </c>
      <c r="DU35" s="59">
        <v>1.04237E-6</v>
      </c>
      <c r="DV35" s="56">
        <v>0</v>
      </c>
      <c r="DW35" s="56">
        <v>0</v>
      </c>
      <c r="DX35" s="56"/>
      <c r="DY35" s="56"/>
      <c r="DZ35" s="56"/>
      <c r="EA35" s="56"/>
      <c r="EB35" s="56"/>
      <c r="EC35" s="56"/>
      <c r="ED35" s="56"/>
      <c r="EE35" s="56"/>
      <c r="EF35" s="56"/>
      <c r="EG35" s="56"/>
      <c r="EH35" s="56"/>
      <c r="EI35" s="56"/>
      <c r="EJ35" s="56"/>
      <c r="EK35" s="56"/>
      <c r="EL35" s="56"/>
      <c r="EM35" s="56"/>
      <c r="EN35" s="56">
        <v>485.31200000000001</v>
      </c>
      <c r="EO35" s="56">
        <v>140.55000000000001</v>
      </c>
      <c r="EP35" s="56">
        <v>141.255</v>
      </c>
      <c r="EQ35" s="56">
        <v>0</v>
      </c>
      <c r="ER35" s="56">
        <v>0</v>
      </c>
      <c r="ES35" s="56">
        <v>0</v>
      </c>
      <c r="ET35" s="56">
        <v>0</v>
      </c>
      <c r="EU35" s="56">
        <v>615.745</v>
      </c>
      <c r="EV35" s="56">
        <v>991.94500000000005</v>
      </c>
      <c r="EW35" s="56">
        <v>2371.31</v>
      </c>
      <c r="EX35" s="56">
        <v>151.51499999999999</v>
      </c>
      <c r="EY35" s="56">
        <v>4897.63</v>
      </c>
      <c r="EZ35" s="56">
        <v>552.49099999999999</v>
      </c>
      <c r="FA35" s="56">
        <v>0</v>
      </c>
      <c r="FB35" s="56">
        <v>0</v>
      </c>
      <c r="FC35" s="56">
        <v>0</v>
      </c>
      <c r="FD35" s="56">
        <v>143.185</v>
      </c>
      <c r="FE35" s="56">
        <v>0</v>
      </c>
      <c r="FF35" s="56">
        <v>45.121000000000002</v>
      </c>
      <c r="FG35" s="56">
        <v>0</v>
      </c>
      <c r="FH35" s="56">
        <v>0</v>
      </c>
      <c r="FI35" s="56">
        <v>740.798</v>
      </c>
      <c r="FJ35" s="56">
        <v>0</v>
      </c>
      <c r="FK35" s="56">
        <v>0</v>
      </c>
      <c r="FL35" s="56">
        <v>0</v>
      </c>
      <c r="FM35" s="56">
        <v>0</v>
      </c>
      <c r="FN35" s="56">
        <v>0</v>
      </c>
      <c r="FO35" s="56">
        <v>0</v>
      </c>
      <c r="FP35" s="56">
        <v>0</v>
      </c>
      <c r="FQ35" s="56">
        <v>0</v>
      </c>
      <c r="FR35" s="56">
        <v>0</v>
      </c>
      <c r="FS35" s="56">
        <v>0</v>
      </c>
      <c r="FT35" s="56">
        <v>40.51</v>
      </c>
      <c r="FU35" s="56">
        <v>3.98</v>
      </c>
      <c r="FV35" s="56">
        <v>1.0900000000000001</v>
      </c>
      <c r="FW35" s="56">
        <v>0</v>
      </c>
      <c r="FX35" s="56">
        <v>8.9</v>
      </c>
      <c r="FY35" s="56">
        <v>0</v>
      </c>
      <c r="FZ35" s="56">
        <v>0</v>
      </c>
      <c r="GA35" s="56">
        <v>4.9400000000000004</v>
      </c>
      <c r="GB35" s="56">
        <v>10.81</v>
      </c>
      <c r="GC35" s="56">
        <v>18.690000000000001</v>
      </c>
      <c r="GD35" s="56">
        <v>1.1299999999999999</v>
      </c>
      <c r="GE35" s="56">
        <v>90.05</v>
      </c>
      <c r="GF35" s="56">
        <v>0</v>
      </c>
      <c r="GG35" s="56">
        <v>0.249532</v>
      </c>
      <c r="GH35" s="56">
        <v>1.61297E-2</v>
      </c>
      <c r="GI35" s="56">
        <v>0</v>
      </c>
      <c r="GJ35" s="56">
        <v>0</v>
      </c>
      <c r="GK35" s="56">
        <v>0</v>
      </c>
      <c r="GL35" s="56">
        <v>0</v>
      </c>
      <c r="GM35" s="56">
        <v>9.1244199999999998E-2</v>
      </c>
      <c r="GN35" s="56">
        <v>0.14355999999999999</v>
      </c>
      <c r="GO35" s="56">
        <v>0.30218800000000001</v>
      </c>
      <c r="GP35" s="56">
        <v>1.3338300000000001E-2</v>
      </c>
      <c r="GQ35" s="56">
        <v>0.81599200000000005</v>
      </c>
      <c r="GR35" s="56">
        <v>705.41899999999998</v>
      </c>
      <c r="GS35" s="56">
        <v>563.79399999999998</v>
      </c>
      <c r="GT35" s="56">
        <v>141.255</v>
      </c>
      <c r="GU35" s="56">
        <v>0</v>
      </c>
      <c r="GV35" s="56">
        <v>0</v>
      </c>
      <c r="GW35" s="56">
        <v>2615</v>
      </c>
      <c r="GX35" s="56">
        <v>989.00099999999998</v>
      </c>
      <c r="GY35" s="56">
        <v>3267.2</v>
      </c>
      <c r="GZ35" s="56">
        <v>327.5</v>
      </c>
      <c r="HA35" s="56">
        <v>8609.17</v>
      </c>
      <c r="HB35" s="56">
        <v>588.66300000000001</v>
      </c>
      <c r="HC35" s="56">
        <v>0</v>
      </c>
      <c r="HD35" s="56">
        <v>0</v>
      </c>
      <c r="HE35" s="56">
        <v>0</v>
      </c>
      <c r="HF35" s="56">
        <v>196.17500000000001</v>
      </c>
      <c r="HG35" s="56">
        <v>0</v>
      </c>
      <c r="HH35" s="56">
        <v>73.400000000000006</v>
      </c>
      <c r="HI35" s="56">
        <v>0</v>
      </c>
      <c r="HJ35" s="56">
        <v>0</v>
      </c>
      <c r="HK35" s="56">
        <v>858.23800000000006</v>
      </c>
      <c r="HL35" s="56">
        <v>0</v>
      </c>
      <c r="HM35" s="56">
        <v>0</v>
      </c>
      <c r="HN35" s="56">
        <v>0</v>
      </c>
      <c r="HO35" s="56">
        <v>0</v>
      </c>
      <c r="HP35" s="56">
        <v>0</v>
      </c>
      <c r="HQ35" s="56">
        <v>0</v>
      </c>
      <c r="HR35" s="56">
        <v>0</v>
      </c>
      <c r="HS35" s="56">
        <v>0</v>
      </c>
      <c r="HT35" s="56">
        <v>0</v>
      </c>
      <c r="HU35" s="56">
        <v>0</v>
      </c>
      <c r="HV35" s="56">
        <v>44.47</v>
      </c>
      <c r="HW35" s="56">
        <v>16.079999999999998</v>
      </c>
      <c r="HX35" s="56">
        <v>1.0900000000000001</v>
      </c>
      <c r="HY35" s="56">
        <v>0</v>
      </c>
      <c r="HZ35" s="56">
        <v>12.2</v>
      </c>
      <c r="IA35" s="56">
        <v>21.32</v>
      </c>
      <c r="IB35" s="56">
        <v>12.23</v>
      </c>
      <c r="IC35" s="56">
        <v>25.97</v>
      </c>
      <c r="ID35" s="56">
        <v>2.31</v>
      </c>
      <c r="IE35" s="56">
        <v>135.66999999999999</v>
      </c>
      <c r="IF35" s="56">
        <v>0</v>
      </c>
      <c r="IG35" s="56">
        <v>1.1144099999999999</v>
      </c>
      <c r="IH35" s="56">
        <v>1.61297E-2</v>
      </c>
      <c r="II35" s="56">
        <v>0</v>
      </c>
      <c r="IJ35" s="56">
        <v>0</v>
      </c>
      <c r="IK35" s="56">
        <v>0.41129599999999999</v>
      </c>
      <c r="IL35" s="56">
        <v>0.118258</v>
      </c>
      <c r="IM35" s="56">
        <v>0.43522</v>
      </c>
      <c r="IN35" s="56">
        <v>4.56421E-3</v>
      </c>
      <c r="IO35" s="56">
        <v>2.0998800000000002</v>
      </c>
      <c r="IP35" s="56">
        <v>58.5</v>
      </c>
      <c r="IQ35" s="56">
        <v>0</v>
      </c>
      <c r="IR35" s="56">
        <v>58.5</v>
      </c>
      <c r="IS35" s="56">
        <v>0</v>
      </c>
      <c r="IT35" s="56">
        <v>0</v>
      </c>
      <c r="IU35" s="56">
        <v>8.2799999999999994</v>
      </c>
      <c r="IV35" s="56">
        <v>46.2</v>
      </c>
      <c r="IW35" s="56">
        <v>8.2799999999999994</v>
      </c>
      <c r="IX35" s="56">
        <v>46.2</v>
      </c>
      <c r="IY35" s="56">
        <v>8.2799999999999994</v>
      </c>
      <c r="IZ35" s="56">
        <v>46.2</v>
      </c>
      <c r="JA35" s="56">
        <v>21.74</v>
      </c>
      <c r="JB35" s="56">
        <v>52.1</v>
      </c>
      <c r="JC35" s="56">
        <v>1</v>
      </c>
      <c r="JD35" s="56"/>
      <c r="JE35" s="56"/>
      <c r="JF35" s="56"/>
      <c r="JG35" s="56"/>
      <c r="JH35" s="56"/>
      <c r="JI35" s="56"/>
      <c r="JJ35" s="56"/>
      <c r="JK35" s="56"/>
      <c r="JL35" s="56"/>
      <c r="JM35" s="56"/>
      <c r="JN35" s="56"/>
      <c r="JO35" s="56"/>
    </row>
    <row r="36" spans="1:275" x14ac:dyDescent="0.25">
      <c r="A36" s="58">
        <v>43069.35261574074</v>
      </c>
      <c r="B36" s="56" t="s">
        <v>364</v>
      </c>
      <c r="C36" s="56" t="s">
        <v>605</v>
      </c>
      <c r="D36" s="56">
        <v>1</v>
      </c>
      <c r="E36" s="56">
        <v>8</v>
      </c>
      <c r="F36" s="56">
        <v>6960</v>
      </c>
      <c r="G36" s="56" t="s">
        <v>104</v>
      </c>
      <c r="H36" s="56" t="s">
        <v>105</v>
      </c>
      <c r="I36" s="56">
        <v>0</v>
      </c>
      <c r="J36" s="56">
        <v>62.1</v>
      </c>
      <c r="K36" s="56">
        <v>427.97699999999998</v>
      </c>
      <c r="L36" s="56">
        <v>9.4939900000000002</v>
      </c>
      <c r="M36" s="56">
        <v>785.77200000000005</v>
      </c>
      <c r="N36" s="56">
        <v>0</v>
      </c>
      <c r="O36" s="56">
        <v>0</v>
      </c>
      <c r="P36" s="56">
        <v>0</v>
      </c>
      <c r="Q36" s="56">
        <v>0</v>
      </c>
      <c r="R36" s="56">
        <v>2033.7</v>
      </c>
      <c r="S36" s="56">
        <v>5319.46</v>
      </c>
      <c r="T36" s="56">
        <v>12062</v>
      </c>
      <c r="U36" s="56">
        <v>433.91399999999999</v>
      </c>
      <c r="V36" s="56">
        <v>21072.3</v>
      </c>
      <c r="W36" s="56">
        <v>485.94400000000002</v>
      </c>
      <c r="X36" s="56">
        <v>0</v>
      </c>
      <c r="Y36" s="56">
        <v>0</v>
      </c>
      <c r="Z36" s="56">
        <v>0</v>
      </c>
      <c r="AA36" s="56">
        <v>771.14800000000002</v>
      </c>
      <c r="AB36" s="56">
        <v>0</v>
      </c>
      <c r="AC36" s="56">
        <v>287.95400000000001</v>
      </c>
      <c r="AD36" s="56">
        <v>0</v>
      </c>
      <c r="AE36" s="56">
        <v>0</v>
      </c>
      <c r="AF36" s="56">
        <v>1545.05</v>
      </c>
      <c r="AG36" s="56">
        <v>0</v>
      </c>
      <c r="AH36" s="56">
        <v>0</v>
      </c>
      <c r="AI36" s="56">
        <v>0</v>
      </c>
      <c r="AJ36" s="56">
        <v>0</v>
      </c>
      <c r="AK36" s="56">
        <v>0</v>
      </c>
      <c r="AL36" s="56">
        <v>0</v>
      </c>
      <c r="AM36" s="56">
        <v>0</v>
      </c>
      <c r="AN36" s="56">
        <v>0</v>
      </c>
      <c r="AO36" s="56">
        <v>0</v>
      </c>
      <c r="AP36" s="56">
        <v>0</v>
      </c>
      <c r="AQ36" s="56">
        <v>13.83</v>
      </c>
      <c r="AR36" s="56">
        <v>0.1</v>
      </c>
      <c r="AS36" s="56">
        <v>2.4700000000000002</v>
      </c>
      <c r="AT36" s="56">
        <v>0</v>
      </c>
      <c r="AU36" s="56">
        <v>18.329999999999998</v>
      </c>
      <c r="AV36" s="56">
        <v>0</v>
      </c>
      <c r="AW36" s="56">
        <v>0</v>
      </c>
      <c r="AX36" s="56">
        <v>6.6</v>
      </c>
      <c r="AY36" s="56">
        <v>23.95</v>
      </c>
      <c r="AZ36" s="56">
        <v>38.54</v>
      </c>
      <c r="BA36" s="56">
        <v>1.31</v>
      </c>
      <c r="BB36" s="56">
        <v>105.13</v>
      </c>
      <c r="BC36" s="56">
        <v>34.729999999999997</v>
      </c>
      <c r="BD36" s="56">
        <v>0</v>
      </c>
      <c r="BE36" s="56">
        <v>3.4056400000000001E-3</v>
      </c>
      <c r="BF36" s="56">
        <v>8.9726299999999995E-2</v>
      </c>
      <c r="BG36" s="56">
        <v>0</v>
      </c>
      <c r="BH36" s="56">
        <v>0</v>
      </c>
      <c r="BI36" s="56">
        <v>0</v>
      </c>
      <c r="BJ36" s="56">
        <v>0</v>
      </c>
      <c r="BK36" s="56">
        <v>0.30136400000000002</v>
      </c>
      <c r="BL36" s="56">
        <v>0.70475900000000002</v>
      </c>
      <c r="BM36" s="56">
        <v>1.54311</v>
      </c>
      <c r="BN36" s="56">
        <v>3.8198599999999999E-2</v>
      </c>
      <c r="BO36" s="56">
        <v>2.6805599999999998</v>
      </c>
      <c r="BP36" s="56">
        <v>9.3131900000000004E-2</v>
      </c>
      <c r="BQ36" s="56">
        <v>427.97699999999998</v>
      </c>
      <c r="BR36" s="56">
        <v>9.4939900000000002</v>
      </c>
      <c r="BS36" s="56">
        <v>785.77200000000005</v>
      </c>
      <c r="BT36" s="56">
        <v>0</v>
      </c>
      <c r="BU36" s="56">
        <v>0</v>
      </c>
      <c r="BV36" s="56">
        <v>2033.7</v>
      </c>
      <c r="BW36" s="56">
        <v>5319.46</v>
      </c>
      <c r="BX36" s="56">
        <v>12062</v>
      </c>
      <c r="BY36" s="56">
        <v>433.91399999999999</v>
      </c>
      <c r="BZ36" s="56">
        <v>21072.3</v>
      </c>
      <c r="CA36" s="56">
        <v>485.94400000000002</v>
      </c>
      <c r="CB36" s="56">
        <v>0</v>
      </c>
      <c r="CC36" s="56">
        <v>0</v>
      </c>
      <c r="CD36" s="56">
        <v>0</v>
      </c>
      <c r="CE36" s="56">
        <v>771.14800000000002</v>
      </c>
      <c r="CF36" s="56">
        <v>0</v>
      </c>
      <c r="CG36" s="56">
        <v>287.95400000000001</v>
      </c>
      <c r="CH36" s="56">
        <v>0</v>
      </c>
      <c r="CI36" s="56">
        <v>0</v>
      </c>
      <c r="CJ36" s="56">
        <v>1545.05</v>
      </c>
      <c r="CK36" s="56">
        <v>0</v>
      </c>
      <c r="CL36" s="56">
        <v>0</v>
      </c>
      <c r="CM36" s="56">
        <v>0</v>
      </c>
      <c r="CN36" s="56">
        <v>0</v>
      </c>
      <c r="CO36" s="56">
        <v>0</v>
      </c>
      <c r="CP36" s="56">
        <v>0</v>
      </c>
      <c r="CQ36" s="56">
        <v>0</v>
      </c>
      <c r="CR36" s="56">
        <v>0</v>
      </c>
      <c r="CS36" s="56">
        <v>0</v>
      </c>
      <c r="CT36" s="56">
        <v>0</v>
      </c>
      <c r="CU36" s="56">
        <v>13.83</v>
      </c>
      <c r="CV36" s="56">
        <v>0.1</v>
      </c>
      <c r="CW36" s="56">
        <v>2.4700000000000002</v>
      </c>
      <c r="CX36" s="56">
        <v>0</v>
      </c>
      <c r="CY36" s="56">
        <v>18.329999999999998</v>
      </c>
      <c r="CZ36" s="56">
        <v>6.6</v>
      </c>
      <c r="DA36" s="56">
        <v>23.95</v>
      </c>
      <c r="DB36" s="56">
        <v>38.54</v>
      </c>
      <c r="DC36" s="56">
        <v>1.31</v>
      </c>
      <c r="DD36" s="56">
        <v>105.13</v>
      </c>
      <c r="DE36" s="56">
        <v>34.729999999999997</v>
      </c>
      <c r="DF36" s="56">
        <v>0</v>
      </c>
      <c r="DG36" s="56">
        <v>3.4056400000000001E-3</v>
      </c>
      <c r="DH36" s="56">
        <v>8.9726299999999995E-2</v>
      </c>
      <c r="DI36" s="56">
        <v>0</v>
      </c>
      <c r="DJ36" s="56">
        <v>0</v>
      </c>
      <c r="DK36" s="56">
        <v>0.30136400000000002</v>
      </c>
      <c r="DL36" s="56">
        <v>0.70475900000000002</v>
      </c>
      <c r="DM36" s="56">
        <v>1.54311</v>
      </c>
      <c r="DN36" s="56">
        <v>3.8198599999999999E-2</v>
      </c>
      <c r="DO36" s="56">
        <v>2.6805599999999998</v>
      </c>
      <c r="DP36" s="56">
        <v>9.3131900000000004E-2</v>
      </c>
      <c r="DQ36" s="56" t="s">
        <v>925</v>
      </c>
      <c r="DR36" s="56" t="s">
        <v>875</v>
      </c>
      <c r="DS36" s="56" t="s">
        <v>22</v>
      </c>
      <c r="DT36" s="56">
        <v>0</v>
      </c>
      <c r="DU36" s="56">
        <v>0</v>
      </c>
      <c r="DV36" s="56">
        <v>0</v>
      </c>
      <c r="DW36" s="56">
        <v>0</v>
      </c>
      <c r="DX36" s="56"/>
      <c r="DY36" s="56"/>
      <c r="DZ36" s="56"/>
      <c r="EA36" s="56"/>
      <c r="EB36" s="56"/>
      <c r="EC36" s="56"/>
      <c r="ED36" s="56"/>
      <c r="EE36" s="56"/>
      <c r="EF36" s="56"/>
      <c r="EG36" s="56"/>
      <c r="EH36" s="56"/>
      <c r="EI36" s="56"/>
      <c r="EJ36" s="56"/>
      <c r="EK36" s="56"/>
      <c r="EL36" s="56"/>
      <c r="EM36" s="56"/>
      <c r="EN36" s="56">
        <v>427.97699999999998</v>
      </c>
      <c r="EO36" s="56">
        <v>9.4939900000000002</v>
      </c>
      <c r="EP36" s="56">
        <v>785.77200000000005</v>
      </c>
      <c r="EQ36" s="56">
        <v>0</v>
      </c>
      <c r="ER36" s="56">
        <v>0</v>
      </c>
      <c r="ES36" s="56">
        <v>0</v>
      </c>
      <c r="ET36" s="56">
        <v>0</v>
      </c>
      <c r="EU36" s="56">
        <v>2033.7</v>
      </c>
      <c r="EV36" s="56">
        <v>5319.46</v>
      </c>
      <c r="EW36" s="56">
        <v>12062</v>
      </c>
      <c r="EX36" s="56">
        <v>433.91399999999999</v>
      </c>
      <c r="EY36" s="56">
        <v>21072.3</v>
      </c>
      <c r="EZ36" s="56">
        <v>485.94400000000002</v>
      </c>
      <c r="FA36" s="56">
        <v>0</v>
      </c>
      <c r="FB36" s="56">
        <v>0</v>
      </c>
      <c r="FC36" s="56">
        <v>0</v>
      </c>
      <c r="FD36" s="56">
        <v>771.14800000000002</v>
      </c>
      <c r="FE36" s="56">
        <v>0</v>
      </c>
      <c r="FF36" s="56">
        <v>287.95400000000001</v>
      </c>
      <c r="FG36" s="56">
        <v>0</v>
      </c>
      <c r="FH36" s="56">
        <v>0</v>
      </c>
      <c r="FI36" s="56">
        <v>1545.05</v>
      </c>
      <c r="FJ36" s="56">
        <v>0</v>
      </c>
      <c r="FK36" s="56">
        <v>0</v>
      </c>
      <c r="FL36" s="56">
        <v>0</v>
      </c>
      <c r="FM36" s="56">
        <v>0</v>
      </c>
      <c r="FN36" s="56">
        <v>0</v>
      </c>
      <c r="FO36" s="56">
        <v>0</v>
      </c>
      <c r="FP36" s="56">
        <v>0</v>
      </c>
      <c r="FQ36" s="56">
        <v>0</v>
      </c>
      <c r="FR36" s="56">
        <v>0</v>
      </c>
      <c r="FS36" s="56">
        <v>0</v>
      </c>
      <c r="FT36" s="56">
        <v>13.83</v>
      </c>
      <c r="FU36" s="56">
        <v>0.1</v>
      </c>
      <c r="FV36" s="56">
        <v>2.4700000000000002</v>
      </c>
      <c r="FW36" s="56">
        <v>0</v>
      </c>
      <c r="FX36" s="56">
        <v>18.329999999999998</v>
      </c>
      <c r="FY36" s="56">
        <v>0</v>
      </c>
      <c r="FZ36" s="56">
        <v>0</v>
      </c>
      <c r="GA36" s="56">
        <v>6.6</v>
      </c>
      <c r="GB36" s="56">
        <v>23.95</v>
      </c>
      <c r="GC36" s="56">
        <v>38.54</v>
      </c>
      <c r="GD36" s="56">
        <v>1.31</v>
      </c>
      <c r="GE36" s="56">
        <v>105.13</v>
      </c>
      <c r="GF36" s="56">
        <v>0</v>
      </c>
      <c r="GG36" s="56">
        <v>3.4056400000000001E-3</v>
      </c>
      <c r="GH36" s="56">
        <v>8.9726299999999995E-2</v>
      </c>
      <c r="GI36" s="56">
        <v>0</v>
      </c>
      <c r="GJ36" s="56">
        <v>0</v>
      </c>
      <c r="GK36" s="56">
        <v>0</v>
      </c>
      <c r="GL36" s="56">
        <v>0</v>
      </c>
      <c r="GM36" s="56">
        <v>0.30136400000000002</v>
      </c>
      <c r="GN36" s="56">
        <v>0.70475900000000002</v>
      </c>
      <c r="GO36" s="56">
        <v>1.54311</v>
      </c>
      <c r="GP36" s="56">
        <v>3.8198599999999999E-2</v>
      </c>
      <c r="GQ36" s="56">
        <v>2.6805599999999998</v>
      </c>
      <c r="GR36" s="56">
        <v>802.34900000000005</v>
      </c>
      <c r="GS36" s="56">
        <v>0.85324800000000001</v>
      </c>
      <c r="GT36" s="56">
        <v>785.77200000000005</v>
      </c>
      <c r="GU36" s="56">
        <v>0</v>
      </c>
      <c r="GV36" s="56">
        <v>0</v>
      </c>
      <c r="GW36" s="56">
        <v>5894.96</v>
      </c>
      <c r="GX36" s="56">
        <v>6547.68</v>
      </c>
      <c r="GY36" s="56">
        <v>10697.7</v>
      </c>
      <c r="GZ36" s="56">
        <v>540.49900000000002</v>
      </c>
      <c r="HA36" s="56">
        <v>25269.9</v>
      </c>
      <c r="HB36" s="56">
        <v>667.77200000000005</v>
      </c>
      <c r="HC36" s="56">
        <v>0</v>
      </c>
      <c r="HD36" s="56">
        <v>0</v>
      </c>
      <c r="HE36" s="56">
        <v>0</v>
      </c>
      <c r="HF36" s="56">
        <v>1216.0999999999999</v>
      </c>
      <c r="HG36" s="56">
        <v>0</v>
      </c>
      <c r="HH36" s="56">
        <v>291.12400000000002</v>
      </c>
      <c r="HI36" s="56">
        <v>0</v>
      </c>
      <c r="HJ36" s="56">
        <v>0</v>
      </c>
      <c r="HK36" s="56">
        <v>2175</v>
      </c>
      <c r="HL36" s="56">
        <v>0</v>
      </c>
      <c r="HM36" s="56">
        <v>0</v>
      </c>
      <c r="HN36" s="56">
        <v>0</v>
      </c>
      <c r="HO36" s="56">
        <v>0</v>
      </c>
      <c r="HP36" s="56">
        <v>0</v>
      </c>
      <c r="HQ36" s="56">
        <v>0</v>
      </c>
      <c r="HR36" s="56">
        <v>0</v>
      </c>
      <c r="HS36" s="56">
        <v>0</v>
      </c>
      <c r="HT36" s="56">
        <v>0</v>
      </c>
      <c r="HU36" s="56">
        <v>0</v>
      </c>
      <c r="HV36" s="56">
        <v>19.55</v>
      </c>
      <c r="HW36" s="56">
        <v>0.01</v>
      </c>
      <c r="HX36" s="56">
        <v>2.4700000000000002</v>
      </c>
      <c r="HY36" s="56">
        <v>0</v>
      </c>
      <c r="HZ36" s="56">
        <v>28.91</v>
      </c>
      <c r="IA36" s="56">
        <v>19.34</v>
      </c>
      <c r="IB36" s="56">
        <v>27.59</v>
      </c>
      <c r="IC36" s="56">
        <v>34.31</v>
      </c>
      <c r="ID36" s="56">
        <v>1.54</v>
      </c>
      <c r="IE36" s="56">
        <v>133.72</v>
      </c>
      <c r="IF36" s="56">
        <v>0</v>
      </c>
      <c r="IG36" s="56">
        <v>0</v>
      </c>
      <c r="IH36" s="56">
        <v>8.9726299999999995E-2</v>
      </c>
      <c r="II36" s="56">
        <v>0</v>
      </c>
      <c r="IJ36" s="56">
        <v>0</v>
      </c>
      <c r="IK36" s="56">
        <v>0.92718</v>
      </c>
      <c r="IL36" s="56">
        <v>0.77117400000000003</v>
      </c>
      <c r="IM36" s="56">
        <v>1.42503</v>
      </c>
      <c r="IN36" s="56">
        <v>7.5326799999999999E-3</v>
      </c>
      <c r="IO36" s="56">
        <v>3.22065</v>
      </c>
      <c r="IP36" s="56">
        <v>62.1</v>
      </c>
      <c r="IQ36" s="56">
        <v>0</v>
      </c>
      <c r="IR36" s="56">
        <v>62.1</v>
      </c>
      <c r="IS36" s="56">
        <v>0</v>
      </c>
      <c r="IT36" s="56">
        <v>0</v>
      </c>
      <c r="IU36" s="56">
        <v>3.74</v>
      </c>
      <c r="IV36" s="56">
        <v>30.99</v>
      </c>
      <c r="IW36" s="56">
        <v>3.74</v>
      </c>
      <c r="IX36" s="56">
        <v>30.99</v>
      </c>
      <c r="IY36" s="56">
        <v>3.74</v>
      </c>
      <c r="IZ36" s="56">
        <v>30.99</v>
      </c>
      <c r="JA36" s="56">
        <v>4.62</v>
      </c>
      <c r="JB36" s="56">
        <v>46.32</v>
      </c>
      <c r="JC36" s="56">
        <v>1</v>
      </c>
      <c r="JD36" s="56"/>
      <c r="JE36" s="56"/>
      <c r="JF36" s="56"/>
      <c r="JG36" s="56"/>
      <c r="JH36" s="56"/>
      <c r="JI36" s="56"/>
      <c r="JJ36" s="56"/>
      <c r="JK36" s="56"/>
      <c r="JL36" s="56"/>
      <c r="JM36" s="56"/>
      <c r="JN36" s="56"/>
      <c r="JO36" s="56"/>
    </row>
    <row r="37" spans="1:275" x14ac:dyDescent="0.25">
      <c r="A37" s="58">
        <v>43069.35261574074</v>
      </c>
      <c r="B37" s="56" t="s">
        <v>365</v>
      </c>
      <c r="C37" s="56" t="s">
        <v>606</v>
      </c>
      <c r="D37" s="56">
        <v>2</v>
      </c>
      <c r="E37" s="56">
        <v>8</v>
      </c>
      <c r="F37" s="56">
        <v>6960</v>
      </c>
      <c r="G37" s="56" t="s">
        <v>104</v>
      </c>
      <c r="H37" s="56" t="s">
        <v>105</v>
      </c>
      <c r="I37" s="56">
        <v>0</v>
      </c>
      <c r="J37" s="56">
        <v>58.4</v>
      </c>
      <c r="K37" s="56">
        <v>306.71199999999999</v>
      </c>
      <c r="L37" s="56">
        <v>567.56200000000001</v>
      </c>
      <c r="M37" s="56">
        <v>785.77200000000005</v>
      </c>
      <c r="N37" s="56">
        <v>0</v>
      </c>
      <c r="O37" s="56">
        <v>0</v>
      </c>
      <c r="P37" s="56">
        <v>0</v>
      </c>
      <c r="Q37" s="56">
        <v>0</v>
      </c>
      <c r="R37" s="56">
        <v>2033.7</v>
      </c>
      <c r="S37" s="56">
        <v>5410.85</v>
      </c>
      <c r="T37" s="56">
        <v>12062</v>
      </c>
      <c r="U37" s="56">
        <v>433.91399999999999</v>
      </c>
      <c r="V37" s="56">
        <v>21600.5</v>
      </c>
      <c r="W37" s="56">
        <v>348.24200000000002</v>
      </c>
      <c r="X37" s="56">
        <v>0</v>
      </c>
      <c r="Y37" s="56">
        <v>0</v>
      </c>
      <c r="Z37" s="56">
        <v>0</v>
      </c>
      <c r="AA37" s="56">
        <v>692.32299999999998</v>
      </c>
      <c r="AB37" s="56">
        <v>0</v>
      </c>
      <c r="AC37" s="56">
        <v>287.95400000000001</v>
      </c>
      <c r="AD37" s="56">
        <v>0</v>
      </c>
      <c r="AE37" s="56">
        <v>0</v>
      </c>
      <c r="AF37" s="56">
        <v>1328.52</v>
      </c>
      <c r="AG37" s="56">
        <v>0</v>
      </c>
      <c r="AH37" s="56">
        <v>0</v>
      </c>
      <c r="AI37" s="56">
        <v>0</v>
      </c>
      <c r="AJ37" s="56">
        <v>0</v>
      </c>
      <c r="AK37" s="56">
        <v>0</v>
      </c>
      <c r="AL37" s="56">
        <v>0</v>
      </c>
      <c r="AM37" s="56">
        <v>0</v>
      </c>
      <c r="AN37" s="56">
        <v>0</v>
      </c>
      <c r="AO37" s="56">
        <v>0</v>
      </c>
      <c r="AP37" s="56">
        <v>0</v>
      </c>
      <c r="AQ37" s="56">
        <v>10.19</v>
      </c>
      <c r="AR37" s="56">
        <v>7.07</v>
      </c>
      <c r="AS37" s="56">
        <v>2.4700000000000002</v>
      </c>
      <c r="AT37" s="56">
        <v>0</v>
      </c>
      <c r="AU37" s="56">
        <v>16.54</v>
      </c>
      <c r="AV37" s="56">
        <v>0</v>
      </c>
      <c r="AW37" s="56">
        <v>0</v>
      </c>
      <c r="AX37" s="56">
        <v>6.61</v>
      </c>
      <c r="AY37" s="56">
        <v>24.34</v>
      </c>
      <c r="AZ37" s="56">
        <v>38.58</v>
      </c>
      <c r="BA37" s="56">
        <v>1.31</v>
      </c>
      <c r="BB37" s="56">
        <v>107.11</v>
      </c>
      <c r="BC37" s="56">
        <v>36.270000000000003</v>
      </c>
      <c r="BD37" s="56">
        <v>0</v>
      </c>
      <c r="BE37" s="56">
        <v>1.11416</v>
      </c>
      <c r="BF37" s="56">
        <v>8.9726299999999995E-2</v>
      </c>
      <c r="BG37" s="56">
        <v>0</v>
      </c>
      <c r="BH37" s="56">
        <v>0</v>
      </c>
      <c r="BI37" s="56">
        <v>0</v>
      </c>
      <c r="BJ37" s="56">
        <v>0</v>
      </c>
      <c r="BK37" s="56">
        <v>0.30136400000000002</v>
      </c>
      <c r="BL37" s="56">
        <v>0.72795399999999999</v>
      </c>
      <c r="BM37" s="56">
        <v>1.54311</v>
      </c>
      <c r="BN37" s="56">
        <v>3.8198599999999999E-2</v>
      </c>
      <c r="BO37" s="56">
        <v>3.8145199999999999</v>
      </c>
      <c r="BP37" s="56">
        <v>1.2038899999999999</v>
      </c>
      <c r="BQ37" s="56">
        <v>306.71199999999999</v>
      </c>
      <c r="BR37" s="56">
        <v>567.56200000000001</v>
      </c>
      <c r="BS37" s="56">
        <v>785.77200000000005</v>
      </c>
      <c r="BT37" s="56">
        <v>0</v>
      </c>
      <c r="BU37" s="56">
        <v>0</v>
      </c>
      <c r="BV37" s="56">
        <v>2033.7</v>
      </c>
      <c r="BW37" s="56">
        <v>5410.85</v>
      </c>
      <c r="BX37" s="56">
        <v>12062</v>
      </c>
      <c r="BY37" s="56">
        <v>433.91399999999999</v>
      </c>
      <c r="BZ37" s="56">
        <v>21600.5</v>
      </c>
      <c r="CA37" s="56">
        <v>348.24200000000002</v>
      </c>
      <c r="CB37" s="56">
        <v>0</v>
      </c>
      <c r="CC37" s="56">
        <v>0</v>
      </c>
      <c r="CD37" s="56">
        <v>0</v>
      </c>
      <c r="CE37" s="56">
        <v>692.32299999999998</v>
      </c>
      <c r="CF37" s="56">
        <v>0</v>
      </c>
      <c r="CG37" s="56">
        <v>287.95400000000001</v>
      </c>
      <c r="CH37" s="56">
        <v>0</v>
      </c>
      <c r="CI37" s="56">
        <v>0</v>
      </c>
      <c r="CJ37" s="56">
        <v>1328.52</v>
      </c>
      <c r="CK37" s="56">
        <v>0</v>
      </c>
      <c r="CL37" s="56">
        <v>0</v>
      </c>
      <c r="CM37" s="56">
        <v>0</v>
      </c>
      <c r="CN37" s="56">
        <v>0</v>
      </c>
      <c r="CO37" s="56">
        <v>0</v>
      </c>
      <c r="CP37" s="56">
        <v>0</v>
      </c>
      <c r="CQ37" s="56">
        <v>0</v>
      </c>
      <c r="CR37" s="56">
        <v>0</v>
      </c>
      <c r="CS37" s="56">
        <v>0</v>
      </c>
      <c r="CT37" s="56">
        <v>0</v>
      </c>
      <c r="CU37" s="56">
        <v>10.19</v>
      </c>
      <c r="CV37" s="56">
        <v>7.07</v>
      </c>
      <c r="CW37" s="56">
        <v>2.4700000000000002</v>
      </c>
      <c r="CX37" s="56">
        <v>0</v>
      </c>
      <c r="CY37" s="56">
        <v>16.54</v>
      </c>
      <c r="CZ37" s="56">
        <v>6.61</v>
      </c>
      <c r="DA37" s="56">
        <v>24.34</v>
      </c>
      <c r="DB37" s="56">
        <v>38.58</v>
      </c>
      <c r="DC37" s="56">
        <v>1.31</v>
      </c>
      <c r="DD37" s="56">
        <v>107.11</v>
      </c>
      <c r="DE37" s="56">
        <v>36.270000000000003</v>
      </c>
      <c r="DF37" s="56">
        <v>0</v>
      </c>
      <c r="DG37" s="56">
        <v>1.11416</v>
      </c>
      <c r="DH37" s="56">
        <v>8.9726299999999995E-2</v>
      </c>
      <c r="DI37" s="56">
        <v>0</v>
      </c>
      <c r="DJ37" s="56">
        <v>0</v>
      </c>
      <c r="DK37" s="56">
        <v>0.30136400000000002</v>
      </c>
      <c r="DL37" s="56">
        <v>0.72795399999999999</v>
      </c>
      <c r="DM37" s="56">
        <v>1.54311</v>
      </c>
      <c r="DN37" s="56">
        <v>3.8198599999999999E-2</v>
      </c>
      <c r="DO37" s="56">
        <v>3.8145199999999999</v>
      </c>
      <c r="DP37" s="56">
        <v>1.2038899999999999</v>
      </c>
      <c r="DQ37" s="56" t="s">
        <v>925</v>
      </c>
      <c r="DR37" s="56" t="s">
        <v>875</v>
      </c>
      <c r="DS37" s="56" t="s">
        <v>22</v>
      </c>
      <c r="DT37" s="56">
        <v>0</v>
      </c>
      <c r="DU37" s="56">
        <v>0</v>
      </c>
      <c r="DV37" s="56">
        <v>0</v>
      </c>
      <c r="DW37" s="56">
        <v>0</v>
      </c>
      <c r="DX37" s="56"/>
      <c r="DY37" s="56"/>
      <c r="DZ37" s="56"/>
      <c r="EA37" s="56"/>
      <c r="EB37" s="56"/>
      <c r="EC37" s="56"/>
      <c r="ED37" s="56"/>
      <c r="EE37" s="56"/>
      <c r="EF37" s="56"/>
      <c r="EG37" s="56"/>
      <c r="EH37" s="56"/>
      <c r="EI37" s="56"/>
      <c r="EJ37" s="56"/>
      <c r="EK37" s="56"/>
      <c r="EL37" s="56"/>
      <c r="EM37" s="56"/>
      <c r="EN37" s="56">
        <v>306.71199999999999</v>
      </c>
      <c r="EO37" s="56">
        <v>567.56200000000001</v>
      </c>
      <c r="EP37" s="56">
        <v>785.77200000000005</v>
      </c>
      <c r="EQ37" s="56">
        <v>0</v>
      </c>
      <c r="ER37" s="56">
        <v>0</v>
      </c>
      <c r="ES37" s="56">
        <v>0</v>
      </c>
      <c r="ET37" s="56">
        <v>0</v>
      </c>
      <c r="EU37" s="56">
        <v>2033.7</v>
      </c>
      <c r="EV37" s="56">
        <v>5410.85</v>
      </c>
      <c r="EW37" s="56">
        <v>12062</v>
      </c>
      <c r="EX37" s="56">
        <v>433.91399999999999</v>
      </c>
      <c r="EY37" s="56">
        <v>21600.5</v>
      </c>
      <c r="EZ37" s="56">
        <v>348.24200000000002</v>
      </c>
      <c r="FA37" s="56">
        <v>0</v>
      </c>
      <c r="FB37" s="56">
        <v>0</v>
      </c>
      <c r="FC37" s="56">
        <v>0</v>
      </c>
      <c r="FD37" s="56">
        <v>692.32299999999998</v>
      </c>
      <c r="FE37" s="56">
        <v>0</v>
      </c>
      <c r="FF37" s="56">
        <v>287.95400000000001</v>
      </c>
      <c r="FG37" s="56">
        <v>0</v>
      </c>
      <c r="FH37" s="56">
        <v>0</v>
      </c>
      <c r="FI37" s="56">
        <v>1328.52</v>
      </c>
      <c r="FJ37" s="56">
        <v>0</v>
      </c>
      <c r="FK37" s="56">
        <v>0</v>
      </c>
      <c r="FL37" s="56">
        <v>0</v>
      </c>
      <c r="FM37" s="56">
        <v>0</v>
      </c>
      <c r="FN37" s="56">
        <v>0</v>
      </c>
      <c r="FO37" s="56">
        <v>0</v>
      </c>
      <c r="FP37" s="56">
        <v>0</v>
      </c>
      <c r="FQ37" s="56">
        <v>0</v>
      </c>
      <c r="FR37" s="56">
        <v>0</v>
      </c>
      <c r="FS37" s="56">
        <v>0</v>
      </c>
      <c r="FT37" s="56">
        <v>10.19</v>
      </c>
      <c r="FU37" s="56">
        <v>7.07</v>
      </c>
      <c r="FV37" s="56">
        <v>2.4700000000000002</v>
      </c>
      <c r="FW37" s="56">
        <v>0</v>
      </c>
      <c r="FX37" s="56">
        <v>16.54</v>
      </c>
      <c r="FY37" s="56">
        <v>0</v>
      </c>
      <c r="FZ37" s="56">
        <v>0</v>
      </c>
      <c r="GA37" s="56">
        <v>6.61</v>
      </c>
      <c r="GB37" s="56">
        <v>24.34</v>
      </c>
      <c r="GC37" s="56">
        <v>38.58</v>
      </c>
      <c r="GD37" s="56">
        <v>1.31</v>
      </c>
      <c r="GE37" s="56">
        <v>107.11</v>
      </c>
      <c r="GF37" s="56">
        <v>0</v>
      </c>
      <c r="GG37" s="56">
        <v>1.11416</v>
      </c>
      <c r="GH37" s="56">
        <v>8.9726299999999995E-2</v>
      </c>
      <c r="GI37" s="56">
        <v>0</v>
      </c>
      <c r="GJ37" s="56">
        <v>0</v>
      </c>
      <c r="GK37" s="56">
        <v>0</v>
      </c>
      <c r="GL37" s="56">
        <v>0</v>
      </c>
      <c r="GM37" s="56">
        <v>0.30136400000000002</v>
      </c>
      <c r="GN37" s="56">
        <v>0.72795399999999999</v>
      </c>
      <c r="GO37" s="56">
        <v>1.54311</v>
      </c>
      <c r="GP37" s="56">
        <v>3.8198599999999999E-2</v>
      </c>
      <c r="GQ37" s="56">
        <v>3.8145199999999999</v>
      </c>
      <c r="GR37" s="56">
        <v>1004.1</v>
      </c>
      <c r="GS37" s="56">
        <v>1131.06</v>
      </c>
      <c r="GT37" s="56">
        <v>785.77200000000005</v>
      </c>
      <c r="GU37" s="56">
        <v>0</v>
      </c>
      <c r="GV37" s="56">
        <v>0</v>
      </c>
      <c r="GW37" s="56">
        <v>5894.96</v>
      </c>
      <c r="GX37" s="56">
        <v>6547.68</v>
      </c>
      <c r="GY37" s="56">
        <v>10697.7</v>
      </c>
      <c r="GZ37" s="56">
        <v>540.49900000000002</v>
      </c>
      <c r="HA37" s="56">
        <v>26601.8</v>
      </c>
      <c r="HB37" s="56">
        <v>835.649</v>
      </c>
      <c r="HC37" s="56">
        <v>0</v>
      </c>
      <c r="HD37" s="56">
        <v>0</v>
      </c>
      <c r="HE37" s="56">
        <v>0</v>
      </c>
      <c r="HF37" s="56">
        <v>1137.18</v>
      </c>
      <c r="HG37" s="56">
        <v>0</v>
      </c>
      <c r="HH37" s="56">
        <v>291.12400000000002</v>
      </c>
      <c r="HI37" s="56">
        <v>0</v>
      </c>
      <c r="HJ37" s="56">
        <v>0</v>
      </c>
      <c r="HK37" s="56">
        <v>2263.9499999999998</v>
      </c>
      <c r="HL37" s="56">
        <v>0</v>
      </c>
      <c r="HM37" s="56">
        <v>0</v>
      </c>
      <c r="HN37" s="56">
        <v>0</v>
      </c>
      <c r="HO37" s="56">
        <v>0</v>
      </c>
      <c r="HP37" s="56">
        <v>0</v>
      </c>
      <c r="HQ37" s="56">
        <v>0</v>
      </c>
      <c r="HR37" s="56">
        <v>0</v>
      </c>
      <c r="HS37" s="56">
        <v>0</v>
      </c>
      <c r="HT37" s="56">
        <v>0</v>
      </c>
      <c r="HU37" s="56">
        <v>0</v>
      </c>
      <c r="HV37" s="56">
        <v>25</v>
      </c>
      <c r="HW37" s="56">
        <v>14.78</v>
      </c>
      <c r="HX37" s="56">
        <v>2.4700000000000002</v>
      </c>
      <c r="HY37" s="56">
        <v>0</v>
      </c>
      <c r="HZ37" s="56">
        <v>27.17</v>
      </c>
      <c r="IA37" s="56">
        <v>19.399999999999999</v>
      </c>
      <c r="IB37" s="56">
        <v>27.6</v>
      </c>
      <c r="IC37" s="56">
        <v>34.42</v>
      </c>
      <c r="ID37" s="56">
        <v>1.54</v>
      </c>
      <c r="IE37" s="56">
        <v>152.38</v>
      </c>
      <c r="IF37" s="56">
        <v>0</v>
      </c>
      <c r="IG37" s="56">
        <v>2.2517999999999998</v>
      </c>
      <c r="IH37" s="56">
        <v>8.9726299999999995E-2</v>
      </c>
      <c r="II37" s="56">
        <v>0</v>
      </c>
      <c r="IJ37" s="56">
        <v>0</v>
      </c>
      <c r="IK37" s="56">
        <v>0.92718</v>
      </c>
      <c r="IL37" s="56">
        <v>0.77117400000000003</v>
      </c>
      <c r="IM37" s="56">
        <v>1.42503</v>
      </c>
      <c r="IN37" s="56">
        <v>7.5326799999999999E-3</v>
      </c>
      <c r="IO37" s="56">
        <v>5.4724500000000003</v>
      </c>
      <c r="IP37" s="56">
        <v>58.4</v>
      </c>
      <c r="IQ37" s="56">
        <v>0</v>
      </c>
      <c r="IR37" s="56">
        <v>58.4</v>
      </c>
      <c r="IS37" s="56">
        <v>0</v>
      </c>
      <c r="IT37" s="56">
        <v>0</v>
      </c>
      <c r="IU37" s="56">
        <v>10.38</v>
      </c>
      <c r="IV37" s="56">
        <v>25.89</v>
      </c>
      <c r="IW37" s="56">
        <v>10.38</v>
      </c>
      <c r="IX37" s="56">
        <v>25.89</v>
      </c>
      <c r="IY37" s="56">
        <v>10.38</v>
      </c>
      <c r="IZ37" s="56">
        <v>25.89</v>
      </c>
      <c r="JA37" s="56">
        <v>19.940000000000001</v>
      </c>
      <c r="JB37" s="56">
        <v>49.48</v>
      </c>
      <c r="JC37" s="56">
        <v>1</v>
      </c>
      <c r="JD37" s="56"/>
      <c r="JE37" s="56"/>
      <c r="JF37" s="56"/>
      <c r="JG37" s="56"/>
      <c r="JH37" s="56"/>
      <c r="JI37" s="56"/>
      <c r="JJ37" s="56"/>
      <c r="JK37" s="56"/>
      <c r="JL37" s="56"/>
      <c r="JM37" s="56"/>
      <c r="JN37" s="56"/>
      <c r="JO37" s="56"/>
    </row>
    <row r="38" spans="1:275" x14ac:dyDescent="0.25">
      <c r="A38" s="58">
        <v>43069.352962962963</v>
      </c>
      <c r="B38" s="56" t="s">
        <v>366</v>
      </c>
      <c r="C38" s="56" t="s">
        <v>607</v>
      </c>
      <c r="D38" s="56">
        <v>3</v>
      </c>
      <c r="E38" s="56">
        <v>8</v>
      </c>
      <c r="F38" s="56">
        <v>6960</v>
      </c>
      <c r="G38" s="56" t="s">
        <v>104</v>
      </c>
      <c r="H38" s="56" t="s">
        <v>105</v>
      </c>
      <c r="I38" s="56">
        <v>0</v>
      </c>
      <c r="J38" s="56">
        <v>58.7</v>
      </c>
      <c r="K38" s="56">
        <v>129.672</v>
      </c>
      <c r="L38" s="56">
        <v>156.07599999999999</v>
      </c>
      <c r="M38" s="56">
        <v>785.77200000000005</v>
      </c>
      <c r="N38" s="56">
        <v>0</v>
      </c>
      <c r="O38" s="56">
        <v>0</v>
      </c>
      <c r="P38" s="56">
        <v>0</v>
      </c>
      <c r="Q38" s="56">
        <v>0</v>
      </c>
      <c r="R38" s="56">
        <v>2033.7</v>
      </c>
      <c r="S38" s="56">
        <v>5402.65</v>
      </c>
      <c r="T38" s="56">
        <v>12062</v>
      </c>
      <c r="U38" s="56">
        <v>433.91399999999999</v>
      </c>
      <c r="V38" s="56">
        <v>21003.7</v>
      </c>
      <c r="W38" s="56">
        <v>147.22200000000001</v>
      </c>
      <c r="X38" s="56">
        <v>0</v>
      </c>
      <c r="Y38" s="56">
        <v>0</v>
      </c>
      <c r="Z38" s="56">
        <v>0</v>
      </c>
      <c r="AA38" s="56">
        <v>695.49400000000003</v>
      </c>
      <c r="AB38" s="56">
        <v>0</v>
      </c>
      <c r="AC38" s="56">
        <v>287.95400000000001</v>
      </c>
      <c r="AD38" s="56">
        <v>0</v>
      </c>
      <c r="AE38" s="56">
        <v>0</v>
      </c>
      <c r="AF38" s="56">
        <v>1130.67</v>
      </c>
      <c r="AG38" s="56">
        <v>0</v>
      </c>
      <c r="AH38" s="56">
        <v>0</v>
      </c>
      <c r="AI38" s="56">
        <v>0</v>
      </c>
      <c r="AJ38" s="56">
        <v>0</v>
      </c>
      <c r="AK38" s="56">
        <v>0</v>
      </c>
      <c r="AL38" s="56">
        <v>0</v>
      </c>
      <c r="AM38" s="56">
        <v>0</v>
      </c>
      <c r="AN38" s="56">
        <v>0</v>
      </c>
      <c r="AO38" s="56">
        <v>0</v>
      </c>
      <c r="AP38" s="56">
        <v>0</v>
      </c>
      <c r="AQ38" s="56">
        <v>4.3600000000000003</v>
      </c>
      <c r="AR38" s="56">
        <v>1.74</v>
      </c>
      <c r="AS38" s="56">
        <v>2.4700000000000002</v>
      </c>
      <c r="AT38" s="56">
        <v>0</v>
      </c>
      <c r="AU38" s="56">
        <v>16.57</v>
      </c>
      <c r="AV38" s="56">
        <v>0</v>
      </c>
      <c r="AW38" s="56">
        <v>0</v>
      </c>
      <c r="AX38" s="56">
        <v>6.57</v>
      </c>
      <c r="AY38" s="56">
        <v>24.16</v>
      </c>
      <c r="AZ38" s="56">
        <v>38.51</v>
      </c>
      <c r="BA38" s="56">
        <v>1.3</v>
      </c>
      <c r="BB38" s="56">
        <v>95.68</v>
      </c>
      <c r="BC38" s="56">
        <v>25.14</v>
      </c>
      <c r="BD38" s="56">
        <v>0</v>
      </c>
      <c r="BE38" s="56">
        <v>0.30812800000000001</v>
      </c>
      <c r="BF38" s="56">
        <v>8.9726299999999995E-2</v>
      </c>
      <c r="BG38" s="56">
        <v>0</v>
      </c>
      <c r="BH38" s="56">
        <v>0</v>
      </c>
      <c r="BI38" s="56">
        <v>0</v>
      </c>
      <c r="BJ38" s="56">
        <v>0</v>
      </c>
      <c r="BK38" s="56">
        <v>0.30136400000000002</v>
      </c>
      <c r="BL38" s="56">
        <v>0.71548500000000004</v>
      </c>
      <c r="BM38" s="56">
        <v>1.54311</v>
      </c>
      <c r="BN38" s="56">
        <v>3.8198599999999999E-2</v>
      </c>
      <c r="BO38" s="56">
        <v>2.9960100000000001</v>
      </c>
      <c r="BP38" s="56">
        <v>0.39785500000000001</v>
      </c>
      <c r="BQ38" s="56">
        <v>129.672</v>
      </c>
      <c r="BR38" s="56">
        <v>156.07599999999999</v>
      </c>
      <c r="BS38" s="56">
        <v>785.77200000000005</v>
      </c>
      <c r="BT38" s="56">
        <v>0</v>
      </c>
      <c r="BU38" s="56">
        <v>0</v>
      </c>
      <c r="BV38" s="56">
        <v>2033.7</v>
      </c>
      <c r="BW38" s="56">
        <v>5402.65</v>
      </c>
      <c r="BX38" s="56">
        <v>12062</v>
      </c>
      <c r="BY38" s="56">
        <v>433.91399999999999</v>
      </c>
      <c r="BZ38" s="56">
        <v>21003.7</v>
      </c>
      <c r="CA38" s="56">
        <v>147.22200000000001</v>
      </c>
      <c r="CB38" s="56">
        <v>0</v>
      </c>
      <c r="CC38" s="56">
        <v>0</v>
      </c>
      <c r="CD38" s="56">
        <v>0</v>
      </c>
      <c r="CE38" s="56">
        <v>695.49400000000003</v>
      </c>
      <c r="CF38" s="56">
        <v>0</v>
      </c>
      <c r="CG38" s="56">
        <v>287.95400000000001</v>
      </c>
      <c r="CH38" s="56">
        <v>0</v>
      </c>
      <c r="CI38" s="56">
        <v>0</v>
      </c>
      <c r="CJ38" s="56">
        <v>1130.67</v>
      </c>
      <c r="CK38" s="56">
        <v>0</v>
      </c>
      <c r="CL38" s="56">
        <v>0</v>
      </c>
      <c r="CM38" s="56">
        <v>0</v>
      </c>
      <c r="CN38" s="56">
        <v>0</v>
      </c>
      <c r="CO38" s="56">
        <v>0</v>
      </c>
      <c r="CP38" s="56">
        <v>0</v>
      </c>
      <c r="CQ38" s="56">
        <v>0</v>
      </c>
      <c r="CR38" s="56">
        <v>0</v>
      </c>
      <c r="CS38" s="56">
        <v>0</v>
      </c>
      <c r="CT38" s="56">
        <v>0</v>
      </c>
      <c r="CU38" s="56">
        <v>4.3600000000000003</v>
      </c>
      <c r="CV38" s="56">
        <v>1.74</v>
      </c>
      <c r="CW38" s="56">
        <v>2.4700000000000002</v>
      </c>
      <c r="CX38" s="56">
        <v>0</v>
      </c>
      <c r="CY38" s="56">
        <v>16.57</v>
      </c>
      <c r="CZ38" s="56">
        <v>6.57</v>
      </c>
      <c r="DA38" s="56">
        <v>24.16</v>
      </c>
      <c r="DB38" s="56">
        <v>38.51</v>
      </c>
      <c r="DC38" s="56">
        <v>1.3</v>
      </c>
      <c r="DD38" s="56">
        <v>95.68</v>
      </c>
      <c r="DE38" s="56">
        <v>25.14</v>
      </c>
      <c r="DF38" s="56">
        <v>0</v>
      </c>
      <c r="DG38" s="56">
        <v>0.30812800000000001</v>
      </c>
      <c r="DH38" s="56">
        <v>8.9726299999999995E-2</v>
      </c>
      <c r="DI38" s="56">
        <v>0</v>
      </c>
      <c r="DJ38" s="56">
        <v>0</v>
      </c>
      <c r="DK38" s="56">
        <v>0.30136400000000002</v>
      </c>
      <c r="DL38" s="56">
        <v>0.71548500000000004</v>
      </c>
      <c r="DM38" s="56">
        <v>1.54311</v>
      </c>
      <c r="DN38" s="56">
        <v>3.8198599999999999E-2</v>
      </c>
      <c r="DO38" s="56">
        <v>2.9960100000000001</v>
      </c>
      <c r="DP38" s="56">
        <v>0.39785500000000001</v>
      </c>
      <c r="DQ38" s="56" t="s">
        <v>925</v>
      </c>
      <c r="DR38" s="56" t="s">
        <v>875</v>
      </c>
      <c r="DS38" s="56" t="s">
        <v>22</v>
      </c>
      <c r="DT38" s="56">
        <v>0</v>
      </c>
      <c r="DU38" s="56">
        <v>0</v>
      </c>
      <c r="DV38" s="56">
        <v>0</v>
      </c>
      <c r="DW38" s="56">
        <v>0</v>
      </c>
      <c r="DX38" s="56"/>
      <c r="DY38" s="56"/>
      <c r="DZ38" s="56"/>
      <c r="EA38" s="56"/>
      <c r="EB38" s="56"/>
      <c r="EC38" s="56"/>
      <c r="ED38" s="56"/>
      <c r="EE38" s="56"/>
      <c r="EF38" s="56"/>
      <c r="EG38" s="56"/>
      <c r="EH38" s="56"/>
      <c r="EI38" s="56"/>
      <c r="EJ38" s="56"/>
      <c r="EK38" s="56"/>
      <c r="EL38" s="56"/>
      <c r="EM38" s="56"/>
      <c r="EN38" s="56">
        <v>129.672</v>
      </c>
      <c r="EO38" s="56">
        <v>156.07599999999999</v>
      </c>
      <c r="EP38" s="56">
        <v>785.77200000000005</v>
      </c>
      <c r="EQ38" s="56">
        <v>0</v>
      </c>
      <c r="ER38" s="56">
        <v>0</v>
      </c>
      <c r="ES38" s="56">
        <v>0</v>
      </c>
      <c r="ET38" s="56">
        <v>0</v>
      </c>
      <c r="EU38" s="56">
        <v>2033.7</v>
      </c>
      <c r="EV38" s="56">
        <v>5402.65</v>
      </c>
      <c r="EW38" s="56">
        <v>12062</v>
      </c>
      <c r="EX38" s="56">
        <v>433.91399999999999</v>
      </c>
      <c r="EY38" s="56">
        <v>21003.7</v>
      </c>
      <c r="EZ38" s="56">
        <v>147.22200000000001</v>
      </c>
      <c r="FA38" s="56">
        <v>0</v>
      </c>
      <c r="FB38" s="56">
        <v>0</v>
      </c>
      <c r="FC38" s="56">
        <v>0</v>
      </c>
      <c r="FD38" s="56">
        <v>695.49400000000003</v>
      </c>
      <c r="FE38" s="56">
        <v>0</v>
      </c>
      <c r="FF38" s="56">
        <v>287.95400000000001</v>
      </c>
      <c r="FG38" s="56">
        <v>0</v>
      </c>
      <c r="FH38" s="56">
        <v>0</v>
      </c>
      <c r="FI38" s="56">
        <v>1130.67</v>
      </c>
      <c r="FJ38" s="56">
        <v>0</v>
      </c>
      <c r="FK38" s="56">
        <v>0</v>
      </c>
      <c r="FL38" s="56">
        <v>0</v>
      </c>
      <c r="FM38" s="56">
        <v>0</v>
      </c>
      <c r="FN38" s="56">
        <v>0</v>
      </c>
      <c r="FO38" s="56">
        <v>0</v>
      </c>
      <c r="FP38" s="56">
        <v>0</v>
      </c>
      <c r="FQ38" s="56">
        <v>0</v>
      </c>
      <c r="FR38" s="56">
        <v>0</v>
      </c>
      <c r="FS38" s="56">
        <v>0</v>
      </c>
      <c r="FT38" s="56">
        <v>4.3600000000000003</v>
      </c>
      <c r="FU38" s="56">
        <v>1.74</v>
      </c>
      <c r="FV38" s="56">
        <v>2.4700000000000002</v>
      </c>
      <c r="FW38" s="56">
        <v>0</v>
      </c>
      <c r="FX38" s="56">
        <v>16.57</v>
      </c>
      <c r="FY38" s="56">
        <v>0</v>
      </c>
      <c r="FZ38" s="56">
        <v>0</v>
      </c>
      <c r="GA38" s="56">
        <v>6.57</v>
      </c>
      <c r="GB38" s="56">
        <v>24.16</v>
      </c>
      <c r="GC38" s="56">
        <v>38.51</v>
      </c>
      <c r="GD38" s="56">
        <v>1.3</v>
      </c>
      <c r="GE38" s="56">
        <v>95.68</v>
      </c>
      <c r="GF38" s="56">
        <v>0</v>
      </c>
      <c r="GG38" s="56">
        <v>0.30812800000000001</v>
      </c>
      <c r="GH38" s="56">
        <v>8.9726299999999995E-2</v>
      </c>
      <c r="GI38" s="56">
        <v>0</v>
      </c>
      <c r="GJ38" s="56">
        <v>0</v>
      </c>
      <c r="GK38" s="56">
        <v>0</v>
      </c>
      <c r="GL38" s="56">
        <v>0</v>
      </c>
      <c r="GM38" s="56">
        <v>0.30136400000000002</v>
      </c>
      <c r="GN38" s="56">
        <v>0.71548500000000004</v>
      </c>
      <c r="GO38" s="56">
        <v>1.54311</v>
      </c>
      <c r="GP38" s="56">
        <v>3.8198599999999999E-2</v>
      </c>
      <c r="GQ38" s="56">
        <v>2.9960100000000001</v>
      </c>
      <c r="GR38" s="56">
        <v>784.83299999999997</v>
      </c>
      <c r="GS38" s="56">
        <v>73.493899999999996</v>
      </c>
      <c r="GT38" s="56">
        <v>785.77200000000005</v>
      </c>
      <c r="GU38" s="56">
        <v>0</v>
      </c>
      <c r="GV38" s="56">
        <v>0</v>
      </c>
      <c r="GW38" s="56">
        <v>5894.96</v>
      </c>
      <c r="GX38" s="56">
        <v>6547.68</v>
      </c>
      <c r="GY38" s="56">
        <v>10697.7</v>
      </c>
      <c r="GZ38" s="56">
        <v>540.49900000000002</v>
      </c>
      <c r="HA38" s="56">
        <v>25325</v>
      </c>
      <c r="HB38" s="56">
        <v>653.13400000000001</v>
      </c>
      <c r="HC38" s="56">
        <v>0</v>
      </c>
      <c r="HD38" s="56">
        <v>0</v>
      </c>
      <c r="HE38" s="56">
        <v>0</v>
      </c>
      <c r="HF38" s="56">
        <v>1141.1099999999999</v>
      </c>
      <c r="HG38" s="56">
        <v>0</v>
      </c>
      <c r="HH38" s="56">
        <v>291.12400000000002</v>
      </c>
      <c r="HI38" s="56">
        <v>0</v>
      </c>
      <c r="HJ38" s="56">
        <v>0</v>
      </c>
      <c r="HK38" s="56">
        <v>2085.36</v>
      </c>
      <c r="HL38" s="56">
        <v>0</v>
      </c>
      <c r="HM38" s="56">
        <v>0</v>
      </c>
      <c r="HN38" s="56">
        <v>0</v>
      </c>
      <c r="HO38" s="56">
        <v>0</v>
      </c>
      <c r="HP38" s="56">
        <v>0</v>
      </c>
      <c r="HQ38" s="56">
        <v>0</v>
      </c>
      <c r="HR38" s="56">
        <v>0</v>
      </c>
      <c r="HS38" s="56">
        <v>0</v>
      </c>
      <c r="HT38" s="56">
        <v>0</v>
      </c>
      <c r="HU38" s="56">
        <v>0</v>
      </c>
      <c r="HV38" s="56">
        <v>19.55</v>
      </c>
      <c r="HW38" s="56">
        <v>1.21</v>
      </c>
      <c r="HX38" s="56">
        <v>2.4700000000000002</v>
      </c>
      <c r="HY38" s="56">
        <v>0</v>
      </c>
      <c r="HZ38" s="56">
        <v>27.19</v>
      </c>
      <c r="IA38" s="56">
        <v>19.239999999999998</v>
      </c>
      <c r="IB38" s="56">
        <v>27.59</v>
      </c>
      <c r="IC38" s="56">
        <v>34.29</v>
      </c>
      <c r="ID38" s="56">
        <v>1.53</v>
      </c>
      <c r="IE38" s="56">
        <v>133.07</v>
      </c>
      <c r="IF38" s="56">
        <v>0</v>
      </c>
      <c r="IG38" s="56">
        <v>0.23524400000000001</v>
      </c>
      <c r="IH38" s="56">
        <v>8.9726299999999995E-2</v>
      </c>
      <c r="II38" s="56">
        <v>0</v>
      </c>
      <c r="IJ38" s="56">
        <v>0</v>
      </c>
      <c r="IK38" s="56">
        <v>0.92718</v>
      </c>
      <c r="IL38" s="56">
        <v>0.77117400000000003</v>
      </c>
      <c r="IM38" s="56">
        <v>1.42503</v>
      </c>
      <c r="IN38" s="56">
        <v>7.5326799999999999E-3</v>
      </c>
      <c r="IO38" s="56">
        <v>3.4558900000000001</v>
      </c>
      <c r="IP38" s="56">
        <v>58.7</v>
      </c>
      <c r="IQ38" s="56">
        <v>0</v>
      </c>
      <c r="IR38" s="56">
        <v>58.7</v>
      </c>
      <c r="IS38" s="56">
        <v>0</v>
      </c>
      <c r="IT38" s="56">
        <v>0</v>
      </c>
      <c r="IU38" s="56">
        <v>4.57</v>
      </c>
      <c r="IV38" s="56">
        <v>20.57</v>
      </c>
      <c r="IW38" s="56">
        <v>4.57</v>
      </c>
      <c r="IX38" s="56">
        <v>20.57</v>
      </c>
      <c r="IY38" s="56">
        <v>4.57</v>
      </c>
      <c r="IZ38" s="56">
        <v>20.57</v>
      </c>
      <c r="JA38" s="56">
        <v>5.78</v>
      </c>
      <c r="JB38" s="56">
        <v>44.64</v>
      </c>
      <c r="JC38" s="56">
        <v>1</v>
      </c>
      <c r="JD38" s="56"/>
      <c r="JE38" s="56"/>
      <c r="JF38" s="56"/>
      <c r="JG38" s="56"/>
      <c r="JH38" s="56"/>
      <c r="JI38" s="56"/>
      <c r="JJ38" s="56"/>
      <c r="JK38" s="56"/>
      <c r="JL38" s="56"/>
      <c r="JM38" s="56"/>
      <c r="JN38" s="56"/>
      <c r="JO38" s="56"/>
    </row>
    <row r="39" spans="1:275" x14ac:dyDescent="0.25">
      <c r="A39" s="58">
        <v>43069.35261574074</v>
      </c>
      <c r="B39" s="56" t="s">
        <v>367</v>
      </c>
      <c r="C39" s="56" t="s">
        <v>608</v>
      </c>
      <c r="D39" s="56">
        <v>4</v>
      </c>
      <c r="E39" s="56">
        <v>8</v>
      </c>
      <c r="F39" s="56">
        <v>6960</v>
      </c>
      <c r="G39" s="56" t="s">
        <v>104</v>
      </c>
      <c r="H39" s="56" t="s">
        <v>105</v>
      </c>
      <c r="I39" s="56">
        <v>0</v>
      </c>
      <c r="J39" s="56">
        <v>57.7</v>
      </c>
      <c r="K39" s="56">
        <v>194.21899999999999</v>
      </c>
      <c r="L39" s="56">
        <v>782.04499999999996</v>
      </c>
      <c r="M39" s="56">
        <v>785.77200000000005</v>
      </c>
      <c r="N39" s="56">
        <v>0</v>
      </c>
      <c r="O39" s="56">
        <v>0</v>
      </c>
      <c r="P39" s="56">
        <v>0</v>
      </c>
      <c r="Q39" s="56">
        <v>0</v>
      </c>
      <c r="R39" s="56">
        <v>2033.7</v>
      </c>
      <c r="S39" s="56">
        <v>5455.39</v>
      </c>
      <c r="T39" s="56">
        <v>12062</v>
      </c>
      <c r="U39" s="56">
        <v>433.91399999999999</v>
      </c>
      <c r="V39" s="56">
        <v>21747</v>
      </c>
      <c r="W39" s="56">
        <v>220.518</v>
      </c>
      <c r="X39" s="56">
        <v>0</v>
      </c>
      <c r="Y39" s="56">
        <v>0</v>
      </c>
      <c r="Z39" s="56">
        <v>0</v>
      </c>
      <c r="AA39" s="56">
        <v>662.43499999999995</v>
      </c>
      <c r="AB39" s="56">
        <v>0</v>
      </c>
      <c r="AC39" s="56">
        <v>287.95400000000001</v>
      </c>
      <c r="AD39" s="56">
        <v>0</v>
      </c>
      <c r="AE39" s="56">
        <v>0</v>
      </c>
      <c r="AF39" s="56">
        <v>1170.9100000000001</v>
      </c>
      <c r="AG39" s="56">
        <v>0</v>
      </c>
      <c r="AH39" s="56">
        <v>0</v>
      </c>
      <c r="AI39" s="56">
        <v>0</v>
      </c>
      <c r="AJ39" s="56">
        <v>0</v>
      </c>
      <c r="AK39" s="56">
        <v>0</v>
      </c>
      <c r="AL39" s="56">
        <v>0</v>
      </c>
      <c r="AM39" s="56">
        <v>0</v>
      </c>
      <c r="AN39" s="56">
        <v>0</v>
      </c>
      <c r="AO39" s="56">
        <v>0</v>
      </c>
      <c r="AP39" s="56">
        <v>0</v>
      </c>
      <c r="AQ39" s="56">
        <v>6.46</v>
      </c>
      <c r="AR39" s="56">
        <v>8.75</v>
      </c>
      <c r="AS39" s="56">
        <v>2.4700000000000002</v>
      </c>
      <c r="AT39" s="56">
        <v>0</v>
      </c>
      <c r="AU39" s="56">
        <v>15.84</v>
      </c>
      <c r="AV39" s="56">
        <v>0</v>
      </c>
      <c r="AW39" s="56">
        <v>0</v>
      </c>
      <c r="AX39" s="56">
        <v>6.62</v>
      </c>
      <c r="AY39" s="56">
        <v>24.45</v>
      </c>
      <c r="AZ39" s="56">
        <v>38.6</v>
      </c>
      <c r="BA39" s="56">
        <v>1.31</v>
      </c>
      <c r="BB39" s="56">
        <v>104.5</v>
      </c>
      <c r="BC39" s="56">
        <v>33.520000000000003</v>
      </c>
      <c r="BD39" s="56">
        <v>0</v>
      </c>
      <c r="BE39" s="56">
        <v>2.1524899999999998</v>
      </c>
      <c r="BF39" s="56">
        <v>8.9726299999999995E-2</v>
      </c>
      <c r="BG39" s="56">
        <v>0</v>
      </c>
      <c r="BH39" s="56">
        <v>0</v>
      </c>
      <c r="BI39" s="56">
        <v>0</v>
      </c>
      <c r="BJ39" s="56">
        <v>0</v>
      </c>
      <c r="BK39" s="56">
        <v>0.30136400000000002</v>
      </c>
      <c r="BL39" s="56">
        <v>0.74285599999999996</v>
      </c>
      <c r="BM39" s="56">
        <v>1.54311</v>
      </c>
      <c r="BN39" s="56">
        <v>3.8198599999999999E-2</v>
      </c>
      <c r="BO39" s="56">
        <v>4.8677400000000004</v>
      </c>
      <c r="BP39" s="56">
        <v>2.24221</v>
      </c>
      <c r="BQ39" s="56">
        <v>194.21899999999999</v>
      </c>
      <c r="BR39" s="56">
        <v>782.04499999999996</v>
      </c>
      <c r="BS39" s="56">
        <v>785.77200000000005</v>
      </c>
      <c r="BT39" s="56">
        <v>0</v>
      </c>
      <c r="BU39" s="56">
        <v>0</v>
      </c>
      <c r="BV39" s="56">
        <v>2033.7</v>
      </c>
      <c r="BW39" s="56">
        <v>5455.39</v>
      </c>
      <c r="BX39" s="56">
        <v>12062</v>
      </c>
      <c r="BY39" s="56">
        <v>433.91399999999999</v>
      </c>
      <c r="BZ39" s="56">
        <v>21747</v>
      </c>
      <c r="CA39" s="56">
        <v>220.518</v>
      </c>
      <c r="CB39" s="56">
        <v>0</v>
      </c>
      <c r="CC39" s="56">
        <v>0</v>
      </c>
      <c r="CD39" s="56">
        <v>0</v>
      </c>
      <c r="CE39" s="56">
        <v>662.43499999999995</v>
      </c>
      <c r="CF39" s="56">
        <v>0</v>
      </c>
      <c r="CG39" s="56">
        <v>287.95400000000001</v>
      </c>
      <c r="CH39" s="56">
        <v>0</v>
      </c>
      <c r="CI39" s="56">
        <v>0</v>
      </c>
      <c r="CJ39" s="56">
        <v>1170.9100000000001</v>
      </c>
      <c r="CK39" s="56">
        <v>0</v>
      </c>
      <c r="CL39" s="56">
        <v>0</v>
      </c>
      <c r="CM39" s="56">
        <v>0</v>
      </c>
      <c r="CN39" s="56">
        <v>0</v>
      </c>
      <c r="CO39" s="56">
        <v>0</v>
      </c>
      <c r="CP39" s="56">
        <v>0</v>
      </c>
      <c r="CQ39" s="56">
        <v>0</v>
      </c>
      <c r="CR39" s="56">
        <v>0</v>
      </c>
      <c r="CS39" s="56">
        <v>0</v>
      </c>
      <c r="CT39" s="56">
        <v>0</v>
      </c>
      <c r="CU39" s="56">
        <v>6.46</v>
      </c>
      <c r="CV39" s="56">
        <v>8.75</v>
      </c>
      <c r="CW39" s="56">
        <v>2.4700000000000002</v>
      </c>
      <c r="CX39" s="56">
        <v>0</v>
      </c>
      <c r="CY39" s="56">
        <v>15.84</v>
      </c>
      <c r="CZ39" s="56">
        <v>6.62</v>
      </c>
      <c r="DA39" s="56">
        <v>24.45</v>
      </c>
      <c r="DB39" s="56">
        <v>38.6</v>
      </c>
      <c r="DC39" s="56">
        <v>1.31</v>
      </c>
      <c r="DD39" s="56">
        <v>104.5</v>
      </c>
      <c r="DE39" s="56">
        <v>33.520000000000003</v>
      </c>
      <c r="DF39" s="56">
        <v>0</v>
      </c>
      <c r="DG39" s="56">
        <v>2.1524899999999998</v>
      </c>
      <c r="DH39" s="56">
        <v>8.9726299999999995E-2</v>
      </c>
      <c r="DI39" s="56">
        <v>0</v>
      </c>
      <c r="DJ39" s="56">
        <v>0</v>
      </c>
      <c r="DK39" s="56">
        <v>0.30136400000000002</v>
      </c>
      <c r="DL39" s="56">
        <v>0.74285599999999996</v>
      </c>
      <c r="DM39" s="56">
        <v>1.54311</v>
      </c>
      <c r="DN39" s="56">
        <v>3.8198599999999999E-2</v>
      </c>
      <c r="DO39" s="56">
        <v>4.8677400000000004</v>
      </c>
      <c r="DP39" s="56">
        <v>2.24221</v>
      </c>
      <c r="DQ39" s="56" t="s">
        <v>925</v>
      </c>
      <c r="DR39" s="56" t="s">
        <v>875</v>
      </c>
      <c r="DS39" s="56" t="s">
        <v>22</v>
      </c>
      <c r="DT39" s="56">
        <v>0</v>
      </c>
      <c r="DU39" s="56">
        <v>0</v>
      </c>
      <c r="DV39" s="56">
        <v>0</v>
      </c>
      <c r="DW39" s="56">
        <v>0</v>
      </c>
      <c r="DX39" s="56"/>
      <c r="DY39" s="56"/>
      <c r="DZ39" s="56"/>
      <c r="EA39" s="56"/>
      <c r="EB39" s="56"/>
      <c r="EC39" s="56"/>
      <c r="ED39" s="56"/>
      <c r="EE39" s="56"/>
      <c r="EF39" s="56"/>
      <c r="EG39" s="56"/>
      <c r="EH39" s="56"/>
      <c r="EI39" s="56"/>
      <c r="EJ39" s="56"/>
      <c r="EK39" s="56"/>
      <c r="EL39" s="56"/>
      <c r="EM39" s="56"/>
      <c r="EN39" s="56">
        <v>194.21899999999999</v>
      </c>
      <c r="EO39" s="56">
        <v>782.04499999999996</v>
      </c>
      <c r="EP39" s="56">
        <v>785.77200000000005</v>
      </c>
      <c r="EQ39" s="56">
        <v>0</v>
      </c>
      <c r="ER39" s="56">
        <v>0</v>
      </c>
      <c r="ES39" s="56">
        <v>0</v>
      </c>
      <c r="ET39" s="56">
        <v>0</v>
      </c>
      <c r="EU39" s="56">
        <v>2033.7</v>
      </c>
      <c r="EV39" s="56">
        <v>5455.39</v>
      </c>
      <c r="EW39" s="56">
        <v>12062</v>
      </c>
      <c r="EX39" s="56">
        <v>433.91399999999999</v>
      </c>
      <c r="EY39" s="56">
        <v>21747</v>
      </c>
      <c r="EZ39" s="56">
        <v>220.518</v>
      </c>
      <c r="FA39" s="56">
        <v>0</v>
      </c>
      <c r="FB39" s="56">
        <v>0</v>
      </c>
      <c r="FC39" s="56">
        <v>0</v>
      </c>
      <c r="FD39" s="56">
        <v>662.43499999999995</v>
      </c>
      <c r="FE39" s="56">
        <v>0</v>
      </c>
      <c r="FF39" s="56">
        <v>287.95400000000001</v>
      </c>
      <c r="FG39" s="56">
        <v>0</v>
      </c>
      <c r="FH39" s="56">
        <v>0</v>
      </c>
      <c r="FI39" s="56">
        <v>1170.9100000000001</v>
      </c>
      <c r="FJ39" s="56">
        <v>0</v>
      </c>
      <c r="FK39" s="56">
        <v>0</v>
      </c>
      <c r="FL39" s="56">
        <v>0</v>
      </c>
      <c r="FM39" s="56">
        <v>0</v>
      </c>
      <c r="FN39" s="56">
        <v>0</v>
      </c>
      <c r="FO39" s="56">
        <v>0</v>
      </c>
      <c r="FP39" s="56">
        <v>0</v>
      </c>
      <c r="FQ39" s="56">
        <v>0</v>
      </c>
      <c r="FR39" s="56">
        <v>0</v>
      </c>
      <c r="FS39" s="56">
        <v>0</v>
      </c>
      <c r="FT39" s="56">
        <v>6.46</v>
      </c>
      <c r="FU39" s="56">
        <v>8.75</v>
      </c>
      <c r="FV39" s="56">
        <v>2.4700000000000002</v>
      </c>
      <c r="FW39" s="56">
        <v>0</v>
      </c>
      <c r="FX39" s="56">
        <v>15.84</v>
      </c>
      <c r="FY39" s="56">
        <v>0</v>
      </c>
      <c r="FZ39" s="56">
        <v>0</v>
      </c>
      <c r="GA39" s="56">
        <v>6.62</v>
      </c>
      <c r="GB39" s="56">
        <v>24.45</v>
      </c>
      <c r="GC39" s="56">
        <v>38.6</v>
      </c>
      <c r="GD39" s="56">
        <v>1.31</v>
      </c>
      <c r="GE39" s="56">
        <v>104.5</v>
      </c>
      <c r="GF39" s="56">
        <v>0</v>
      </c>
      <c r="GG39" s="56">
        <v>2.1524899999999998</v>
      </c>
      <c r="GH39" s="56">
        <v>8.9726299999999995E-2</v>
      </c>
      <c r="GI39" s="56">
        <v>0</v>
      </c>
      <c r="GJ39" s="56">
        <v>0</v>
      </c>
      <c r="GK39" s="56">
        <v>0</v>
      </c>
      <c r="GL39" s="56">
        <v>0</v>
      </c>
      <c r="GM39" s="56">
        <v>0.30136400000000002</v>
      </c>
      <c r="GN39" s="56">
        <v>0.74285599999999996</v>
      </c>
      <c r="GO39" s="56">
        <v>1.54311</v>
      </c>
      <c r="GP39" s="56">
        <v>3.8198599999999999E-2</v>
      </c>
      <c r="GQ39" s="56">
        <v>4.8677400000000004</v>
      </c>
      <c r="GR39" s="56">
        <v>751.52800000000002</v>
      </c>
      <c r="GS39" s="56">
        <v>1780.16</v>
      </c>
      <c r="GT39" s="56">
        <v>785.77200000000005</v>
      </c>
      <c r="GU39" s="56">
        <v>0</v>
      </c>
      <c r="GV39" s="56">
        <v>0</v>
      </c>
      <c r="GW39" s="56">
        <v>5894.96</v>
      </c>
      <c r="GX39" s="56">
        <v>6547.68</v>
      </c>
      <c r="GY39" s="56">
        <v>10697.7</v>
      </c>
      <c r="GZ39" s="56">
        <v>540.49900000000002</v>
      </c>
      <c r="HA39" s="56">
        <v>26998.3</v>
      </c>
      <c r="HB39" s="56">
        <v>625.45500000000004</v>
      </c>
      <c r="HC39" s="56">
        <v>0</v>
      </c>
      <c r="HD39" s="56">
        <v>0</v>
      </c>
      <c r="HE39" s="56">
        <v>0</v>
      </c>
      <c r="HF39" s="56">
        <v>1107.1300000000001</v>
      </c>
      <c r="HG39" s="56">
        <v>0</v>
      </c>
      <c r="HH39" s="56">
        <v>291.12400000000002</v>
      </c>
      <c r="HI39" s="56">
        <v>0</v>
      </c>
      <c r="HJ39" s="56">
        <v>0</v>
      </c>
      <c r="HK39" s="56">
        <v>2023.71</v>
      </c>
      <c r="HL39" s="56">
        <v>0</v>
      </c>
      <c r="HM39" s="56">
        <v>0</v>
      </c>
      <c r="HN39" s="56">
        <v>0</v>
      </c>
      <c r="HO39" s="56">
        <v>0</v>
      </c>
      <c r="HP39" s="56">
        <v>0</v>
      </c>
      <c r="HQ39" s="56">
        <v>0</v>
      </c>
      <c r="HR39" s="56">
        <v>0</v>
      </c>
      <c r="HS39" s="56">
        <v>0</v>
      </c>
      <c r="HT39" s="56">
        <v>0</v>
      </c>
      <c r="HU39" s="56">
        <v>0</v>
      </c>
      <c r="HV39" s="56">
        <v>18.79</v>
      </c>
      <c r="HW39" s="56">
        <v>21.18</v>
      </c>
      <c r="HX39" s="56">
        <v>2.4700000000000002</v>
      </c>
      <c r="HY39" s="56">
        <v>0</v>
      </c>
      <c r="HZ39" s="56">
        <v>26.47</v>
      </c>
      <c r="IA39" s="56">
        <v>19.440000000000001</v>
      </c>
      <c r="IB39" s="56">
        <v>27.6</v>
      </c>
      <c r="IC39" s="56">
        <v>34.450000000000003</v>
      </c>
      <c r="ID39" s="56">
        <v>1.53</v>
      </c>
      <c r="IE39" s="56">
        <v>151.93</v>
      </c>
      <c r="IF39" s="56">
        <v>0</v>
      </c>
      <c r="IG39" s="56">
        <v>4.8174799999999998</v>
      </c>
      <c r="IH39" s="56">
        <v>8.9726299999999995E-2</v>
      </c>
      <c r="II39" s="56">
        <v>0</v>
      </c>
      <c r="IJ39" s="56">
        <v>0</v>
      </c>
      <c r="IK39" s="56">
        <v>0.92718</v>
      </c>
      <c r="IL39" s="56">
        <v>0.77117400000000003</v>
      </c>
      <c r="IM39" s="56">
        <v>1.42503</v>
      </c>
      <c r="IN39" s="56">
        <v>7.5326799999999999E-3</v>
      </c>
      <c r="IO39" s="56">
        <v>8.0381199999999993</v>
      </c>
      <c r="IP39" s="56">
        <v>57.7</v>
      </c>
      <c r="IQ39" s="56">
        <v>0</v>
      </c>
      <c r="IR39" s="56">
        <v>57.7</v>
      </c>
      <c r="IS39" s="56">
        <v>0</v>
      </c>
      <c r="IT39" s="56">
        <v>0</v>
      </c>
      <c r="IU39" s="56">
        <v>11.75</v>
      </c>
      <c r="IV39" s="56">
        <v>21.77</v>
      </c>
      <c r="IW39" s="56">
        <v>11.75</v>
      </c>
      <c r="IX39" s="56">
        <v>21.77</v>
      </c>
      <c r="IY39" s="56">
        <v>11.75</v>
      </c>
      <c r="IZ39" s="56">
        <v>21.77</v>
      </c>
      <c r="JA39" s="56">
        <v>25.66</v>
      </c>
      <c r="JB39" s="56">
        <v>43.25</v>
      </c>
      <c r="JC39" s="56">
        <v>1</v>
      </c>
      <c r="JD39" s="56"/>
      <c r="JE39" s="56"/>
      <c r="JF39" s="56"/>
      <c r="JG39" s="56"/>
      <c r="JH39" s="56"/>
      <c r="JI39" s="56"/>
      <c r="JJ39" s="56"/>
      <c r="JK39" s="56"/>
      <c r="JL39" s="56"/>
      <c r="JM39" s="56"/>
      <c r="JN39" s="56"/>
      <c r="JO39" s="56"/>
    </row>
    <row r="40" spans="1:275" x14ac:dyDescent="0.25">
      <c r="A40" s="58">
        <v>43069.35261574074</v>
      </c>
      <c r="B40" s="56" t="s">
        <v>368</v>
      </c>
      <c r="C40" s="56" t="s">
        <v>609</v>
      </c>
      <c r="D40" s="56">
        <v>5</v>
      </c>
      <c r="E40" s="56">
        <v>8</v>
      </c>
      <c r="F40" s="56">
        <v>6960</v>
      </c>
      <c r="G40" s="56" t="s">
        <v>104</v>
      </c>
      <c r="H40" s="56" t="s">
        <v>105</v>
      </c>
      <c r="I40" s="56">
        <v>0</v>
      </c>
      <c r="J40" s="56">
        <v>58.3</v>
      </c>
      <c r="K40" s="56">
        <v>92.135199999999998</v>
      </c>
      <c r="L40" s="56">
        <v>143.65</v>
      </c>
      <c r="M40" s="56">
        <v>785.77200000000005</v>
      </c>
      <c r="N40" s="56">
        <v>0</v>
      </c>
      <c r="O40" s="56">
        <v>0</v>
      </c>
      <c r="P40" s="56">
        <v>0</v>
      </c>
      <c r="Q40" s="56">
        <v>0</v>
      </c>
      <c r="R40" s="56">
        <v>2033.7</v>
      </c>
      <c r="S40" s="56">
        <v>5443.11</v>
      </c>
      <c r="T40" s="56">
        <v>12062</v>
      </c>
      <c r="U40" s="56">
        <v>433.91399999999999</v>
      </c>
      <c r="V40" s="56">
        <v>20994.2</v>
      </c>
      <c r="W40" s="56">
        <v>104.617</v>
      </c>
      <c r="X40" s="56">
        <v>0</v>
      </c>
      <c r="Y40" s="56">
        <v>0</v>
      </c>
      <c r="Z40" s="56">
        <v>0</v>
      </c>
      <c r="AA40" s="56">
        <v>712.00599999999997</v>
      </c>
      <c r="AB40" s="56">
        <v>0</v>
      </c>
      <c r="AC40" s="56">
        <v>287.95400000000001</v>
      </c>
      <c r="AD40" s="56">
        <v>0</v>
      </c>
      <c r="AE40" s="56">
        <v>0</v>
      </c>
      <c r="AF40" s="56">
        <v>1104.58</v>
      </c>
      <c r="AG40" s="56">
        <v>0</v>
      </c>
      <c r="AH40" s="56">
        <v>0</v>
      </c>
      <c r="AI40" s="56">
        <v>0</v>
      </c>
      <c r="AJ40" s="56">
        <v>0</v>
      </c>
      <c r="AK40" s="56">
        <v>0</v>
      </c>
      <c r="AL40" s="56">
        <v>0</v>
      </c>
      <c r="AM40" s="56">
        <v>0</v>
      </c>
      <c r="AN40" s="56">
        <v>0</v>
      </c>
      <c r="AO40" s="56">
        <v>0</v>
      </c>
      <c r="AP40" s="56">
        <v>0</v>
      </c>
      <c r="AQ40" s="56">
        <v>3.04</v>
      </c>
      <c r="AR40" s="56">
        <v>1.68</v>
      </c>
      <c r="AS40" s="56">
        <v>2.4700000000000002</v>
      </c>
      <c r="AT40" s="56">
        <v>0</v>
      </c>
      <c r="AU40" s="56">
        <v>16.940000000000001</v>
      </c>
      <c r="AV40" s="56">
        <v>0</v>
      </c>
      <c r="AW40" s="56">
        <v>0</v>
      </c>
      <c r="AX40" s="56">
        <v>6.51</v>
      </c>
      <c r="AY40" s="56">
        <v>24.23</v>
      </c>
      <c r="AZ40" s="56">
        <v>38.39</v>
      </c>
      <c r="BA40" s="56">
        <v>1.3</v>
      </c>
      <c r="BB40" s="56">
        <v>94.56</v>
      </c>
      <c r="BC40" s="56">
        <v>24.13</v>
      </c>
      <c r="BD40" s="56">
        <v>0</v>
      </c>
      <c r="BE40" s="56">
        <v>0.35947299999999999</v>
      </c>
      <c r="BF40" s="56">
        <v>8.9726299999999995E-2</v>
      </c>
      <c r="BG40" s="56">
        <v>0</v>
      </c>
      <c r="BH40" s="56">
        <v>0</v>
      </c>
      <c r="BI40" s="56">
        <v>0</v>
      </c>
      <c r="BJ40" s="56">
        <v>0</v>
      </c>
      <c r="BK40" s="56">
        <v>0.30136400000000002</v>
      </c>
      <c r="BL40" s="56">
        <v>0.72218199999999999</v>
      </c>
      <c r="BM40" s="56">
        <v>1.54311</v>
      </c>
      <c r="BN40" s="56">
        <v>3.8198599999999999E-2</v>
      </c>
      <c r="BO40" s="56">
        <v>3.0540600000000002</v>
      </c>
      <c r="BP40" s="56">
        <v>0.44919900000000001</v>
      </c>
      <c r="BQ40" s="56">
        <v>92.135199999999998</v>
      </c>
      <c r="BR40" s="56">
        <v>143.65</v>
      </c>
      <c r="BS40" s="56">
        <v>785.77200000000005</v>
      </c>
      <c r="BT40" s="56">
        <v>0</v>
      </c>
      <c r="BU40" s="56">
        <v>0</v>
      </c>
      <c r="BV40" s="56">
        <v>2033.7</v>
      </c>
      <c r="BW40" s="56">
        <v>5443.11</v>
      </c>
      <c r="BX40" s="56">
        <v>12062</v>
      </c>
      <c r="BY40" s="56">
        <v>433.91399999999999</v>
      </c>
      <c r="BZ40" s="56">
        <v>20994.2</v>
      </c>
      <c r="CA40" s="56">
        <v>104.617</v>
      </c>
      <c r="CB40" s="56">
        <v>0</v>
      </c>
      <c r="CC40" s="56">
        <v>0</v>
      </c>
      <c r="CD40" s="56">
        <v>0</v>
      </c>
      <c r="CE40" s="56">
        <v>712.00599999999997</v>
      </c>
      <c r="CF40" s="56">
        <v>0</v>
      </c>
      <c r="CG40" s="56">
        <v>287.95400000000001</v>
      </c>
      <c r="CH40" s="56">
        <v>0</v>
      </c>
      <c r="CI40" s="56">
        <v>0</v>
      </c>
      <c r="CJ40" s="56">
        <v>1104.58</v>
      </c>
      <c r="CK40" s="56">
        <v>0</v>
      </c>
      <c r="CL40" s="56">
        <v>0</v>
      </c>
      <c r="CM40" s="56">
        <v>0</v>
      </c>
      <c r="CN40" s="56">
        <v>0</v>
      </c>
      <c r="CO40" s="56">
        <v>0</v>
      </c>
      <c r="CP40" s="56">
        <v>0</v>
      </c>
      <c r="CQ40" s="56">
        <v>0</v>
      </c>
      <c r="CR40" s="56">
        <v>0</v>
      </c>
      <c r="CS40" s="56">
        <v>0</v>
      </c>
      <c r="CT40" s="56">
        <v>0</v>
      </c>
      <c r="CU40" s="56">
        <v>3.04</v>
      </c>
      <c r="CV40" s="56">
        <v>1.68</v>
      </c>
      <c r="CW40" s="56">
        <v>2.4700000000000002</v>
      </c>
      <c r="CX40" s="56">
        <v>0</v>
      </c>
      <c r="CY40" s="56">
        <v>16.940000000000001</v>
      </c>
      <c r="CZ40" s="56">
        <v>6.51</v>
      </c>
      <c r="DA40" s="56">
        <v>24.23</v>
      </c>
      <c r="DB40" s="56">
        <v>38.39</v>
      </c>
      <c r="DC40" s="56">
        <v>1.3</v>
      </c>
      <c r="DD40" s="56">
        <v>94.56</v>
      </c>
      <c r="DE40" s="56">
        <v>24.13</v>
      </c>
      <c r="DF40" s="56">
        <v>0</v>
      </c>
      <c r="DG40" s="56">
        <v>0.35947299999999999</v>
      </c>
      <c r="DH40" s="56">
        <v>8.9726299999999995E-2</v>
      </c>
      <c r="DI40" s="56">
        <v>0</v>
      </c>
      <c r="DJ40" s="56">
        <v>0</v>
      </c>
      <c r="DK40" s="56">
        <v>0.30136400000000002</v>
      </c>
      <c r="DL40" s="56">
        <v>0.72218199999999999</v>
      </c>
      <c r="DM40" s="56">
        <v>1.54311</v>
      </c>
      <c r="DN40" s="56">
        <v>3.8198599999999999E-2</v>
      </c>
      <c r="DO40" s="56">
        <v>3.0540600000000002</v>
      </c>
      <c r="DP40" s="56">
        <v>0.44919900000000001</v>
      </c>
      <c r="DQ40" s="56" t="s">
        <v>925</v>
      </c>
      <c r="DR40" s="56" t="s">
        <v>875</v>
      </c>
      <c r="DS40" s="56" t="s">
        <v>22</v>
      </c>
      <c r="DT40" s="56">
        <v>0</v>
      </c>
      <c r="DU40" s="56">
        <v>0</v>
      </c>
      <c r="DV40" s="56">
        <v>0</v>
      </c>
      <c r="DW40" s="56">
        <v>0</v>
      </c>
      <c r="DX40" s="56"/>
      <c r="DY40" s="56"/>
      <c r="DZ40" s="56"/>
      <c r="EA40" s="56"/>
      <c r="EB40" s="56"/>
      <c r="EC40" s="56"/>
      <c r="ED40" s="56"/>
      <c r="EE40" s="56"/>
      <c r="EF40" s="56"/>
      <c r="EG40" s="56"/>
      <c r="EH40" s="56"/>
      <c r="EI40" s="56"/>
      <c r="EJ40" s="56"/>
      <c r="EK40" s="56"/>
      <c r="EL40" s="56"/>
      <c r="EM40" s="56"/>
      <c r="EN40" s="56">
        <v>92.135199999999998</v>
      </c>
      <c r="EO40" s="56">
        <v>143.65</v>
      </c>
      <c r="EP40" s="56">
        <v>785.77200000000005</v>
      </c>
      <c r="EQ40" s="56">
        <v>0</v>
      </c>
      <c r="ER40" s="56">
        <v>0</v>
      </c>
      <c r="ES40" s="56">
        <v>0</v>
      </c>
      <c r="ET40" s="56">
        <v>0</v>
      </c>
      <c r="EU40" s="56">
        <v>2033.7</v>
      </c>
      <c r="EV40" s="56">
        <v>5443.11</v>
      </c>
      <c r="EW40" s="56">
        <v>12062</v>
      </c>
      <c r="EX40" s="56">
        <v>433.91399999999999</v>
      </c>
      <c r="EY40" s="56">
        <v>20994.2</v>
      </c>
      <c r="EZ40" s="56">
        <v>104.617</v>
      </c>
      <c r="FA40" s="56">
        <v>0</v>
      </c>
      <c r="FB40" s="56">
        <v>0</v>
      </c>
      <c r="FC40" s="56">
        <v>0</v>
      </c>
      <c r="FD40" s="56">
        <v>712.00599999999997</v>
      </c>
      <c r="FE40" s="56">
        <v>0</v>
      </c>
      <c r="FF40" s="56">
        <v>287.95400000000001</v>
      </c>
      <c r="FG40" s="56">
        <v>0</v>
      </c>
      <c r="FH40" s="56">
        <v>0</v>
      </c>
      <c r="FI40" s="56">
        <v>1104.58</v>
      </c>
      <c r="FJ40" s="56">
        <v>0</v>
      </c>
      <c r="FK40" s="56">
        <v>0</v>
      </c>
      <c r="FL40" s="56">
        <v>0</v>
      </c>
      <c r="FM40" s="56">
        <v>0</v>
      </c>
      <c r="FN40" s="56">
        <v>0</v>
      </c>
      <c r="FO40" s="56">
        <v>0</v>
      </c>
      <c r="FP40" s="56">
        <v>0</v>
      </c>
      <c r="FQ40" s="56">
        <v>0</v>
      </c>
      <c r="FR40" s="56">
        <v>0</v>
      </c>
      <c r="FS40" s="56">
        <v>0</v>
      </c>
      <c r="FT40" s="56">
        <v>3.04</v>
      </c>
      <c r="FU40" s="56">
        <v>1.68</v>
      </c>
      <c r="FV40" s="56">
        <v>2.4700000000000002</v>
      </c>
      <c r="FW40" s="56">
        <v>0</v>
      </c>
      <c r="FX40" s="56">
        <v>16.940000000000001</v>
      </c>
      <c r="FY40" s="56">
        <v>0</v>
      </c>
      <c r="FZ40" s="56">
        <v>0</v>
      </c>
      <c r="GA40" s="56">
        <v>6.51</v>
      </c>
      <c r="GB40" s="56">
        <v>24.23</v>
      </c>
      <c r="GC40" s="56">
        <v>38.39</v>
      </c>
      <c r="GD40" s="56">
        <v>1.3</v>
      </c>
      <c r="GE40" s="56">
        <v>94.56</v>
      </c>
      <c r="GF40" s="56">
        <v>0</v>
      </c>
      <c r="GG40" s="56">
        <v>0.35947299999999999</v>
      </c>
      <c r="GH40" s="56">
        <v>8.9726299999999995E-2</v>
      </c>
      <c r="GI40" s="56">
        <v>0</v>
      </c>
      <c r="GJ40" s="56">
        <v>0</v>
      </c>
      <c r="GK40" s="56">
        <v>0</v>
      </c>
      <c r="GL40" s="56">
        <v>0</v>
      </c>
      <c r="GM40" s="56">
        <v>0.30136400000000002</v>
      </c>
      <c r="GN40" s="56">
        <v>0.72218199999999999</v>
      </c>
      <c r="GO40" s="56">
        <v>1.54311</v>
      </c>
      <c r="GP40" s="56">
        <v>3.8198599999999999E-2</v>
      </c>
      <c r="GQ40" s="56">
        <v>3.0540600000000002</v>
      </c>
      <c r="GR40" s="56">
        <v>778.14800000000002</v>
      </c>
      <c r="GS40" s="56">
        <v>7.0110299999999999</v>
      </c>
      <c r="GT40" s="56">
        <v>785.77200000000005</v>
      </c>
      <c r="GU40" s="56">
        <v>0</v>
      </c>
      <c r="GV40" s="56">
        <v>0</v>
      </c>
      <c r="GW40" s="56">
        <v>5894.96</v>
      </c>
      <c r="GX40" s="56">
        <v>6547.68</v>
      </c>
      <c r="GY40" s="56">
        <v>10697.7</v>
      </c>
      <c r="GZ40" s="56">
        <v>540.49900000000002</v>
      </c>
      <c r="HA40" s="56">
        <v>25251.8</v>
      </c>
      <c r="HB40" s="56">
        <v>647.64499999999998</v>
      </c>
      <c r="HC40" s="56">
        <v>0</v>
      </c>
      <c r="HD40" s="56">
        <v>0</v>
      </c>
      <c r="HE40" s="56">
        <v>0</v>
      </c>
      <c r="HF40" s="56">
        <v>1157.68</v>
      </c>
      <c r="HG40" s="56">
        <v>0</v>
      </c>
      <c r="HH40" s="56">
        <v>291.12400000000002</v>
      </c>
      <c r="HI40" s="56">
        <v>0</v>
      </c>
      <c r="HJ40" s="56">
        <v>0</v>
      </c>
      <c r="HK40" s="56">
        <v>2096.44</v>
      </c>
      <c r="HL40" s="56">
        <v>0</v>
      </c>
      <c r="HM40" s="56">
        <v>0</v>
      </c>
      <c r="HN40" s="56">
        <v>0</v>
      </c>
      <c r="HO40" s="56">
        <v>0</v>
      </c>
      <c r="HP40" s="56">
        <v>0</v>
      </c>
      <c r="HQ40" s="56">
        <v>0</v>
      </c>
      <c r="HR40" s="56">
        <v>0</v>
      </c>
      <c r="HS40" s="56">
        <v>0</v>
      </c>
      <c r="HT40" s="56">
        <v>0</v>
      </c>
      <c r="HU40" s="56">
        <v>0</v>
      </c>
      <c r="HV40" s="56">
        <v>19.07</v>
      </c>
      <c r="HW40" s="56">
        <v>0.05</v>
      </c>
      <c r="HX40" s="56">
        <v>2.4700000000000002</v>
      </c>
      <c r="HY40" s="56">
        <v>0</v>
      </c>
      <c r="HZ40" s="56">
        <v>27.55</v>
      </c>
      <c r="IA40" s="56">
        <v>19.03</v>
      </c>
      <c r="IB40" s="56">
        <v>27.56</v>
      </c>
      <c r="IC40" s="56">
        <v>34.090000000000003</v>
      </c>
      <c r="ID40" s="56">
        <v>1.52</v>
      </c>
      <c r="IE40" s="56">
        <v>131.34</v>
      </c>
      <c r="IF40" s="56">
        <v>0</v>
      </c>
      <c r="IG40" s="56">
        <v>3.3119099999999999E-3</v>
      </c>
      <c r="IH40" s="56">
        <v>8.9726299999999995E-2</v>
      </c>
      <c r="II40" s="56">
        <v>0</v>
      </c>
      <c r="IJ40" s="56">
        <v>0</v>
      </c>
      <c r="IK40" s="56">
        <v>0.92718</v>
      </c>
      <c r="IL40" s="56">
        <v>0.77117400000000003</v>
      </c>
      <c r="IM40" s="56">
        <v>1.42503</v>
      </c>
      <c r="IN40" s="56">
        <v>7.5326799999999999E-3</v>
      </c>
      <c r="IO40" s="56">
        <v>3.2239599999999999</v>
      </c>
      <c r="IP40" s="56">
        <v>58.3</v>
      </c>
      <c r="IQ40" s="56">
        <v>0</v>
      </c>
      <c r="IR40" s="56">
        <v>58.3</v>
      </c>
      <c r="IS40" s="56">
        <v>0</v>
      </c>
      <c r="IT40" s="56">
        <v>0</v>
      </c>
      <c r="IU40" s="56">
        <v>4.4000000000000004</v>
      </c>
      <c r="IV40" s="56">
        <v>19.73</v>
      </c>
      <c r="IW40" s="56">
        <v>4.4000000000000004</v>
      </c>
      <c r="IX40" s="56">
        <v>19.73</v>
      </c>
      <c r="IY40" s="56">
        <v>4.4000000000000004</v>
      </c>
      <c r="IZ40" s="56">
        <v>19.73</v>
      </c>
      <c r="JA40" s="56">
        <v>4.59</v>
      </c>
      <c r="JB40" s="56">
        <v>44.55</v>
      </c>
      <c r="JC40" s="56">
        <v>1</v>
      </c>
      <c r="JD40" s="56"/>
      <c r="JE40" s="56"/>
      <c r="JF40" s="56"/>
      <c r="JG40" s="56"/>
      <c r="JH40" s="56"/>
      <c r="JI40" s="56"/>
      <c r="JJ40" s="56"/>
      <c r="JK40" s="56"/>
      <c r="JL40" s="56"/>
      <c r="JM40" s="56"/>
      <c r="JN40" s="56"/>
      <c r="JO40" s="56"/>
    </row>
    <row r="41" spans="1:275" x14ac:dyDescent="0.25">
      <c r="A41" s="58">
        <v>43069.35261574074</v>
      </c>
      <c r="B41" s="56" t="s">
        <v>369</v>
      </c>
      <c r="C41" s="56" t="s">
        <v>610</v>
      </c>
      <c r="D41" s="56">
        <v>6</v>
      </c>
      <c r="E41" s="56">
        <v>8</v>
      </c>
      <c r="F41" s="56">
        <v>6960</v>
      </c>
      <c r="G41" s="56" t="s">
        <v>104</v>
      </c>
      <c r="H41" s="56" t="s">
        <v>105</v>
      </c>
      <c r="I41" s="56">
        <v>0</v>
      </c>
      <c r="J41" s="56">
        <v>62</v>
      </c>
      <c r="K41" s="56">
        <v>42.774799999999999</v>
      </c>
      <c r="L41" s="56">
        <v>711.245</v>
      </c>
      <c r="M41" s="56">
        <v>785.77200000000005</v>
      </c>
      <c r="N41" s="56">
        <v>0</v>
      </c>
      <c r="O41" s="56">
        <v>0</v>
      </c>
      <c r="P41" s="56">
        <v>0</v>
      </c>
      <c r="Q41" s="56">
        <v>0</v>
      </c>
      <c r="R41" s="56">
        <v>2033.7</v>
      </c>
      <c r="S41" s="56">
        <v>5526.83</v>
      </c>
      <c r="T41" s="56">
        <v>12062</v>
      </c>
      <c r="U41" s="56">
        <v>433.91399999999999</v>
      </c>
      <c r="V41" s="56">
        <v>21596.2</v>
      </c>
      <c r="W41" s="56">
        <v>48.565800000000003</v>
      </c>
      <c r="X41" s="56">
        <v>0</v>
      </c>
      <c r="Y41" s="56">
        <v>0</v>
      </c>
      <c r="Z41" s="56">
        <v>0</v>
      </c>
      <c r="AA41" s="56">
        <v>632.83500000000004</v>
      </c>
      <c r="AB41" s="56">
        <v>0</v>
      </c>
      <c r="AC41" s="56">
        <v>287.95400000000001</v>
      </c>
      <c r="AD41" s="56">
        <v>0</v>
      </c>
      <c r="AE41" s="56">
        <v>0</v>
      </c>
      <c r="AF41" s="56">
        <v>969.35500000000002</v>
      </c>
      <c r="AG41" s="56">
        <v>0</v>
      </c>
      <c r="AH41" s="56">
        <v>0</v>
      </c>
      <c r="AI41" s="56">
        <v>0</v>
      </c>
      <c r="AJ41" s="56">
        <v>0</v>
      </c>
      <c r="AK41" s="56">
        <v>0</v>
      </c>
      <c r="AL41" s="56">
        <v>0</v>
      </c>
      <c r="AM41" s="56">
        <v>0</v>
      </c>
      <c r="AN41" s="56">
        <v>0</v>
      </c>
      <c r="AO41" s="56">
        <v>0</v>
      </c>
      <c r="AP41" s="56">
        <v>0</v>
      </c>
      <c r="AQ41" s="56">
        <v>1.44</v>
      </c>
      <c r="AR41" s="56">
        <v>7.13</v>
      </c>
      <c r="AS41" s="56">
        <v>2.39</v>
      </c>
      <c r="AT41" s="56">
        <v>0</v>
      </c>
      <c r="AU41" s="56">
        <v>15.19</v>
      </c>
      <c r="AV41" s="56">
        <v>0</v>
      </c>
      <c r="AW41" s="56">
        <v>0</v>
      </c>
      <c r="AX41" s="56">
        <v>6.39</v>
      </c>
      <c r="AY41" s="56">
        <v>24</v>
      </c>
      <c r="AZ41" s="56">
        <v>37.35</v>
      </c>
      <c r="BA41" s="56">
        <v>1.26</v>
      </c>
      <c r="BB41" s="56">
        <v>95.15</v>
      </c>
      <c r="BC41" s="56">
        <v>26.15</v>
      </c>
      <c r="BD41" s="56">
        <v>0</v>
      </c>
      <c r="BE41" s="56">
        <v>1.55769</v>
      </c>
      <c r="BF41" s="56">
        <v>8.9726299999999995E-2</v>
      </c>
      <c r="BG41" s="56">
        <v>0</v>
      </c>
      <c r="BH41" s="56">
        <v>0</v>
      </c>
      <c r="BI41" s="56">
        <v>0</v>
      </c>
      <c r="BJ41" s="56">
        <v>0</v>
      </c>
      <c r="BK41" s="56">
        <v>0.30136400000000002</v>
      </c>
      <c r="BL41" s="56">
        <v>0.73853999999999997</v>
      </c>
      <c r="BM41" s="56">
        <v>1.54311</v>
      </c>
      <c r="BN41" s="56">
        <v>3.8198599999999999E-2</v>
      </c>
      <c r="BO41" s="56">
        <v>4.2686299999999999</v>
      </c>
      <c r="BP41" s="56">
        <v>1.6474200000000001</v>
      </c>
      <c r="BQ41" s="56">
        <v>42.774799999999999</v>
      </c>
      <c r="BR41" s="56">
        <v>711.245</v>
      </c>
      <c r="BS41" s="56">
        <v>785.77200000000005</v>
      </c>
      <c r="BT41" s="56">
        <v>0</v>
      </c>
      <c r="BU41" s="56">
        <v>0</v>
      </c>
      <c r="BV41" s="56">
        <v>2033.7</v>
      </c>
      <c r="BW41" s="56">
        <v>5526.83</v>
      </c>
      <c r="BX41" s="56">
        <v>12062</v>
      </c>
      <c r="BY41" s="56">
        <v>433.91399999999999</v>
      </c>
      <c r="BZ41" s="56">
        <v>21596.2</v>
      </c>
      <c r="CA41" s="56">
        <v>48.565800000000003</v>
      </c>
      <c r="CB41" s="56">
        <v>0</v>
      </c>
      <c r="CC41" s="56">
        <v>0</v>
      </c>
      <c r="CD41" s="56">
        <v>0</v>
      </c>
      <c r="CE41" s="56">
        <v>632.83500000000004</v>
      </c>
      <c r="CF41" s="56">
        <v>0</v>
      </c>
      <c r="CG41" s="56">
        <v>287.95400000000001</v>
      </c>
      <c r="CH41" s="56">
        <v>0</v>
      </c>
      <c r="CI41" s="56">
        <v>0</v>
      </c>
      <c r="CJ41" s="56">
        <v>969.35500000000002</v>
      </c>
      <c r="CK41" s="56">
        <v>0</v>
      </c>
      <c r="CL41" s="56">
        <v>0</v>
      </c>
      <c r="CM41" s="56">
        <v>0</v>
      </c>
      <c r="CN41" s="56">
        <v>0</v>
      </c>
      <c r="CO41" s="56">
        <v>0</v>
      </c>
      <c r="CP41" s="56">
        <v>0</v>
      </c>
      <c r="CQ41" s="56">
        <v>0</v>
      </c>
      <c r="CR41" s="56">
        <v>0</v>
      </c>
      <c r="CS41" s="56">
        <v>0</v>
      </c>
      <c r="CT41" s="56">
        <v>0</v>
      </c>
      <c r="CU41" s="56">
        <v>1.44</v>
      </c>
      <c r="CV41" s="56">
        <v>7.13</v>
      </c>
      <c r="CW41" s="56">
        <v>2.39</v>
      </c>
      <c r="CX41" s="56">
        <v>0</v>
      </c>
      <c r="CY41" s="56">
        <v>15.19</v>
      </c>
      <c r="CZ41" s="56">
        <v>6.39</v>
      </c>
      <c r="DA41" s="56">
        <v>24</v>
      </c>
      <c r="DB41" s="56">
        <v>37.35</v>
      </c>
      <c r="DC41" s="56">
        <v>1.26</v>
      </c>
      <c r="DD41" s="56">
        <v>95.15</v>
      </c>
      <c r="DE41" s="56">
        <v>26.15</v>
      </c>
      <c r="DF41" s="56">
        <v>0</v>
      </c>
      <c r="DG41" s="56">
        <v>1.55769</v>
      </c>
      <c r="DH41" s="56">
        <v>8.9726299999999995E-2</v>
      </c>
      <c r="DI41" s="56">
        <v>0</v>
      </c>
      <c r="DJ41" s="56">
        <v>0</v>
      </c>
      <c r="DK41" s="56">
        <v>0.30136400000000002</v>
      </c>
      <c r="DL41" s="56">
        <v>0.73853999999999997</v>
      </c>
      <c r="DM41" s="56">
        <v>1.54311</v>
      </c>
      <c r="DN41" s="56">
        <v>3.8198599999999999E-2</v>
      </c>
      <c r="DO41" s="56">
        <v>4.2686299999999999</v>
      </c>
      <c r="DP41" s="56">
        <v>1.6474200000000001</v>
      </c>
      <c r="DQ41" s="56" t="s">
        <v>925</v>
      </c>
      <c r="DR41" s="56" t="s">
        <v>875</v>
      </c>
      <c r="DS41" s="56" t="s">
        <v>22</v>
      </c>
      <c r="DT41" s="56">
        <v>0</v>
      </c>
      <c r="DU41" s="56">
        <v>0</v>
      </c>
      <c r="DV41" s="56">
        <v>0</v>
      </c>
      <c r="DW41" s="56">
        <v>0</v>
      </c>
      <c r="DX41" s="56"/>
      <c r="DY41" s="56"/>
      <c r="DZ41" s="56"/>
      <c r="EA41" s="56"/>
      <c r="EB41" s="56"/>
      <c r="EC41" s="56"/>
      <c r="ED41" s="56"/>
      <c r="EE41" s="56"/>
      <c r="EF41" s="56"/>
      <c r="EG41" s="56"/>
      <c r="EH41" s="56"/>
      <c r="EI41" s="56"/>
      <c r="EJ41" s="56"/>
      <c r="EK41" s="56"/>
      <c r="EL41" s="56"/>
      <c r="EM41" s="56"/>
      <c r="EN41" s="56">
        <v>42.774799999999999</v>
      </c>
      <c r="EO41" s="56">
        <v>711.245</v>
      </c>
      <c r="EP41" s="56">
        <v>785.77200000000005</v>
      </c>
      <c r="EQ41" s="56">
        <v>0</v>
      </c>
      <c r="ER41" s="56">
        <v>0</v>
      </c>
      <c r="ES41" s="56">
        <v>0</v>
      </c>
      <c r="ET41" s="56">
        <v>0</v>
      </c>
      <c r="EU41" s="56">
        <v>2033.7</v>
      </c>
      <c r="EV41" s="56">
        <v>5526.83</v>
      </c>
      <c r="EW41" s="56">
        <v>12062</v>
      </c>
      <c r="EX41" s="56">
        <v>433.91399999999999</v>
      </c>
      <c r="EY41" s="56">
        <v>21596.2</v>
      </c>
      <c r="EZ41" s="56">
        <v>48.565800000000003</v>
      </c>
      <c r="FA41" s="56">
        <v>0</v>
      </c>
      <c r="FB41" s="56">
        <v>0</v>
      </c>
      <c r="FC41" s="56">
        <v>0</v>
      </c>
      <c r="FD41" s="56">
        <v>632.83500000000004</v>
      </c>
      <c r="FE41" s="56">
        <v>0</v>
      </c>
      <c r="FF41" s="56">
        <v>287.95400000000001</v>
      </c>
      <c r="FG41" s="56">
        <v>0</v>
      </c>
      <c r="FH41" s="56">
        <v>0</v>
      </c>
      <c r="FI41" s="56">
        <v>969.35500000000002</v>
      </c>
      <c r="FJ41" s="56">
        <v>0</v>
      </c>
      <c r="FK41" s="56">
        <v>0</v>
      </c>
      <c r="FL41" s="56">
        <v>0</v>
      </c>
      <c r="FM41" s="56">
        <v>0</v>
      </c>
      <c r="FN41" s="56">
        <v>0</v>
      </c>
      <c r="FO41" s="56">
        <v>0</v>
      </c>
      <c r="FP41" s="56">
        <v>0</v>
      </c>
      <c r="FQ41" s="56">
        <v>0</v>
      </c>
      <c r="FR41" s="56">
        <v>0</v>
      </c>
      <c r="FS41" s="56">
        <v>0</v>
      </c>
      <c r="FT41" s="56">
        <v>1.44</v>
      </c>
      <c r="FU41" s="56">
        <v>7.13</v>
      </c>
      <c r="FV41" s="56">
        <v>2.39</v>
      </c>
      <c r="FW41" s="56">
        <v>0</v>
      </c>
      <c r="FX41" s="56">
        <v>15.19</v>
      </c>
      <c r="FY41" s="56">
        <v>0</v>
      </c>
      <c r="FZ41" s="56">
        <v>0</v>
      </c>
      <c r="GA41" s="56">
        <v>6.39</v>
      </c>
      <c r="GB41" s="56">
        <v>24</v>
      </c>
      <c r="GC41" s="56">
        <v>37.35</v>
      </c>
      <c r="GD41" s="56">
        <v>1.26</v>
      </c>
      <c r="GE41" s="56">
        <v>95.15</v>
      </c>
      <c r="GF41" s="56">
        <v>0</v>
      </c>
      <c r="GG41" s="56">
        <v>1.55769</v>
      </c>
      <c r="GH41" s="56">
        <v>8.9726299999999995E-2</v>
      </c>
      <c r="GI41" s="56">
        <v>0</v>
      </c>
      <c r="GJ41" s="56">
        <v>0</v>
      </c>
      <c r="GK41" s="56">
        <v>0</v>
      </c>
      <c r="GL41" s="56">
        <v>0</v>
      </c>
      <c r="GM41" s="56">
        <v>0.30136400000000002</v>
      </c>
      <c r="GN41" s="56">
        <v>0.73853999999999997</v>
      </c>
      <c r="GO41" s="56">
        <v>1.54311</v>
      </c>
      <c r="GP41" s="56">
        <v>3.8198599999999999E-2</v>
      </c>
      <c r="GQ41" s="56">
        <v>4.2686299999999999</v>
      </c>
      <c r="GR41" s="56">
        <v>248.93899999999999</v>
      </c>
      <c r="GS41" s="56">
        <v>1264.45</v>
      </c>
      <c r="GT41" s="56">
        <v>785.77200000000005</v>
      </c>
      <c r="GU41" s="56">
        <v>0</v>
      </c>
      <c r="GV41" s="56">
        <v>0</v>
      </c>
      <c r="GW41" s="56">
        <v>5894.96</v>
      </c>
      <c r="GX41" s="56">
        <v>6547.68</v>
      </c>
      <c r="GY41" s="56">
        <v>10697.7</v>
      </c>
      <c r="GZ41" s="56">
        <v>540.49900000000002</v>
      </c>
      <c r="HA41" s="56">
        <v>25980</v>
      </c>
      <c r="HB41" s="56">
        <v>207.17400000000001</v>
      </c>
      <c r="HC41" s="56">
        <v>0</v>
      </c>
      <c r="HD41" s="56">
        <v>0</v>
      </c>
      <c r="HE41" s="56">
        <v>0</v>
      </c>
      <c r="HF41" s="56">
        <v>1078.18</v>
      </c>
      <c r="HG41" s="56">
        <v>0</v>
      </c>
      <c r="HH41" s="56">
        <v>291.12400000000002</v>
      </c>
      <c r="HI41" s="56">
        <v>0</v>
      </c>
      <c r="HJ41" s="56">
        <v>0</v>
      </c>
      <c r="HK41" s="56">
        <v>1576.48</v>
      </c>
      <c r="HL41" s="56">
        <v>0</v>
      </c>
      <c r="HM41" s="56">
        <v>0</v>
      </c>
      <c r="HN41" s="56">
        <v>0</v>
      </c>
      <c r="HO41" s="56">
        <v>0</v>
      </c>
      <c r="HP41" s="56">
        <v>0</v>
      </c>
      <c r="HQ41" s="56">
        <v>0</v>
      </c>
      <c r="HR41" s="56">
        <v>0</v>
      </c>
      <c r="HS41" s="56">
        <v>0</v>
      </c>
      <c r="HT41" s="56">
        <v>0</v>
      </c>
      <c r="HU41" s="56">
        <v>0</v>
      </c>
      <c r="HV41" s="56">
        <v>6.28</v>
      </c>
      <c r="HW41" s="56">
        <v>13.98</v>
      </c>
      <c r="HX41" s="56">
        <v>2.39</v>
      </c>
      <c r="HY41" s="56">
        <v>0</v>
      </c>
      <c r="HZ41" s="56">
        <v>25.87</v>
      </c>
      <c r="IA41" s="56">
        <v>18.68</v>
      </c>
      <c r="IB41" s="56">
        <v>26.93</v>
      </c>
      <c r="IC41" s="56">
        <v>33.130000000000003</v>
      </c>
      <c r="ID41" s="56">
        <v>1.5</v>
      </c>
      <c r="IE41" s="56">
        <v>128.76</v>
      </c>
      <c r="IF41" s="56">
        <v>0</v>
      </c>
      <c r="IG41" s="56">
        <v>2.3809999999999998</v>
      </c>
      <c r="IH41" s="56">
        <v>8.9726299999999995E-2</v>
      </c>
      <c r="II41" s="56">
        <v>0</v>
      </c>
      <c r="IJ41" s="56">
        <v>0</v>
      </c>
      <c r="IK41" s="56">
        <v>0.92718</v>
      </c>
      <c r="IL41" s="56">
        <v>0.77117400000000003</v>
      </c>
      <c r="IM41" s="56">
        <v>1.42503</v>
      </c>
      <c r="IN41" s="56">
        <v>7.5326799999999999E-3</v>
      </c>
      <c r="IO41" s="56">
        <v>5.6016399999999997</v>
      </c>
      <c r="IP41" s="56">
        <v>62</v>
      </c>
      <c r="IQ41" s="56">
        <v>0</v>
      </c>
      <c r="IR41" s="56">
        <v>62</v>
      </c>
      <c r="IS41" s="56">
        <v>0</v>
      </c>
      <c r="IT41" s="56">
        <v>0</v>
      </c>
      <c r="IU41" s="56">
        <v>9.6300000000000008</v>
      </c>
      <c r="IV41" s="56">
        <v>16.52</v>
      </c>
      <c r="IW41" s="56">
        <v>9.6300000000000008</v>
      </c>
      <c r="IX41" s="56">
        <v>16.52</v>
      </c>
      <c r="IY41" s="56">
        <v>9.6300000000000008</v>
      </c>
      <c r="IZ41" s="56">
        <v>16.52</v>
      </c>
      <c r="JA41" s="56">
        <v>17</v>
      </c>
      <c r="JB41" s="56">
        <v>31.52</v>
      </c>
      <c r="JC41" s="56">
        <v>1</v>
      </c>
      <c r="JD41" s="56"/>
      <c r="JE41" s="56"/>
      <c r="JF41" s="56"/>
      <c r="JG41" s="56"/>
      <c r="JH41" s="56"/>
      <c r="JI41" s="56"/>
      <c r="JJ41" s="56"/>
      <c r="JK41" s="56"/>
      <c r="JL41" s="56"/>
      <c r="JM41" s="56"/>
      <c r="JN41" s="56"/>
      <c r="JO41" s="56"/>
    </row>
    <row r="42" spans="1:275" x14ac:dyDescent="0.25">
      <c r="A42" s="58">
        <v>43069.352962962963</v>
      </c>
      <c r="B42" s="56" t="s">
        <v>370</v>
      </c>
      <c r="C42" s="56" t="s">
        <v>611</v>
      </c>
      <c r="D42" s="56">
        <v>7</v>
      </c>
      <c r="E42" s="56">
        <v>8</v>
      </c>
      <c r="F42" s="56">
        <v>6960</v>
      </c>
      <c r="G42" s="56" t="s">
        <v>104</v>
      </c>
      <c r="H42" s="56" t="s">
        <v>105</v>
      </c>
      <c r="I42" s="56">
        <v>0</v>
      </c>
      <c r="J42" s="56">
        <v>62.2</v>
      </c>
      <c r="K42" s="56">
        <v>2.44625</v>
      </c>
      <c r="L42" s="56">
        <v>414.43400000000003</v>
      </c>
      <c r="M42" s="56">
        <v>785.77200000000005</v>
      </c>
      <c r="N42" s="56">
        <v>0</v>
      </c>
      <c r="O42" s="56">
        <v>0</v>
      </c>
      <c r="P42" s="56">
        <v>0</v>
      </c>
      <c r="Q42" s="56">
        <v>0</v>
      </c>
      <c r="R42" s="56">
        <v>2033.7</v>
      </c>
      <c r="S42" s="56">
        <v>5538.57</v>
      </c>
      <c r="T42" s="56">
        <v>12062</v>
      </c>
      <c r="U42" s="56">
        <v>433.91399999999999</v>
      </c>
      <c r="V42" s="56">
        <v>21270.799999999999</v>
      </c>
      <c r="W42" s="56">
        <v>2.7773400000000001</v>
      </c>
      <c r="X42" s="56">
        <v>0</v>
      </c>
      <c r="Y42" s="56">
        <v>0</v>
      </c>
      <c r="Z42" s="56">
        <v>0</v>
      </c>
      <c r="AA42" s="56">
        <v>622.87900000000002</v>
      </c>
      <c r="AB42" s="56">
        <v>0</v>
      </c>
      <c r="AC42" s="56">
        <v>287.95400000000001</v>
      </c>
      <c r="AD42" s="56">
        <v>0</v>
      </c>
      <c r="AE42" s="56">
        <v>0</v>
      </c>
      <c r="AF42" s="56">
        <v>913.61</v>
      </c>
      <c r="AG42" s="56">
        <v>0</v>
      </c>
      <c r="AH42" s="56">
        <v>0</v>
      </c>
      <c r="AI42" s="56">
        <v>0</v>
      </c>
      <c r="AJ42" s="56">
        <v>0</v>
      </c>
      <c r="AK42" s="56">
        <v>0</v>
      </c>
      <c r="AL42" s="56">
        <v>0</v>
      </c>
      <c r="AM42" s="56">
        <v>0</v>
      </c>
      <c r="AN42" s="56">
        <v>0</v>
      </c>
      <c r="AO42" s="56">
        <v>0</v>
      </c>
      <c r="AP42" s="56">
        <v>0</v>
      </c>
      <c r="AQ42" s="56">
        <v>0.08</v>
      </c>
      <c r="AR42" s="56">
        <v>6.14</v>
      </c>
      <c r="AS42" s="56">
        <v>2.48</v>
      </c>
      <c r="AT42" s="56">
        <v>0</v>
      </c>
      <c r="AU42" s="56">
        <v>14.67</v>
      </c>
      <c r="AV42" s="56">
        <v>0</v>
      </c>
      <c r="AW42" s="56">
        <v>0</v>
      </c>
      <c r="AX42" s="56">
        <v>6.72</v>
      </c>
      <c r="AY42" s="56">
        <v>24.7</v>
      </c>
      <c r="AZ42" s="56">
        <v>38.92</v>
      </c>
      <c r="BA42" s="56">
        <v>1.33</v>
      </c>
      <c r="BB42" s="56">
        <v>95.04</v>
      </c>
      <c r="BC42" s="56">
        <v>23.37</v>
      </c>
      <c r="BD42" s="56">
        <v>0</v>
      </c>
      <c r="BE42" s="56">
        <v>1.3717299999999999</v>
      </c>
      <c r="BF42" s="56">
        <v>8.9726299999999995E-2</v>
      </c>
      <c r="BG42" s="56">
        <v>0</v>
      </c>
      <c r="BH42" s="56">
        <v>0</v>
      </c>
      <c r="BI42" s="56">
        <v>0</v>
      </c>
      <c r="BJ42" s="56">
        <v>0</v>
      </c>
      <c r="BK42" s="56">
        <v>0.30136400000000002</v>
      </c>
      <c r="BL42" s="56">
        <v>0.73723000000000005</v>
      </c>
      <c r="BM42" s="56">
        <v>1.54311</v>
      </c>
      <c r="BN42" s="56">
        <v>3.8198599999999999E-2</v>
      </c>
      <c r="BO42" s="56">
        <v>4.0813600000000001</v>
      </c>
      <c r="BP42" s="56">
        <v>1.46146</v>
      </c>
      <c r="BQ42" s="56">
        <v>2.44625</v>
      </c>
      <c r="BR42" s="56">
        <v>414.43400000000003</v>
      </c>
      <c r="BS42" s="56">
        <v>785.77200000000005</v>
      </c>
      <c r="BT42" s="56">
        <v>0</v>
      </c>
      <c r="BU42" s="56">
        <v>0</v>
      </c>
      <c r="BV42" s="56">
        <v>2033.7</v>
      </c>
      <c r="BW42" s="56">
        <v>5538.57</v>
      </c>
      <c r="BX42" s="56">
        <v>12062</v>
      </c>
      <c r="BY42" s="56">
        <v>433.91399999999999</v>
      </c>
      <c r="BZ42" s="56">
        <v>21270.799999999999</v>
      </c>
      <c r="CA42" s="56">
        <v>2.7773400000000001</v>
      </c>
      <c r="CB42" s="56">
        <v>0</v>
      </c>
      <c r="CC42" s="56">
        <v>0</v>
      </c>
      <c r="CD42" s="56">
        <v>0</v>
      </c>
      <c r="CE42" s="56">
        <v>622.87900000000002</v>
      </c>
      <c r="CF42" s="56">
        <v>0</v>
      </c>
      <c r="CG42" s="56">
        <v>287.95400000000001</v>
      </c>
      <c r="CH42" s="56">
        <v>0</v>
      </c>
      <c r="CI42" s="56">
        <v>0</v>
      </c>
      <c r="CJ42" s="56">
        <v>913.61</v>
      </c>
      <c r="CK42" s="56">
        <v>0</v>
      </c>
      <c r="CL42" s="56">
        <v>0</v>
      </c>
      <c r="CM42" s="56">
        <v>0</v>
      </c>
      <c r="CN42" s="56">
        <v>0</v>
      </c>
      <c r="CO42" s="56">
        <v>0</v>
      </c>
      <c r="CP42" s="56">
        <v>0</v>
      </c>
      <c r="CQ42" s="56">
        <v>0</v>
      </c>
      <c r="CR42" s="56">
        <v>0</v>
      </c>
      <c r="CS42" s="56">
        <v>0</v>
      </c>
      <c r="CT42" s="56">
        <v>0</v>
      </c>
      <c r="CU42" s="56">
        <v>0.08</v>
      </c>
      <c r="CV42" s="56">
        <v>6.14</v>
      </c>
      <c r="CW42" s="56">
        <v>2.48</v>
      </c>
      <c r="CX42" s="56">
        <v>0</v>
      </c>
      <c r="CY42" s="56">
        <v>14.67</v>
      </c>
      <c r="CZ42" s="56">
        <v>6.72</v>
      </c>
      <c r="DA42" s="56">
        <v>24.7</v>
      </c>
      <c r="DB42" s="56">
        <v>38.92</v>
      </c>
      <c r="DC42" s="56">
        <v>1.33</v>
      </c>
      <c r="DD42" s="56">
        <v>95.04</v>
      </c>
      <c r="DE42" s="56">
        <v>23.37</v>
      </c>
      <c r="DF42" s="56">
        <v>0</v>
      </c>
      <c r="DG42" s="56">
        <v>1.3717299999999999</v>
      </c>
      <c r="DH42" s="56">
        <v>8.9726299999999995E-2</v>
      </c>
      <c r="DI42" s="56">
        <v>0</v>
      </c>
      <c r="DJ42" s="56">
        <v>0</v>
      </c>
      <c r="DK42" s="56">
        <v>0.30136400000000002</v>
      </c>
      <c r="DL42" s="56">
        <v>0.73723000000000005</v>
      </c>
      <c r="DM42" s="56">
        <v>1.54311</v>
      </c>
      <c r="DN42" s="56">
        <v>3.8198599999999999E-2</v>
      </c>
      <c r="DO42" s="56">
        <v>4.0813600000000001</v>
      </c>
      <c r="DP42" s="56">
        <v>1.46146</v>
      </c>
      <c r="DQ42" s="56" t="s">
        <v>925</v>
      </c>
      <c r="DR42" s="56" t="s">
        <v>875</v>
      </c>
      <c r="DS42" s="56" t="s">
        <v>22</v>
      </c>
      <c r="DT42" s="56">
        <v>0</v>
      </c>
      <c r="DU42" s="56">
        <v>0</v>
      </c>
      <c r="DV42" s="56">
        <v>0</v>
      </c>
      <c r="DW42" s="56">
        <v>0</v>
      </c>
      <c r="DX42" s="56"/>
      <c r="DY42" s="56"/>
      <c r="DZ42" s="56"/>
      <c r="EA42" s="56"/>
      <c r="EB42" s="56"/>
      <c r="EC42" s="56"/>
      <c r="ED42" s="56"/>
      <c r="EE42" s="56"/>
      <c r="EF42" s="56"/>
      <c r="EG42" s="56"/>
      <c r="EH42" s="56"/>
      <c r="EI42" s="56"/>
      <c r="EJ42" s="56"/>
      <c r="EK42" s="56"/>
      <c r="EL42" s="56"/>
      <c r="EM42" s="56"/>
      <c r="EN42" s="56">
        <v>2.44625</v>
      </c>
      <c r="EO42" s="56">
        <v>414.43400000000003</v>
      </c>
      <c r="EP42" s="56">
        <v>785.77200000000005</v>
      </c>
      <c r="EQ42" s="56">
        <v>0</v>
      </c>
      <c r="ER42" s="56">
        <v>0</v>
      </c>
      <c r="ES42" s="56">
        <v>0</v>
      </c>
      <c r="ET42" s="56">
        <v>0</v>
      </c>
      <c r="EU42" s="56">
        <v>2033.7</v>
      </c>
      <c r="EV42" s="56">
        <v>5538.57</v>
      </c>
      <c r="EW42" s="56">
        <v>12062</v>
      </c>
      <c r="EX42" s="56">
        <v>433.91399999999999</v>
      </c>
      <c r="EY42" s="56">
        <v>21270.799999999999</v>
      </c>
      <c r="EZ42" s="56">
        <v>2.7773400000000001</v>
      </c>
      <c r="FA42" s="56">
        <v>0</v>
      </c>
      <c r="FB42" s="56">
        <v>0</v>
      </c>
      <c r="FC42" s="56">
        <v>0</v>
      </c>
      <c r="FD42" s="56">
        <v>622.87900000000002</v>
      </c>
      <c r="FE42" s="56">
        <v>0</v>
      </c>
      <c r="FF42" s="56">
        <v>287.95400000000001</v>
      </c>
      <c r="FG42" s="56">
        <v>0</v>
      </c>
      <c r="FH42" s="56">
        <v>0</v>
      </c>
      <c r="FI42" s="56">
        <v>913.61</v>
      </c>
      <c r="FJ42" s="56">
        <v>0</v>
      </c>
      <c r="FK42" s="56">
        <v>0</v>
      </c>
      <c r="FL42" s="56">
        <v>0</v>
      </c>
      <c r="FM42" s="56">
        <v>0</v>
      </c>
      <c r="FN42" s="56">
        <v>0</v>
      </c>
      <c r="FO42" s="56">
        <v>0</v>
      </c>
      <c r="FP42" s="56">
        <v>0</v>
      </c>
      <c r="FQ42" s="56">
        <v>0</v>
      </c>
      <c r="FR42" s="56">
        <v>0</v>
      </c>
      <c r="FS42" s="56">
        <v>0</v>
      </c>
      <c r="FT42" s="56">
        <v>0.08</v>
      </c>
      <c r="FU42" s="56">
        <v>6.14</v>
      </c>
      <c r="FV42" s="56">
        <v>2.48</v>
      </c>
      <c r="FW42" s="56">
        <v>0</v>
      </c>
      <c r="FX42" s="56">
        <v>14.67</v>
      </c>
      <c r="FY42" s="56">
        <v>0</v>
      </c>
      <c r="FZ42" s="56">
        <v>0</v>
      </c>
      <c r="GA42" s="56">
        <v>6.72</v>
      </c>
      <c r="GB42" s="56">
        <v>24.7</v>
      </c>
      <c r="GC42" s="56">
        <v>38.92</v>
      </c>
      <c r="GD42" s="56">
        <v>1.33</v>
      </c>
      <c r="GE42" s="56">
        <v>95.04</v>
      </c>
      <c r="GF42" s="56">
        <v>0</v>
      </c>
      <c r="GG42" s="56">
        <v>1.3717299999999999</v>
      </c>
      <c r="GH42" s="56">
        <v>8.9726299999999995E-2</v>
      </c>
      <c r="GI42" s="56">
        <v>0</v>
      </c>
      <c r="GJ42" s="56">
        <v>0</v>
      </c>
      <c r="GK42" s="56">
        <v>0</v>
      </c>
      <c r="GL42" s="56">
        <v>0</v>
      </c>
      <c r="GM42" s="56">
        <v>0.30136400000000002</v>
      </c>
      <c r="GN42" s="56">
        <v>0.73723000000000005</v>
      </c>
      <c r="GO42" s="56">
        <v>1.54311</v>
      </c>
      <c r="GP42" s="56">
        <v>3.8198599999999999E-2</v>
      </c>
      <c r="GQ42" s="56">
        <v>4.0813600000000001</v>
      </c>
      <c r="GR42" s="56">
        <v>62.119900000000001</v>
      </c>
      <c r="GS42" s="56">
        <v>766.87400000000002</v>
      </c>
      <c r="GT42" s="56">
        <v>785.77200000000005</v>
      </c>
      <c r="GU42" s="56">
        <v>0</v>
      </c>
      <c r="GV42" s="56">
        <v>0</v>
      </c>
      <c r="GW42" s="56">
        <v>5894.96</v>
      </c>
      <c r="GX42" s="56">
        <v>6547.68</v>
      </c>
      <c r="GY42" s="56">
        <v>10697.7</v>
      </c>
      <c r="GZ42" s="56">
        <v>540.49900000000002</v>
      </c>
      <c r="HA42" s="56">
        <v>25295.599999999999</v>
      </c>
      <c r="HB42" s="56">
        <v>51.696100000000001</v>
      </c>
      <c r="HC42" s="56">
        <v>0</v>
      </c>
      <c r="HD42" s="56">
        <v>0</v>
      </c>
      <c r="HE42" s="56">
        <v>0</v>
      </c>
      <c r="HF42" s="56">
        <v>1068.97</v>
      </c>
      <c r="HG42" s="56">
        <v>0</v>
      </c>
      <c r="HH42" s="56">
        <v>291.12400000000002</v>
      </c>
      <c r="HI42" s="56">
        <v>0</v>
      </c>
      <c r="HJ42" s="56">
        <v>0</v>
      </c>
      <c r="HK42" s="56">
        <v>1411.79</v>
      </c>
      <c r="HL42" s="56">
        <v>0</v>
      </c>
      <c r="HM42" s="56">
        <v>0</v>
      </c>
      <c r="HN42" s="56">
        <v>0</v>
      </c>
      <c r="HO42" s="56">
        <v>0</v>
      </c>
      <c r="HP42" s="56">
        <v>0</v>
      </c>
      <c r="HQ42" s="56">
        <v>0</v>
      </c>
      <c r="HR42" s="56">
        <v>0</v>
      </c>
      <c r="HS42" s="56">
        <v>0</v>
      </c>
      <c r="HT42" s="56">
        <v>0</v>
      </c>
      <c r="HU42" s="56">
        <v>0</v>
      </c>
      <c r="HV42" s="56">
        <v>1.52</v>
      </c>
      <c r="HW42" s="56">
        <v>12.02</v>
      </c>
      <c r="HX42" s="56">
        <v>2.48</v>
      </c>
      <c r="HY42" s="56">
        <v>0</v>
      </c>
      <c r="HZ42" s="56">
        <v>25.17</v>
      </c>
      <c r="IA42" s="56">
        <v>19.649999999999999</v>
      </c>
      <c r="IB42" s="56">
        <v>27.62</v>
      </c>
      <c r="IC42" s="56">
        <v>34.58</v>
      </c>
      <c r="ID42" s="56">
        <v>1.61</v>
      </c>
      <c r="IE42" s="56">
        <v>124.65</v>
      </c>
      <c r="IF42" s="56">
        <v>0</v>
      </c>
      <c r="IG42" s="56">
        <v>2.48576</v>
      </c>
      <c r="IH42" s="56">
        <v>8.9726299999999995E-2</v>
      </c>
      <c r="II42" s="56">
        <v>0</v>
      </c>
      <c r="IJ42" s="56">
        <v>0</v>
      </c>
      <c r="IK42" s="56">
        <v>0.92718</v>
      </c>
      <c r="IL42" s="56">
        <v>0.77117400000000003</v>
      </c>
      <c r="IM42" s="56">
        <v>1.42503</v>
      </c>
      <c r="IN42" s="56">
        <v>7.5326799999999999E-3</v>
      </c>
      <c r="IO42" s="56">
        <v>5.70641</v>
      </c>
      <c r="IP42" s="56">
        <v>62.2</v>
      </c>
      <c r="IQ42" s="56">
        <v>0</v>
      </c>
      <c r="IR42" s="56">
        <v>62.2</v>
      </c>
      <c r="IS42" s="56">
        <v>0</v>
      </c>
      <c r="IT42" s="56">
        <v>0</v>
      </c>
      <c r="IU42" s="56">
        <v>8.6300000000000008</v>
      </c>
      <c r="IV42" s="56">
        <v>14.74</v>
      </c>
      <c r="IW42" s="56">
        <v>8.6300000000000008</v>
      </c>
      <c r="IX42" s="56">
        <v>14.74</v>
      </c>
      <c r="IY42" s="56">
        <v>8.6300000000000008</v>
      </c>
      <c r="IZ42" s="56">
        <v>14.74</v>
      </c>
      <c r="JA42" s="56">
        <v>14.66</v>
      </c>
      <c r="JB42" s="56">
        <v>26.53</v>
      </c>
      <c r="JC42" s="56">
        <v>1</v>
      </c>
      <c r="JD42" s="56"/>
      <c r="JE42" s="56"/>
      <c r="JF42" s="56"/>
      <c r="JG42" s="56"/>
      <c r="JH42" s="56"/>
      <c r="JI42" s="56"/>
      <c r="JJ42" s="56"/>
      <c r="JK42" s="56"/>
      <c r="JL42" s="56"/>
      <c r="JM42" s="56"/>
      <c r="JN42" s="56"/>
      <c r="JO42" s="56"/>
    </row>
    <row r="43" spans="1:275" x14ac:dyDescent="0.25">
      <c r="A43" s="58">
        <v>43069.352581018517</v>
      </c>
      <c r="B43" s="56" t="s">
        <v>371</v>
      </c>
      <c r="C43" s="56" t="s">
        <v>612</v>
      </c>
      <c r="D43" s="56">
        <v>8</v>
      </c>
      <c r="E43" s="56">
        <v>8</v>
      </c>
      <c r="F43" s="56">
        <v>6960</v>
      </c>
      <c r="G43" s="56" t="s">
        <v>104</v>
      </c>
      <c r="H43" s="56" t="s">
        <v>105</v>
      </c>
      <c r="I43" s="56">
        <v>0</v>
      </c>
      <c r="J43" s="56">
        <v>60.8</v>
      </c>
      <c r="K43" s="56">
        <v>18.947900000000001</v>
      </c>
      <c r="L43" s="56">
        <v>2161.6999999999998</v>
      </c>
      <c r="M43" s="56">
        <v>785.77200000000005</v>
      </c>
      <c r="N43" s="56">
        <v>0</v>
      </c>
      <c r="O43" s="56">
        <v>0</v>
      </c>
      <c r="P43" s="56">
        <v>0</v>
      </c>
      <c r="Q43" s="56">
        <v>0</v>
      </c>
      <c r="R43" s="56">
        <v>2033.7</v>
      </c>
      <c r="S43" s="56">
        <v>5610.56</v>
      </c>
      <c r="T43" s="56">
        <v>12062</v>
      </c>
      <c r="U43" s="56">
        <v>433.91399999999999</v>
      </c>
      <c r="V43" s="56">
        <v>23106.6</v>
      </c>
      <c r="W43" s="56">
        <v>21.513200000000001</v>
      </c>
      <c r="X43" s="56">
        <v>0</v>
      </c>
      <c r="Y43" s="56">
        <v>0</v>
      </c>
      <c r="Z43" s="56">
        <v>0</v>
      </c>
      <c r="AA43" s="56">
        <v>606.601</v>
      </c>
      <c r="AB43" s="56">
        <v>0</v>
      </c>
      <c r="AC43" s="56">
        <v>287.95400000000001</v>
      </c>
      <c r="AD43" s="56">
        <v>0</v>
      </c>
      <c r="AE43" s="56">
        <v>0</v>
      </c>
      <c r="AF43" s="56">
        <v>916.06899999999996</v>
      </c>
      <c r="AG43" s="56">
        <v>0</v>
      </c>
      <c r="AH43" s="56">
        <v>0</v>
      </c>
      <c r="AI43" s="56">
        <v>0</v>
      </c>
      <c r="AJ43" s="56">
        <v>0</v>
      </c>
      <c r="AK43" s="56">
        <v>0</v>
      </c>
      <c r="AL43" s="56">
        <v>0</v>
      </c>
      <c r="AM43" s="56">
        <v>0</v>
      </c>
      <c r="AN43" s="56">
        <v>0</v>
      </c>
      <c r="AO43" s="56">
        <v>0</v>
      </c>
      <c r="AP43" s="56">
        <v>0</v>
      </c>
      <c r="AQ43" s="56">
        <v>0.64</v>
      </c>
      <c r="AR43" s="56">
        <v>16.7</v>
      </c>
      <c r="AS43" s="56">
        <v>2.4</v>
      </c>
      <c r="AT43" s="56">
        <v>0</v>
      </c>
      <c r="AU43" s="56">
        <v>14.57</v>
      </c>
      <c r="AV43" s="56">
        <v>0</v>
      </c>
      <c r="AW43" s="56">
        <v>0</v>
      </c>
      <c r="AX43" s="56">
        <v>6.45</v>
      </c>
      <c r="AY43" s="56">
        <v>24.38</v>
      </c>
      <c r="AZ43" s="56">
        <v>37.51</v>
      </c>
      <c r="BA43" s="56">
        <v>1.28</v>
      </c>
      <c r="BB43" s="56">
        <v>103.93</v>
      </c>
      <c r="BC43" s="56">
        <v>34.31</v>
      </c>
      <c r="BD43" s="56">
        <v>0</v>
      </c>
      <c r="BE43" s="56">
        <v>3.5474399999999999</v>
      </c>
      <c r="BF43" s="56">
        <v>8.9726299999999995E-2</v>
      </c>
      <c r="BG43" s="56">
        <v>0</v>
      </c>
      <c r="BH43" s="56">
        <v>0</v>
      </c>
      <c r="BI43" s="56">
        <v>0</v>
      </c>
      <c r="BJ43" s="56">
        <v>0</v>
      </c>
      <c r="BK43" s="56">
        <v>0.30136400000000002</v>
      </c>
      <c r="BL43" s="56">
        <v>0.75127200000000005</v>
      </c>
      <c r="BM43" s="56">
        <v>1.54311</v>
      </c>
      <c r="BN43" s="56">
        <v>3.8198599999999999E-2</v>
      </c>
      <c r="BO43" s="56">
        <v>6.2711100000000002</v>
      </c>
      <c r="BP43" s="56">
        <v>3.6371699999999998</v>
      </c>
      <c r="BQ43" s="56">
        <v>18.947900000000001</v>
      </c>
      <c r="BR43" s="56">
        <v>2161.6999999999998</v>
      </c>
      <c r="BS43" s="56">
        <v>785.77200000000005</v>
      </c>
      <c r="BT43" s="56">
        <v>0</v>
      </c>
      <c r="BU43" s="56">
        <v>0</v>
      </c>
      <c r="BV43" s="56">
        <v>2033.7</v>
      </c>
      <c r="BW43" s="56">
        <v>5610.56</v>
      </c>
      <c r="BX43" s="56">
        <v>12062</v>
      </c>
      <c r="BY43" s="56">
        <v>433.91399999999999</v>
      </c>
      <c r="BZ43" s="56">
        <v>23106.6</v>
      </c>
      <c r="CA43" s="56">
        <v>21.513200000000001</v>
      </c>
      <c r="CB43" s="56">
        <v>0</v>
      </c>
      <c r="CC43" s="56">
        <v>0</v>
      </c>
      <c r="CD43" s="56">
        <v>0</v>
      </c>
      <c r="CE43" s="56">
        <v>606.601</v>
      </c>
      <c r="CF43" s="56">
        <v>0</v>
      </c>
      <c r="CG43" s="56">
        <v>287.95400000000001</v>
      </c>
      <c r="CH43" s="56">
        <v>0</v>
      </c>
      <c r="CI43" s="56">
        <v>0</v>
      </c>
      <c r="CJ43" s="56">
        <v>916.06899999999996</v>
      </c>
      <c r="CK43" s="56">
        <v>0</v>
      </c>
      <c r="CL43" s="56">
        <v>0</v>
      </c>
      <c r="CM43" s="56">
        <v>0</v>
      </c>
      <c r="CN43" s="56">
        <v>0</v>
      </c>
      <c r="CO43" s="56">
        <v>0</v>
      </c>
      <c r="CP43" s="56">
        <v>0</v>
      </c>
      <c r="CQ43" s="56">
        <v>0</v>
      </c>
      <c r="CR43" s="56">
        <v>0</v>
      </c>
      <c r="CS43" s="56">
        <v>0</v>
      </c>
      <c r="CT43" s="56">
        <v>0</v>
      </c>
      <c r="CU43" s="56">
        <v>0.64</v>
      </c>
      <c r="CV43" s="56">
        <v>16.7</v>
      </c>
      <c r="CW43" s="56">
        <v>2.4</v>
      </c>
      <c r="CX43" s="56">
        <v>0</v>
      </c>
      <c r="CY43" s="56">
        <v>14.57</v>
      </c>
      <c r="CZ43" s="56">
        <v>6.45</v>
      </c>
      <c r="DA43" s="56">
        <v>24.38</v>
      </c>
      <c r="DB43" s="56">
        <v>37.51</v>
      </c>
      <c r="DC43" s="56">
        <v>1.28</v>
      </c>
      <c r="DD43" s="56">
        <v>103.93</v>
      </c>
      <c r="DE43" s="56">
        <v>34.31</v>
      </c>
      <c r="DF43" s="56">
        <v>0</v>
      </c>
      <c r="DG43" s="56">
        <v>3.5474399999999999</v>
      </c>
      <c r="DH43" s="56">
        <v>8.9726299999999995E-2</v>
      </c>
      <c r="DI43" s="56">
        <v>0</v>
      </c>
      <c r="DJ43" s="56">
        <v>0</v>
      </c>
      <c r="DK43" s="56">
        <v>0.30136400000000002</v>
      </c>
      <c r="DL43" s="56">
        <v>0.75127200000000005</v>
      </c>
      <c r="DM43" s="56">
        <v>1.54311</v>
      </c>
      <c r="DN43" s="56">
        <v>3.8198599999999999E-2</v>
      </c>
      <c r="DO43" s="56">
        <v>6.2711100000000002</v>
      </c>
      <c r="DP43" s="56">
        <v>3.6371699999999998</v>
      </c>
      <c r="DQ43" s="56" t="s">
        <v>925</v>
      </c>
      <c r="DR43" s="56" t="s">
        <v>875</v>
      </c>
      <c r="DS43" s="56" t="s">
        <v>22</v>
      </c>
      <c r="DT43" s="56">
        <v>0</v>
      </c>
      <c r="DU43" s="56">
        <v>0</v>
      </c>
      <c r="DV43" s="56">
        <v>0</v>
      </c>
      <c r="DW43" s="56">
        <v>0</v>
      </c>
      <c r="DX43" s="56"/>
      <c r="DY43" s="56"/>
      <c r="DZ43" s="56"/>
      <c r="EA43" s="56"/>
      <c r="EB43" s="56"/>
      <c r="EC43" s="56"/>
      <c r="ED43" s="56"/>
      <c r="EE43" s="56"/>
      <c r="EF43" s="56"/>
      <c r="EG43" s="56"/>
      <c r="EH43" s="56"/>
      <c r="EI43" s="56"/>
      <c r="EJ43" s="56"/>
      <c r="EK43" s="56"/>
      <c r="EL43" s="56"/>
      <c r="EM43" s="56"/>
      <c r="EN43" s="56">
        <v>18.947900000000001</v>
      </c>
      <c r="EO43" s="56">
        <v>2161.6999999999998</v>
      </c>
      <c r="EP43" s="56">
        <v>785.77200000000005</v>
      </c>
      <c r="EQ43" s="56">
        <v>0</v>
      </c>
      <c r="ER43" s="56">
        <v>0</v>
      </c>
      <c r="ES43" s="56">
        <v>0</v>
      </c>
      <c r="ET43" s="56">
        <v>0</v>
      </c>
      <c r="EU43" s="56">
        <v>2033.7</v>
      </c>
      <c r="EV43" s="56">
        <v>5610.56</v>
      </c>
      <c r="EW43" s="56">
        <v>12062</v>
      </c>
      <c r="EX43" s="56">
        <v>433.91399999999999</v>
      </c>
      <c r="EY43" s="56">
        <v>23106.6</v>
      </c>
      <c r="EZ43" s="56">
        <v>21.513200000000001</v>
      </c>
      <c r="FA43" s="56">
        <v>0</v>
      </c>
      <c r="FB43" s="56">
        <v>0</v>
      </c>
      <c r="FC43" s="56">
        <v>0</v>
      </c>
      <c r="FD43" s="56">
        <v>606.601</v>
      </c>
      <c r="FE43" s="56">
        <v>0</v>
      </c>
      <c r="FF43" s="56">
        <v>287.95400000000001</v>
      </c>
      <c r="FG43" s="56">
        <v>0</v>
      </c>
      <c r="FH43" s="56">
        <v>0</v>
      </c>
      <c r="FI43" s="56">
        <v>916.06899999999996</v>
      </c>
      <c r="FJ43" s="56">
        <v>0</v>
      </c>
      <c r="FK43" s="56">
        <v>0</v>
      </c>
      <c r="FL43" s="56">
        <v>0</v>
      </c>
      <c r="FM43" s="56">
        <v>0</v>
      </c>
      <c r="FN43" s="56">
        <v>0</v>
      </c>
      <c r="FO43" s="56">
        <v>0</v>
      </c>
      <c r="FP43" s="56">
        <v>0</v>
      </c>
      <c r="FQ43" s="56">
        <v>0</v>
      </c>
      <c r="FR43" s="56">
        <v>0</v>
      </c>
      <c r="FS43" s="56">
        <v>0</v>
      </c>
      <c r="FT43" s="56">
        <v>0.64</v>
      </c>
      <c r="FU43" s="56">
        <v>16.7</v>
      </c>
      <c r="FV43" s="56">
        <v>2.4</v>
      </c>
      <c r="FW43" s="56">
        <v>0</v>
      </c>
      <c r="FX43" s="56">
        <v>14.57</v>
      </c>
      <c r="FY43" s="56">
        <v>0</v>
      </c>
      <c r="FZ43" s="56">
        <v>0</v>
      </c>
      <c r="GA43" s="56">
        <v>6.45</v>
      </c>
      <c r="GB43" s="56">
        <v>24.38</v>
      </c>
      <c r="GC43" s="56">
        <v>37.51</v>
      </c>
      <c r="GD43" s="56">
        <v>1.28</v>
      </c>
      <c r="GE43" s="56">
        <v>103.93</v>
      </c>
      <c r="GF43" s="56">
        <v>0</v>
      </c>
      <c r="GG43" s="56">
        <v>3.5474399999999999</v>
      </c>
      <c r="GH43" s="56">
        <v>8.9726299999999995E-2</v>
      </c>
      <c r="GI43" s="56">
        <v>0</v>
      </c>
      <c r="GJ43" s="56">
        <v>0</v>
      </c>
      <c r="GK43" s="56">
        <v>0</v>
      </c>
      <c r="GL43" s="56">
        <v>0</v>
      </c>
      <c r="GM43" s="56">
        <v>0.30136400000000002</v>
      </c>
      <c r="GN43" s="56">
        <v>0.75127200000000005</v>
      </c>
      <c r="GO43" s="56">
        <v>1.54311</v>
      </c>
      <c r="GP43" s="56">
        <v>3.8198599999999999E-2</v>
      </c>
      <c r="GQ43" s="56">
        <v>6.2711100000000002</v>
      </c>
      <c r="GR43" s="56">
        <v>178.518</v>
      </c>
      <c r="GS43" s="56">
        <v>4214.33</v>
      </c>
      <c r="GT43" s="56">
        <v>785.77200000000005</v>
      </c>
      <c r="GU43" s="56">
        <v>0</v>
      </c>
      <c r="GV43" s="56">
        <v>0</v>
      </c>
      <c r="GW43" s="56">
        <v>5894.96</v>
      </c>
      <c r="GX43" s="56">
        <v>6547.68</v>
      </c>
      <c r="GY43" s="56">
        <v>10697.7</v>
      </c>
      <c r="GZ43" s="56">
        <v>540.49900000000002</v>
      </c>
      <c r="HA43" s="56">
        <v>28859.5</v>
      </c>
      <c r="HB43" s="56">
        <v>148.56800000000001</v>
      </c>
      <c r="HC43" s="56">
        <v>0</v>
      </c>
      <c r="HD43" s="56">
        <v>0</v>
      </c>
      <c r="HE43" s="56">
        <v>0</v>
      </c>
      <c r="HF43" s="56">
        <v>1051.57</v>
      </c>
      <c r="HG43" s="56">
        <v>0</v>
      </c>
      <c r="HH43" s="56">
        <v>291.12400000000002</v>
      </c>
      <c r="HI43" s="56">
        <v>0</v>
      </c>
      <c r="HJ43" s="56">
        <v>0</v>
      </c>
      <c r="HK43" s="56">
        <v>1491.26</v>
      </c>
      <c r="HL43" s="56">
        <v>0</v>
      </c>
      <c r="HM43" s="56">
        <v>0</v>
      </c>
      <c r="HN43" s="56">
        <v>0</v>
      </c>
      <c r="HO43" s="56">
        <v>0</v>
      </c>
      <c r="HP43" s="56">
        <v>0</v>
      </c>
      <c r="HQ43" s="56">
        <v>0</v>
      </c>
      <c r="HR43" s="56">
        <v>0</v>
      </c>
      <c r="HS43" s="56">
        <v>0</v>
      </c>
      <c r="HT43" s="56">
        <v>0</v>
      </c>
      <c r="HU43" s="56">
        <v>0</v>
      </c>
      <c r="HV43" s="56">
        <v>4.51</v>
      </c>
      <c r="HW43" s="56">
        <v>34.03</v>
      </c>
      <c r="HX43" s="56">
        <v>2.4</v>
      </c>
      <c r="HY43" s="56">
        <v>0</v>
      </c>
      <c r="HZ43" s="56">
        <v>25.26</v>
      </c>
      <c r="IA43" s="56">
        <v>18.86</v>
      </c>
      <c r="IB43" s="56">
        <v>26.98</v>
      </c>
      <c r="IC43" s="56">
        <v>33.32</v>
      </c>
      <c r="ID43" s="56">
        <v>1.53</v>
      </c>
      <c r="IE43" s="56">
        <v>146.88999999999999</v>
      </c>
      <c r="IF43" s="56">
        <v>0</v>
      </c>
      <c r="IG43" s="56">
        <v>6.3528000000000002</v>
      </c>
      <c r="IH43" s="56">
        <v>8.9726299999999995E-2</v>
      </c>
      <c r="II43" s="56">
        <v>0</v>
      </c>
      <c r="IJ43" s="56">
        <v>0</v>
      </c>
      <c r="IK43" s="56">
        <v>0.92718</v>
      </c>
      <c r="IL43" s="56">
        <v>0.77117400000000003</v>
      </c>
      <c r="IM43" s="56">
        <v>1.42503</v>
      </c>
      <c r="IN43" s="56">
        <v>7.5326799999999999E-3</v>
      </c>
      <c r="IO43" s="56">
        <v>9.5734499999999993</v>
      </c>
      <c r="IP43" s="56">
        <v>60.8</v>
      </c>
      <c r="IQ43" s="56">
        <v>0</v>
      </c>
      <c r="IR43" s="56">
        <v>60.8</v>
      </c>
      <c r="IS43" s="56">
        <v>0</v>
      </c>
      <c r="IT43" s="56">
        <v>0</v>
      </c>
      <c r="IU43" s="56">
        <v>19.149999999999999</v>
      </c>
      <c r="IV43" s="56">
        <v>15.16</v>
      </c>
      <c r="IW43" s="56">
        <v>19.149999999999999</v>
      </c>
      <c r="IX43" s="56">
        <v>15.16</v>
      </c>
      <c r="IY43" s="56">
        <v>19.149999999999999</v>
      </c>
      <c r="IZ43" s="56">
        <v>15.16</v>
      </c>
      <c r="JA43" s="56">
        <v>36.880000000000003</v>
      </c>
      <c r="JB43" s="56">
        <v>29.32</v>
      </c>
      <c r="JC43" s="56">
        <v>1</v>
      </c>
      <c r="JD43" s="56"/>
      <c r="JE43" s="56"/>
      <c r="JF43" s="56"/>
      <c r="JG43" s="56"/>
      <c r="JH43" s="56"/>
      <c r="JI43" s="56"/>
      <c r="JJ43" s="56"/>
      <c r="JK43" s="56"/>
      <c r="JL43" s="56"/>
      <c r="JM43" s="56"/>
      <c r="JN43" s="56"/>
      <c r="JO43" s="56"/>
    </row>
    <row r="44" spans="1:275" x14ac:dyDescent="0.25">
      <c r="A44" s="58">
        <v>43069.35261574074</v>
      </c>
      <c r="B44" s="56" t="s">
        <v>372</v>
      </c>
      <c r="C44" s="56" t="s">
        <v>613</v>
      </c>
      <c r="D44" s="56">
        <v>9</v>
      </c>
      <c r="E44" s="56">
        <v>8</v>
      </c>
      <c r="F44" s="56">
        <v>6960</v>
      </c>
      <c r="G44" s="56" t="s">
        <v>104</v>
      </c>
      <c r="H44" s="56" t="s">
        <v>105</v>
      </c>
      <c r="I44" s="56">
        <v>0</v>
      </c>
      <c r="J44" s="56">
        <v>59.3</v>
      </c>
      <c r="K44" s="56">
        <v>41.617899999999999</v>
      </c>
      <c r="L44" s="56">
        <v>3132.68</v>
      </c>
      <c r="M44" s="56">
        <v>785.77200000000005</v>
      </c>
      <c r="N44" s="56">
        <v>0</v>
      </c>
      <c r="O44" s="56">
        <v>0</v>
      </c>
      <c r="P44" s="56">
        <v>0</v>
      </c>
      <c r="Q44" s="56">
        <v>0</v>
      </c>
      <c r="R44" s="56">
        <v>2033.7</v>
      </c>
      <c r="S44" s="56">
        <v>5587.7</v>
      </c>
      <c r="T44" s="56">
        <v>12062</v>
      </c>
      <c r="U44" s="56">
        <v>433.91399999999999</v>
      </c>
      <c r="V44" s="56">
        <v>24077.3</v>
      </c>
      <c r="W44" s="56">
        <v>47.266599999999997</v>
      </c>
      <c r="X44" s="56">
        <v>0</v>
      </c>
      <c r="Y44" s="56">
        <v>0</v>
      </c>
      <c r="Z44" s="56">
        <v>0</v>
      </c>
      <c r="AA44" s="56">
        <v>605.36500000000001</v>
      </c>
      <c r="AB44" s="56">
        <v>0</v>
      </c>
      <c r="AC44" s="56">
        <v>287.95400000000001</v>
      </c>
      <c r="AD44" s="56">
        <v>0</v>
      </c>
      <c r="AE44" s="56">
        <v>0</v>
      </c>
      <c r="AF44" s="56">
        <v>940.58600000000001</v>
      </c>
      <c r="AG44" s="56">
        <v>0</v>
      </c>
      <c r="AH44" s="56">
        <v>0</v>
      </c>
      <c r="AI44" s="56">
        <v>0</v>
      </c>
      <c r="AJ44" s="56">
        <v>0</v>
      </c>
      <c r="AK44" s="56">
        <v>0</v>
      </c>
      <c r="AL44" s="56">
        <v>0</v>
      </c>
      <c r="AM44" s="56">
        <v>0</v>
      </c>
      <c r="AN44" s="56">
        <v>0</v>
      </c>
      <c r="AO44" s="56">
        <v>0</v>
      </c>
      <c r="AP44" s="56">
        <v>0</v>
      </c>
      <c r="AQ44" s="56">
        <v>1.39</v>
      </c>
      <c r="AR44" s="56">
        <v>26.3</v>
      </c>
      <c r="AS44" s="56">
        <v>2.37</v>
      </c>
      <c r="AT44" s="56">
        <v>0</v>
      </c>
      <c r="AU44" s="56">
        <v>14.57</v>
      </c>
      <c r="AV44" s="56">
        <v>0</v>
      </c>
      <c r="AW44" s="56">
        <v>0</v>
      </c>
      <c r="AX44" s="56">
        <v>6.37</v>
      </c>
      <c r="AY44" s="56">
        <v>24.18</v>
      </c>
      <c r="AZ44" s="56">
        <v>37.08</v>
      </c>
      <c r="BA44" s="56">
        <v>1.26</v>
      </c>
      <c r="BB44" s="56">
        <v>113.52</v>
      </c>
      <c r="BC44" s="56">
        <v>44.63</v>
      </c>
      <c r="BD44" s="56">
        <v>0</v>
      </c>
      <c r="BE44" s="56">
        <v>5.3232799999999996</v>
      </c>
      <c r="BF44" s="56">
        <v>8.9726299999999995E-2</v>
      </c>
      <c r="BG44" s="56">
        <v>0</v>
      </c>
      <c r="BH44" s="56">
        <v>0</v>
      </c>
      <c r="BI44" s="56">
        <v>0</v>
      </c>
      <c r="BJ44" s="56">
        <v>0</v>
      </c>
      <c r="BK44" s="56">
        <v>0.30136400000000002</v>
      </c>
      <c r="BL44" s="56">
        <v>0.75487599999999999</v>
      </c>
      <c r="BM44" s="56">
        <v>1.54311</v>
      </c>
      <c r="BN44" s="56">
        <v>3.8198599999999999E-2</v>
      </c>
      <c r="BO44" s="56">
        <v>8.0505600000000008</v>
      </c>
      <c r="BP44" s="56">
        <v>5.4130099999999999</v>
      </c>
      <c r="BQ44" s="56">
        <v>41.617899999999999</v>
      </c>
      <c r="BR44" s="56">
        <v>3132.68</v>
      </c>
      <c r="BS44" s="56">
        <v>785.77200000000005</v>
      </c>
      <c r="BT44" s="56">
        <v>0</v>
      </c>
      <c r="BU44" s="56">
        <v>0</v>
      </c>
      <c r="BV44" s="56">
        <v>2033.7</v>
      </c>
      <c r="BW44" s="56">
        <v>5587.7</v>
      </c>
      <c r="BX44" s="56">
        <v>12062</v>
      </c>
      <c r="BY44" s="56">
        <v>433.91399999999999</v>
      </c>
      <c r="BZ44" s="56">
        <v>24077.3</v>
      </c>
      <c r="CA44" s="56">
        <v>47.266599999999997</v>
      </c>
      <c r="CB44" s="56">
        <v>0</v>
      </c>
      <c r="CC44" s="56">
        <v>0</v>
      </c>
      <c r="CD44" s="56">
        <v>0</v>
      </c>
      <c r="CE44" s="56">
        <v>605.36500000000001</v>
      </c>
      <c r="CF44" s="56">
        <v>0</v>
      </c>
      <c r="CG44" s="56">
        <v>287.95400000000001</v>
      </c>
      <c r="CH44" s="56">
        <v>0</v>
      </c>
      <c r="CI44" s="56">
        <v>0</v>
      </c>
      <c r="CJ44" s="56">
        <v>940.58600000000001</v>
      </c>
      <c r="CK44" s="56">
        <v>0</v>
      </c>
      <c r="CL44" s="56">
        <v>0</v>
      </c>
      <c r="CM44" s="56">
        <v>0</v>
      </c>
      <c r="CN44" s="56">
        <v>0</v>
      </c>
      <c r="CO44" s="56">
        <v>0</v>
      </c>
      <c r="CP44" s="56">
        <v>0</v>
      </c>
      <c r="CQ44" s="56">
        <v>0</v>
      </c>
      <c r="CR44" s="56">
        <v>0</v>
      </c>
      <c r="CS44" s="56">
        <v>0</v>
      </c>
      <c r="CT44" s="56">
        <v>0</v>
      </c>
      <c r="CU44" s="56">
        <v>1.39</v>
      </c>
      <c r="CV44" s="56">
        <v>26.3</v>
      </c>
      <c r="CW44" s="56">
        <v>2.37</v>
      </c>
      <c r="CX44" s="56">
        <v>0</v>
      </c>
      <c r="CY44" s="56">
        <v>14.57</v>
      </c>
      <c r="CZ44" s="56">
        <v>6.37</v>
      </c>
      <c r="DA44" s="56">
        <v>24.18</v>
      </c>
      <c r="DB44" s="56">
        <v>37.08</v>
      </c>
      <c r="DC44" s="56">
        <v>1.26</v>
      </c>
      <c r="DD44" s="56">
        <v>113.52</v>
      </c>
      <c r="DE44" s="56">
        <v>44.63</v>
      </c>
      <c r="DF44" s="56">
        <v>0</v>
      </c>
      <c r="DG44" s="56">
        <v>5.3232799999999996</v>
      </c>
      <c r="DH44" s="56">
        <v>8.9726299999999995E-2</v>
      </c>
      <c r="DI44" s="56">
        <v>0</v>
      </c>
      <c r="DJ44" s="56">
        <v>0</v>
      </c>
      <c r="DK44" s="56">
        <v>0.30136400000000002</v>
      </c>
      <c r="DL44" s="56">
        <v>0.75487599999999999</v>
      </c>
      <c r="DM44" s="56">
        <v>1.54311</v>
      </c>
      <c r="DN44" s="56">
        <v>3.8198599999999999E-2</v>
      </c>
      <c r="DO44" s="56">
        <v>8.0505600000000008</v>
      </c>
      <c r="DP44" s="56">
        <v>5.4130099999999999</v>
      </c>
      <c r="DQ44" s="56" t="s">
        <v>925</v>
      </c>
      <c r="DR44" s="56" t="s">
        <v>875</v>
      </c>
      <c r="DS44" s="56" t="s">
        <v>22</v>
      </c>
      <c r="DT44" s="56">
        <v>0</v>
      </c>
      <c r="DU44" s="56">
        <v>0</v>
      </c>
      <c r="DV44" s="56">
        <v>0</v>
      </c>
      <c r="DW44" s="56">
        <v>0</v>
      </c>
      <c r="DX44" s="56"/>
      <c r="DY44" s="56"/>
      <c r="DZ44" s="56"/>
      <c r="EA44" s="56"/>
      <c r="EB44" s="56"/>
      <c r="EC44" s="56"/>
      <c r="ED44" s="56"/>
      <c r="EE44" s="56"/>
      <c r="EF44" s="56"/>
      <c r="EG44" s="56"/>
      <c r="EH44" s="56"/>
      <c r="EI44" s="56"/>
      <c r="EJ44" s="56"/>
      <c r="EK44" s="56"/>
      <c r="EL44" s="56"/>
      <c r="EM44" s="56"/>
      <c r="EN44" s="56">
        <v>41.617899999999999</v>
      </c>
      <c r="EO44" s="56">
        <v>3132.68</v>
      </c>
      <c r="EP44" s="56">
        <v>785.77200000000005</v>
      </c>
      <c r="EQ44" s="56">
        <v>0</v>
      </c>
      <c r="ER44" s="56">
        <v>0</v>
      </c>
      <c r="ES44" s="56">
        <v>0</v>
      </c>
      <c r="ET44" s="56">
        <v>0</v>
      </c>
      <c r="EU44" s="56">
        <v>2033.7</v>
      </c>
      <c r="EV44" s="56">
        <v>5587.7</v>
      </c>
      <c r="EW44" s="56">
        <v>12062</v>
      </c>
      <c r="EX44" s="56">
        <v>433.91399999999999</v>
      </c>
      <c r="EY44" s="56">
        <v>24077.3</v>
      </c>
      <c r="EZ44" s="56">
        <v>47.266599999999997</v>
      </c>
      <c r="FA44" s="56">
        <v>0</v>
      </c>
      <c r="FB44" s="56">
        <v>0</v>
      </c>
      <c r="FC44" s="56">
        <v>0</v>
      </c>
      <c r="FD44" s="56">
        <v>605.36500000000001</v>
      </c>
      <c r="FE44" s="56">
        <v>0</v>
      </c>
      <c r="FF44" s="56">
        <v>287.95400000000001</v>
      </c>
      <c r="FG44" s="56">
        <v>0</v>
      </c>
      <c r="FH44" s="56">
        <v>0</v>
      </c>
      <c r="FI44" s="56">
        <v>940.58600000000001</v>
      </c>
      <c r="FJ44" s="56">
        <v>0</v>
      </c>
      <c r="FK44" s="56">
        <v>0</v>
      </c>
      <c r="FL44" s="56">
        <v>0</v>
      </c>
      <c r="FM44" s="56">
        <v>0</v>
      </c>
      <c r="FN44" s="56">
        <v>0</v>
      </c>
      <c r="FO44" s="56">
        <v>0</v>
      </c>
      <c r="FP44" s="56">
        <v>0</v>
      </c>
      <c r="FQ44" s="56">
        <v>0</v>
      </c>
      <c r="FR44" s="56">
        <v>0</v>
      </c>
      <c r="FS44" s="56">
        <v>0</v>
      </c>
      <c r="FT44" s="56">
        <v>1.39</v>
      </c>
      <c r="FU44" s="56">
        <v>26.3</v>
      </c>
      <c r="FV44" s="56">
        <v>2.37</v>
      </c>
      <c r="FW44" s="56">
        <v>0</v>
      </c>
      <c r="FX44" s="56">
        <v>14.57</v>
      </c>
      <c r="FY44" s="56">
        <v>0</v>
      </c>
      <c r="FZ44" s="56">
        <v>0</v>
      </c>
      <c r="GA44" s="56">
        <v>6.37</v>
      </c>
      <c r="GB44" s="56">
        <v>24.18</v>
      </c>
      <c r="GC44" s="56">
        <v>37.08</v>
      </c>
      <c r="GD44" s="56">
        <v>1.26</v>
      </c>
      <c r="GE44" s="56">
        <v>113.52</v>
      </c>
      <c r="GF44" s="56">
        <v>0</v>
      </c>
      <c r="GG44" s="56">
        <v>5.3232799999999996</v>
      </c>
      <c r="GH44" s="56">
        <v>8.9726299999999995E-2</v>
      </c>
      <c r="GI44" s="56">
        <v>0</v>
      </c>
      <c r="GJ44" s="56">
        <v>0</v>
      </c>
      <c r="GK44" s="56">
        <v>0</v>
      </c>
      <c r="GL44" s="56">
        <v>0</v>
      </c>
      <c r="GM44" s="56">
        <v>0.30136400000000002</v>
      </c>
      <c r="GN44" s="56">
        <v>0.75487599999999999</v>
      </c>
      <c r="GO44" s="56">
        <v>1.54311</v>
      </c>
      <c r="GP44" s="56">
        <v>3.8198599999999999E-2</v>
      </c>
      <c r="GQ44" s="56">
        <v>8.0505600000000008</v>
      </c>
      <c r="GR44" s="56">
        <v>295.858</v>
      </c>
      <c r="GS44" s="56">
        <v>6186.94</v>
      </c>
      <c r="GT44" s="56">
        <v>785.77200000000005</v>
      </c>
      <c r="GU44" s="56">
        <v>0</v>
      </c>
      <c r="GV44" s="56">
        <v>0</v>
      </c>
      <c r="GW44" s="56">
        <v>5894.96</v>
      </c>
      <c r="GX44" s="56">
        <v>6547.68</v>
      </c>
      <c r="GY44" s="56">
        <v>10697.7</v>
      </c>
      <c r="GZ44" s="56">
        <v>540.49900000000002</v>
      </c>
      <c r="HA44" s="56">
        <v>30949.5</v>
      </c>
      <c r="HB44" s="56">
        <v>246.297</v>
      </c>
      <c r="HC44" s="56">
        <v>0</v>
      </c>
      <c r="HD44" s="56">
        <v>0</v>
      </c>
      <c r="HE44" s="56">
        <v>0</v>
      </c>
      <c r="HF44" s="56">
        <v>1050.01</v>
      </c>
      <c r="HG44" s="56">
        <v>0</v>
      </c>
      <c r="HH44" s="56">
        <v>291.12400000000002</v>
      </c>
      <c r="HI44" s="56">
        <v>0</v>
      </c>
      <c r="HJ44" s="56">
        <v>0</v>
      </c>
      <c r="HK44" s="56">
        <v>1587.43</v>
      </c>
      <c r="HL44" s="56">
        <v>0</v>
      </c>
      <c r="HM44" s="56">
        <v>0</v>
      </c>
      <c r="HN44" s="56">
        <v>0</v>
      </c>
      <c r="HO44" s="56">
        <v>0</v>
      </c>
      <c r="HP44" s="56">
        <v>0</v>
      </c>
      <c r="HQ44" s="56">
        <v>0</v>
      </c>
      <c r="HR44" s="56">
        <v>0</v>
      </c>
      <c r="HS44" s="56">
        <v>0</v>
      </c>
      <c r="HT44" s="56">
        <v>0</v>
      </c>
      <c r="HU44" s="56">
        <v>0</v>
      </c>
      <c r="HV44" s="56">
        <v>7.42</v>
      </c>
      <c r="HW44" s="56">
        <v>54.17</v>
      </c>
      <c r="HX44" s="56">
        <v>2.37</v>
      </c>
      <c r="HY44" s="56">
        <v>0</v>
      </c>
      <c r="HZ44" s="56">
        <v>25.27</v>
      </c>
      <c r="IA44" s="56">
        <v>18.649999999999999</v>
      </c>
      <c r="IB44" s="56">
        <v>26.78</v>
      </c>
      <c r="IC44" s="56">
        <v>33</v>
      </c>
      <c r="ID44" s="56">
        <v>1.51</v>
      </c>
      <c r="IE44" s="56">
        <v>169.17</v>
      </c>
      <c r="IF44" s="56">
        <v>0</v>
      </c>
      <c r="IG44" s="56">
        <v>9.2733000000000008</v>
      </c>
      <c r="IH44" s="56">
        <v>8.9726299999999995E-2</v>
      </c>
      <c r="II44" s="56">
        <v>0</v>
      </c>
      <c r="IJ44" s="56">
        <v>0</v>
      </c>
      <c r="IK44" s="56">
        <v>0.92718</v>
      </c>
      <c r="IL44" s="56">
        <v>0.77117400000000003</v>
      </c>
      <c r="IM44" s="56">
        <v>1.42503</v>
      </c>
      <c r="IN44" s="56">
        <v>7.5326799999999999E-3</v>
      </c>
      <c r="IO44" s="56">
        <v>12.4939</v>
      </c>
      <c r="IP44" s="56">
        <v>59.3</v>
      </c>
      <c r="IQ44" s="56">
        <v>0</v>
      </c>
      <c r="IR44" s="56">
        <v>59.3</v>
      </c>
      <c r="IS44" s="56">
        <v>0</v>
      </c>
      <c r="IT44" s="56">
        <v>0</v>
      </c>
      <c r="IU44" s="56">
        <v>28.78</v>
      </c>
      <c r="IV44" s="56">
        <v>15.85</v>
      </c>
      <c r="IW44" s="56">
        <v>28.78</v>
      </c>
      <c r="IX44" s="56">
        <v>15.85</v>
      </c>
      <c r="IY44" s="56">
        <v>28.78</v>
      </c>
      <c r="IZ44" s="56">
        <v>15.85</v>
      </c>
      <c r="JA44" s="56">
        <v>57.28</v>
      </c>
      <c r="JB44" s="56">
        <v>31.95</v>
      </c>
      <c r="JC44" s="56">
        <v>1</v>
      </c>
      <c r="JD44" s="56"/>
      <c r="JE44" s="56"/>
      <c r="JF44" s="56"/>
      <c r="JG44" s="56"/>
      <c r="JH44" s="56"/>
      <c r="JI44" s="56"/>
      <c r="JJ44" s="56"/>
      <c r="JK44" s="56"/>
      <c r="JL44" s="56"/>
      <c r="JM44" s="56"/>
      <c r="JN44" s="56"/>
      <c r="JO44" s="56"/>
    </row>
    <row r="45" spans="1:275" x14ac:dyDescent="0.25">
      <c r="A45" s="58">
        <v>43069.352488425924</v>
      </c>
      <c r="B45" s="56" t="s">
        <v>373</v>
      </c>
      <c r="C45" s="56" t="s">
        <v>614</v>
      </c>
      <c r="D45" s="56">
        <v>10</v>
      </c>
      <c r="E45" s="56">
        <v>8</v>
      </c>
      <c r="F45" s="56">
        <v>6960</v>
      </c>
      <c r="G45" s="56" t="s">
        <v>104</v>
      </c>
      <c r="H45" s="56" t="s">
        <v>105</v>
      </c>
      <c r="I45" s="56">
        <v>0</v>
      </c>
      <c r="J45" s="56">
        <v>57.6</v>
      </c>
      <c r="K45" s="56">
        <v>53.918900000000001</v>
      </c>
      <c r="L45" s="56">
        <v>3757.79</v>
      </c>
      <c r="M45" s="56">
        <v>785.77200000000005</v>
      </c>
      <c r="N45" s="56">
        <v>0</v>
      </c>
      <c r="O45" s="56">
        <v>0</v>
      </c>
      <c r="P45" s="56">
        <v>0</v>
      </c>
      <c r="Q45" s="56">
        <v>0</v>
      </c>
      <c r="R45" s="56">
        <v>2033.7</v>
      </c>
      <c r="S45" s="56">
        <v>5593.18</v>
      </c>
      <c r="T45" s="56">
        <v>12062</v>
      </c>
      <c r="U45" s="56">
        <v>433.91399999999999</v>
      </c>
      <c r="V45" s="56">
        <v>24720.2</v>
      </c>
      <c r="W45" s="56">
        <v>61.240099999999998</v>
      </c>
      <c r="X45" s="56">
        <v>0</v>
      </c>
      <c r="Y45" s="56">
        <v>0</v>
      </c>
      <c r="Z45" s="56">
        <v>0</v>
      </c>
      <c r="AA45" s="56">
        <v>600.67600000000004</v>
      </c>
      <c r="AB45" s="56">
        <v>0</v>
      </c>
      <c r="AC45" s="56">
        <v>287.95400000000001</v>
      </c>
      <c r="AD45" s="56">
        <v>0</v>
      </c>
      <c r="AE45" s="56">
        <v>0</v>
      </c>
      <c r="AF45" s="56">
        <v>949.87</v>
      </c>
      <c r="AG45" s="56">
        <v>0</v>
      </c>
      <c r="AH45" s="56">
        <v>0</v>
      </c>
      <c r="AI45" s="56">
        <v>0</v>
      </c>
      <c r="AJ45" s="56">
        <v>0</v>
      </c>
      <c r="AK45" s="56">
        <v>0</v>
      </c>
      <c r="AL45" s="56">
        <v>0</v>
      </c>
      <c r="AM45" s="56">
        <v>0</v>
      </c>
      <c r="AN45" s="56">
        <v>0</v>
      </c>
      <c r="AO45" s="56">
        <v>0</v>
      </c>
      <c r="AP45" s="56">
        <v>0</v>
      </c>
      <c r="AQ45" s="56">
        <v>1.79</v>
      </c>
      <c r="AR45" s="56">
        <v>26.58</v>
      </c>
      <c r="AS45" s="56">
        <v>2.37</v>
      </c>
      <c r="AT45" s="56">
        <v>0</v>
      </c>
      <c r="AU45" s="56">
        <v>14.48</v>
      </c>
      <c r="AV45" s="56">
        <v>0</v>
      </c>
      <c r="AW45" s="56">
        <v>0</v>
      </c>
      <c r="AX45" s="56">
        <v>6.29</v>
      </c>
      <c r="AY45" s="56">
        <v>24.13</v>
      </c>
      <c r="AZ45" s="56">
        <v>36.92</v>
      </c>
      <c r="BA45" s="56">
        <v>1.25</v>
      </c>
      <c r="BB45" s="56">
        <v>113.81</v>
      </c>
      <c r="BC45" s="56">
        <v>45.22</v>
      </c>
      <c r="BD45" s="56">
        <v>0</v>
      </c>
      <c r="BE45" s="56">
        <v>5.2533399999999997</v>
      </c>
      <c r="BF45" s="56">
        <v>8.9726299999999995E-2</v>
      </c>
      <c r="BG45" s="56">
        <v>0</v>
      </c>
      <c r="BH45" s="56">
        <v>0</v>
      </c>
      <c r="BI45" s="56">
        <v>0</v>
      </c>
      <c r="BJ45" s="56">
        <v>0</v>
      </c>
      <c r="BK45" s="56">
        <v>0.30136400000000002</v>
      </c>
      <c r="BL45" s="56">
        <v>0.75553099999999995</v>
      </c>
      <c r="BM45" s="56">
        <v>1.54311</v>
      </c>
      <c r="BN45" s="56">
        <v>3.8198599999999999E-2</v>
      </c>
      <c r="BO45" s="56">
        <v>7.9812700000000003</v>
      </c>
      <c r="BP45" s="56">
        <v>5.34307</v>
      </c>
      <c r="BQ45" s="56">
        <v>53.918900000000001</v>
      </c>
      <c r="BR45" s="56">
        <v>3757.79</v>
      </c>
      <c r="BS45" s="56">
        <v>785.77200000000005</v>
      </c>
      <c r="BT45" s="56">
        <v>0</v>
      </c>
      <c r="BU45" s="56">
        <v>0</v>
      </c>
      <c r="BV45" s="56">
        <v>2033.7</v>
      </c>
      <c r="BW45" s="56">
        <v>5593.18</v>
      </c>
      <c r="BX45" s="56">
        <v>12062</v>
      </c>
      <c r="BY45" s="56">
        <v>433.91399999999999</v>
      </c>
      <c r="BZ45" s="56">
        <v>24720.2</v>
      </c>
      <c r="CA45" s="56">
        <v>61.240099999999998</v>
      </c>
      <c r="CB45" s="56">
        <v>0</v>
      </c>
      <c r="CC45" s="56">
        <v>0</v>
      </c>
      <c r="CD45" s="56">
        <v>0</v>
      </c>
      <c r="CE45" s="56">
        <v>600.67600000000004</v>
      </c>
      <c r="CF45" s="56">
        <v>0</v>
      </c>
      <c r="CG45" s="56">
        <v>287.95400000000001</v>
      </c>
      <c r="CH45" s="56">
        <v>0</v>
      </c>
      <c r="CI45" s="56">
        <v>0</v>
      </c>
      <c r="CJ45" s="56">
        <v>949.87</v>
      </c>
      <c r="CK45" s="56">
        <v>0</v>
      </c>
      <c r="CL45" s="56">
        <v>0</v>
      </c>
      <c r="CM45" s="56">
        <v>0</v>
      </c>
      <c r="CN45" s="56">
        <v>0</v>
      </c>
      <c r="CO45" s="56">
        <v>0</v>
      </c>
      <c r="CP45" s="56">
        <v>0</v>
      </c>
      <c r="CQ45" s="56">
        <v>0</v>
      </c>
      <c r="CR45" s="56">
        <v>0</v>
      </c>
      <c r="CS45" s="56">
        <v>0</v>
      </c>
      <c r="CT45" s="56">
        <v>0</v>
      </c>
      <c r="CU45" s="56">
        <v>1.79</v>
      </c>
      <c r="CV45" s="56">
        <v>26.58</v>
      </c>
      <c r="CW45" s="56">
        <v>2.37</v>
      </c>
      <c r="CX45" s="56">
        <v>0</v>
      </c>
      <c r="CY45" s="56">
        <v>14.48</v>
      </c>
      <c r="CZ45" s="56">
        <v>6.29</v>
      </c>
      <c r="DA45" s="56">
        <v>24.13</v>
      </c>
      <c r="DB45" s="56">
        <v>36.92</v>
      </c>
      <c r="DC45" s="56">
        <v>1.25</v>
      </c>
      <c r="DD45" s="56">
        <v>113.81</v>
      </c>
      <c r="DE45" s="56">
        <v>45.22</v>
      </c>
      <c r="DF45" s="56">
        <v>0</v>
      </c>
      <c r="DG45" s="56">
        <v>5.2533399999999997</v>
      </c>
      <c r="DH45" s="56">
        <v>8.9726299999999995E-2</v>
      </c>
      <c r="DI45" s="56">
        <v>0</v>
      </c>
      <c r="DJ45" s="56">
        <v>0</v>
      </c>
      <c r="DK45" s="56">
        <v>0.30136400000000002</v>
      </c>
      <c r="DL45" s="56">
        <v>0.75553099999999995</v>
      </c>
      <c r="DM45" s="56">
        <v>1.54311</v>
      </c>
      <c r="DN45" s="56">
        <v>3.8198599999999999E-2</v>
      </c>
      <c r="DO45" s="56">
        <v>7.9812700000000003</v>
      </c>
      <c r="DP45" s="56">
        <v>5.34307</v>
      </c>
      <c r="DQ45" s="56" t="s">
        <v>925</v>
      </c>
      <c r="DR45" s="56" t="s">
        <v>875</v>
      </c>
      <c r="DS45" s="56" t="s">
        <v>22</v>
      </c>
      <c r="DT45" s="56">
        <v>0</v>
      </c>
      <c r="DU45" s="56">
        <v>0</v>
      </c>
      <c r="DV45" s="56">
        <v>0</v>
      </c>
      <c r="DW45" s="56">
        <v>0</v>
      </c>
      <c r="DX45" s="56"/>
      <c r="DY45" s="56"/>
      <c r="DZ45" s="56"/>
      <c r="EA45" s="56"/>
      <c r="EB45" s="56"/>
      <c r="EC45" s="56"/>
      <c r="ED45" s="56"/>
      <c r="EE45" s="56"/>
      <c r="EF45" s="56"/>
      <c r="EG45" s="56"/>
      <c r="EH45" s="56"/>
      <c r="EI45" s="56"/>
      <c r="EJ45" s="56"/>
      <c r="EK45" s="56"/>
      <c r="EL45" s="56"/>
      <c r="EM45" s="56"/>
      <c r="EN45" s="56">
        <v>53.918900000000001</v>
      </c>
      <c r="EO45" s="56">
        <v>3757.79</v>
      </c>
      <c r="EP45" s="56">
        <v>785.77200000000005</v>
      </c>
      <c r="EQ45" s="56">
        <v>0</v>
      </c>
      <c r="ER45" s="56">
        <v>0</v>
      </c>
      <c r="ES45" s="56">
        <v>0</v>
      </c>
      <c r="ET45" s="56">
        <v>0</v>
      </c>
      <c r="EU45" s="56">
        <v>2033.7</v>
      </c>
      <c r="EV45" s="56">
        <v>5593.18</v>
      </c>
      <c r="EW45" s="56">
        <v>12062</v>
      </c>
      <c r="EX45" s="56">
        <v>433.91399999999999</v>
      </c>
      <c r="EY45" s="56">
        <v>24720.2</v>
      </c>
      <c r="EZ45" s="56">
        <v>61.240099999999998</v>
      </c>
      <c r="FA45" s="56">
        <v>0</v>
      </c>
      <c r="FB45" s="56">
        <v>0</v>
      </c>
      <c r="FC45" s="56">
        <v>0</v>
      </c>
      <c r="FD45" s="56">
        <v>600.67600000000004</v>
      </c>
      <c r="FE45" s="56">
        <v>0</v>
      </c>
      <c r="FF45" s="56">
        <v>287.95400000000001</v>
      </c>
      <c r="FG45" s="56">
        <v>0</v>
      </c>
      <c r="FH45" s="56">
        <v>0</v>
      </c>
      <c r="FI45" s="56">
        <v>949.87</v>
      </c>
      <c r="FJ45" s="56">
        <v>0</v>
      </c>
      <c r="FK45" s="56">
        <v>0</v>
      </c>
      <c r="FL45" s="56">
        <v>0</v>
      </c>
      <c r="FM45" s="56">
        <v>0</v>
      </c>
      <c r="FN45" s="56">
        <v>0</v>
      </c>
      <c r="FO45" s="56">
        <v>0</v>
      </c>
      <c r="FP45" s="56">
        <v>0</v>
      </c>
      <c r="FQ45" s="56">
        <v>0</v>
      </c>
      <c r="FR45" s="56">
        <v>0</v>
      </c>
      <c r="FS45" s="56">
        <v>0</v>
      </c>
      <c r="FT45" s="56">
        <v>1.79</v>
      </c>
      <c r="FU45" s="56">
        <v>26.58</v>
      </c>
      <c r="FV45" s="56">
        <v>2.37</v>
      </c>
      <c r="FW45" s="56">
        <v>0</v>
      </c>
      <c r="FX45" s="56">
        <v>14.48</v>
      </c>
      <c r="FY45" s="56">
        <v>0</v>
      </c>
      <c r="FZ45" s="56">
        <v>0</v>
      </c>
      <c r="GA45" s="56">
        <v>6.29</v>
      </c>
      <c r="GB45" s="56">
        <v>24.13</v>
      </c>
      <c r="GC45" s="56">
        <v>36.92</v>
      </c>
      <c r="GD45" s="56">
        <v>1.25</v>
      </c>
      <c r="GE45" s="56">
        <v>113.81</v>
      </c>
      <c r="GF45" s="56">
        <v>0</v>
      </c>
      <c r="GG45" s="56">
        <v>5.2533399999999997</v>
      </c>
      <c r="GH45" s="56">
        <v>8.9726299999999995E-2</v>
      </c>
      <c r="GI45" s="56">
        <v>0</v>
      </c>
      <c r="GJ45" s="56">
        <v>0</v>
      </c>
      <c r="GK45" s="56">
        <v>0</v>
      </c>
      <c r="GL45" s="56">
        <v>0</v>
      </c>
      <c r="GM45" s="56">
        <v>0.30136400000000002</v>
      </c>
      <c r="GN45" s="56">
        <v>0.75553099999999995</v>
      </c>
      <c r="GO45" s="56">
        <v>1.54311</v>
      </c>
      <c r="GP45" s="56">
        <v>3.8198599999999999E-2</v>
      </c>
      <c r="GQ45" s="56">
        <v>7.9812700000000003</v>
      </c>
      <c r="GR45" s="56">
        <v>337.20100000000002</v>
      </c>
      <c r="GS45" s="56">
        <v>7779.25</v>
      </c>
      <c r="GT45" s="56">
        <v>785.77200000000005</v>
      </c>
      <c r="GU45" s="56">
        <v>0</v>
      </c>
      <c r="GV45" s="56">
        <v>0</v>
      </c>
      <c r="GW45" s="56">
        <v>5894.96</v>
      </c>
      <c r="GX45" s="56">
        <v>6547.68</v>
      </c>
      <c r="GY45" s="56">
        <v>10697.7</v>
      </c>
      <c r="GZ45" s="56">
        <v>540.49900000000002</v>
      </c>
      <c r="HA45" s="56">
        <v>32583.1</v>
      </c>
      <c r="HB45" s="56">
        <v>280.72699999999998</v>
      </c>
      <c r="HC45" s="56">
        <v>0</v>
      </c>
      <c r="HD45" s="56">
        <v>0</v>
      </c>
      <c r="HE45" s="56">
        <v>0</v>
      </c>
      <c r="HF45" s="56">
        <v>1044.67</v>
      </c>
      <c r="HG45" s="56">
        <v>0</v>
      </c>
      <c r="HH45" s="56">
        <v>291.12400000000002</v>
      </c>
      <c r="HI45" s="56">
        <v>0</v>
      </c>
      <c r="HJ45" s="56">
        <v>0</v>
      </c>
      <c r="HK45" s="56">
        <v>1616.52</v>
      </c>
      <c r="HL45" s="56">
        <v>0</v>
      </c>
      <c r="HM45" s="56">
        <v>0</v>
      </c>
      <c r="HN45" s="56">
        <v>0</v>
      </c>
      <c r="HO45" s="56">
        <v>0</v>
      </c>
      <c r="HP45" s="56">
        <v>0</v>
      </c>
      <c r="HQ45" s="56">
        <v>0</v>
      </c>
      <c r="HR45" s="56">
        <v>0</v>
      </c>
      <c r="HS45" s="56">
        <v>0</v>
      </c>
      <c r="HT45" s="56">
        <v>0</v>
      </c>
      <c r="HU45" s="56">
        <v>0</v>
      </c>
      <c r="HV45" s="56">
        <v>8.44</v>
      </c>
      <c r="HW45" s="56">
        <v>59.45</v>
      </c>
      <c r="HX45" s="56">
        <v>2.37</v>
      </c>
      <c r="HY45" s="56">
        <v>0</v>
      </c>
      <c r="HZ45" s="56">
        <v>25.19</v>
      </c>
      <c r="IA45" s="56">
        <v>18.45</v>
      </c>
      <c r="IB45" s="56">
        <v>26.75</v>
      </c>
      <c r="IC45" s="56">
        <v>32.86</v>
      </c>
      <c r="ID45" s="56">
        <v>1.49</v>
      </c>
      <c r="IE45" s="56">
        <v>175</v>
      </c>
      <c r="IF45" s="56">
        <v>0</v>
      </c>
      <c r="IG45" s="56">
        <v>9.9956499999999995</v>
      </c>
      <c r="IH45" s="56">
        <v>8.9726299999999995E-2</v>
      </c>
      <c r="II45" s="56">
        <v>0</v>
      </c>
      <c r="IJ45" s="56">
        <v>0</v>
      </c>
      <c r="IK45" s="56">
        <v>0.92718</v>
      </c>
      <c r="IL45" s="56">
        <v>0.77117400000000003</v>
      </c>
      <c r="IM45" s="56">
        <v>1.42503</v>
      </c>
      <c r="IN45" s="56">
        <v>7.5326799999999999E-3</v>
      </c>
      <c r="IO45" s="56">
        <v>13.2163</v>
      </c>
      <c r="IP45" s="56">
        <v>57.6</v>
      </c>
      <c r="IQ45" s="56">
        <v>0</v>
      </c>
      <c r="IR45" s="56">
        <v>57.6</v>
      </c>
      <c r="IS45" s="56">
        <v>0</v>
      </c>
      <c r="IT45" s="56">
        <v>0</v>
      </c>
      <c r="IU45" s="56">
        <v>29.09</v>
      </c>
      <c r="IV45" s="56">
        <v>16.13</v>
      </c>
      <c r="IW45" s="56">
        <v>29.09</v>
      </c>
      <c r="IX45" s="56">
        <v>16.13</v>
      </c>
      <c r="IY45" s="56">
        <v>29.09</v>
      </c>
      <c r="IZ45" s="56">
        <v>16.13</v>
      </c>
      <c r="JA45" s="56">
        <v>62.67</v>
      </c>
      <c r="JB45" s="56">
        <v>32.78</v>
      </c>
      <c r="JC45" s="56">
        <v>1</v>
      </c>
      <c r="JD45" s="56"/>
      <c r="JE45" s="56"/>
      <c r="JF45" s="56"/>
      <c r="JG45" s="56"/>
      <c r="JH45" s="56"/>
      <c r="JI45" s="56"/>
      <c r="JJ45" s="56"/>
      <c r="JK45" s="56"/>
      <c r="JL45" s="56"/>
      <c r="JM45" s="56"/>
      <c r="JN45" s="56"/>
      <c r="JO45" s="56"/>
    </row>
    <row r="46" spans="1:275" x14ac:dyDescent="0.25">
      <c r="A46" s="58">
        <v>43069.352488425924</v>
      </c>
      <c r="B46" s="56" t="s">
        <v>374</v>
      </c>
      <c r="C46" s="56" t="s">
        <v>615</v>
      </c>
      <c r="D46" s="56">
        <v>11</v>
      </c>
      <c r="E46" s="56">
        <v>8</v>
      </c>
      <c r="F46" s="56">
        <v>6960</v>
      </c>
      <c r="G46" s="56" t="s">
        <v>104</v>
      </c>
      <c r="H46" s="56" t="s">
        <v>105</v>
      </c>
      <c r="I46" s="56">
        <v>0</v>
      </c>
      <c r="J46" s="56">
        <v>57.8</v>
      </c>
      <c r="K46" s="56">
        <v>296.73200000000003</v>
      </c>
      <c r="L46" s="56">
        <v>6028.58</v>
      </c>
      <c r="M46" s="56">
        <v>785.77200000000005</v>
      </c>
      <c r="N46" s="56">
        <v>0</v>
      </c>
      <c r="O46" s="56">
        <v>0</v>
      </c>
      <c r="P46" s="56">
        <v>0</v>
      </c>
      <c r="Q46" s="56">
        <v>0</v>
      </c>
      <c r="R46" s="56">
        <v>2033.7</v>
      </c>
      <c r="S46" s="56">
        <v>5547.69</v>
      </c>
      <c r="T46" s="56">
        <v>12062</v>
      </c>
      <c r="U46" s="56">
        <v>433.91399999999999</v>
      </c>
      <c r="V46" s="56">
        <v>27188.3</v>
      </c>
      <c r="W46" s="56">
        <v>336.94499999999999</v>
      </c>
      <c r="X46" s="56">
        <v>0</v>
      </c>
      <c r="Y46" s="56">
        <v>0</v>
      </c>
      <c r="Z46" s="56">
        <v>0</v>
      </c>
      <c r="AA46" s="56">
        <v>612.15599999999995</v>
      </c>
      <c r="AB46" s="56">
        <v>0</v>
      </c>
      <c r="AC46" s="56">
        <v>287.95400000000001</v>
      </c>
      <c r="AD46" s="56">
        <v>0</v>
      </c>
      <c r="AE46" s="56">
        <v>0</v>
      </c>
      <c r="AF46" s="56">
        <v>1237.05</v>
      </c>
      <c r="AG46" s="56">
        <v>0</v>
      </c>
      <c r="AH46" s="56">
        <v>0</v>
      </c>
      <c r="AI46" s="56">
        <v>0</v>
      </c>
      <c r="AJ46" s="56">
        <v>0</v>
      </c>
      <c r="AK46" s="56">
        <v>0</v>
      </c>
      <c r="AL46" s="56">
        <v>0</v>
      </c>
      <c r="AM46" s="56">
        <v>0</v>
      </c>
      <c r="AN46" s="56">
        <v>0</v>
      </c>
      <c r="AO46" s="56">
        <v>0</v>
      </c>
      <c r="AP46" s="56">
        <v>0</v>
      </c>
      <c r="AQ46" s="56">
        <v>9.91</v>
      </c>
      <c r="AR46" s="56">
        <v>43.05</v>
      </c>
      <c r="AS46" s="56">
        <v>2.4700000000000002</v>
      </c>
      <c r="AT46" s="56">
        <v>0</v>
      </c>
      <c r="AU46" s="56">
        <v>14.78</v>
      </c>
      <c r="AV46" s="56">
        <v>0</v>
      </c>
      <c r="AW46" s="56">
        <v>0</v>
      </c>
      <c r="AX46" s="56">
        <v>6.7</v>
      </c>
      <c r="AY46" s="56">
        <v>24.97</v>
      </c>
      <c r="AZ46" s="56">
        <v>38.71</v>
      </c>
      <c r="BA46" s="56">
        <v>1.32</v>
      </c>
      <c r="BB46" s="56">
        <v>141.91</v>
      </c>
      <c r="BC46" s="56">
        <v>70.209999999999994</v>
      </c>
      <c r="BD46" s="56">
        <v>0</v>
      </c>
      <c r="BE46" s="56">
        <v>6.4100099999999998</v>
      </c>
      <c r="BF46" s="56">
        <v>8.9726299999999995E-2</v>
      </c>
      <c r="BG46" s="56">
        <v>0</v>
      </c>
      <c r="BH46" s="56">
        <v>0</v>
      </c>
      <c r="BI46" s="56">
        <v>0</v>
      </c>
      <c r="BJ46" s="56">
        <v>0</v>
      </c>
      <c r="BK46" s="56">
        <v>0.30136400000000002</v>
      </c>
      <c r="BL46" s="56">
        <v>0.75342399999999998</v>
      </c>
      <c r="BM46" s="56">
        <v>1.54311</v>
      </c>
      <c r="BN46" s="56">
        <v>3.8198599999999999E-2</v>
      </c>
      <c r="BO46" s="56">
        <v>9.1358300000000003</v>
      </c>
      <c r="BP46" s="56">
        <v>6.4997299999999996</v>
      </c>
      <c r="BQ46" s="56">
        <v>296.73200000000003</v>
      </c>
      <c r="BR46" s="56">
        <v>6028.58</v>
      </c>
      <c r="BS46" s="56">
        <v>785.77200000000005</v>
      </c>
      <c r="BT46" s="56">
        <v>0</v>
      </c>
      <c r="BU46" s="56">
        <v>0</v>
      </c>
      <c r="BV46" s="56">
        <v>2033.7</v>
      </c>
      <c r="BW46" s="56">
        <v>5547.69</v>
      </c>
      <c r="BX46" s="56">
        <v>12062</v>
      </c>
      <c r="BY46" s="56">
        <v>433.91399999999999</v>
      </c>
      <c r="BZ46" s="56">
        <v>27188.3</v>
      </c>
      <c r="CA46" s="56">
        <v>336.94499999999999</v>
      </c>
      <c r="CB46" s="56">
        <v>0</v>
      </c>
      <c r="CC46" s="56">
        <v>0</v>
      </c>
      <c r="CD46" s="56">
        <v>0</v>
      </c>
      <c r="CE46" s="56">
        <v>612.15599999999995</v>
      </c>
      <c r="CF46" s="56">
        <v>0</v>
      </c>
      <c r="CG46" s="56">
        <v>287.95400000000001</v>
      </c>
      <c r="CH46" s="56">
        <v>0</v>
      </c>
      <c r="CI46" s="56">
        <v>0</v>
      </c>
      <c r="CJ46" s="56">
        <v>1237.05</v>
      </c>
      <c r="CK46" s="56">
        <v>0</v>
      </c>
      <c r="CL46" s="56">
        <v>0</v>
      </c>
      <c r="CM46" s="56">
        <v>0</v>
      </c>
      <c r="CN46" s="56">
        <v>0</v>
      </c>
      <c r="CO46" s="56">
        <v>0</v>
      </c>
      <c r="CP46" s="56">
        <v>0</v>
      </c>
      <c r="CQ46" s="56">
        <v>0</v>
      </c>
      <c r="CR46" s="56">
        <v>0</v>
      </c>
      <c r="CS46" s="56">
        <v>0</v>
      </c>
      <c r="CT46" s="56">
        <v>0</v>
      </c>
      <c r="CU46" s="56">
        <v>9.91</v>
      </c>
      <c r="CV46" s="56">
        <v>43.05</v>
      </c>
      <c r="CW46" s="56">
        <v>2.4700000000000002</v>
      </c>
      <c r="CX46" s="56">
        <v>0</v>
      </c>
      <c r="CY46" s="56">
        <v>14.78</v>
      </c>
      <c r="CZ46" s="56">
        <v>6.7</v>
      </c>
      <c r="DA46" s="56">
        <v>24.97</v>
      </c>
      <c r="DB46" s="56">
        <v>38.71</v>
      </c>
      <c r="DC46" s="56">
        <v>1.32</v>
      </c>
      <c r="DD46" s="56">
        <v>141.91</v>
      </c>
      <c r="DE46" s="56">
        <v>70.209999999999994</v>
      </c>
      <c r="DF46" s="56">
        <v>0</v>
      </c>
      <c r="DG46" s="56">
        <v>6.4100099999999998</v>
      </c>
      <c r="DH46" s="56">
        <v>8.9726299999999995E-2</v>
      </c>
      <c r="DI46" s="56">
        <v>0</v>
      </c>
      <c r="DJ46" s="56">
        <v>0</v>
      </c>
      <c r="DK46" s="56">
        <v>0.30136400000000002</v>
      </c>
      <c r="DL46" s="56">
        <v>0.75342399999999998</v>
      </c>
      <c r="DM46" s="56">
        <v>1.54311</v>
      </c>
      <c r="DN46" s="56">
        <v>3.8198599999999999E-2</v>
      </c>
      <c r="DO46" s="56">
        <v>9.1358300000000003</v>
      </c>
      <c r="DP46" s="56">
        <v>6.4997299999999996</v>
      </c>
      <c r="DQ46" s="56" t="s">
        <v>925</v>
      </c>
      <c r="DR46" s="56" t="s">
        <v>875</v>
      </c>
      <c r="DS46" s="56" t="s">
        <v>22</v>
      </c>
      <c r="DT46" s="56">
        <v>0</v>
      </c>
      <c r="DU46" s="56">
        <v>0</v>
      </c>
      <c r="DV46" s="56">
        <v>0</v>
      </c>
      <c r="DW46" s="56">
        <v>0</v>
      </c>
      <c r="DX46" s="56"/>
      <c r="DY46" s="56"/>
      <c r="DZ46" s="56"/>
      <c r="EA46" s="56"/>
      <c r="EB46" s="56"/>
      <c r="EC46" s="56"/>
      <c r="ED46" s="56"/>
      <c r="EE46" s="56"/>
      <c r="EF46" s="56"/>
      <c r="EG46" s="56"/>
      <c r="EH46" s="56"/>
      <c r="EI46" s="56"/>
      <c r="EJ46" s="56"/>
      <c r="EK46" s="56"/>
      <c r="EL46" s="56"/>
      <c r="EM46" s="56"/>
      <c r="EN46" s="56">
        <v>296.73200000000003</v>
      </c>
      <c r="EO46" s="56">
        <v>6028.58</v>
      </c>
      <c r="EP46" s="56">
        <v>785.77200000000005</v>
      </c>
      <c r="EQ46" s="56">
        <v>0</v>
      </c>
      <c r="ER46" s="56">
        <v>0</v>
      </c>
      <c r="ES46" s="56">
        <v>0</v>
      </c>
      <c r="ET46" s="56">
        <v>0</v>
      </c>
      <c r="EU46" s="56">
        <v>2033.7</v>
      </c>
      <c r="EV46" s="56">
        <v>5547.69</v>
      </c>
      <c r="EW46" s="56">
        <v>12062</v>
      </c>
      <c r="EX46" s="56">
        <v>433.91399999999999</v>
      </c>
      <c r="EY46" s="56">
        <v>27188.3</v>
      </c>
      <c r="EZ46" s="56">
        <v>336.94499999999999</v>
      </c>
      <c r="FA46" s="56">
        <v>0</v>
      </c>
      <c r="FB46" s="56">
        <v>0</v>
      </c>
      <c r="FC46" s="56">
        <v>0</v>
      </c>
      <c r="FD46" s="56">
        <v>612.15599999999995</v>
      </c>
      <c r="FE46" s="56">
        <v>0</v>
      </c>
      <c r="FF46" s="56">
        <v>287.95400000000001</v>
      </c>
      <c r="FG46" s="56">
        <v>0</v>
      </c>
      <c r="FH46" s="56">
        <v>0</v>
      </c>
      <c r="FI46" s="56">
        <v>1237.05</v>
      </c>
      <c r="FJ46" s="56">
        <v>0</v>
      </c>
      <c r="FK46" s="56">
        <v>0</v>
      </c>
      <c r="FL46" s="56">
        <v>0</v>
      </c>
      <c r="FM46" s="56">
        <v>0</v>
      </c>
      <c r="FN46" s="56">
        <v>0</v>
      </c>
      <c r="FO46" s="56">
        <v>0</v>
      </c>
      <c r="FP46" s="56">
        <v>0</v>
      </c>
      <c r="FQ46" s="56">
        <v>0</v>
      </c>
      <c r="FR46" s="56">
        <v>0</v>
      </c>
      <c r="FS46" s="56">
        <v>0</v>
      </c>
      <c r="FT46" s="56">
        <v>9.91</v>
      </c>
      <c r="FU46" s="56">
        <v>43.05</v>
      </c>
      <c r="FV46" s="56">
        <v>2.4700000000000002</v>
      </c>
      <c r="FW46" s="56">
        <v>0</v>
      </c>
      <c r="FX46" s="56">
        <v>14.78</v>
      </c>
      <c r="FY46" s="56">
        <v>0</v>
      </c>
      <c r="FZ46" s="56">
        <v>0</v>
      </c>
      <c r="GA46" s="56">
        <v>6.7</v>
      </c>
      <c r="GB46" s="56">
        <v>24.97</v>
      </c>
      <c r="GC46" s="56">
        <v>38.71</v>
      </c>
      <c r="GD46" s="56">
        <v>1.32</v>
      </c>
      <c r="GE46" s="56">
        <v>141.91</v>
      </c>
      <c r="GF46" s="56">
        <v>0</v>
      </c>
      <c r="GG46" s="56">
        <v>6.4100099999999998</v>
      </c>
      <c r="GH46" s="56">
        <v>8.9726299999999995E-2</v>
      </c>
      <c r="GI46" s="56">
        <v>0</v>
      </c>
      <c r="GJ46" s="56">
        <v>0</v>
      </c>
      <c r="GK46" s="56">
        <v>0</v>
      </c>
      <c r="GL46" s="56">
        <v>0</v>
      </c>
      <c r="GM46" s="56">
        <v>0.30136400000000002</v>
      </c>
      <c r="GN46" s="56">
        <v>0.75342399999999998</v>
      </c>
      <c r="GO46" s="56">
        <v>1.54311</v>
      </c>
      <c r="GP46" s="56">
        <v>3.8198599999999999E-2</v>
      </c>
      <c r="GQ46" s="56">
        <v>9.1358300000000003</v>
      </c>
      <c r="GR46" s="56">
        <v>974.42700000000002</v>
      </c>
      <c r="GS46" s="56">
        <v>12220.1</v>
      </c>
      <c r="GT46" s="56">
        <v>785.77200000000005</v>
      </c>
      <c r="GU46" s="56">
        <v>0</v>
      </c>
      <c r="GV46" s="56">
        <v>0</v>
      </c>
      <c r="GW46" s="56">
        <v>5894.96</v>
      </c>
      <c r="GX46" s="56">
        <v>6547.68</v>
      </c>
      <c r="GY46" s="56">
        <v>10697.7</v>
      </c>
      <c r="GZ46" s="56">
        <v>540.49900000000002</v>
      </c>
      <c r="HA46" s="56">
        <v>37661.199999999997</v>
      </c>
      <c r="HB46" s="56">
        <v>811.04300000000001</v>
      </c>
      <c r="HC46" s="56">
        <v>0</v>
      </c>
      <c r="HD46" s="56">
        <v>0</v>
      </c>
      <c r="HE46" s="56">
        <v>0</v>
      </c>
      <c r="HF46" s="56">
        <v>1054.8</v>
      </c>
      <c r="HG46" s="56">
        <v>0</v>
      </c>
      <c r="HH46" s="56">
        <v>291.12400000000002</v>
      </c>
      <c r="HI46" s="56">
        <v>0</v>
      </c>
      <c r="HJ46" s="56">
        <v>0</v>
      </c>
      <c r="HK46" s="56">
        <v>2156.9699999999998</v>
      </c>
      <c r="HL46" s="56">
        <v>0</v>
      </c>
      <c r="HM46" s="56">
        <v>0</v>
      </c>
      <c r="HN46" s="56">
        <v>0</v>
      </c>
      <c r="HO46" s="56">
        <v>0</v>
      </c>
      <c r="HP46" s="56">
        <v>0</v>
      </c>
      <c r="HQ46" s="56">
        <v>0</v>
      </c>
      <c r="HR46" s="56">
        <v>0</v>
      </c>
      <c r="HS46" s="56">
        <v>0</v>
      </c>
      <c r="HT46" s="56">
        <v>0</v>
      </c>
      <c r="HU46" s="56">
        <v>0</v>
      </c>
      <c r="HV46" s="56">
        <v>24.43</v>
      </c>
      <c r="HW46" s="56">
        <v>82.29</v>
      </c>
      <c r="HX46" s="56">
        <v>2.4700000000000002</v>
      </c>
      <c r="HY46" s="56">
        <v>0</v>
      </c>
      <c r="HZ46" s="56">
        <v>25.46</v>
      </c>
      <c r="IA46" s="56">
        <v>19.739999999999998</v>
      </c>
      <c r="IB46" s="56">
        <v>27.62</v>
      </c>
      <c r="IC46" s="56">
        <v>34.61</v>
      </c>
      <c r="ID46" s="56">
        <v>1.57</v>
      </c>
      <c r="IE46" s="56">
        <v>218.19</v>
      </c>
      <c r="IF46" s="56">
        <v>0</v>
      </c>
      <c r="IG46" s="56">
        <v>11.1289</v>
      </c>
      <c r="IH46" s="56">
        <v>8.9726299999999995E-2</v>
      </c>
      <c r="II46" s="56">
        <v>0</v>
      </c>
      <c r="IJ46" s="56">
        <v>0</v>
      </c>
      <c r="IK46" s="56">
        <v>0.92718</v>
      </c>
      <c r="IL46" s="56">
        <v>0.77117400000000003</v>
      </c>
      <c r="IM46" s="56">
        <v>1.42503</v>
      </c>
      <c r="IN46" s="56">
        <v>7.5326799999999999E-3</v>
      </c>
      <c r="IO46" s="56">
        <v>14.349500000000001</v>
      </c>
      <c r="IP46" s="56">
        <v>57.8</v>
      </c>
      <c r="IQ46" s="56">
        <v>0</v>
      </c>
      <c r="IR46" s="56">
        <v>57.8</v>
      </c>
      <c r="IS46" s="56">
        <v>0</v>
      </c>
      <c r="IT46" s="56">
        <v>0</v>
      </c>
      <c r="IU46" s="56">
        <v>46.34</v>
      </c>
      <c r="IV46" s="56">
        <v>23.87</v>
      </c>
      <c r="IW46" s="56">
        <v>46.34</v>
      </c>
      <c r="IX46" s="56">
        <v>23.87</v>
      </c>
      <c r="IY46" s="56">
        <v>46.34</v>
      </c>
      <c r="IZ46" s="56">
        <v>23.87</v>
      </c>
      <c r="JA46" s="56">
        <v>87.38</v>
      </c>
      <c r="JB46" s="56">
        <v>47.27</v>
      </c>
      <c r="JC46" s="56">
        <v>1</v>
      </c>
      <c r="JD46" s="56"/>
      <c r="JE46" s="56"/>
      <c r="JF46" s="56"/>
      <c r="JG46" s="56"/>
      <c r="JH46" s="56"/>
      <c r="JI46" s="56"/>
      <c r="JJ46" s="56"/>
      <c r="JK46" s="56"/>
      <c r="JL46" s="56"/>
      <c r="JM46" s="56"/>
      <c r="JN46" s="56"/>
      <c r="JO46" s="56"/>
    </row>
    <row r="47" spans="1:275" x14ac:dyDescent="0.25">
      <c r="A47" s="58">
        <v>43069.352534722224</v>
      </c>
      <c r="B47" s="56" t="s">
        <v>375</v>
      </c>
      <c r="C47" s="56" t="s">
        <v>616</v>
      </c>
      <c r="D47" s="56">
        <v>12</v>
      </c>
      <c r="E47" s="56">
        <v>8</v>
      </c>
      <c r="F47" s="56">
        <v>6960</v>
      </c>
      <c r="G47" s="56" t="s">
        <v>104</v>
      </c>
      <c r="H47" s="56" t="s">
        <v>105</v>
      </c>
      <c r="I47" s="56">
        <v>0</v>
      </c>
      <c r="J47" s="56">
        <v>57.9</v>
      </c>
      <c r="K47" s="56">
        <v>291.995</v>
      </c>
      <c r="L47" s="56">
        <v>2593.6799999999998</v>
      </c>
      <c r="M47" s="56">
        <v>785.77200000000005</v>
      </c>
      <c r="N47" s="56">
        <v>0</v>
      </c>
      <c r="O47" s="56">
        <v>0</v>
      </c>
      <c r="P47" s="56">
        <v>0</v>
      </c>
      <c r="Q47" s="56">
        <v>0</v>
      </c>
      <c r="R47" s="56">
        <v>2033.7</v>
      </c>
      <c r="S47" s="56">
        <v>5506.22</v>
      </c>
      <c r="T47" s="56">
        <v>12062</v>
      </c>
      <c r="U47" s="56">
        <v>433.91399999999999</v>
      </c>
      <c r="V47" s="56">
        <v>23707.200000000001</v>
      </c>
      <c r="W47" s="56">
        <v>331.51499999999999</v>
      </c>
      <c r="X47" s="56">
        <v>0</v>
      </c>
      <c r="Y47" s="56">
        <v>0</v>
      </c>
      <c r="Z47" s="56">
        <v>0</v>
      </c>
      <c r="AA47" s="56">
        <v>643.84</v>
      </c>
      <c r="AB47" s="56">
        <v>0</v>
      </c>
      <c r="AC47" s="56">
        <v>287.95400000000001</v>
      </c>
      <c r="AD47" s="56">
        <v>0</v>
      </c>
      <c r="AE47" s="56">
        <v>0</v>
      </c>
      <c r="AF47" s="56">
        <v>1263.31</v>
      </c>
      <c r="AG47" s="56">
        <v>0</v>
      </c>
      <c r="AH47" s="56">
        <v>0</v>
      </c>
      <c r="AI47" s="56">
        <v>0</v>
      </c>
      <c r="AJ47" s="56">
        <v>0</v>
      </c>
      <c r="AK47" s="56">
        <v>0</v>
      </c>
      <c r="AL47" s="56">
        <v>0</v>
      </c>
      <c r="AM47" s="56">
        <v>0</v>
      </c>
      <c r="AN47" s="56">
        <v>0</v>
      </c>
      <c r="AO47" s="56">
        <v>0</v>
      </c>
      <c r="AP47" s="56">
        <v>0</v>
      </c>
      <c r="AQ47" s="56">
        <v>9.7799999999999994</v>
      </c>
      <c r="AR47" s="56">
        <v>26.66</v>
      </c>
      <c r="AS47" s="56">
        <v>2.4700000000000002</v>
      </c>
      <c r="AT47" s="56">
        <v>0</v>
      </c>
      <c r="AU47" s="56">
        <v>15.46</v>
      </c>
      <c r="AV47" s="56">
        <v>0</v>
      </c>
      <c r="AW47" s="56">
        <v>0</v>
      </c>
      <c r="AX47" s="56">
        <v>6.74</v>
      </c>
      <c r="AY47" s="56">
        <v>24.81</v>
      </c>
      <c r="AZ47" s="56">
        <v>38.78</v>
      </c>
      <c r="BA47" s="56">
        <v>1.33</v>
      </c>
      <c r="BB47" s="56">
        <v>126.03</v>
      </c>
      <c r="BC47" s="56">
        <v>54.37</v>
      </c>
      <c r="BD47" s="56">
        <v>0</v>
      </c>
      <c r="BE47" s="56">
        <v>4.73651</v>
      </c>
      <c r="BF47" s="56">
        <v>8.9726299999999995E-2</v>
      </c>
      <c r="BG47" s="56">
        <v>0</v>
      </c>
      <c r="BH47" s="56">
        <v>0</v>
      </c>
      <c r="BI47" s="56">
        <v>0</v>
      </c>
      <c r="BJ47" s="56">
        <v>0</v>
      </c>
      <c r="BK47" s="56">
        <v>0.30136400000000002</v>
      </c>
      <c r="BL47" s="56">
        <v>0.74904099999999996</v>
      </c>
      <c r="BM47" s="56">
        <v>1.54311</v>
      </c>
      <c r="BN47" s="56">
        <v>3.8198599999999999E-2</v>
      </c>
      <c r="BO47" s="56">
        <v>7.4579500000000003</v>
      </c>
      <c r="BP47" s="56">
        <v>4.8262400000000003</v>
      </c>
      <c r="BQ47" s="56">
        <v>291.995</v>
      </c>
      <c r="BR47" s="56">
        <v>2593.6799999999998</v>
      </c>
      <c r="BS47" s="56">
        <v>785.77200000000005</v>
      </c>
      <c r="BT47" s="56">
        <v>0</v>
      </c>
      <c r="BU47" s="56">
        <v>0</v>
      </c>
      <c r="BV47" s="56">
        <v>2033.7</v>
      </c>
      <c r="BW47" s="56">
        <v>5506.22</v>
      </c>
      <c r="BX47" s="56">
        <v>12062</v>
      </c>
      <c r="BY47" s="56">
        <v>433.91399999999999</v>
      </c>
      <c r="BZ47" s="56">
        <v>23707.200000000001</v>
      </c>
      <c r="CA47" s="56">
        <v>331.51499999999999</v>
      </c>
      <c r="CB47" s="56">
        <v>0</v>
      </c>
      <c r="CC47" s="56">
        <v>0</v>
      </c>
      <c r="CD47" s="56">
        <v>0</v>
      </c>
      <c r="CE47" s="56">
        <v>643.84</v>
      </c>
      <c r="CF47" s="56">
        <v>0</v>
      </c>
      <c r="CG47" s="56">
        <v>287.95400000000001</v>
      </c>
      <c r="CH47" s="56">
        <v>0</v>
      </c>
      <c r="CI47" s="56">
        <v>0</v>
      </c>
      <c r="CJ47" s="56">
        <v>1263.31</v>
      </c>
      <c r="CK47" s="56">
        <v>0</v>
      </c>
      <c r="CL47" s="56">
        <v>0</v>
      </c>
      <c r="CM47" s="56">
        <v>0</v>
      </c>
      <c r="CN47" s="56">
        <v>0</v>
      </c>
      <c r="CO47" s="56">
        <v>0</v>
      </c>
      <c r="CP47" s="56">
        <v>0</v>
      </c>
      <c r="CQ47" s="56">
        <v>0</v>
      </c>
      <c r="CR47" s="56">
        <v>0</v>
      </c>
      <c r="CS47" s="56">
        <v>0</v>
      </c>
      <c r="CT47" s="56">
        <v>0</v>
      </c>
      <c r="CU47" s="56">
        <v>9.7799999999999994</v>
      </c>
      <c r="CV47" s="56">
        <v>26.66</v>
      </c>
      <c r="CW47" s="56">
        <v>2.4700000000000002</v>
      </c>
      <c r="CX47" s="56">
        <v>0</v>
      </c>
      <c r="CY47" s="56">
        <v>15.46</v>
      </c>
      <c r="CZ47" s="56">
        <v>6.74</v>
      </c>
      <c r="DA47" s="56">
        <v>24.81</v>
      </c>
      <c r="DB47" s="56">
        <v>38.78</v>
      </c>
      <c r="DC47" s="56">
        <v>1.33</v>
      </c>
      <c r="DD47" s="56">
        <v>126.03</v>
      </c>
      <c r="DE47" s="56">
        <v>54.37</v>
      </c>
      <c r="DF47" s="56">
        <v>0</v>
      </c>
      <c r="DG47" s="56">
        <v>4.73651</v>
      </c>
      <c r="DH47" s="56">
        <v>8.9726299999999995E-2</v>
      </c>
      <c r="DI47" s="56">
        <v>0</v>
      </c>
      <c r="DJ47" s="56">
        <v>0</v>
      </c>
      <c r="DK47" s="56">
        <v>0.30136400000000002</v>
      </c>
      <c r="DL47" s="56">
        <v>0.74904099999999996</v>
      </c>
      <c r="DM47" s="56">
        <v>1.54311</v>
      </c>
      <c r="DN47" s="56">
        <v>3.8198599999999999E-2</v>
      </c>
      <c r="DO47" s="56">
        <v>7.4579500000000003</v>
      </c>
      <c r="DP47" s="56">
        <v>4.8262400000000003</v>
      </c>
      <c r="DQ47" s="56" t="s">
        <v>925</v>
      </c>
      <c r="DR47" s="56" t="s">
        <v>875</v>
      </c>
      <c r="DS47" s="56" t="s">
        <v>22</v>
      </c>
      <c r="DT47" s="56">
        <v>0</v>
      </c>
      <c r="DU47" s="56">
        <v>0</v>
      </c>
      <c r="DV47" s="56">
        <v>0</v>
      </c>
      <c r="DW47" s="56">
        <v>0</v>
      </c>
      <c r="DX47" s="56"/>
      <c r="DY47" s="56"/>
      <c r="DZ47" s="56"/>
      <c r="EA47" s="56"/>
      <c r="EB47" s="56"/>
      <c r="EC47" s="56"/>
      <c r="ED47" s="56"/>
      <c r="EE47" s="56"/>
      <c r="EF47" s="56"/>
      <c r="EG47" s="56"/>
      <c r="EH47" s="56"/>
      <c r="EI47" s="56"/>
      <c r="EJ47" s="56"/>
      <c r="EK47" s="56"/>
      <c r="EL47" s="56"/>
      <c r="EM47" s="56"/>
      <c r="EN47" s="56">
        <v>291.995</v>
      </c>
      <c r="EO47" s="56">
        <v>2593.6799999999998</v>
      </c>
      <c r="EP47" s="56">
        <v>785.77200000000005</v>
      </c>
      <c r="EQ47" s="56">
        <v>0</v>
      </c>
      <c r="ER47" s="56">
        <v>0</v>
      </c>
      <c r="ES47" s="56">
        <v>0</v>
      </c>
      <c r="ET47" s="56">
        <v>0</v>
      </c>
      <c r="EU47" s="56">
        <v>2033.7</v>
      </c>
      <c r="EV47" s="56">
        <v>5506.22</v>
      </c>
      <c r="EW47" s="56">
        <v>12062</v>
      </c>
      <c r="EX47" s="56">
        <v>433.91399999999999</v>
      </c>
      <c r="EY47" s="56">
        <v>23707.200000000001</v>
      </c>
      <c r="EZ47" s="56">
        <v>331.51499999999999</v>
      </c>
      <c r="FA47" s="56">
        <v>0</v>
      </c>
      <c r="FB47" s="56">
        <v>0</v>
      </c>
      <c r="FC47" s="56">
        <v>0</v>
      </c>
      <c r="FD47" s="56">
        <v>643.84</v>
      </c>
      <c r="FE47" s="56">
        <v>0</v>
      </c>
      <c r="FF47" s="56">
        <v>287.95400000000001</v>
      </c>
      <c r="FG47" s="56">
        <v>0</v>
      </c>
      <c r="FH47" s="56">
        <v>0</v>
      </c>
      <c r="FI47" s="56">
        <v>1263.31</v>
      </c>
      <c r="FJ47" s="56">
        <v>0</v>
      </c>
      <c r="FK47" s="56">
        <v>0</v>
      </c>
      <c r="FL47" s="56">
        <v>0</v>
      </c>
      <c r="FM47" s="56">
        <v>0</v>
      </c>
      <c r="FN47" s="56">
        <v>0</v>
      </c>
      <c r="FO47" s="56">
        <v>0</v>
      </c>
      <c r="FP47" s="56">
        <v>0</v>
      </c>
      <c r="FQ47" s="56">
        <v>0</v>
      </c>
      <c r="FR47" s="56">
        <v>0</v>
      </c>
      <c r="FS47" s="56">
        <v>0</v>
      </c>
      <c r="FT47" s="56">
        <v>9.7799999999999994</v>
      </c>
      <c r="FU47" s="56">
        <v>26.66</v>
      </c>
      <c r="FV47" s="56">
        <v>2.4700000000000002</v>
      </c>
      <c r="FW47" s="56">
        <v>0</v>
      </c>
      <c r="FX47" s="56">
        <v>15.46</v>
      </c>
      <c r="FY47" s="56">
        <v>0</v>
      </c>
      <c r="FZ47" s="56">
        <v>0</v>
      </c>
      <c r="GA47" s="56">
        <v>6.74</v>
      </c>
      <c r="GB47" s="56">
        <v>24.81</v>
      </c>
      <c r="GC47" s="56">
        <v>38.78</v>
      </c>
      <c r="GD47" s="56">
        <v>1.33</v>
      </c>
      <c r="GE47" s="56">
        <v>126.03</v>
      </c>
      <c r="GF47" s="56">
        <v>0</v>
      </c>
      <c r="GG47" s="56">
        <v>4.73651</v>
      </c>
      <c r="GH47" s="56">
        <v>8.9726299999999995E-2</v>
      </c>
      <c r="GI47" s="56">
        <v>0</v>
      </c>
      <c r="GJ47" s="56">
        <v>0</v>
      </c>
      <c r="GK47" s="56">
        <v>0</v>
      </c>
      <c r="GL47" s="56">
        <v>0</v>
      </c>
      <c r="GM47" s="56">
        <v>0.30136400000000002</v>
      </c>
      <c r="GN47" s="56">
        <v>0.74904099999999996</v>
      </c>
      <c r="GO47" s="56">
        <v>1.54311</v>
      </c>
      <c r="GP47" s="56">
        <v>3.8198599999999999E-2</v>
      </c>
      <c r="GQ47" s="56">
        <v>7.4579500000000003</v>
      </c>
      <c r="GR47" s="56">
        <v>969.75599999999997</v>
      </c>
      <c r="GS47" s="56">
        <v>5726.28</v>
      </c>
      <c r="GT47" s="56">
        <v>785.77200000000005</v>
      </c>
      <c r="GU47" s="56">
        <v>0</v>
      </c>
      <c r="GV47" s="56">
        <v>0</v>
      </c>
      <c r="GW47" s="56">
        <v>5894.96</v>
      </c>
      <c r="GX47" s="56">
        <v>6547.68</v>
      </c>
      <c r="GY47" s="56">
        <v>10697.7</v>
      </c>
      <c r="GZ47" s="56">
        <v>540.49900000000002</v>
      </c>
      <c r="HA47" s="56">
        <v>31162.7</v>
      </c>
      <c r="HB47" s="56">
        <v>807.03</v>
      </c>
      <c r="HC47" s="56">
        <v>0</v>
      </c>
      <c r="HD47" s="56">
        <v>0</v>
      </c>
      <c r="HE47" s="56">
        <v>0</v>
      </c>
      <c r="HF47" s="56">
        <v>1087.46</v>
      </c>
      <c r="HG47" s="56">
        <v>0</v>
      </c>
      <c r="HH47" s="56">
        <v>291.12400000000002</v>
      </c>
      <c r="HI47" s="56">
        <v>0</v>
      </c>
      <c r="HJ47" s="56">
        <v>0</v>
      </c>
      <c r="HK47" s="56">
        <v>2185.62</v>
      </c>
      <c r="HL47" s="56">
        <v>0</v>
      </c>
      <c r="HM47" s="56">
        <v>0</v>
      </c>
      <c r="HN47" s="56">
        <v>0</v>
      </c>
      <c r="HO47" s="56">
        <v>0</v>
      </c>
      <c r="HP47" s="56">
        <v>0</v>
      </c>
      <c r="HQ47" s="56">
        <v>0</v>
      </c>
      <c r="HR47" s="56">
        <v>0</v>
      </c>
      <c r="HS47" s="56">
        <v>0</v>
      </c>
      <c r="HT47" s="56">
        <v>0</v>
      </c>
      <c r="HU47" s="56">
        <v>0</v>
      </c>
      <c r="HV47" s="56">
        <v>24.39</v>
      </c>
      <c r="HW47" s="56">
        <v>53.12</v>
      </c>
      <c r="HX47" s="56">
        <v>2.4700000000000002</v>
      </c>
      <c r="HY47" s="56">
        <v>0</v>
      </c>
      <c r="HZ47" s="56">
        <v>26.11</v>
      </c>
      <c r="IA47" s="56">
        <v>19.850000000000001</v>
      </c>
      <c r="IB47" s="56">
        <v>27.63</v>
      </c>
      <c r="IC47" s="56">
        <v>34.69</v>
      </c>
      <c r="ID47" s="56">
        <v>1.57</v>
      </c>
      <c r="IE47" s="56">
        <v>189.83</v>
      </c>
      <c r="IF47" s="56">
        <v>0</v>
      </c>
      <c r="IG47" s="56">
        <v>8.9714799999999997</v>
      </c>
      <c r="IH47" s="56">
        <v>8.9726299999999995E-2</v>
      </c>
      <c r="II47" s="56">
        <v>0</v>
      </c>
      <c r="IJ47" s="56">
        <v>0</v>
      </c>
      <c r="IK47" s="56">
        <v>0.92718</v>
      </c>
      <c r="IL47" s="56">
        <v>0.77117400000000003</v>
      </c>
      <c r="IM47" s="56">
        <v>1.42503</v>
      </c>
      <c r="IN47" s="56">
        <v>7.5326799999999999E-3</v>
      </c>
      <c r="IO47" s="56">
        <v>12.1921</v>
      </c>
      <c r="IP47" s="56">
        <v>57.9</v>
      </c>
      <c r="IQ47" s="56">
        <v>0</v>
      </c>
      <c r="IR47" s="56">
        <v>57.9</v>
      </c>
      <c r="IS47" s="56">
        <v>0</v>
      </c>
      <c r="IT47" s="56">
        <v>0</v>
      </c>
      <c r="IU47" s="56">
        <v>29.94</v>
      </c>
      <c r="IV47" s="56">
        <v>24.43</v>
      </c>
      <c r="IW47" s="56">
        <v>29.94</v>
      </c>
      <c r="IX47" s="56">
        <v>24.43</v>
      </c>
      <c r="IY47" s="56">
        <v>29.94</v>
      </c>
      <c r="IZ47" s="56">
        <v>24.43</v>
      </c>
      <c r="JA47" s="56">
        <v>58.21</v>
      </c>
      <c r="JB47" s="56">
        <v>47.88</v>
      </c>
      <c r="JC47" s="56">
        <v>1</v>
      </c>
      <c r="JD47" s="56"/>
      <c r="JE47" s="56"/>
      <c r="JF47" s="56"/>
      <c r="JG47" s="56"/>
      <c r="JH47" s="56"/>
      <c r="JI47" s="56"/>
      <c r="JJ47" s="56"/>
      <c r="JK47" s="56"/>
      <c r="JL47" s="56"/>
      <c r="JM47" s="56"/>
      <c r="JN47" s="56"/>
      <c r="JO47" s="56"/>
    </row>
    <row r="48" spans="1:275" x14ac:dyDescent="0.25">
      <c r="A48" s="58">
        <v>43069.352824074071</v>
      </c>
      <c r="B48" s="56" t="s">
        <v>376</v>
      </c>
      <c r="C48" s="56" t="s">
        <v>617</v>
      </c>
      <c r="D48" s="56">
        <v>13</v>
      </c>
      <c r="E48" s="56">
        <v>8</v>
      </c>
      <c r="F48" s="56">
        <v>6960</v>
      </c>
      <c r="G48" s="56" t="s">
        <v>104</v>
      </c>
      <c r="H48" s="56" t="s">
        <v>105</v>
      </c>
      <c r="I48" s="56">
        <v>0</v>
      </c>
      <c r="J48" s="56">
        <v>59.2</v>
      </c>
      <c r="K48" s="56">
        <v>255.108</v>
      </c>
      <c r="L48" s="56">
        <v>6660.57</v>
      </c>
      <c r="M48" s="56">
        <v>785.77200000000005</v>
      </c>
      <c r="N48" s="56">
        <v>0</v>
      </c>
      <c r="O48" s="56">
        <v>0</v>
      </c>
      <c r="P48" s="56">
        <v>0</v>
      </c>
      <c r="Q48" s="56">
        <v>0</v>
      </c>
      <c r="R48" s="56">
        <v>2033.7</v>
      </c>
      <c r="S48" s="56">
        <v>5575.23</v>
      </c>
      <c r="T48" s="56">
        <v>12062</v>
      </c>
      <c r="U48" s="56">
        <v>433.91399999999999</v>
      </c>
      <c r="V48" s="56">
        <v>27806.3</v>
      </c>
      <c r="W48" s="56">
        <v>289.678</v>
      </c>
      <c r="X48" s="56">
        <v>0</v>
      </c>
      <c r="Y48" s="56">
        <v>0</v>
      </c>
      <c r="Z48" s="56">
        <v>0</v>
      </c>
      <c r="AA48" s="56">
        <v>600.59500000000003</v>
      </c>
      <c r="AB48" s="56">
        <v>0</v>
      </c>
      <c r="AC48" s="56">
        <v>287.95400000000001</v>
      </c>
      <c r="AD48" s="56">
        <v>0</v>
      </c>
      <c r="AE48" s="56">
        <v>0</v>
      </c>
      <c r="AF48" s="56">
        <v>1178.23</v>
      </c>
      <c r="AG48" s="56">
        <v>0</v>
      </c>
      <c r="AH48" s="56">
        <v>0</v>
      </c>
      <c r="AI48" s="56">
        <v>0</v>
      </c>
      <c r="AJ48" s="56">
        <v>0</v>
      </c>
      <c r="AK48" s="56">
        <v>0</v>
      </c>
      <c r="AL48" s="56">
        <v>0</v>
      </c>
      <c r="AM48" s="56">
        <v>0</v>
      </c>
      <c r="AN48" s="56">
        <v>0</v>
      </c>
      <c r="AO48" s="56">
        <v>0</v>
      </c>
      <c r="AP48" s="56">
        <v>0</v>
      </c>
      <c r="AQ48" s="56">
        <v>8.57</v>
      </c>
      <c r="AR48" s="56">
        <v>46.23</v>
      </c>
      <c r="AS48" s="56">
        <v>2.4700000000000002</v>
      </c>
      <c r="AT48" s="56">
        <v>0</v>
      </c>
      <c r="AU48" s="56">
        <v>14.5</v>
      </c>
      <c r="AV48" s="56">
        <v>0</v>
      </c>
      <c r="AW48" s="56">
        <v>0</v>
      </c>
      <c r="AX48" s="56">
        <v>6.67</v>
      </c>
      <c r="AY48" s="56">
        <v>24.96</v>
      </c>
      <c r="AZ48" s="56">
        <v>38.69</v>
      </c>
      <c r="BA48" s="56">
        <v>1.32</v>
      </c>
      <c r="BB48" s="56">
        <v>143.41</v>
      </c>
      <c r="BC48" s="56">
        <v>71.77</v>
      </c>
      <c r="BD48" s="56">
        <v>0</v>
      </c>
      <c r="BE48" s="56">
        <v>7.3479099999999997</v>
      </c>
      <c r="BF48" s="56">
        <v>8.9726299999999995E-2</v>
      </c>
      <c r="BG48" s="56">
        <v>0</v>
      </c>
      <c r="BH48" s="56">
        <v>0</v>
      </c>
      <c r="BI48" s="56">
        <v>0</v>
      </c>
      <c r="BJ48" s="56">
        <v>0</v>
      </c>
      <c r="BK48" s="56">
        <v>0.30136400000000002</v>
      </c>
      <c r="BL48" s="56">
        <v>0.75521700000000003</v>
      </c>
      <c r="BM48" s="56">
        <v>1.54311</v>
      </c>
      <c r="BN48" s="56">
        <v>3.8198599999999999E-2</v>
      </c>
      <c r="BO48" s="56">
        <v>10.0755</v>
      </c>
      <c r="BP48" s="56">
        <v>7.4376300000000004</v>
      </c>
      <c r="BQ48" s="56">
        <v>255.108</v>
      </c>
      <c r="BR48" s="56">
        <v>6660.57</v>
      </c>
      <c r="BS48" s="56">
        <v>785.77200000000005</v>
      </c>
      <c r="BT48" s="56">
        <v>0</v>
      </c>
      <c r="BU48" s="56">
        <v>0</v>
      </c>
      <c r="BV48" s="56">
        <v>2033.7</v>
      </c>
      <c r="BW48" s="56">
        <v>5575.23</v>
      </c>
      <c r="BX48" s="56">
        <v>12062</v>
      </c>
      <c r="BY48" s="56">
        <v>433.91399999999999</v>
      </c>
      <c r="BZ48" s="56">
        <v>27806.3</v>
      </c>
      <c r="CA48" s="56">
        <v>289.678</v>
      </c>
      <c r="CB48" s="56">
        <v>0</v>
      </c>
      <c r="CC48" s="56">
        <v>0</v>
      </c>
      <c r="CD48" s="56">
        <v>0</v>
      </c>
      <c r="CE48" s="56">
        <v>600.59500000000003</v>
      </c>
      <c r="CF48" s="56">
        <v>0</v>
      </c>
      <c r="CG48" s="56">
        <v>287.95400000000001</v>
      </c>
      <c r="CH48" s="56">
        <v>0</v>
      </c>
      <c r="CI48" s="56">
        <v>0</v>
      </c>
      <c r="CJ48" s="56">
        <v>1178.23</v>
      </c>
      <c r="CK48" s="56">
        <v>0</v>
      </c>
      <c r="CL48" s="56">
        <v>0</v>
      </c>
      <c r="CM48" s="56">
        <v>0</v>
      </c>
      <c r="CN48" s="56">
        <v>0</v>
      </c>
      <c r="CO48" s="56">
        <v>0</v>
      </c>
      <c r="CP48" s="56">
        <v>0</v>
      </c>
      <c r="CQ48" s="56">
        <v>0</v>
      </c>
      <c r="CR48" s="56">
        <v>0</v>
      </c>
      <c r="CS48" s="56">
        <v>0</v>
      </c>
      <c r="CT48" s="56">
        <v>0</v>
      </c>
      <c r="CU48" s="56">
        <v>8.57</v>
      </c>
      <c r="CV48" s="56">
        <v>46.23</v>
      </c>
      <c r="CW48" s="56">
        <v>2.4700000000000002</v>
      </c>
      <c r="CX48" s="56">
        <v>0</v>
      </c>
      <c r="CY48" s="56">
        <v>14.5</v>
      </c>
      <c r="CZ48" s="56">
        <v>6.67</v>
      </c>
      <c r="DA48" s="56">
        <v>24.96</v>
      </c>
      <c r="DB48" s="56">
        <v>38.69</v>
      </c>
      <c r="DC48" s="56">
        <v>1.32</v>
      </c>
      <c r="DD48" s="56">
        <v>143.41</v>
      </c>
      <c r="DE48" s="56">
        <v>71.77</v>
      </c>
      <c r="DF48" s="56">
        <v>0</v>
      </c>
      <c r="DG48" s="56">
        <v>7.3479099999999997</v>
      </c>
      <c r="DH48" s="56">
        <v>8.9726299999999995E-2</v>
      </c>
      <c r="DI48" s="56">
        <v>0</v>
      </c>
      <c r="DJ48" s="56">
        <v>0</v>
      </c>
      <c r="DK48" s="56">
        <v>0.30136400000000002</v>
      </c>
      <c r="DL48" s="56">
        <v>0.75521700000000003</v>
      </c>
      <c r="DM48" s="56">
        <v>1.54311</v>
      </c>
      <c r="DN48" s="56">
        <v>3.8198599999999999E-2</v>
      </c>
      <c r="DO48" s="56">
        <v>10.0755</v>
      </c>
      <c r="DP48" s="56">
        <v>7.4376300000000004</v>
      </c>
      <c r="DQ48" s="56" t="s">
        <v>925</v>
      </c>
      <c r="DR48" s="56" t="s">
        <v>875</v>
      </c>
      <c r="DS48" s="56" t="s">
        <v>22</v>
      </c>
      <c r="DT48" s="56">
        <v>0</v>
      </c>
      <c r="DU48" s="56">
        <v>0</v>
      </c>
      <c r="DV48" s="56">
        <v>0</v>
      </c>
      <c r="DW48" s="56">
        <v>0</v>
      </c>
      <c r="DX48" s="56"/>
      <c r="DY48" s="56"/>
      <c r="DZ48" s="56"/>
      <c r="EA48" s="56"/>
      <c r="EB48" s="56"/>
      <c r="EC48" s="56"/>
      <c r="ED48" s="56"/>
      <c r="EE48" s="56"/>
      <c r="EF48" s="56"/>
      <c r="EG48" s="56"/>
      <c r="EH48" s="56"/>
      <c r="EI48" s="56"/>
      <c r="EJ48" s="56"/>
      <c r="EK48" s="56"/>
      <c r="EL48" s="56"/>
      <c r="EM48" s="56"/>
      <c r="EN48" s="56">
        <v>255.108</v>
      </c>
      <c r="EO48" s="56">
        <v>6660.57</v>
      </c>
      <c r="EP48" s="56">
        <v>785.77200000000005</v>
      </c>
      <c r="EQ48" s="56">
        <v>0</v>
      </c>
      <c r="ER48" s="56">
        <v>0</v>
      </c>
      <c r="ES48" s="56">
        <v>0</v>
      </c>
      <c r="ET48" s="56">
        <v>0</v>
      </c>
      <c r="EU48" s="56">
        <v>2033.7</v>
      </c>
      <c r="EV48" s="56">
        <v>5575.23</v>
      </c>
      <c r="EW48" s="56">
        <v>12062</v>
      </c>
      <c r="EX48" s="56">
        <v>433.91399999999999</v>
      </c>
      <c r="EY48" s="56">
        <v>27806.3</v>
      </c>
      <c r="EZ48" s="56">
        <v>289.678</v>
      </c>
      <c r="FA48" s="56">
        <v>0</v>
      </c>
      <c r="FB48" s="56">
        <v>0</v>
      </c>
      <c r="FC48" s="56">
        <v>0</v>
      </c>
      <c r="FD48" s="56">
        <v>600.59500000000003</v>
      </c>
      <c r="FE48" s="56">
        <v>0</v>
      </c>
      <c r="FF48" s="56">
        <v>287.95400000000001</v>
      </c>
      <c r="FG48" s="56">
        <v>0</v>
      </c>
      <c r="FH48" s="56">
        <v>0</v>
      </c>
      <c r="FI48" s="56">
        <v>1178.23</v>
      </c>
      <c r="FJ48" s="56">
        <v>0</v>
      </c>
      <c r="FK48" s="56">
        <v>0</v>
      </c>
      <c r="FL48" s="56">
        <v>0</v>
      </c>
      <c r="FM48" s="56">
        <v>0</v>
      </c>
      <c r="FN48" s="56">
        <v>0</v>
      </c>
      <c r="FO48" s="56">
        <v>0</v>
      </c>
      <c r="FP48" s="56">
        <v>0</v>
      </c>
      <c r="FQ48" s="56">
        <v>0</v>
      </c>
      <c r="FR48" s="56">
        <v>0</v>
      </c>
      <c r="FS48" s="56">
        <v>0</v>
      </c>
      <c r="FT48" s="56">
        <v>8.57</v>
      </c>
      <c r="FU48" s="56">
        <v>46.23</v>
      </c>
      <c r="FV48" s="56">
        <v>2.4700000000000002</v>
      </c>
      <c r="FW48" s="56">
        <v>0</v>
      </c>
      <c r="FX48" s="56">
        <v>14.5</v>
      </c>
      <c r="FY48" s="56">
        <v>0</v>
      </c>
      <c r="FZ48" s="56">
        <v>0</v>
      </c>
      <c r="GA48" s="56">
        <v>6.67</v>
      </c>
      <c r="GB48" s="56">
        <v>24.96</v>
      </c>
      <c r="GC48" s="56">
        <v>38.69</v>
      </c>
      <c r="GD48" s="56">
        <v>1.32</v>
      </c>
      <c r="GE48" s="56">
        <v>143.41</v>
      </c>
      <c r="GF48" s="56">
        <v>0</v>
      </c>
      <c r="GG48" s="56">
        <v>7.3479099999999997</v>
      </c>
      <c r="GH48" s="56">
        <v>8.9726299999999995E-2</v>
      </c>
      <c r="GI48" s="56">
        <v>0</v>
      </c>
      <c r="GJ48" s="56">
        <v>0</v>
      </c>
      <c r="GK48" s="56">
        <v>0</v>
      </c>
      <c r="GL48" s="56">
        <v>0</v>
      </c>
      <c r="GM48" s="56">
        <v>0.30136400000000002</v>
      </c>
      <c r="GN48" s="56">
        <v>0.75521700000000003</v>
      </c>
      <c r="GO48" s="56">
        <v>1.54311</v>
      </c>
      <c r="GP48" s="56">
        <v>3.8198599999999999E-2</v>
      </c>
      <c r="GQ48" s="56">
        <v>10.0755</v>
      </c>
      <c r="GR48" s="56">
        <v>872.98199999999997</v>
      </c>
      <c r="GS48" s="56">
        <v>13363.1</v>
      </c>
      <c r="GT48" s="56">
        <v>785.77200000000005</v>
      </c>
      <c r="GU48" s="56">
        <v>0</v>
      </c>
      <c r="GV48" s="56">
        <v>0</v>
      </c>
      <c r="GW48" s="56">
        <v>5894.96</v>
      </c>
      <c r="GX48" s="56">
        <v>6547.68</v>
      </c>
      <c r="GY48" s="56">
        <v>10697.7</v>
      </c>
      <c r="GZ48" s="56">
        <v>540.49900000000002</v>
      </c>
      <c r="HA48" s="56">
        <v>38702.699999999997</v>
      </c>
      <c r="HB48" s="56">
        <v>726.60299999999995</v>
      </c>
      <c r="HC48" s="56">
        <v>0</v>
      </c>
      <c r="HD48" s="56">
        <v>0</v>
      </c>
      <c r="HE48" s="56">
        <v>0</v>
      </c>
      <c r="HF48" s="56">
        <v>1042.5</v>
      </c>
      <c r="HG48" s="56">
        <v>0</v>
      </c>
      <c r="HH48" s="56">
        <v>291.12400000000002</v>
      </c>
      <c r="HI48" s="56">
        <v>0</v>
      </c>
      <c r="HJ48" s="56">
        <v>0</v>
      </c>
      <c r="HK48" s="56">
        <v>2060.23</v>
      </c>
      <c r="HL48" s="56">
        <v>0</v>
      </c>
      <c r="HM48" s="56">
        <v>0</v>
      </c>
      <c r="HN48" s="56">
        <v>0</v>
      </c>
      <c r="HO48" s="56">
        <v>0</v>
      </c>
      <c r="HP48" s="56">
        <v>0</v>
      </c>
      <c r="HQ48" s="56">
        <v>0</v>
      </c>
      <c r="HR48" s="56">
        <v>0</v>
      </c>
      <c r="HS48" s="56">
        <v>0</v>
      </c>
      <c r="HT48" s="56">
        <v>0</v>
      </c>
      <c r="HU48" s="56">
        <v>0</v>
      </c>
      <c r="HV48" s="56">
        <v>22.02</v>
      </c>
      <c r="HW48" s="56">
        <v>83.46</v>
      </c>
      <c r="HX48" s="56">
        <v>2.4700000000000002</v>
      </c>
      <c r="HY48" s="56">
        <v>0</v>
      </c>
      <c r="HZ48" s="56">
        <v>25.18</v>
      </c>
      <c r="IA48" s="56">
        <v>19.649999999999999</v>
      </c>
      <c r="IB48" s="56">
        <v>27.62</v>
      </c>
      <c r="IC48" s="56">
        <v>34.590000000000003</v>
      </c>
      <c r="ID48" s="56">
        <v>1.54</v>
      </c>
      <c r="IE48" s="56">
        <v>216.53</v>
      </c>
      <c r="IF48" s="56">
        <v>0</v>
      </c>
      <c r="IG48" s="56">
        <v>11.891500000000001</v>
      </c>
      <c r="IH48" s="56">
        <v>8.9726299999999995E-2</v>
      </c>
      <c r="II48" s="56">
        <v>0</v>
      </c>
      <c r="IJ48" s="56">
        <v>0</v>
      </c>
      <c r="IK48" s="56">
        <v>0.92718</v>
      </c>
      <c r="IL48" s="56">
        <v>0.77117400000000003</v>
      </c>
      <c r="IM48" s="56">
        <v>1.42503</v>
      </c>
      <c r="IN48" s="56">
        <v>7.5326799999999999E-3</v>
      </c>
      <c r="IO48" s="56">
        <v>15.1121</v>
      </c>
      <c r="IP48" s="56">
        <v>59.2</v>
      </c>
      <c r="IQ48" s="56">
        <v>0</v>
      </c>
      <c r="IR48" s="56">
        <v>59.2</v>
      </c>
      <c r="IS48" s="56">
        <v>0</v>
      </c>
      <c r="IT48" s="56">
        <v>0</v>
      </c>
      <c r="IU48" s="56">
        <v>49.41</v>
      </c>
      <c r="IV48" s="56">
        <v>22.36</v>
      </c>
      <c r="IW48" s="56">
        <v>49.41</v>
      </c>
      <c r="IX48" s="56">
        <v>22.36</v>
      </c>
      <c r="IY48" s="56">
        <v>49.41</v>
      </c>
      <c r="IZ48" s="56">
        <v>22.36</v>
      </c>
      <c r="JA48" s="56">
        <v>88.29</v>
      </c>
      <c r="JB48" s="56">
        <v>44.84</v>
      </c>
      <c r="JC48" s="56">
        <v>1</v>
      </c>
      <c r="JD48" s="56"/>
      <c r="JE48" s="56"/>
      <c r="JF48" s="56"/>
      <c r="JG48" s="56"/>
      <c r="JH48" s="56"/>
      <c r="JI48" s="56"/>
      <c r="JJ48" s="56"/>
      <c r="JK48" s="56"/>
      <c r="JL48" s="56"/>
      <c r="JM48" s="56"/>
      <c r="JN48" s="56"/>
      <c r="JO48" s="56"/>
    </row>
    <row r="49" spans="1:275" x14ac:dyDescent="0.25">
      <c r="A49" s="58">
        <v>43069.352453703701</v>
      </c>
      <c r="B49" s="56" t="s">
        <v>377</v>
      </c>
      <c r="C49" s="56" t="s">
        <v>618</v>
      </c>
      <c r="D49" s="56">
        <v>14</v>
      </c>
      <c r="E49" s="56">
        <v>8</v>
      </c>
      <c r="F49" s="56">
        <v>6960</v>
      </c>
      <c r="G49" s="56" t="s">
        <v>104</v>
      </c>
      <c r="H49" s="56" t="s">
        <v>105</v>
      </c>
      <c r="I49" s="56">
        <v>0</v>
      </c>
      <c r="J49" s="56">
        <v>58.6</v>
      </c>
      <c r="K49" s="56">
        <v>286.65800000000002</v>
      </c>
      <c r="L49" s="56">
        <v>5716.76</v>
      </c>
      <c r="M49" s="56">
        <v>785.77200000000005</v>
      </c>
      <c r="N49" s="56">
        <v>0</v>
      </c>
      <c r="O49" s="56">
        <v>0</v>
      </c>
      <c r="P49" s="56">
        <v>0</v>
      </c>
      <c r="Q49" s="56">
        <v>0</v>
      </c>
      <c r="R49" s="56">
        <v>2033.7</v>
      </c>
      <c r="S49" s="56">
        <v>5544.26</v>
      </c>
      <c r="T49" s="56">
        <v>12062</v>
      </c>
      <c r="U49" s="56">
        <v>433.91399999999999</v>
      </c>
      <c r="V49" s="56">
        <v>26863</v>
      </c>
      <c r="W49" s="56">
        <v>325.851</v>
      </c>
      <c r="X49" s="56">
        <v>0</v>
      </c>
      <c r="Y49" s="56">
        <v>0</v>
      </c>
      <c r="Z49" s="56">
        <v>0</v>
      </c>
      <c r="AA49" s="56">
        <v>619.43299999999999</v>
      </c>
      <c r="AB49" s="56">
        <v>0</v>
      </c>
      <c r="AC49" s="56">
        <v>287.95400000000001</v>
      </c>
      <c r="AD49" s="56">
        <v>0</v>
      </c>
      <c r="AE49" s="56">
        <v>0</v>
      </c>
      <c r="AF49" s="56">
        <v>1233.24</v>
      </c>
      <c r="AG49" s="56">
        <v>0</v>
      </c>
      <c r="AH49" s="56">
        <v>0</v>
      </c>
      <c r="AI49" s="56">
        <v>0</v>
      </c>
      <c r="AJ49" s="56">
        <v>0</v>
      </c>
      <c r="AK49" s="56">
        <v>0</v>
      </c>
      <c r="AL49" s="56">
        <v>0</v>
      </c>
      <c r="AM49" s="56">
        <v>0</v>
      </c>
      <c r="AN49" s="56">
        <v>0</v>
      </c>
      <c r="AO49" s="56">
        <v>0</v>
      </c>
      <c r="AP49" s="56">
        <v>0</v>
      </c>
      <c r="AQ49" s="56">
        <v>9.61</v>
      </c>
      <c r="AR49" s="56">
        <v>39.46</v>
      </c>
      <c r="AS49" s="56">
        <v>2.37</v>
      </c>
      <c r="AT49" s="56">
        <v>0</v>
      </c>
      <c r="AU49" s="56">
        <v>15.06</v>
      </c>
      <c r="AV49" s="56">
        <v>0</v>
      </c>
      <c r="AW49" s="56">
        <v>0</v>
      </c>
      <c r="AX49" s="56">
        <v>6.38</v>
      </c>
      <c r="AY49" s="56">
        <v>24.14</v>
      </c>
      <c r="AZ49" s="56">
        <v>37.020000000000003</v>
      </c>
      <c r="BA49" s="56">
        <v>1.26</v>
      </c>
      <c r="BB49" s="56">
        <v>135.30000000000001</v>
      </c>
      <c r="BC49" s="56">
        <v>66.5</v>
      </c>
      <c r="BD49" s="56">
        <v>0</v>
      </c>
      <c r="BE49" s="56">
        <v>6.74953</v>
      </c>
      <c r="BF49" s="56">
        <v>8.9726299999999995E-2</v>
      </c>
      <c r="BG49" s="56">
        <v>0</v>
      </c>
      <c r="BH49" s="56">
        <v>0</v>
      </c>
      <c r="BI49" s="56">
        <v>0</v>
      </c>
      <c r="BJ49" s="56">
        <v>0</v>
      </c>
      <c r="BK49" s="56">
        <v>0.30136400000000002</v>
      </c>
      <c r="BL49" s="56">
        <v>0.75533600000000001</v>
      </c>
      <c r="BM49" s="56">
        <v>1.54311</v>
      </c>
      <c r="BN49" s="56">
        <v>3.8198599999999999E-2</v>
      </c>
      <c r="BO49" s="56">
        <v>9.4772700000000007</v>
      </c>
      <c r="BP49" s="56">
        <v>6.8392600000000003</v>
      </c>
      <c r="BQ49" s="56">
        <v>286.65800000000002</v>
      </c>
      <c r="BR49" s="56">
        <v>5716.76</v>
      </c>
      <c r="BS49" s="56">
        <v>785.77200000000005</v>
      </c>
      <c r="BT49" s="56">
        <v>0</v>
      </c>
      <c r="BU49" s="56">
        <v>0</v>
      </c>
      <c r="BV49" s="56">
        <v>2033.7</v>
      </c>
      <c r="BW49" s="56">
        <v>5544.26</v>
      </c>
      <c r="BX49" s="56">
        <v>12062</v>
      </c>
      <c r="BY49" s="56">
        <v>433.91399999999999</v>
      </c>
      <c r="BZ49" s="56">
        <v>26863</v>
      </c>
      <c r="CA49" s="56">
        <v>325.851</v>
      </c>
      <c r="CB49" s="56">
        <v>0</v>
      </c>
      <c r="CC49" s="56">
        <v>0</v>
      </c>
      <c r="CD49" s="56">
        <v>0</v>
      </c>
      <c r="CE49" s="56">
        <v>619.43299999999999</v>
      </c>
      <c r="CF49" s="56">
        <v>0</v>
      </c>
      <c r="CG49" s="56">
        <v>287.95400000000001</v>
      </c>
      <c r="CH49" s="56">
        <v>0</v>
      </c>
      <c r="CI49" s="56">
        <v>0</v>
      </c>
      <c r="CJ49" s="56">
        <v>1233.24</v>
      </c>
      <c r="CK49" s="56">
        <v>0</v>
      </c>
      <c r="CL49" s="56">
        <v>0</v>
      </c>
      <c r="CM49" s="56">
        <v>0</v>
      </c>
      <c r="CN49" s="56">
        <v>0</v>
      </c>
      <c r="CO49" s="56">
        <v>0</v>
      </c>
      <c r="CP49" s="56">
        <v>0</v>
      </c>
      <c r="CQ49" s="56">
        <v>0</v>
      </c>
      <c r="CR49" s="56">
        <v>0</v>
      </c>
      <c r="CS49" s="56">
        <v>0</v>
      </c>
      <c r="CT49" s="56">
        <v>0</v>
      </c>
      <c r="CU49" s="56">
        <v>9.61</v>
      </c>
      <c r="CV49" s="56">
        <v>39.46</v>
      </c>
      <c r="CW49" s="56">
        <v>2.37</v>
      </c>
      <c r="CX49" s="56">
        <v>0</v>
      </c>
      <c r="CY49" s="56">
        <v>15.06</v>
      </c>
      <c r="CZ49" s="56">
        <v>6.38</v>
      </c>
      <c r="DA49" s="56">
        <v>24.14</v>
      </c>
      <c r="DB49" s="56">
        <v>37.020000000000003</v>
      </c>
      <c r="DC49" s="56">
        <v>1.26</v>
      </c>
      <c r="DD49" s="56">
        <v>135.30000000000001</v>
      </c>
      <c r="DE49" s="56">
        <v>66.5</v>
      </c>
      <c r="DF49" s="56">
        <v>0</v>
      </c>
      <c r="DG49" s="56">
        <v>6.74953</v>
      </c>
      <c r="DH49" s="56">
        <v>8.9726299999999995E-2</v>
      </c>
      <c r="DI49" s="56">
        <v>0</v>
      </c>
      <c r="DJ49" s="56">
        <v>0</v>
      </c>
      <c r="DK49" s="56">
        <v>0.30136400000000002</v>
      </c>
      <c r="DL49" s="56">
        <v>0.75533600000000001</v>
      </c>
      <c r="DM49" s="56">
        <v>1.54311</v>
      </c>
      <c r="DN49" s="56">
        <v>3.8198599999999999E-2</v>
      </c>
      <c r="DO49" s="56">
        <v>9.4772700000000007</v>
      </c>
      <c r="DP49" s="56">
        <v>6.8392600000000003</v>
      </c>
      <c r="DQ49" s="56" t="s">
        <v>925</v>
      </c>
      <c r="DR49" s="56" t="s">
        <v>875</v>
      </c>
      <c r="DS49" s="56" t="s">
        <v>22</v>
      </c>
      <c r="DT49" s="56">
        <v>0</v>
      </c>
      <c r="DU49" s="56">
        <v>0</v>
      </c>
      <c r="DV49" s="56">
        <v>0</v>
      </c>
      <c r="DW49" s="56">
        <v>0</v>
      </c>
      <c r="DX49" s="56"/>
      <c r="DY49" s="56"/>
      <c r="DZ49" s="56"/>
      <c r="EA49" s="56"/>
      <c r="EB49" s="56"/>
      <c r="EC49" s="56"/>
      <c r="ED49" s="56"/>
      <c r="EE49" s="56"/>
      <c r="EF49" s="56"/>
      <c r="EG49" s="56"/>
      <c r="EH49" s="56"/>
      <c r="EI49" s="56"/>
      <c r="EJ49" s="56"/>
      <c r="EK49" s="56"/>
      <c r="EL49" s="56"/>
      <c r="EM49" s="56"/>
      <c r="EN49" s="56">
        <v>286.65800000000002</v>
      </c>
      <c r="EO49" s="56">
        <v>5716.76</v>
      </c>
      <c r="EP49" s="56">
        <v>785.77200000000005</v>
      </c>
      <c r="EQ49" s="56">
        <v>0</v>
      </c>
      <c r="ER49" s="56">
        <v>0</v>
      </c>
      <c r="ES49" s="56">
        <v>0</v>
      </c>
      <c r="ET49" s="56">
        <v>0</v>
      </c>
      <c r="EU49" s="56">
        <v>2033.7</v>
      </c>
      <c r="EV49" s="56">
        <v>5544.26</v>
      </c>
      <c r="EW49" s="56">
        <v>12062</v>
      </c>
      <c r="EX49" s="56">
        <v>433.91399999999999</v>
      </c>
      <c r="EY49" s="56">
        <v>26863</v>
      </c>
      <c r="EZ49" s="56">
        <v>325.851</v>
      </c>
      <c r="FA49" s="56">
        <v>0</v>
      </c>
      <c r="FB49" s="56">
        <v>0</v>
      </c>
      <c r="FC49" s="56">
        <v>0</v>
      </c>
      <c r="FD49" s="56">
        <v>619.43299999999999</v>
      </c>
      <c r="FE49" s="56">
        <v>0</v>
      </c>
      <c r="FF49" s="56">
        <v>287.95400000000001</v>
      </c>
      <c r="FG49" s="56">
        <v>0</v>
      </c>
      <c r="FH49" s="56">
        <v>0</v>
      </c>
      <c r="FI49" s="56">
        <v>1233.24</v>
      </c>
      <c r="FJ49" s="56">
        <v>0</v>
      </c>
      <c r="FK49" s="56">
        <v>0</v>
      </c>
      <c r="FL49" s="56">
        <v>0</v>
      </c>
      <c r="FM49" s="56">
        <v>0</v>
      </c>
      <c r="FN49" s="56">
        <v>0</v>
      </c>
      <c r="FO49" s="56">
        <v>0</v>
      </c>
      <c r="FP49" s="56">
        <v>0</v>
      </c>
      <c r="FQ49" s="56">
        <v>0</v>
      </c>
      <c r="FR49" s="56">
        <v>0</v>
      </c>
      <c r="FS49" s="56">
        <v>0</v>
      </c>
      <c r="FT49" s="56">
        <v>9.61</v>
      </c>
      <c r="FU49" s="56">
        <v>39.46</v>
      </c>
      <c r="FV49" s="56">
        <v>2.37</v>
      </c>
      <c r="FW49" s="56">
        <v>0</v>
      </c>
      <c r="FX49" s="56">
        <v>15.06</v>
      </c>
      <c r="FY49" s="56">
        <v>0</v>
      </c>
      <c r="FZ49" s="56">
        <v>0</v>
      </c>
      <c r="GA49" s="56">
        <v>6.38</v>
      </c>
      <c r="GB49" s="56">
        <v>24.14</v>
      </c>
      <c r="GC49" s="56">
        <v>37.020000000000003</v>
      </c>
      <c r="GD49" s="56">
        <v>1.26</v>
      </c>
      <c r="GE49" s="56">
        <v>135.30000000000001</v>
      </c>
      <c r="GF49" s="56">
        <v>0</v>
      </c>
      <c r="GG49" s="56">
        <v>6.74953</v>
      </c>
      <c r="GH49" s="56">
        <v>8.9726299999999995E-2</v>
      </c>
      <c r="GI49" s="56">
        <v>0</v>
      </c>
      <c r="GJ49" s="56">
        <v>0</v>
      </c>
      <c r="GK49" s="56">
        <v>0</v>
      </c>
      <c r="GL49" s="56">
        <v>0</v>
      </c>
      <c r="GM49" s="56">
        <v>0.30136400000000002</v>
      </c>
      <c r="GN49" s="56">
        <v>0.75533600000000001</v>
      </c>
      <c r="GO49" s="56">
        <v>1.54311</v>
      </c>
      <c r="GP49" s="56">
        <v>3.8198599999999999E-2</v>
      </c>
      <c r="GQ49" s="56">
        <v>9.4772700000000007</v>
      </c>
      <c r="GR49" s="56">
        <v>966.03499999999997</v>
      </c>
      <c r="GS49" s="56">
        <v>11659.6</v>
      </c>
      <c r="GT49" s="56">
        <v>785.77200000000005</v>
      </c>
      <c r="GU49" s="56">
        <v>0</v>
      </c>
      <c r="GV49" s="56">
        <v>0</v>
      </c>
      <c r="GW49" s="56">
        <v>5894.96</v>
      </c>
      <c r="GX49" s="56">
        <v>6547.68</v>
      </c>
      <c r="GY49" s="56">
        <v>10697.7</v>
      </c>
      <c r="GZ49" s="56">
        <v>540.49900000000002</v>
      </c>
      <c r="HA49" s="56">
        <v>37092.300000000003</v>
      </c>
      <c r="HB49" s="56">
        <v>804.92200000000003</v>
      </c>
      <c r="HC49" s="56">
        <v>0</v>
      </c>
      <c r="HD49" s="56">
        <v>0</v>
      </c>
      <c r="HE49" s="56">
        <v>0</v>
      </c>
      <c r="HF49" s="56">
        <v>1061.3499999999999</v>
      </c>
      <c r="HG49" s="56">
        <v>0</v>
      </c>
      <c r="HH49" s="56">
        <v>291.12400000000002</v>
      </c>
      <c r="HI49" s="56">
        <v>0</v>
      </c>
      <c r="HJ49" s="56">
        <v>0</v>
      </c>
      <c r="HK49" s="56">
        <v>2157.4</v>
      </c>
      <c r="HL49" s="56">
        <v>0</v>
      </c>
      <c r="HM49" s="56">
        <v>0</v>
      </c>
      <c r="HN49" s="56">
        <v>0</v>
      </c>
      <c r="HO49" s="56">
        <v>0</v>
      </c>
      <c r="HP49" s="56">
        <v>0</v>
      </c>
      <c r="HQ49" s="56">
        <v>0</v>
      </c>
      <c r="HR49" s="56">
        <v>0</v>
      </c>
      <c r="HS49" s="56">
        <v>0</v>
      </c>
      <c r="HT49" s="56">
        <v>0</v>
      </c>
      <c r="HU49" s="56">
        <v>0</v>
      </c>
      <c r="HV49" s="56">
        <v>24.3</v>
      </c>
      <c r="HW49" s="56">
        <v>73.62</v>
      </c>
      <c r="HX49" s="56">
        <v>2.37</v>
      </c>
      <c r="HY49" s="56">
        <v>0</v>
      </c>
      <c r="HZ49" s="56">
        <v>25.8</v>
      </c>
      <c r="IA49" s="56">
        <v>18.829999999999998</v>
      </c>
      <c r="IB49" s="56">
        <v>26.77</v>
      </c>
      <c r="IC49" s="56">
        <v>33.130000000000003</v>
      </c>
      <c r="ID49" s="56">
        <v>1.49</v>
      </c>
      <c r="IE49" s="56">
        <v>206.31</v>
      </c>
      <c r="IF49" s="56">
        <v>0</v>
      </c>
      <c r="IG49" s="56">
        <v>10.969099999999999</v>
      </c>
      <c r="IH49" s="56">
        <v>8.9726299999999995E-2</v>
      </c>
      <c r="II49" s="56">
        <v>0</v>
      </c>
      <c r="IJ49" s="56">
        <v>0</v>
      </c>
      <c r="IK49" s="56">
        <v>0.92718</v>
      </c>
      <c r="IL49" s="56">
        <v>0.77117400000000003</v>
      </c>
      <c r="IM49" s="56">
        <v>1.42503</v>
      </c>
      <c r="IN49" s="56">
        <v>7.5326799999999999E-3</v>
      </c>
      <c r="IO49" s="56">
        <v>14.1897</v>
      </c>
      <c r="IP49" s="56">
        <v>58.6</v>
      </c>
      <c r="IQ49" s="56">
        <v>0</v>
      </c>
      <c r="IR49" s="56">
        <v>58.6</v>
      </c>
      <c r="IS49" s="56">
        <v>0</v>
      </c>
      <c r="IT49" s="56">
        <v>0</v>
      </c>
      <c r="IU49" s="56">
        <v>42.57</v>
      </c>
      <c r="IV49" s="56">
        <v>23.93</v>
      </c>
      <c r="IW49" s="56">
        <v>42.57</v>
      </c>
      <c r="IX49" s="56">
        <v>23.93</v>
      </c>
      <c r="IY49" s="56">
        <v>42.57</v>
      </c>
      <c r="IZ49" s="56">
        <v>23.93</v>
      </c>
      <c r="JA49" s="56">
        <v>78.42</v>
      </c>
      <c r="JB49" s="56">
        <v>47.67</v>
      </c>
      <c r="JC49" s="56">
        <v>1</v>
      </c>
      <c r="JD49" s="56"/>
      <c r="JE49" s="56"/>
      <c r="JF49" s="56"/>
      <c r="JG49" s="56"/>
      <c r="JH49" s="56"/>
      <c r="JI49" s="56"/>
      <c r="JJ49" s="56"/>
      <c r="JK49" s="56"/>
      <c r="JL49" s="56"/>
      <c r="JM49" s="56"/>
      <c r="JN49" s="56"/>
      <c r="JO49" s="56"/>
    </row>
    <row r="50" spans="1:275" x14ac:dyDescent="0.25">
      <c r="A50" s="58">
        <v>43069.352534722224</v>
      </c>
      <c r="B50" s="56" t="s">
        <v>378</v>
      </c>
      <c r="C50" s="56" t="s">
        <v>619</v>
      </c>
      <c r="D50" s="56">
        <v>15</v>
      </c>
      <c r="E50" s="56">
        <v>8</v>
      </c>
      <c r="F50" s="56">
        <v>6960</v>
      </c>
      <c r="G50" s="56" t="s">
        <v>104</v>
      </c>
      <c r="H50" s="56" t="s">
        <v>105</v>
      </c>
      <c r="I50" s="56">
        <v>0</v>
      </c>
      <c r="J50" s="56">
        <v>62.9</v>
      </c>
      <c r="K50" s="56">
        <v>2.55314</v>
      </c>
      <c r="L50" s="56">
        <v>17045.5</v>
      </c>
      <c r="M50" s="56">
        <v>785.77200000000005</v>
      </c>
      <c r="N50" s="56">
        <v>0</v>
      </c>
      <c r="O50" s="56">
        <v>0</v>
      </c>
      <c r="P50" s="56">
        <v>0</v>
      </c>
      <c r="Q50" s="56">
        <v>0</v>
      </c>
      <c r="R50" s="56">
        <v>2033.7</v>
      </c>
      <c r="S50" s="56">
        <v>5782.61</v>
      </c>
      <c r="T50" s="56">
        <v>12062</v>
      </c>
      <c r="U50" s="56">
        <v>433.91399999999999</v>
      </c>
      <c r="V50" s="56">
        <v>38146</v>
      </c>
      <c r="W50" s="56">
        <v>2.8993099999999998</v>
      </c>
      <c r="X50" s="56">
        <v>0</v>
      </c>
      <c r="Y50" s="56">
        <v>0</v>
      </c>
      <c r="Z50" s="56">
        <v>0</v>
      </c>
      <c r="AA50" s="56">
        <v>449.84300000000002</v>
      </c>
      <c r="AB50" s="56">
        <v>0</v>
      </c>
      <c r="AC50" s="56">
        <v>287.95400000000001</v>
      </c>
      <c r="AD50" s="56">
        <v>0</v>
      </c>
      <c r="AE50" s="56">
        <v>0</v>
      </c>
      <c r="AF50" s="56">
        <v>740.697</v>
      </c>
      <c r="AG50" s="56">
        <v>0</v>
      </c>
      <c r="AH50" s="56">
        <v>0</v>
      </c>
      <c r="AI50" s="56">
        <v>0</v>
      </c>
      <c r="AJ50" s="56">
        <v>0</v>
      </c>
      <c r="AK50" s="56">
        <v>0</v>
      </c>
      <c r="AL50" s="56">
        <v>0</v>
      </c>
      <c r="AM50" s="56">
        <v>0</v>
      </c>
      <c r="AN50" s="56">
        <v>0</v>
      </c>
      <c r="AO50" s="56">
        <v>0</v>
      </c>
      <c r="AP50" s="56">
        <v>0</v>
      </c>
      <c r="AQ50" s="56">
        <v>0.09</v>
      </c>
      <c r="AR50" s="56">
        <v>88.55</v>
      </c>
      <c r="AS50" s="56">
        <v>2.37</v>
      </c>
      <c r="AT50" s="56">
        <v>0</v>
      </c>
      <c r="AU50" s="56">
        <v>11.01</v>
      </c>
      <c r="AV50" s="56">
        <v>0</v>
      </c>
      <c r="AW50" s="56">
        <v>0</v>
      </c>
      <c r="AX50" s="56">
        <v>6.42</v>
      </c>
      <c r="AY50" s="56">
        <v>24.78</v>
      </c>
      <c r="AZ50" s="56">
        <v>37.11</v>
      </c>
      <c r="BA50" s="56">
        <v>1.27</v>
      </c>
      <c r="BB50" s="56">
        <v>171.6</v>
      </c>
      <c r="BC50" s="56">
        <v>102.02</v>
      </c>
      <c r="BD50" s="56">
        <v>0</v>
      </c>
      <c r="BE50" s="56">
        <v>11.8078</v>
      </c>
      <c r="BF50" s="56">
        <v>8.9726299999999995E-2</v>
      </c>
      <c r="BG50" s="56">
        <v>0</v>
      </c>
      <c r="BH50" s="56">
        <v>0</v>
      </c>
      <c r="BI50" s="56">
        <v>0</v>
      </c>
      <c r="BJ50" s="56">
        <v>0</v>
      </c>
      <c r="BK50" s="56">
        <v>0.30136400000000002</v>
      </c>
      <c r="BL50" s="56">
        <v>0.75790500000000005</v>
      </c>
      <c r="BM50" s="56">
        <v>1.54311</v>
      </c>
      <c r="BN50" s="56">
        <v>3.8198599999999999E-2</v>
      </c>
      <c r="BO50" s="56">
        <v>14.5381</v>
      </c>
      <c r="BP50" s="56">
        <v>11.897500000000001</v>
      </c>
      <c r="BQ50" s="56">
        <v>2.55314</v>
      </c>
      <c r="BR50" s="56">
        <v>17045.5</v>
      </c>
      <c r="BS50" s="56">
        <v>785.77200000000005</v>
      </c>
      <c r="BT50" s="56">
        <v>0</v>
      </c>
      <c r="BU50" s="56">
        <v>0</v>
      </c>
      <c r="BV50" s="56">
        <v>2033.7</v>
      </c>
      <c r="BW50" s="56">
        <v>5782.61</v>
      </c>
      <c r="BX50" s="56">
        <v>12062</v>
      </c>
      <c r="BY50" s="56">
        <v>433.91399999999999</v>
      </c>
      <c r="BZ50" s="56">
        <v>38146</v>
      </c>
      <c r="CA50" s="56">
        <v>2.8993099999999998</v>
      </c>
      <c r="CB50" s="56">
        <v>0</v>
      </c>
      <c r="CC50" s="56">
        <v>0</v>
      </c>
      <c r="CD50" s="56">
        <v>0</v>
      </c>
      <c r="CE50" s="56">
        <v>449.84300000000002</v>
      </c>
      <c r="CF50" s="56">
        <v>0</v>
      </c>
      <c r="CG50" s="56">
        <v>287.95400000000001</v>
      </c>
      <c r="CH50" s="56">
        <v>0</v>
      </c>
      <c r="CI50" s="56">
        <v>0</v>
      </c>
      <c r="CJ50" s="56">
        <v>740.697</v>
      </c>
      <c r="CK50" s="56">
        <v>0</v>
      </c>
      <c r="CL50" s="56">
        <v>0</v>
      </c>
      <c r="CM50" s="56">
        <v>0</v>
      </c>
      <c r="CN50" s="56">
        <v>0</v>
      </c>
      <c r="CO50" s="56">
        <v>0</v>
      </c>
      <c r="CP50" s="56">
        <v>0</v>
      </c>
      <c r="CQ50" s="56">
        <v>0</v>
      </c>
      <c r="CR50" s="56">
        <v>0</v>
      </c>
      <c r="CS50" s="56">
        <v>0</v>
      </c>
      <c r="CT50" s="56">
        <v>0</v>
      </c>
      <c r="CU50" s="56">
        <v>0.09</v>
      </c>
      <c r="CV50" s="56">
        <v>88.55</v>
      </c>
      <c r="CW50" s="56">
        <v>2.37</v>
      </c>
      <c r="CX50" s="56">
        <v>0</v>
      </c>
      <c r="CY50" s="56">
        <v>11.01</v>
      </c>
      <c r="CZ50" s="56">
        <v>6.42</v>
      </c>
      <c r="DA50" s="56">
        <v>24.78</v>
      </c>
      <c r="DB50" s="56">
        <v>37.11</v>
      </c>
      <c r="DC50" s="56">
        <v>1.27</v>
      </c>
      <c r="DD50" s="56">
        <v>171.6</v>
      </c>
      <c r="DE50" s="56">
        <v>102.02</v>
      </c>
      <c r="DF50" s="56">
        <v>0</v>
      </c>
      <c r="DG50" s="56">
        <v>11.8078</v>
      </c>
      <c r="DH50" s="56">
        <v>8.9726299999999995E-2</v>
      </c>
      <c r="DI50" s="56">
        <v>0</v>
      </c>
      <c r="DJ50" s="56">
        <v>0</v>
      </c>
      <c r="DK50" s="56">
        <v>0.30136400000000002</v>
      </c>
      <c r="DL50" s="56">
        <v>0.75790500000000005</v>
      </c>
      <c r="DM50" s="56">
        <v>1.54311</v>
      </c>
      <c r="DN50" s="56">
        <v>3.8198599999999999E-2</v>
      </c>
      <c r="DO50" s="56">
        <v>14.5381</v>
      </c>
      <c r="DP50" s="56">
        <v>11.897500000000001</v>
      </c>
      <c r="DQ50" s="56" t="s">
        <v>925</v>
      </c>
      <c r="DR50" s="56" t="s">
        <v>875</v>
      </c>
      <c r="DS50" s="56" t="s">
        <v>22</v>
      </c>
      <c r="DT50" s="56">
        <v>0</v>
      </c>
      <c r="DU50" s="56">
        <v>0</v>
      </c>
      <c r="DV50" s="56">
        <v>0</v>
      </c>
      <c r="DW50" s="56">
        <v>0</v>
      </c>
      <c r="DX50" s="56"/>
      <c r="DY50" s="56"/>
      <c r="DZ50" s="56"/>
      <c r="EA50" s="56"/>
      <c r="EB50" s="56"/>
      <c r="EC50" s="56"/>
      <c r="ED50" s="56"/>
      <c r="EE50" s="56"/>
      <c r="EF50" s="56"/>
      <c r="EG50" s="56"/>
      <c r="EH50" s="56"/>
      <c r="EI50" s="56"/>
      <c r="EJ50" s="56"/>
      <c r="EK50" s="56"/>
      <c r="EL50" s="56"/>
      <c r="EM50" s="56"/>
      <c r="EN50" s="56">
        <v>2.55314</v>
      </c>
      <c r="EO50" s="56">
        <v>17045.5</v>
      </c>
      <c r="EP50" s="56">
        <v>785.77200000000005</v>
      </c>
      <c r="EQ50" s="56">
        <v>0</v>
      </c>
      <c r="ER50" s="56">
        <v>0</v>
      </c>
      <c r="ES50" s="56">
        <v>0</v>
      </c>
      <c r="ET50" s="56">
        <v>0</v>
      </c>
      <c r="EU50" s="56">
        <v>2033.7</v>
      </c>
      <c r="EV50" s="56">
        <v>5782.61</v>
      </c>
      <c r="EW50" s="56">
        <v>12062</v>
      </c>
      <c r="EX50" s="56">
        <v>433.91399999999999</v>
      </c>
      <c r="EY50" s="56">
        <v>38146</v>
      </c>
      <c r="EZ50" s="56">
        <v>2.8993099999999998</v>
      </c>
      <c r="FA50" s="56">
        <v>0</v>
      </c>
      <c r="FB50" s="56">
        <v>0</v>
      </c>
      <c r="FC50" s="56">
        <v>0</v>
      </c>
      <c r="FD50" s="56">
        <v>449.84300000000002</v>
      </c>
      <c r="FE50" s="56">
        <v>0</v>
      </c>
      <c r="FF50" s="56">
        <v>287.95400000000001</v>
      </c>
      <c r="FG50" s="56">
        <v>0</v>
      </c>
      <c r="FH50" s="56">
        <v>0</v>
      </c>
      <c r="FI50" s="56">
        <v>740.697</v>
      </c>
      <c r="FJ50" s="56">
        <v>0</v>
      </c>
      <c r="FK50" s="56">
        <v>0</v>
      </c>
      <c r="FL50" s="56">
        <v>0</v>
      </c>
      <c r="FM50" s="56">
        <v>0</v>
      </c>
      <c r="FN50" s="56">
        <v>0</v>
      </c>
      <c r="FO50" s="56">
        <v>0</v>
      </c>
      <c r="FP50" s="56">
        <v>0</v>
      </c>
      <c r="FQ50" s="56">
        <v>0</v>
      </c>
      <c r="FR50" s="56">
        <v>0</v>
      </c>
      <c r="FS50" s="56">
        <v>0</v>
      </c>
      <c r="FT50" s="56">
        <v>0.09</v>
      </c>
      <c r="FU50" s="56">
        <v>88.55</v>
      </c>
      <c r="FV50" s="56">
        <v>2.37</v>
      </c>
      <c r="FW50" s="56">
        <v>0</v>
      </c>
      <c r="FX50" s="56">
        <v>11.01</v>
      </c>
      <c r="FY50" s="56">
        <v>0</v>
      </c>
      <c r="FZ50" s="56">
        <v>0</v>
      </c>
      <c r="GA50" s="56">
        <v>6.42</v>
      </c>
      <c r="GB50" s="56">
        <v>24.78</v>
      </c>
      <c r="GC50" s="56">
        <v>37.11</v>
      </c>
      <c r="GD50" s="56">
        <v>1.27</v>
      </c>
      <c r="GE50" s="56">
        <v>171.6</v>
      </c>
      <c r="GF50" s="56">
        <v>0</v>
      </c>
      <c r="GG50" s="56">
        <v>11.8078</v>
      </c>
      <c r="GH50" s="56">
        <v>8.9726299999999995E-2</v>
      </c>
      <c r="GI50" s="56">
        <v>0</v>
      </c>
      <c r="GJ50" s="56">
        <v>0</v>
      </c>
      <c r="GK50" s="56">
        <v>0</v>
      </c>
      <c r="GL50" s="56">
        <v>0</v>
      </c>
      <c r="GM50" s="56">
        <v>0.30136400000000002</v>
      </c>
      <c r="GN50" s="56">
        <v>0.75790500000000005</v>
      </c>
      <c r="GO50" s="56">
        <v>1.54311</v>
      </c>
      <c r="GP50" s="56">
        <v>3.8198599999999999E-2</v>
      </c>
      <c r="GQ50" s="56">
        <v>14.5381</v>
      </c>
      <c r="GR50" s="56">
        <v>82.3279</v>
      </c>
      <c r="GS50" s="56">
        <v>32220.7</v>
      </c>
      <c r="GT50" s="56">
        <v>785.77200000000005</v>
      </c>
      <c r="GU50" s="56">
        <v>0</v>
      </c>
      <c r="GV50" s="56">
        <v>0</v>
      </c>
      <c r="GW50" s="56">
        <v>5894.96</v>
      </c>
      <c r="GX50" s="56">
        <v>6547.68</v>
      </c>
      <c r="GY50" s="56">
        <v>10697.7</v>
      </c>
      <c r="GZ50" s="56">
        <v>540.49900000000002</v>
      </c>
      <c r="HA50" s="56">
        <v>56769.7</v>
      </c>
      <c r="HB50" s="56">
        <v>68.528000000000006</v>
      </c>
      <c r="HC50" s="56">
        <v>0</v>
      </c>
      <c r="HD50" s="56">
        <v>0</v>
      </c>
      <c r="HE50" s="56">
        <v>0</v>
      </c>
      <c r="HF50" s="56">
        <v>886.69299999999998</v>
      </c>
      <c r="HG50" s="56">
        <v>0</v>
      </c>
      <c r="HH50" s="56">
        <v>291.12400000000002</v>
      </c>
      <c r="HI50" s="56">
        <v>0</v>
      </c>
      <c r="HJ50" s="56">
        <v>0</v>
      </c>
      <c r="HK50" s="56">
        <v>1246.3499999999999</v>
      </c>
      <c r="HL50" s="56">
        <v>0</v>
      </c>
      <c r="HM50" s="56">
        <v>0</v>
      </c>
      <c r="HN50" s="56">
        <v>0</v>
      </c>
      <c r="HO50" s="56">
        <v>0</v>
      </c>
      <c r="HP50" s="56">
        <v>0</v>
      </c>
      <c r="HQ50" s="56">
        <v>0</v>
      </c>
      <c r="HR50" s="56">
        <v>0</v>
      </c>
      <c r="HS50" s="56">
        <v>0</v>
      </c>
      <c r="HT50" s="56">
        <v>0</v>
      </c>
      <c r="HU50" s="56">
        <v>0</v>
      </c>
      <c r="HV50" s="56">
        <v>2.1</v>
      </c>
      <c r="HW50" s="56">
        <v>149.46</v>
      </c>
      <c r="HX50" s="56">
        <v>2.37</v>
      </c>
      <c r="HY50" s="56">
        <v>0</v>
      </c>
      <c r="HZ50" s="56">
        <v>21.71</v>
      </c>
      <c r="IA50" s="56">
        <v>18.93</v>
      </c>
      <c r="IB50" s="56">
        <v>26.8</v>
      </c>
      <c r="IC50" s="56">
        <v>33.18</v>
      </c>
      <c r="ID50" s="56">
        <v>1.51</v>
      </c>
      <c r="IE50" s="56">
        <v>256.06</v>
      </c>
      <c r="IF50" s="56">
        <v>0</v>
      </c>
      <c r="IG50" s="56">
        <v>16.495799999999999</v>
      </c>
      <c r="IH50" s="56">
        <v>8.9726299999999995E-2</v>
      </c>
      <c r="II50" s="56">
        <v>0</v>
      </c>
      <c r="IJ50" s="56">
        <v>0</v>
      </c>
      <c r="IK50" s="56">
        <v>0.92718</v>
      </c>
      <c r="IL50" s="56">
        <v>0.77117400000000003</v>
      </c>
      <c r="IM50" s="56">
        <v>1.42503</v>
      </c>
      <c r="IN50" s="56">
        <v>7.5326799999999999E-3</v>
      </c>
      <c r="IO50" s="56">
        <v>19.7164</v>
      </c>
      <c r="IP50" s="56">
        <v>62.9</v>
      </c>
      <c r="IQ50" s="56">
        <v>0</v>
      </c>
      <c r="IR50" s="56">
        <v>62.9</v>
      </c>
      <c r="IS50" s="56">
        <v>0</v>
      </c>
      <c r="IT50" s="56">
        <v>0</v>
      </c>
      <c r="IU50" s="56">
        <v>90.93</v>
      </c>
      <c r="IV50" s="56">
        <v>11.09</v>
      </c>
      <c r="IW50" s="56">
        <v>90.93</v>
      </c>
      <c r="IX50" s="56">
        <v>11.09</v>
      </c>
      <c r="IY50" s="56">
        <v>90.93</v>
      </c>
      <c r="IZ50" s="56">
        <v>11.09</v>
      </c>
      <c r="JA50" s="56">
        <v>152.04</v>
      </c>
      <c r="JB50" s="56">
        <v>23.6</v>
      </c>
      <c r="JC50" s="56">
        <v>1</v>
      </c>
      <c r="JD50" s="56"/>
      <c r="JE50" s="56"/>
      <c r="JF50" s="56"/>
      <c r="JG50" s="56"/>
      <c r="JH50" s="56"/>
      <c r="JI50" s="56"/>
      <c r="JJ50" s="56"/>
      <c r="JK50" s="56"/>
      <c r="JL50" s="56"/>
      <c r="JM50" s="56"/>
      <c r="JN50" s="56"/>
      <c r="JO50" s="56"/>
    </row>
    <row r="51" spans="1:275" x14ac:dyDescent="0.25">
      <c r="A51" s="58">
        <v>43069.352488425924</v>
      </c>
      <c r="B51" s="56" t="s">
        <v>379</v>
      </c>
      <c r="C51" s="56" t="s">
        <v>620</v>
      </c>
      <c r="D51" s="56">
        <v>16</v>
      </c>
      <c r="E51" s="56">
        <v>8</v>
      </c>
      <c r="F51" s="56">
        <v>6960</v>
      </c>
      <c r="G51" s="56" t="s">
        <v>104</v>
      </c>
      <c r="H51" s="56" t="s">
        <v>105</v>
      </c>
      <c r="I51" s="56">
        <v>0</v>
      </c>
      <c r="J51" s="56">
        <v>62.9</v>
      </c>
      <c r="K51" s="56">
        <v>821.10900000000004</v>
      </c>
      <c r="L51" s="56">
        <v>944.12199999999996</v>
      </c>
      <c r="M51" s="56">
        <v>785.77200000000005</v>
      </c>
      <c r="N51" s="56">
        <v>0</v>
      </c>
      <c r="O51" s="56">
        <v>0</v>
      </c>
      <c r="P51" s="56">
        <v>0</v>
      </c>
      <c r="Q51" s="56">
        <v>0</v>
      </c>
      <c r="R51" s="56">
        <v>2033.7</v>
      </c>
      <c r="S51" s="56">
        <v>5403.92</v>
      </c>
      <c r="T51" s="56">
        <v>12062</v>
      </c>
      <c r="U51" s="56">
        <v>433.91399999999999</v>
      </c>
      <c r="V51" s="56">
        <v>22484.5</v>
      </c>
      <c r="W51" s="56">
        <v>934.77</v>
      </c>
      <c r="X51" s="56">
        <v>0</v>
      </c>
      <c r="Y51" s="56">
        <v>0</v>
      </c>
      <c r="Z51" s="56">
        <v>0</v>
      </c>
      <c r="AA51" s="56">
        <v>764.06399999999996</v>
      </c>
      <c r="AB51" s="56">
        <v>0</v>
      </c>
      <c r="AC51" s="56">
        <v>287.95400000000001</v>
      </c>
      <c r="AD51" s="56">
        <v>0</v>
      </c>
      <c r="AE51" s="56">
        <v>0</v>
      </c>
      <c r="AF51" s="56">
        <v>1986.79</v>
      </c>
      <c r="AG51" s="56">
        <v>0</v>
      </c>
      <c r="AH51" s="56">
        <v>0</v>
      </c>
      <c r="AI51" s="56">
        <v>0</v>
      </c>
      <c r="AJ51" s="56">
        <v>0</v>
      </c>
      <c r="AK51" s="56">
        <v>0</v>
      </c>
      <c r="AL51" s="56">
        <v>0</v>
      </c>
      <c r="AM51" s="56">
        <v>0</v>
      </c>
      <c r="AN51" s="56">
        <v>0</v>
      </c>
      <c r="AO51" s="56">
        <v>0</v>
      </c>
      <c r="AP51" s="56">
        <v>0</v>
      </c>
      <c r="AQ51" s="56">
        <v>26.63</v>
      </c>
      <c r="AR51" s="56">
        <v>8.7899999999999991</v>
      </c>
      <c r="AS51" s="56">
        <v>2.36</v>
      </c>
      <c r="AT51" s="56">
        <v>0</v>
      </c>
      <c r="AU51" s="56">
        <v>18.45</v>
      </c>
      <c r="AV51" s="56">
        <v>0</v>
      </c>
      <c r="AW51" s="56">
        <v>0</v>
      </c>
      <c r="AX51" s="56">
        <v>6.33</v>
      </c>
      <c r="AY51" s="56">
        <v>23.67</v>
      </c>
      <c r="AZ51" s="56">
        <v>36.909999999999997</v>
      </c>
      <c r="BA51" s="56">
        <v>1.25</v>
      </c>
      <c r="BB51" s="56">
        <v>124.39</v>
      </c>
      <c r="BC51" s="56">
        <v>56.23</v>
      </c>
      <c r="BD51" s="56">
        <v>0</v>
      </c>
      <c r="BE51" s="56">
        <v>1.64899</v>
      </c>
      <c r="BF51" s="56">
        <v>8.9726299999999995E-2</v>
      </c>
      <c r="BG51" s="56">
        <v>0</v>
      </c>
      <c r="BH51" s="56">
        <v>0</v>
      </c>
      <c r="BI51" s="56">
        <v>0</v>
      </c>
      <c r="BJ51" s="56">
        <v>0</v>
      </c>
      <c r="BK51" s="56">
        <v>0.30136400000000002</v>
      </c>
      <c r="BL51" s="56">
        <v>0.74351100000000003</v>
      </c>
      <c r="BM51" s="56">
        <v>1.54311</v>
      </c>
      <c r="BN51" s="56">
        <v>3.8198599999999999E-2</v>
      </c>
      <c r="BO51" s="56">
        <v>4.3648999999999996</v>
      </c>
      <c r="BP51" s="56">
        <v>1.73872</v>
      </c>
      <c r="BQ51" s="56">
        <v>821.10900000000004</v>
      </c>
      <c r="BR51" s="56">
        <v>944.12199999999996</v>
      </c>
      <c r="BS51" s="56">
        <v>785.77200000000005</v>
      </c>
      <c r="BT51" s="56">
        <v>0</v>
      </c>
      <c r="BU51" s="56">
        <v>0</v>
      </c>
      <c r="BV51" s="56">
        <v>2033.7</v>
      </c>
      <c r="BW51" s="56">
        <v>5403.92</v>
      </c>
      <c r="BX51" s="56">
        <v>12062</v>
      </c>
      <c r="BY51" s="56">
        <v>433.91399999999999</v>
      </c>
      <c r="BZ51" s="56">
        <v>22484.5</v>
      </c>
      <c r="CA51" s="56">
        <v>934.77</v>
      </c>
      <c r="CB51" s="56">
        <v>0</v>
      </c>
      <c r="CC51" s="56">
        <v>0</v>
      </c>
      <c r="CD51" s="56">
        <v>0</v>
      </c>
      <c r="CE51" s="56">
        <v>764.06399999999996</v>
      </c>
      <c r="CF51" s="56">
        <v>0</v>
      </c>
      <c r="CG51" s="56">
        <v>287.95400000000001</v>
      </c>
      <c r="CH51" s="56">
        <v>0</v>
      </c>
      <c r="CI51" s="56">
        <v>0</v>
      </c>
      <c r="CJ51" s="56">
        <v>1986.79</v>
      </c>
      <c r="CK51" s="56">
        <v>0</v>
      </c>
      <c r="CL51" s="56">
        <v>0</v>
      </c>
      <c r="CM51" s="56">
        <v>0</v>
      </c>
      <c r="CN51" s="56">
        <v>0</v>
      </c>
      <c r="CO51" s="56">
        <v>0</v>
      </c>
      <c r="CP51" s="56">
        <v>0</v>
      </c>
      <c r="CQ51" s="56">
        <v>0</v>
      </c>
      <c r="CR51" s="56">
        <v>0</v>
      </c>
      <c r="CS51" s="56">
        <v>0</v>
      </c>
      <c r="CT51" s="56">
        <v>0</v>
      </c>
      <c r="CU51" s="56">
        <v>26.63</v>
      </c>
      <c r="CV51" s="56">
        <v>8.7899999999999991</v>
      </c>
      <c r="CW51" s="56">
        <v>2.36</v>
      </c>
      <c r="CX51" s="56">
        <v>0</v>
      </c>
      <c r="CY51" s="56">
        <v>18.45</v>
      </c>
      <c r="CZ51" s="56">
        <v>6.33</v>
      </c>
      <c r="DA51" s="56">
        <v>23.67</v>
      </c>
      <c r="DB51" s="56">
        <v>36.909999999999997</v>
      </c>
      <c r="DC51" s="56">
        <v>1.25</v>
      </c>
      <c r="DD51" s="56">
        <v>124.39</v>
      </c>
      <c r="DE51" s="56">
        <v>56.23</v>
      </c>
      <c r="DF51" s="56">
        <v>0</v>
      </c>
      <c r="DG51" s="56">
        <v>1.64899</v>
      </c>
      <c r="DH51" s="56">
        <v>8.9726299999999995E-2</v>
      </c>
      <c r="DI51" s="56">
        <v>0</v>
      </c>
      <c r="DJ51" s="56">
        <v>0</v>
      </c>
      <c r="DK51" s="56">
        <v>0.30136400000000002</v>
      </c>
      <c r="DL51" s="56">
        <v>0.74351100000000003</v>
      </c>
      <c r="DM51" s="56">
        <v>1.54311</v>
      </c>
      <c r="DN51" s="56">
        <v>3.8198599999999999E-2</v>
      </c>
      <c r="DO51" s="56">
        <v>4.3648999999999996</v>
      </c>
      <c r="DP51" s="56">
        <v>1.73872</v>
      </c>
      <c r="DQ51" s="56" t="s">
        <v>925</v>
      </c>
      <c r="DR51" s="56" t="s">
        <v>875</v>
      </c>
      <c r="DS51" s="56" t="s">
        <v>22</v>
      </c>
      <c r="DT51" s="56">
        <v>0</v>
      </c>
      <c r="DU51" s="56">
        <v>0</v>
      </c>
      <c r="DV51" s="56">
        <v>0</v>
      </c>
      <c r="DW51" s="56">
        <v>0</v>
      </c>
      <c r="DX51" s="56"/>
      <c r="DY51" s="56"/>
      <c r="DZ51" s="56"/>
      <c r="EA51" s="56"/>
      <c r="EB51" s="56"/>
      <c r="EC51" s="56"/>
      <c r="ED51" s="56"/>
      <c r="EE51" s="56"/>
      <c r="EF51" s="56"/>
      <c r="EG51" s="56"/>
      <c r="EH51" s="56"/>
      <c r="EI51" s="56"/>
      <c r="EJ51" s="56"/>
      <c r="EK51" s="56"/>
      <c r="EL51" s="56"/>
      <c r="EM51" s="56"/>
      <c r="EN51" s="56">
        <v>821.10900000000004</v>
      </c>
      <c r="EO51" s="56">
        <v>944.12199999999996</v>
      </c>
      <c r="EP51" s="56">
        <v>785.77200000000005</v>
      </c>
      <c r="EQ51" s="56">
        <v>0</v>
      </c>
      <c r="ER51" s="56">
        <v>0</v>
      </c>
      <c r="ES51" s="56">
        <v>0</v>
      </c>
      <c r="ET51" s="56">
        <v>0</v>
      </c>
      <c r="EU51" s="56">
        <v>2033.7</v>
      </c>
      <c r="EV51" s="56">
        <v>5403.92</v>
      </c>
      <c r="EW51" s="56">
        <v>12062</v>
      </c>
      <c r="EX51" s="56">
        <v>433.91399999999999</v>
      </c>
      <c r="EY51" s="56">
        <v>22484.5</v>
      </c>
      <c r="EZ51" s="56">
        <v>934.77</v>
      </c>
      <c r="FA51" s="56">
        <v>0</v>
      </c>
      <c r="FB51" s="56">
        <v>0</v>
      </c>
      <c r="FC51" s="56">
        <v>0</v>
      </c>
      <c r="FD51" s="56">
        <v>764.06399999999996</v>
      </c>
      <c r="FE51" s="56">
        <v>0</v>
      </c>
      <c r="FF51" s="56">
        <v>287.95400000000001</v>
      </c>
      <c r="FG51" s="56">
        <v>0</v>
      </c>
      <c r="FH51" s="56">
        <v>0</v>
      </c>
      <c r="FI51" s="56">
        <v>1986.79</v>
      </c>
      <c r="FJ51" s="56">
        <v>0</v>
      </c>
      <c r="FK51" s="56">
        <v>0</v>
      </c>
      <c r="FL51" s="56">
        <v>0</v>
      </c>
      <c r="FM51" s="56">
        <v>0</v>
      </c>
      <c r="FN51" s="56">
        <v>0</v>
      </c>
      <c r="FO51" s="56">
        <v>0</v>
      </c>
      <c r="FP51" s="56">
        <v>0</v>
      </c>
      <c r="FQ51" s="56">
        <v>0</v>
      </c>
      <c r="FR51" s="56">
        <v>0</v>
      </c>
      <c r="FS51" s="56">
        <v>0</v>
      </c>
      <c r="FT51" s="56">
        <v>26.63</v>
      </c>
      <c r="FU51" s="56">
        <v>8.7899999999999991</v>
      </c>
      <c r="FV51" s="56">
        <v>2.36</v>
      </c>
      <c r="FW51" s="56">
        <v>0</v>
      </c>
      <c r="FX51" s="56">
        <v>18.45</v>
      </c>
      <c r="FY51" s="56">
        <v>0</v>
      </c>
      <c r="FZ51" s="56">
        <v>0</v>
      </c>
      <c r="GA51" s="56">
        <v>6.33</v>
      </c>
      <c r="GB51" s="56">
        <v>23.67</v>
      </c>
      <c r="GC51" s="56">
        <v>36.909999999999997</v>
      </c>
      <c r="GD51" s="56">
        <v>1.25</v>
      </c>
      <c r="GE51" s="56">
        <v>124.39</v>
      </c>
      <c r="GF51" s="56">
        <v>0</v>
      </c>
      <c r="GG51" s="56">
        <v>1.64899</v>
      </c>
      <c r="GH51" s="56">
        <v>8.9726299999999995E-2</v>
      </c>
      <c r="GI51" s="56">
        <v>0</v>
      </c>
      <c r="GJ51" s="56">
        <v>0</v>
      </c>
      <c r="GK51" s="56">
        <v>0</v>
      </c>
      <c r="GL51" s="56">
        <v>0</v>
      </c>
      <c r="GM51" s="56">
        <v>0.30136400000000002</v>
      </c>
      <c r="GN51" s="56">
        <v>0.74351100000000003</v>
      </c>
      <c r="GO51" s="56">
        <v>1.54311</v>
      </c>
      <c r="GP51" s="56">
        <v>3.8198599999999999E-2</v>
      </c>
      <c r="GQ51" s="56">
        <v>4.3648999999999996</v>
      </c>
      <c r="GR51" s="56">
        <v>1246.5899999999999</v>
      </c>
      <c r="GS51" s="56">
        <v>2682.58</v>
      </c>
      <c r="GT51" s="56">
        <v>785.77200000000005</v>
      </c>
      <c r="GU51" s="56">
        <v>0</v>
      </c>
      <c r="GV51" s="56">
        <v>0</v>
      </c>
      <c r="GW51" s="56">
        <v>5894.96</v>
      </c>
      <c r="GX51" s="56">
        <v>6547.68</v>
      </c>
      <c r="GY51" s="56">
        <v>10697.7</v>
      </c>
      <c r="GZ51" s="56">
        <v>540.49900000000002</v>
      </c>
      <c r="HA51" s="56">
        <v>28395.8</v>
      </c>
      <c r="HB51" s="56">
        <v>1040.26</v>
      </c>
      <c r="HC51" s="56">
        <v>0</v>
      </c>
      <c r="HD51" s="56">
        <v>0</v>
      </c>
      <c r="HE51" s="56">
        <v>0</v>
      </c>
      <c r="HF51" s="56">
        <v>1206.92</v>
      </c>
      <c r="HG51" s="56">
        <v>0</v>
      </c>
      <c r="HH51" s="56">
        <v>291.12400000000002</v>
      </c>
      <c r="HI51" s="56">
        <v>0</v>
      </c>
      <c r="HJ51" s="56">
        <v>0</v>
      </c>
      <c r="HK51" s="56">
        <v>2538.31</v>
      </c>
      <c r="HL51" s="56">
        <v>0</v>
      </c>
      <c r="HM51" s="56">
        <v>0</v>
      </c>
      <c r="HN51" s="56">
        <v>0</v>
      </c>
      <c r="HO51" s="56">
        <v>0</v>
      </c>
      <c r="HP51" s="56">
        <v>0</v>
      </c>
      <c r="HQ51" s="56">
        <v>0</v>
      </c>
      <c r="HR51" s="56">
        <v>0</v>
      </c>
      <c r="HS51" s="56">
        <v>0</v>
      </c>
      <c r="HT51" s="56">
        <v>0</v>
      </c>
      <c r="HU51" s="56">
        <v>0</v>
      </c>
      <c r="HV51" s="56">
        <v>30.56</v>
      </c>
      <c r="HW51" s="56">
        <v>22.17</v>
      </c>
      <c r="HX51" s="56">
        <v>2.36</v>
      </c>
      <c r="HY51" s="56">
        <v>0</v>
      </c>
      <c r="HZ51" s="56">
        <v>29.14</v>
      </c>
      <c r="IA51" s="56">
        <v>18.649999999999999</v>
      </c>
      <c r="IB51" s="56">
        <v>26.72</v>
      </c>
      <c r="IC51" s="56">
        <v>32.99</v>
      </c>
      <c r="ID51" s="56">
        <v>1.48</v>
      </c>
      <c r="IE51" s="56">
        <v>164.07</v>
      </c>
      <c r="IF51" s="56">
        <v>0</v>
      </c>
      <c r="IG51" s="56">
        <v>3.5481099999999999</v>
      </c>
      <c r="IH51" s="56">
        <v>8.9726299999999995E-2</v>
      </c>
      <c r="II51" s="56">
        <v>0</v>
      </c>
      <c r="IJ51" s="56">
        <v>0</v>
      </c>
      <c r="IK51" s="56">
        <v>0.92718</v>
      </c>
      <c r="IL51" s="56">
        <v>0.77117400000000003</v>
      </c>
      <c r="IM51" s="56">
        <v>1.42503</v>
      </c>
      <c r="IN51" s="56">
        <v>7.5326799999999999E-3</v>
      </c>
      <c r="IO51" s="56">
        <v>6.7687600000000003</v>
      </c>
      <c r="IP51" s="56">
        <v>62.9</v>
      </c>
      <c r="IQ51" s="56">
        <v>0</v>
      </c>
      <c r="IR51" s="56">
        <v>62.9</v>
      </c>
      <c r="IS51" s="56">
        <v>0</v>
      </c>
      <c r="IT51" s="56">
        <v>0</v>
      </c>
      <c r="IU51" s="56">
        <v>13.25</v>
      </c>
      <c r="IV51" s="56">
        <v>42.98</v>
      </c>
      <c r="IW51" s="56">
        <v>13.25</v>
      </c>
      <c r="IX51" s="56">
        <v>42.98</v>
      </c>
      <c r="IY51" s="56">
        <v>13.25</v>
      </c>
      <c r="IZ51" s="56">
        <v>42.98</v>
      </c>
      <c r="JA51" s="56">
        <v>27.66</v>
      </c>
      <c r="JB51" s="56">
        <v>56.57</v>
      </c>
      <c r="JC51" s="56">
        <v>1</v>
      </c>
      <c r="JD51" s="56"/>
      <c r="JE51" s="56"/>
      <c r="JF51" s="56"/>
      <c r="JG51" s="56"/>
      <c r="JH51" s="56"/>
      <c r="JI51" s="56"/>
      <c r="JJ51" s="56"/>
      <c r="JK51" s="56"/>
      <c r="JL51" s="56"/>
      <c r="JM51" s="56"/>
      <c r="JN51" s="56"/>
      <c r="JO51" s="56"/>
    </row>
    <row r="52" spans="1:275" x14ac:dyDescent="0.25">
      <c r="A52" s="58">
        <v>43069.352708333332</v>
      </c>
      <c r="B52" s="56" t="s">
        <v>380</v>
      </c>
      <c r="C52" s="56" t="s">
        <v>621</v>
      </c>
      <c r="D52" s="56">
        <v>1</v>
      </c>
      <c r="E52" s="56">
        <v>1</v>
      </c>
      <c r="F52" s="56">
        <v>2100</v>
      </c>
      <c r="G52" s="56" t="s">
        <v>104</v>
      </c>
      <c r="H52" s="56" t="s">
        <v>105</v>
      </c>
      <c r="I52" s="56">
        <v>1.33</v>
      </c>
      <c r="J52" s="56">
        <v>60.4</v>
      </c>
      <c r="K52" s="56">
        <v>307.45499999999998</v>
      </c>
      <c r="L52" s="56">
        <v>0</v>
      </c>
      <c r="M52" s="56">
        <v>111.69</v>
      </c>
      <c r="N52" s="56">
        <v>0</v>
      </c>
      <c r="O52" s="56">
        <v>0</v>
      </c>
      <c r="P52" s="56">
        <v>0</v>
      </c>
      <c r="Q52" s="56">
        <v>0</v>
      </c>
      <c r="R52" s="56">
        <v>505.55700000000002</v>
      </c>
      <c r="S52" s="56">
        <v>885.33799999999997</v>
      </c>
      <c r="T52" s="56">
        <v>2025.88</v>
      </c>
      <c r="U52" s="56">
        <v>119.621</v>
      </c>
      <c r="V52" s="56">
        <v>3955.54</v>
      </c>
      <c r="W52" s="56">
        <v>349.09800000000001</v>
      </c>
      <c r="X52" s="56">
        <v>0</v>
      </c>
      <c r="Y52" s="56">
        <v>0</v>
      </c>
      <c r="Z52" s="56">
        <v>0</v>
      </c>
      <c r="AA52" s="56">
        <v>128.119</v>
      </c>
      <c r="AB52" s="56">
        <v>0</v>
      </c>
      <c r="AC52" s="56">
        <v>43.669699999999999</v>
      </c>
      <c r="AD52" s="56">
        <v>0</v>
      </c>
      <c r="AE52" s="56">
        <v>0</v>
      </c>
      <c r="AF52" s="56">
        <v>520.88699999999994</v>
      </c>
      <c r="AG52" s="56">
        <v>0</v>
      </c>
      <c r="AH52" s="56">
        <v>0</v>
      </c>
      <c r="AI52" s="56">
        <v>0</v>
      </c>
      <c r="AJ52" s="56">
        <v>0</v>
      </c>
      <c r="AK52" s="56">
        <v>0</v>
      </c>
      <c r="AL52" s="56">
        <v>0</v>
      </c>
      <c r="AM52" s="56">
        <v>0</v>
      </c>
      <c r="AN52" s="56">
        <v>0</v>
      </c>
      <c r="AO52" s="56">
        <v>0</v>
      </c>
      <c r="AP52" s="56">
        <v>0</v>
      </c>
      <c r="AQ52" s="56">
        <v>32.04</v>
      </c>
      <c r="AR52" s="56">
        <v>0</v>
      </c>
      <c r="AS52" s="56">
        <v>1.17</v>
      </c>
      <c r="AT52" s="56">
        <v>0</v>
      </c>
      <c r="AU52" s="56">
        <v>10.14</v>
      </c>
      <c r="AV52" s="56">
        <v>0</v>
      </c>
      <c r="AW52" s="56">
        <v>0</v>
      </c>
      <c r="AX52" s="56">
        <v>5.44</v>
      </c>
      <c r="AY52" s="56">
        <v>13.01</v>
      </c>
      <c r="AZ52" s="56">
        <v>21.44</v>
      </c>
      <c r="BA52" s="56">
        <v>1.2</v>
      </c>
      <c r="BB52" s="56">
        <v>84.44</v>
      </c>
      <c r="BC52" s="56">
        <v>43.35</v>
      </c>
      <c r="BD52" s="59">
        <v>1.0021500000000001E-9</v>
      </c>
      <c r="BE52" s="56">
        <v>0</v>
      </c>
      <c r="BF52" s="56">
        <v>1.2753799999999999E-2</v>
      </c>
      <c r="BG52" s="56">
        <v>0</v>
      </c>
      <c r="BH52" s="56">
        <v>0</v>
      </c>
      <c r="BI52" s="56">
        <v>0</v>
      </c>
      <c r="BJ52" s="56">
        <v>0</v>
      </c>
      <c r="BK52" s="56">
        <v>7.4915999999999996E-2</v>
      </c>
      <c r="BL52" s="56">
        <v>0.13126099999999999</v>
      </c>
      <c r="BM52" s="56">
        <v>0.25846799999999998</v>
      </c>
      <c r="BN52" s="56">
        <v>1.0530599999999999E-2</v>
      </c>
      <c r="BO52" s="56">
        <v>0.487929</v>
      </c>
      <c r="BP52" s="56">
        <v>1.2753799999999999E-2</v>
      </c>
      <c r="BQ52" s="56">
        <v>316.505</v>
      </c>
      <c r="BR52" s="56">
        <v>0</v>
      </c>
      <c r="BS52" s="56">
        <v>111.69</v>
      </c>
      <c r="BT52" s="56">
        <v>0</v>
      </c>
      <c r="BU52" s="56">
        <v>0</v>
      </c>
      <c r="BV52" s="56">
        <v>505.55700000000002</v>
      </c>
      <c r="BW52" s="56">
        <v>889.02300000000002</v>
      </c>
      <c r="BX52" s="56">
        <v>2025.88</v>
      </c>
      <c r="BY52" s="56">
        <v>119.621</v>
      </c>
      <c r="BZ52" s="56">
        <v>3968.28</v>
      </c>
      <c r="CA52" s="56">
        <v>359.37400000000002</v>
      </c>
      <c r="CB52" s="56">
        <v>0</v>
      </c>
      <c r="CC52" s="56">
        <v>0</v>
      </c>
      <c r="CD52" s="56">
        <v>0</v>
      </c>
      <c r="CE52" s="56">
        <v>128.119</v>
      </c>
      <c r="CF52" s="56">
        <v>0</v>
      </c>
      <c r="CG52" s="56">
        <v>43.669699999999999</v>
      </c>
      <c r="CH52" s="56">
        <v>0</v>
      </c>
      <c r="CI52" s="56">
        <v>0</v>
      </c>
      <c r="CJ52" s="56">
        <v>531.16300000000001</v>
      </c>
      <c r="CK52" s="56">
        <v>0</v>
      </c>
      <c r="CL52" s="56">
        <v>0</v>
      </c>
      <c r="CM52" s="56">
        <v>0</v>
      </c>
      <c r="CN52" s="56">
        <v>0</v>
      </c>
      <c r="CO52" s="56">
        <v>0</v>
      </c>
      <c r="CP52" s="56">
        <v>0</v>
      </c>
      <c r="CQ52" s="56">
        <v>0</v>
      </c>
      <c r="CR52" s="56">
        <v>0</v>
      </c>
      <c r="CS52" s="56">
        <v>0</v>
      </c>
      <c r="CT52" s="56">
        <v>0</v>
      </c>
      <c r="CU52" s="56">
        <v>33.369999999999997</v>
      </c>
      <c r="CV52" s="56">
        <v>0</v>
      </c>
      <c r="CW52" s="56">
        <v>1.17</v>
      </c>
      <c r="CX52" s="56">
        <v>0</v>
      </c>
      <c r="CY52" s="56">
        <v>10.14</v>
      </c>
      <c r="CZ52" s="56">
        <v>5.44</v>
      </c>
      <c r="DA52" s="56">
        <v>13.06</v>
      </c>
      <c r="DB52" s="56">
        <v>21.44</v>
      </c>
      <c r="DC52" s="56">
        <v>1.2</v>
      </c>
      <c r="DD52" s="56">
        <v>85.82</v>
      </c>
      <c r="DE52" s="56">
        <v>44.68</v>
      </c>
      <c r="DF52" s="59">
        <v>1.4257199999999999E-9</v>
      </c>
      <c r="DG52" s="56">
        <v>0</v>
      </c>
      <c r="DH52" s="56">
        <v>1.2753799999999999E-2</v>
      </c>
      <c r="DI52" s="56">
        <v>0</v>
      </c>
      <c r="DJ52" s="56">
        <v>0</v>
      </c>
      <c r="DK52" s="56">
        <v>7.4915999999999996E-2</v>
      </c>
      <c r="DL52" s="56">
        <v>0.132273</v>
      </c>
      <c r="DM52" s="56">
        <v>0.25846799999999998</v>
      </c>
      <c r="DN52" s="56">
        <v>1.0530599999999999E-2</v>
      </c>
      <c r="DO52" s="56">
        <v>0.48894100000000001</v>
      </c>
      <c r="DP52" s="56">
        <v>1.2753799999999999E-2</v>
      </c>
      <c r="DQ52" s="56" t="s">
        <v>925</v>
      </c>
      <c r="DR52" s="56" t="s">
        <v>875</v>
      </c>
      <c r="DS52" s="56" t="s">
        <v>22</v>
      </c>
      <c r="DT52" s="56">
        <v>1.01205E-3</v>
      </c>
      <c r="DU52" s="59">
        <v>4.2356099999999999E-10</v>
      </c>
      <c r="DV52" s="56">
        <v>1.60802</v>
      </c>
      <c r="DW52" s="56">
        <v>2.9767199999999998</v>
      </c>
      <c r="DX52" s="56"/>
      <c r="DY52" s="56"/>
      <c r="DZ52" s="56"/>
      <c r="EA52" s="56"/>
      <c r="EB52" s="56"/>
      <c r="EC52" s="56"/>
      <c r="ED52" s="56"/>
      <c r="EE52" s="56"/>
      <c r="EF52" s="56"/>
      <c r="EG52" s="56"/>
      <c r="EH52" s="56"/>
      <c r="EI52" s="56"/>
      <c r="EJ52" s="56"/>
      <c r="EK52" s="56"/>
      <c r="EL52" s="56"/>
      <c r="EM52" s="56"/>
      <c r="EN52" s="56">
        <v>307.45499999999998</v>
      </c>
      <c r="EO52" s="56">
        <v>0</v>
      </c>
      <c r="EP52" s="56">
        <v>111.69</v>
      </c>
      <c r="EQ52" s="56">
        <v>0</v>
      </c>
      <c r="ER52" s="56">
        <v>0</v>
      </c>
      <c r="ES52" s="56">
        <v>0</v>
      </c>
      <c r="ET52" s="56">
        <v>0</v>
      </c>
      <c r="EU52" s="56">
        <v>505.55700000000002</v>
      </c>
      <c r="EV52" s="56">
        <v>885.33799999999997</v>
      </c>
      <c r="EW52" s="56">
        <v>2025.88</v>
      </c>
      <c r="EX52" s="56">
        <v>119.621</v>
      </c>
      <c r="EY52" s="56">
        <v>3955.54</v>
      </c>
      <c r="EZ52" s="56">
        <v>349.09800000000001</v>
      </c>
      <c r="FA52" s="56">
        <v>0</v>
      </c>
      <c r="FB52" s="56">
        <v>0</v>
      </c>
      <c r="FC52" s="56">
        <v>0</v>
      </c>
      <c r="FD52" s="56">
        <v>128.119</v>
      </c>
      <c r="FE52" s="56">
        <v>0</v>
      </c>
      <c r="FF52" s="56">
        <v>43.669699999999999</v>
      </c>
      <c r="FG52" s="56">
        <v>0</v>
      </c>
      <c r="FH52" s="56">
        <v>0</v>
      </c>
      <c r="FI52" s="56">
        <v>520.88699999999994</v>
      </c>
      <c r="FJ52" s="56">
        <v>0</v>
      </c>
      <c r="FK52" s="56">
        <v>0</v>
      </c>
      <c r="FL52" s="56">
        <v>0</v>
      </c>
      <c r="FM52" s="56">
        <v>0</v>
      </c>
      <c r="FN52" s="56">
        <v>0</v>
      </c>
      <c r="FO52" s="56">
        <v>0</v>
      </c>
      <c r="FP52" s="56">
        <v>0</v>
      </c>
      <c r="FQ52" s="56">
        <v>0</v>
      </c>
      <c r="FR52" s="56">
        <v>0</v>
      </c>
      <c r="FS52" s="56">
        <v>0</v>
      </c>
      <c r="FT52" s="56">
        <v>32.04</v>
      </c>
      <c r="FU52" s="56">
        <v>0</v>
      </c>
      <c r="FV52" s="56">
        <v>1.17</v>
      </c>
      <c r="FW52" s="56">
        <v>0</v>
      </c>
      <c r="FX52" s="56">
        <v>10.14</v>
      </c>
      <c r="FY52" s="56">
        <v>0</v>
      </c>
      <c r="FZ52" s="56">
        <v>0</v>
      </c>
      <c r="GA52" s="56">
        <v>5.44</v>
      </c>
      <c r="GB52" s="56">
        <v>13.01</v>
      </c>
      <c r="GC52" s="56">
        <v>21.44</v>
      </c>
      <c r="GD52" s="56">
        <v>1.2</v>
      </c>
      <c r="GE52" s="56">
        <v>84.44</v>
      </c>
      <c r="GF52" s="59">
        <v>1.0021500000000001E-9</v>
      </c>
      <c r="GG52" s="56">
        <v>0</v>
      </c>
      <c r="GH52" s="56">
        <v>1.2753799999999999E-2</v>
      </c>
      <c r="GI52" s="56">
        <v>0</v>
      </c>
      <c r="GJ52" s="56">
        <v>0</v>
      </c>
      <c r="GK52" s="56">
        <v>0</v>
      </c>
      <c r="GL52" s="56">
        <v>0</v>
      </c>
      <c r="GM52" s="56">
        <v>7.4915999999999996E-2</v>
      </c>
      <c r="GN52" s="56">
        <v>0.13126099999999999</v>
      </c>
      <c r="GO52" s="56">
        <v>0.25846799999999998</v>
      </c>
      <c r="GP52" s="56">
        <v>1.0530599999999999E-2</v>
      </c>
      <c r="GQ52" s="56">
        <v>0.487929</v>
      </c>
      <c r="GR52" s="56">
        <v>423.50400000000002</v>
      </c>
      <c r="GS52" s="56">
        <v>0</v>
      </c>
      <c r="GT52" s="56">
        <v>111.69</v>
      </c>
      <c r="GU52" s="56">
        <v>0</v>
      </c>
      <c r="GV52" s="56">
        <v>0</v>
      </c>
      <c r="GW52" s="56">
        <v>2135</v>
      </c>
      <c r="GX52" s="56">
        <v>930.00099999999998</v>
      </c>
      <c r="GY52" s="56">
        <v>2637.81</v>
      </c>
      <c r="GZ52" s="56">
        <v>297.5</v>
      </c>
      <c r="HA52" s="56">
        <v>6535.51</v>
      </c>
      <c r="HB52" s="56">
        <v>352.47</v>
      </c>
      <c r="HC52" s="56">
        <v>0</v>
      </c>
      <c r="HD52" s="56">
        <v>0</v>
      </c>
      <c r="HE52" s="56">
        <v>0</v>
      </c>
      <c r="HF52" s="56">
        <v>182.03399999999999</v>
      </c>
      <c r="HG52" s="56">
        <v>0</v>
      </c>
      <c r="HH52" s="56">
        <v>65.400000000000006</v>
      </c>
      <c r="HI52" s="56">
        <v>0</v>
      </c>
      <c r="HJ52" s="56">
        <v>0</v>
      </c>
      <c r="HK52" s="56">
        <v>599.904</v>
      </c>
      <c r="HL52" s="56">
        <v>0</v>
      </c>
      <c r="HM52" s="56">
        <v>0</v>
      </c>
      <c r="HN52" s="56">
        <v>0</v>
      </c>
      <c r="HO52" s="56">
        <v>0</v>
      </c>
      <c r="HP52" s="56">
        <v>0</v>
      </c>
      <c r="HQ52" s="56">
        <v>0</v>
      </c>
      <c r="HR52" s="56">
        <v>0</v>
      </c>
      <c r="HS52" s="56">
        <v>0</v>
      </c>
      <c r="HT52" s="56">
        <v>0</v>
      </c>
      <c r="HU52" s="56">
        <v>0</v>
      </c>
      <c r="HV52" s="56">
        <v>33.67</v>
      </c>
      <c r="HW52" s="56">
        <v>0</v>
      </c>
      <c r="HX52" s="56">
        <v>1.17</v>
      </c>
      <c r="HY52" s="56">
        <v>0</v>
      </c>
      <c r="HZ52" s="56">
        <v>14.41</v>
      </c>
      <c r="IA52" s="56">
        <v>23.21</v>
      </c>
      <c r="IB52" s="56">
        <v>14.89</v>
      </c>
      <c r="IC52" s="56">
        <v>28.04</v>
      </c>
      <c r="ID52" s="56">
        <v>2.82</v>
      </c>
      <c r="IE52" s="56">
        <v>118.21</v>
      </c>
      <c r="IF52" s="59">
        <v>1.9711900000000001E-9</v>
      </c>
      <c r="IG52" s="56">
        <v>0</v>
      </c>
      <c r="IH52" s="56">
        <v>1.2753799999999999E-2</v>
      </c>
      <c r="II52" s="56">
        <v>0</v>
      </c>
      <c r="IJ52" s="56">
        <v>0</v>
      </c>
      <c r="IK52" s="56">
        <v>0.33579999999999999</v>
      </c>
      <c r="IL52" s="56">
        <v>0.11074100000000001</v>
      </c>
      <c r="IM52" s="56">
        <v>0.35138000000000003</v>
      </c>
      <c r="IN52" s="56">
        <v>4.1461199999999997E-3</v>
      </c>
      <c r="IO52" s="56">
        <v>0.81482200000000005</v>
      </c>
      <c r="IP52" s="56">
        <v>60.4</v>
      </c>
      <c r="IQ52" s="56">
        <v>0</v>
      </c>
      <c r="IR52" s="56">
        <v>61.4</v>
      </c>
      <c r="IS52" s="56">
        <v>0</v>
      </c>
      <c r="IT52" s="56">
        <v>0</v>
      </c>
      <c r="IU52" s="56">
        <v>3.94</v>
      </c>
      <c r="IV52" s="56">
        <v>39.409999999999997</v>
      </c>
      <c r="IW52" s="56">
        <v>4.03</v>
      </c>
      <c r="IX52" s="56">
        <v>40.65</v>
      </c>
      <c r="IY52" s="56">
        <v>3.94</v>
      </c>
      <c r="IZ52" s="56">
        <v>39.409999999999997</v>
      </c>
      <c r="JA52" s="56">
        <v>4.92</v>
      </c>
      <c r="JB52" s="56">
        <v>44.33</v>
      </c>
      <c r="JC52" s="56">
        <v>1</v>
      </c>
      <c r="JD52" s="56"/>
      <c r="JE52" s="56"/>
      <c r="JF52" s="56"/>
      <c r="JG52" s="56"/>
      <c r="JH52" s="56"/>
      <c r="JI52" s="56"/>
      <c r="JJ52" s="56"/>
      <c r="JK52" s="56"/>
      <c r="JL52" s="56"/>
      <c r="JM52" s="56"/>
      <c r="JN52" s="56"/>
      <c r="JO52" s="56"/>
    </row>
    <row r="53" spans="1:275" x14ac:dyDescent="0.25">
      <c r="A53" s="58">
        <v>43069.352453703701</v>
      </c>
      <c r="B53" s="56" t="s">
        <v>381</v>
      </c>
      <c r="C53" s="56" t="s">
        <v>622</v>
      </c>
      <c r="D53" s="56">
        <v>2</v>
      </c>
      <c r="E53" s="56">
        <v>1</v>
      </c>
      <c r="F53" s="56">
        <v>2100</v>
      </c>
      <c r="G53" s="56" t="s">
        <v>104</v>
      </c>
      <c r="H53" s="56" t="s">
        <v>105</v>
      </c>
      <c r="I53" s="56">
        <v>1.49</v>
      </c>
      <c r="J53" s="56">
        <v>51.7</v>
      </c>
      <c r="K53" s="56">
        <v>203.761</v>
      </c>
      <c r="L53" s="56">
        <v>0.76482499999999998</v>
      </c>
      <c r="M53" s="56">
        <v>111.69</v>
      </c>
      <c r="N53" s="56">
        <v>0</v>
      </c>
      <c r="O53" s="56">
        <v>0</v>
      </c>
      <c r="P53" s="56">
        <v>0</v>
      </c>
      <c r="Q53" s="56">
        <v>0</v>
      </c>
      <c r="R53" s="56">
        <v>505.55700000000002</v>
      </c>
      <c r="S53" s="56">
        <v>920.62900000000002</v>
      </c>
      <c r="T53" s="56">
        <v>2025.88</v>
      </c>
      <c r="U53" s="56">
        <v>119.621</v>
      </c>
      <c r="V53" s="56">
        <v>3887.91</v>
      </c>
      <c r="W53" s="56">
        <v>231.351</v>
      </c>
      <c r="X53" s="56">
        <v>0</v>
      </c>
      <c r="Y53" s="56">
        <v>0</v>
      </c>
      <c r="Z53" s="56">
        <v>0</v>
      </c>
      <c r="AA53" s="56">
        <v>115.04</v>
      </c>
      <c r="AB53" s="56">
        <v>0</v>
      </c>
      <c r="AC53" s="56">
        <v>43.669699999999999</v>
      </c>
      <c r="AD53" s="56">
        <v>0</v>
      </c>
      <c r="AE53" s="56">
        <v>0</v>
      </c>
      <c r="AF53" s="56">
        <v>390.06</v>
      </c>
      <c r="AG53" s="56">
        <v>0</v>
      </c>
      <c r="AH53" s="56">
        <v>0</v>
      </c>
      <c r="AI53" s="56">
        <v>0</v>
      </c>
      <c r="AJ53" s="56">
        <v>0</v>
      </c>
      <c r="AK53" s="56">
        <v>0</v>
      </c>
      <c r="AL53" s="56">
        <v>0</v>
      </c>
      <c r="AM53" s="56">
        <v>0</v>
      </c>
      <c r="AN53" s="56">
        <v>0</v>
      </c>
      <c r="AO53" s="56">
        <v>0</v>
      </c>
      <c r="AP53" s="56">
        <v>0</v>
      </c>
      <c r="AQ53" s="56">
        <v>22.16</v>
      </c>
      <c r="AR53" s="56">
        <v>0.02</v>
      </c>
      <c r="AS53" s="56">
        <v>1.17</v>
      </c>
      <c r="AT53" s="56">
        <v>0</v>
      </c>
      <c r="AU53" s="56">
        <v>9.15</v>
      </c>
      <c r="AV53" s="56">
        <v>0</v>
      </c>
      <c r="AW53" s="56">
        <v>0</v>
      </c>
      <c r="AX53" s="56">
        <v>5.44</v>
      </c>
      <c r="AY53" s="56">
        <v>13.62</v>
      </c>
      <c r="AZ53" s="56">
        <v>21.46</v>
      </c>
      <c r="BA53" s="56">
        <v>1.2</v>
      </c>
      <c r="BB53" s="56">
        <v>74.22</v>
      </c>
      <c r="BC53" s="56">
        <v>32.5</v>
      </c>
      <c r="BD53" s="56">
        <v>0</v>
      </c>
      <c r="BE53" s="56">
        <v>9.3997299999999998E-4</v>
      </c>
      <c r="BF53" s="56">
        <v>1.2753799999999999E-2</v>
      </c>
      <c r="BG53" s="56">
        <v>0</v>
      </c>
      <c r="BH53" s="56">
        <v>0</v>
      </c>
      <c r="BI53" s="56">
        <v>0</v>
      </c>
      <c r="BJ53" s="56">
        <v>0</v>
      </c>
      <c r="BK53" s="56">
        <v>7.4915999999999996E-2</v>
      </c>
      <c r="BL53" s="56">
        <v>0.141653</v>
      </c>
      <c r="BM53" s="56">
        <v>0.25846799999999998</v>
      </c>
      <c r="BN53" s="56">
        <v>1.0530599999999999E-2</v>
      </c>
      <c r="BO53" s="56">
        <v>0.49926100000000001</v>
      </c>
      <c r="BP53" s="56">
        <v>1.36937E-2</v>
      </c>
      <c r="BQ53" s="56">
        <v>213.34299999999999</v>
      </c>
      <c r="BR53" s="56">
        <v>6.19665</v>
      </c>
      <c r="BS53" s="56">
        <v>111.69</v>
      </c>
      <c r="BT53" s="56">
        <v>0</v>
      </c>
      <c r="BU53" s="56">
        <v>0</v>
      </c>
      <c r="BV53" s="56">
        <v>505.55700000000002</v>
      </c>
      <c r="BW53" s="56">
        <v>926.024</v>
      </c>
      <c r="BX53" s="56">
        <v>2025.88</v>
      </c>
      <c r="BY53" s="56">
        <v>119.621</v>
      </c>
      <c r="BZ53" s="56">
        <v>3908.31</v>
      </c>
      <c r="CA53" s="56">
        <v>242.23</v>
      </c>
      <c r="CB53" s="56">
        <v>0</v>
      </c>
      <c r="CC53" s="56">
        <v>0</v>
      </c>
      <c r="CD53" s="56">
        <v>0</v>
      </c>
      <c r="CE53" s="56">
        <v>115.04</v>
      </c>
      <c r="CF53" s="56">
        <v>0</v>
      </c>
      <c r="CG53" s="56">
        <v>43.669699999999999</v>
      </c>
      <c r="CH53" s="56">
        <v>0</v>
      </c>
      <c r="CI53" s="56">
        <v>0</v>
      </c>
      <c r="CJ53" s="56">
        <v>400.94</v>
      </c>
      <c r="CK53" s="56">
        <v>0</v>
      </c>
      <c r="CL53" s="56">
        <v>0</v>
      </c>
      <c r="CM53" s="56">
        <v>0</v>
      </c>
      <c r="CN53" s="56">
        <v>0</v>
      </c>
      <c r="CO53" s="56">
        <v>0</v>
      </c>
      <c r="CP53" s="56">
        <v>0</v>
      </c>
      <c r="CQ53" s="56">
        <v>0</v>
      </c>
      <c r="CR53" s="56">
        <v>0</v>
      </c>
      <c r="CS53" s="56">
        <v>0</v>
      </c>
      <c r="CT53" s="56">
        <v>0</v>
      </c>
      <c r="CU53" s="56">
        <v>23.31</v>
      </c>
      <c r="CV53" s="56">
        <v>0.36</v>
      </c>
      <c r="CW53" s="56">
        <v>1.17</v>
      </c>
      <c r="CX53" s="56">
        <v>0</v>
      </c>
      <c r="CY53" s="56">
        <v>9.15</v>
      </c>
      <c r="CZ53" s="56">
        <v>5.44</v>
      </c>
      <c r="DA53" s="56">
        <v>13.69</v>
      </c>
      <c r="DB53" s="56">
        <v>21.46</v>
      </c>
      <c r="DC53" s="56">
        <v>1.2</v>
      </c>
      <c r="DD53" s="56">
        <v>75.78</v>
      </c>
      <c r="DE53" s="56">
        <v>33.99</v>
      </c>
      <c r="DF53" s="56">
        <v>0</v>
      </c>
      <c r="DG53" s="56">
        <v>1.12902E-2</v>
      </c>
      <c r="DH53" s="56">
        <v>1.2753799999999999E-2</v>
      </c>
      <c r="DI53" s="56">
        <v>0</v>
      </c>
      <c r="DJ53" s="56">
        <v>0</v>
      </c>
      <c r="DK53" s="56">
        <v>7.4915999999999996E-2</v>
      </c>
      <c r="DL53" s="56">
        <v>0.143015</v>
      </c>
      <c r="DM53" s="56">
        <v>0.25846799999999998</v>
      </c>
      <c r="DN53" s="56">
        <v>1.0530599999999999E-2</v>
      </c>
      <c r="DO53" s="56">
        <v>0.51097400000000004</v>
      </c>
      <c r="DP53" s="56">
        <v>2.40439E-2</v>
      </c>
      <c r="DQ53" s="56" t="s">
        <v>925</v>
      </c>
      <c r="DR53" s="56" t="s">
        <v>875</v>
      </c>
      <c r="DS53" s="56" t="s">
        <v>22</v>
      </c>
      <c r="DT53" s="56">
        <v>1.17129E-2</v>
      </c>
      <c r="DU53" s="56">
        <v>1.03502E-2</v>
      </c>
      <c r="DV53" s="56">
        <v>2.0585900000000001</v>
      </c>
      <c r="DW53" s="56">
        <v>4.3836399999999998</v>
      </c>
      <c r="DX53" s="56"/>
      <c r="DY53" s="56"/>
      <c r="DZ53" s="56"/>
      <c r="EA53" s="56"/>
      <c r="EB53" s="56"/>
      <c r="EC53" s="56"/>
      <c r="ED53" s="56"/>
      <c r="EE53" s="56"/>
      <c r="EF53" s="56"/>
      <c r="EG53" s="56"/>
      <c r="EH53" s="56"/>
      <c r="EI53" s="56"/>
      <c r="EJ53" s="56"/>
      <c r="EK53" s="56"/>
      <c r="EL53" s="56"/>
      <c r="EM53" s="56"/>
      <c r="EN53" s="56">
        <v>203.761</v>
      </c>
      <c r="EO53" s="56">
        <v>0.76482499999999998</v>
      </c>
      <c r="EP53" s="56">
        <v>111.69</v>
      </c>
      <c r="EQ53" s="56">
        <v>0</v>
      </c>
      <c r="ER53" s="56">
        <v>0</v>
      </c>
      <c r="ES53" s="56">
        <v>0</v>
      </c>
      <c r="ET53" s="56">
        <v>0</v>
      </c>
      <c r="EU53" s="56">
        <v>505.55700000000002</v>
      </c>
      <c r="EV53" s="56">
        <v>920.62900000000002</v>
      </c>
      <c r="EW53" s="56">
        <v>2025.88</v>
      </c>
      <c r="EX53" s="56">
        <v>119.621</v>
      </c>
      <c r="EY53" s="56">
        <v>3887.91</v>
      </c>
      <c r="EZ53" s="56">
        <v>231.351</v>
      </c>
      <c r="FA53" s="56">
        <v>0</v>
      </c>
      <c r="FB53" s="56">
        <v>0</v>
      </c>
      <c r="FC53" s="56">
        <v>0</v>
      </c>
      <c r="FD53" s="56">
        <v>115.04</v>
      </c>
      <c r="FE53" s="56">
        <v>0</v>
      </c>
      <c r="FF53" s="56">
        <v>43.669699999999999</v>
      </c>
      <c r="FG53" s="56">
        <v>0</v>
      </c>
      <c r="FH53" s="56">
        <v>0</v>
      </c>
      <c r="FI53" s="56">
        <v>390.06</v>
      </c>
      <c r="FJ53" s="56">
        <v>0</v>
      </c>
      <c r="FK53" s="56">
        <v>0</v>
      </c>
      <c r="FL53" s="56">
        <v>0</v>
      </c>
      <c r="FM53" s="56">
        <v>0</v>
      </c>
      <c r="FN53" s="56">
        <v>0</v>
      </c>
      <c r="FO53" s="56">
        <v>0</v>
      </c>
      <c r="FP53" s="56">
        <v>0</v>
      </c>
      <c r="FQ53" s="56">
        <v>0</v>
      </c>
      <c r="FR53" s="56">
        <v>0</v>
      </c>
      <c r="FS53" s="56">
        <v>0</v>
      </c>
      <c r="FT53" s="56">
        <v>22.16</v>
      </c>
      <c r="FU53" s="56">
        <v>0.02</v>
      </c>
      <c r="FV53" s="56">
        <v>1.17</v>
      </c>
      <c r="FW53" s="56">
        <v>0</v>
      </c>
      <c r="FX53" s="56">
        <v>9.15</v>
      </c>
      <c r="FY53" s="56">
        <v>0</v>
      </c>
      <c r="FZ53" s="56">
        <v>0</v>
      </c>
      <c r="GA53" s="56">
        <v>5.44</v>
      </c>
      <c r="GB53" s="56">
        <v>13.62</v>
      </c>
      <c r="GC53" s="56">
        <v>21.46</v>
      </c>
      <c r="GD53" s="56">
        <v>1.2</v>
      </c>
      <c r="GE53" s="56">
        <v>74.22</v>
      </c>
      <c r="GF53" s="56">
        <v>0</v>
      </c>
      <c r="GG53" s="56">
        <v>9.3997299999999998E-4</v>
      </c>
      <c r="GH53" s="56">
        <v>1.2753799999999999E-2</v>
      </c>
      <c r="GI53" s="56">
        <v>0</v>
      </c>
      <c r="GJ53" s="56">
        <v>0</v>
      </c>
      <c r="GK53" s="56">
        <v>0</v>
      </c>
      <c r="GL53" s="56">
        <v>0</v>
      </c>
      <c r="GM53" s="56">
        <v>7.4915999999999996E-2</v>
      </c>
      <c r="GN53" s="56">
        <v>0.141653</v>
      </c>
      <c r="GO53" s="56">
        <v>0.25846799999999998</v>
      </c>
      <c r="GP53" s="56">
        <v>1.0530599999999999E-2</v>
      </c>
      <c r="GQ53" s="56">
        <v>0.49926100000000001</v>
      </c>
      <c r="GR53" s="56">
        <v>455.72300000000001</v>
      </c>
      <c r="GS53" s="56">
        <v>63.205399999999997</v>
      </c>
      <c r="GT53" s="56">
        <v>111.69</v>
      </c>
      <c r="GU53" s="56">
        <v>0</v>
      </c>
      <c r="GV53" s="56">
        <v>0</v>
      </c>
      <c r="GW53" s="56">
        <v>2135</v>
      </c>
      <c r="GX53" s="56">
        <v>930.00099999999998</v>
      </c>
      <c r="GY53" s="56">
        <v>2637.81</v>
      </c>
      <c r="GZ53" s="56">
        <v>297.5</v>
      </c>
      <c r="HA53" s="56">
        <v>6630.93</v>
      </c>
      <c r="HB53" s="56">
        <v>379.27100000000002</v>
      </c>
      <c r="HC53" s="56">
        <v>0</v>
      </c>
      <c r="HD53" s="56">
        <v>0</v>
      </c>
      <c r="HE53" s="56">
        <v>0</v>
      </c>
      <c r="HF53" s="56">
        <v>169.505</v>
      </c>
      <c r="HG53" s="56">
        <v>0</v>
      </c>
      <c r="HH53" s="56">
        <v>65.400000000000006</v>
      </c>
      <c r="HI53" s="56">
        <v>0</v>
      </c>
      <c r="HJ53" s="56">
        <v>0</v>
      </c>
      <c r="HK53" s="56">
        <v>614.17600000000004</v>
      </c>
      <c r="HL53" s="56">
        <v>0</v>
      </c>
      <c r="HM53" s="56">
        <v>0</v>
      </c>
      <c r="HN53" s="56">
        <v>0</v>
      </c>
      <c r="HO53" s="56">
        <v>0</v>
      </c>
      <c r="HP53" s="56">
        <v>0</v>
      </c>
      <c r="HQ53" s="56">
        <v>0</v>
      </c>
      <c r="HR53" s="56">
        <v>0</v>
      </c>
      <c r="HS53" s="56">
        <v>0</v>
      </c>
      <c r="HT53" s="56">
        <v>0</v>
      </c>
      <c r="HU53" s="56">
        <v>0</v>
      </c>
      <c r="HV53" s="56">
        <v>37.39</v>
      </c>
      <c r="HW53" s="56">
        <v>3.55</v>
      </c>
      <c r="HX53" s="56">
        <v>1.17</v>
      </c>
      <c r="HY53" s="56">
        <v>0</v>
      </c>
      <c r="HZ53" s="56">
        <v>13.49</v>
      </c>
      <c r="IA53" s="56">
        <v>23.29</v>
      </c>
      <c r="IB53" s="56">
        <v>14.9</v>
      </c>
      <c r="IC53" s="56">
        <v>28.13</v>
      </c>
      <c r="ID53" s="56">
        <v>2.81</v>
      </c>
      <c r="IE53" s="56">
        <v>124.73</v>
      </c>
      <c r="IF53" s="56">
        <v>0</v>
      </c>
      <c r="IG53" s="56">
        <v>0.130719</v>
      </c>
      <c r="IH53" s="56">
        <v>1.2753799999999999E-2</v>
      </c>
      <c r="II53" s="56">
        <v>0</v>
      </c>
      <c r="IJ53" s="56">
        <v>0</v>
      </c>
      <c r="IK53" s="56">
        <v>0.33579999999999999</v>
      </c>
      <c r="IL53" s="56">
        <v>0.11074100000000001</v>
      </c>
      <c r="IM53" s="56">
        <v>0.35138000000000003</v>
      </c>
      <c r="IN53" s="56">
        <v>4.1461199999999997E-3</v>
      </c>
      <c r="IO53" s="56">
        <v>0.94554099999999996</v>
      </c>
      <c r="IP53" s="56">
        <v>51.7</v>
      </c>
      <c r="IQ53" s="56">
        <v>0</v>
      </c>
      <c r="IR53" s="56">
        <v>52.8</v>
      </c>
      <c r="IS53" s="56">
        <v>0</v>
      </c>
      <c r="IT53" s="56">
        <v>0</v>
      </c>
      <c r="IU53" s="56">
        <v>3.04</v>
      </c>
      <c r="IV53" s="56">
        <v>29.46</v>
      </c>
      <c r="IW53" s="56">
        <v>3.47</v>
      </c>
      <c r="IX53" s="56">
        <v>30.52</v>
      </c>
      <c r="IY53" s="56">
        <v>3.04</v>
      </c>
      <c r="IZ53" s="56">
        <v>29.46</v>
      </c>
      <c r="JA53" s="56">
        <v>8.77</v>
      </c>
      <c r="JB53" s="56">
        <v>46.83</v>
      </c>
      <c r="JC53" s="56">
        <v>1</v>
      </c>
      <c r="JD53" s="56"/>
      <c r="JE53" s="56"/>
      <c r="JF53" s="56"/>
      <c r="JG53" s="56"/>
      <c r="JH53" s="56"/>
      <c r="JI53" s="56"/>
      <c r="JJ53" s="56"/>
      <c r="JK53" s="56"/>
      <c r="JL53" s="56"/>
      <c r="JM53" s="56"/>
      <c r="JN53" s="56"/>
      <c r="JO53" s="56"/>
    </row>
    <row r="54" spans="1:275" x14ac:dyDescent="0.25">
      <c r="A54" s="58">
        <v>43069.352453703701</v>
      </c>
      <c r="B54" s="56" t="s">
        <v>382</v>
      </c>
      <c r="C54" s="56" t="s">
        <v>623</v>
      </c>
      <c r="D54" s="56">
        <v>3</v>
      </c>
      <c r="E54" s="56">
        <v>1</v>
      </c>
      <c r="F54" s="56">
        <v>2100</v>
      </c>
      <c r="G54" s="56" t="s">
        <v>104</v>
      </c>
      <c r="H54" s="56" t="s">
        <v>105</v>
      </c>
      <c r="I54" s="56">
        <v>1.96</v>
      </c>
      <c r="J54" s="56">
        <v>49.2</v>
      </c>
      <c r="K54" s="56">
        <v>113.95399999999999</v>
      </c>
      <c r="L54" s="56">
        <v>0</v>
      </c>
      <c r="M54" s="56">
        <v>111.69</v>
      </c>
      <c r="N54" s="56">
        <v>0</v>
      </c>
      <c r="O54" s="56">
        <v>0</v>
      </c>
      <c r="P54" s="56">
        <v>0</v>
      </c>
      <c r="Q54" s="56">
        <v>0</v>
      </c>
      <c r="R54" s="56">
        <v>505.55700000000002</v>
      </c>
      <c r="S54" s="56">
        <v>915.63599999999997</v>
      </c>
      <c r="T54" s="56">
        <v>2025.88</v>
      </c>
      <c r="U54" s="56">
        <v>119.621</v>
      </c>
      <c r="V54" s="56">
        <v>3792.34</v>
      </c>
      <c r="W54" s="56">
        <v>129.37700000000001</v>
      </c>
      <c r="X54" s="56">
        <v>0</v>
      </c>
      <c r="Y54" s="56">
        <v>0</v>
      </c>
      <c r="Z54" s="56">
        <v>0</v>
      </c>
      <c r="AA54" s="56">
        <v>115.515</v>
      </c>
      <c r="AB54" s="56">
        <v>0</v>
      </c>
      <c r="AC54" s="56">
        <v>43.669699999999999</v>
      </c>
      <c r="AD54" s="56">
        <v>0</v>
      </c>
      <c r="AE54" s="56">
        <v>0</v>
      </c>
      <c r="AF54" s="56">
        <v>288.56200000000001</v>
      </c>
      <c r="AG54" s="56">
        <v>0</v>
      </c>
      <c r="AH54" s="56">
        <v>0</v>
      </c>
      <c r="AI54" s="56">
        <v>0</v>
      </c>
      <c r="AJ54" s="56">
        <v>0</v>
      </c>
      <c r="AK54" s="56">
        <v>0</v>
      </c>
      <c r="AL54" s="56">
        <v>0</v>
      </c>
      <c r="AM54" s="56">
        <v>0</v>
      </c>
      <c r="AN54" s="56">
        <v>0</v>
      </c>
      <c r="AO54" s="56">
        <v>0</v>
      </c>
      <c r="AP54" s="56">
        <v>0</v>
      </c>
      <c r="AQ54" s="56">
        <v>12.48</v>
      </c>
      <c r="AR54" s="56">
        <v>0</v>
      </c>
      <c r="AS54" s="56">
        <v>1.17</v>
      </c>
      <c r="AT54" s="56">
        <v>0</v>
      </c>
      <c r="AU54" s="56">
        <v>9.17</v>
      </c>
      <c r="AV54" s="56">
        <v>0</v>
      </c>
      <c r="AW54" s="56">
        <v>0</v>
      </c>
      <c r="AX54" s="56">
        <v>5.41</v>
      </c>
      <c r="AY54" s="56">
        <v>13.49</v>
      </c>
      <c r="AZ54" s="56">
        <v>21.43</v>
      </c>
      <c r="BA54" s="56">
        <v>1.19</v>
      </c>
      <c r="BB54" s="56">
        <v>64.34</v>
      </c>
      <c r="BC54" s="56">
        <v>22.82</v>
      </c>
      <c r="BD54" s="56">
        <v>0</v>
      </c>
      <c r="BE54" s="56">
        <v>0</v>
      </c>
      <c r="BF54" s="56">
        <v>1.2753799999999999E-2</v>
      </c>
      <c r="BG54" s="56">
        <v>0</v>
      </c>
      <c r="BH54" s="56">
        <v>0</v>
      </c>
      <c r="BI54" s="56">
        <v>0</v>
      </c>
      <c r="BJ54" s="56">
        <v>0</v>
      </c>
      <c r="BK54" s="56">
        <v>7.4915999999999996E-2</v>
      </c>
      <c r="BL54" s="56">
        <v>0.13772499999999999</v>
      </c>
      <c r="BM54" s="56">
        <v>0.25846799999999998</v>
      </c>
      <c r="BN54" s="56">
        <v>1.0530599999999999E-2</v>
      </c>
      <c r="BO54" s="56">
        <v>0.494394</v>
      </c>
      <c r="BP54" s="56">
        <v>1.2753799999999999E-2</v>
      </c>
      <c r="BQ54" s="56">
        <v>130.71600000000001</v>
      </c>
      <c r="BR54" s="56">
        <v>0</v>
      </c>
      <c r="BS54" s="56">
        <v>111.69</v>
      </c>
      <c r="BT54" s="56">
        <v>0</v>
      </c>
      <c r="BU54" s="56">
        <v>0</v>
      </c>
      <c r="BV54" s="56">
        <v>505.55700000000002</v>
      </c>
      <c r="BW54" s="56">
        <v>919.51599999999996</v>
      </c>
      <c r="BX54" s="56">
        <v>2025.88</v>
      </c>
      <c r="BY54" s="56">
        <v>119.621</v>
      </c>
      <c r="BZ54" s="56">
        <v>3812.98</v>
      </c>
      <c r="CA54" s="56">
        <v>148.40700000000001</v>
      </c>
      <c r="CB54" s="56">
        <v>0</v>
      </c>
      <c r="CC54" s="56">
        <v>0</v>
      </c>
      <c r="CD54" s="56">
        <v>0</v>
      </c>
      <c r="CE54" s="56">
        <v>115.515</v>
      </c>
      <c r="CF54" s="56">
        <v>0</v>
      </c>
      <c r="CG54" s="56">
        <v>43.669699999999999</v>
      </c>
      <c r="CH54" s="56">
        <v>0</v>
      </c>
      <c r="CI54" s="56">
        <v>0</v>
      </c>
      <c r="CJ54" s="56">
        <v>307.59199999999998</v>
      </c>
      <c r="CK54" s="56">
        <v>0</v>
      </c>
      <c r="CL54" s="56">
        <v>0</v>
      </c>
      <c r="CM54" s="56">
        <v>0</v>
      </c>
      <c r="CN54" s="56">
        <v>0</v>
      </c>
      <c r="CO54" s="56">
        <v>0</v>
      </c>
      <c r="CP54" s="56">
        <v>0</v>
      </c>
      <c r="CQ54" s="56">
        <v>0</v>
      </c>
      <c r="CR54" s="56">
        <v>0</v>
      </c>
      <c r="CS54" s="56">
        <v>0</v>
      </c>
      <c r="CT54" s="56">
        <v>0</v>
      </c>
      <c r="CU54" s="56">
        <v>14.44</v>
      </c>
      <c r="CV54" s="56">
        <v>0</v>
      </c>
      <c r="CW54" s="56">
        <v>1.17</v>
      </c>
      <c r="CX54" s="56">
        <v>0</v>
      </c>
      <c r="CY54" s="56">
        <v>9.17</v>
      </c>
      <c r="CZ54" s="56">
        <v>5.41</v>
      </c>
      <c r="DA54" s="56">
        <v>13.54</v>
      </c>
      <c r="DB54" s="56">
        <v>21.43</v>
      </c>
      <c r="DC54" s="56">
        <v>1.19</v>
      </c>
      <c r="DD54" s="56">
        <v>66.349999999999994</v>
      </c>
      <c r="DE54" s="56">
        <v>24.78</v>
      </c>
      <c r="DF54" s="56">
        <v>0</v>
      </c>
      <c r="DG54" s="56">
        <v>0</v>
      </c>
      <c r="DH54" s="56">
        <v>1.2753799999999999E-2</v>
      </c>
      <c r="DI54" s="56">
        <v>0</v>
      </c>
      <c r="DJ54" s="56">
        <v>0</v>
      </c>
      <c r="DK54" s="56">
        <v>7.4915999999999996E-2</v>
      </c>
      <c r="DL54" s="56">
        <v>0.138936</v>
      </c>
      <c r="DM54" s="56">
        <v>0.25846799999999998</v>
      </c>
      <c r="DN54" s="56">
        <v>1.0530599999999999E-2</v>
      </c>
      <c r="DO54" s="56">
        <v>0.49560500000000002</v>
      </c>
      <c r="DP54" s="56">
        <v>1.2753799999999999E-2</v>
      </c>
      <c r="DQ54" s="56" t="s">
        <v>925</v>
      </c>
      <c r="DR54" s="56" t="s">
        <v>875</v>
      </c>
      <c r="DS54" s="56" t="s">
        <v>22</v>
      </c>
      <c r="DT54" s="56">
        <v>1.21098E-3</v>
      </c>
      <c r="DU54" s="56">
        <v>0</v>
      </c>
      <c r="DV54" s="56">
        <v>3.0293899999999998</v>
      </c>
      <c r="DW54" s="56">
        <v>7.9096000000000002</v>
      </c>
      <c r="DX54" s="56"/>
      <c r="DY54" s="56"/>
      <c r="DZ54" s="56"/>
      <c r="EA54" s="56"/>
      <c r="EB54" s="56"/>
      <c r="EC54" s="56"/>
      <c r="ED54" s="56"/>
      <c r="EE54" s="56"/>
      <c r="EF54" s="56"/>
      <c r="EG54" s="56"/>
      <c r="EH54" s="56"/>
      <c r="EI54" s="56"/>
      <c r="EJ54" s="56"/>
      <c r="EK54" s="56"/>
      <c r="EL54" s="56"/>
      <c r="EM54" s="56"/>
      <c r="EN54" s="56">
        <v>113.95399999999999</v>
      </c>
      <c r="EO54" s="56">
        <v>0</v>
      </c>
      <c r="EP54" s="56">
        <v>111.69</v>
      </c>
      <c r="EQ54" s="56">
        <v>0</v>
      </c>
      <c r="ER54" s="56">
        <v>0</v>
      </c>
      <c r="ES54" s="56">
        <v>0</v>
      </c>
      <c r="ET54" s="56">
        <v>0</v>
      </c>
      <c r="EU54" s="56">
        <v>505.55700000000002</v>
      </c>
      <c r="EV54" s="56">
        <v>915.63599999999997</v>
      </c>
      <c r="EW54" s="56">
        <v>2025.88</v>
      </c>
      <c r="EX54" s="56">
        <v>119.621</v>
      </c>
      <c r="EY54" s="56">
        <v>3792.34</v>
      </c>
      <c r="EZ54" s="56">
        <v>129.37700000000001</v>
      </c>
      <c r="FA54" s="56">
        <v>0</v>
      </c>
      <c r="FB54" s="56">
        <v>0</v>
      </c>
      <c r="FC54" s="56">
        <v>0</v>
      </c>
      <c r="FD54" s="56">
        <v>115.515</v>
      </c>
      <c r="FE54" s="56">
        <v>0</v>
      </c>
      <c r="FF54" s="56">
        <v>43.669699999999999</v>
      </c>
      <c r="FG54" s="56">
        <v>0</v>
      </c>
      <c r="FH54" s="56">
        <v>0</v>
      </c>
      <c r="FI54" s="56">
        <v>288.56200000000001</v>
      </c>
      <c r="FJ54" s="56">
        <v>0</v>
      </c>
      <c r="FK54" s="56">
        <v>0</v>
      </c>
      <c r="FL54" s="56">
        <v>0</v>
      </c>
      <c r="FM54" s="56">
        <v>0</v>
      </c>
      <c r="FN54" s="56">
        <v>0</v>
      </c>
      <c r="FO54" s="56">
        <v>0</v>
      </c>
      <c r="FP54" s="56">
        <v>0</v>
      </c>
      <c r="FQ54" s="56">
        <v>0</v>
      </c>
      <c r="FR54" s="56">
        <v>0</v>
      </c>
      <c r="FS54" s="56">
        <v>0</v>
      </c>
      <c r="FT54" s="56">
        <v>12.48</v>
      </c>
      <c r="FU54" s="56">
        <v>0</v>
      </c>
      <c r="FV54" s="56">
        <v>1.17</v>
      </c>
      <c r="FW54" s="56">
        <v>0</v>
      </c>
      <c r="FX54" s="56">
        <v>9.17</v>
      </c>
      <c r="FY54" s="56">
        <v>0</v>
      </c>
      <c r="FZ54" s="56">
        <v>0</v>
      </c>
      <c r="GA54" s="56">
        <v>5.41</v>
      </c>
      <c r="GB54" s="56">
        <v>13.49</v>
      </c>
      <c r="GC54" s="56">
        <v>21.43</v>
      </c>
      <c r="GD54" s="56">
        <v>1.19</v>
      </c>
      <c r="GE54" s="56">
        <v>64.34</v>
      </c>
      <c r="GF54" s="56">
        <v>0</v>
      </c>
      <c r="GG54" s="56">
        <v>0</v>
      </c>
      <c r="GH54" s="56">
        <v>1.2753799999999999E-2</v>
      </c>
      <c r="GI54" s="56">
        <v>0</v>
      </c>
      <c r="GJ54" s="56">
        <v>0</v>
      </c>
      <c r="GK54" s="56">
        <v>0</v>
      </c>
      <c r="GL54" s="56">
        <v>0</v>
      </c>
      <c r="GM54" s="56">
        <v>7.4915999999999996E-2</v>
      </c>
      <c r="GN54" s="56">
        <v>0.13772499999999999</v>
      </c>
      <c r="GO54" s="56">
        <v>0.25846799999999998</v>
      </c>
      <c r="GP54" s="56">
        <v>1.0530599999999999E-2</v>
      </c>
      <c r="GQ54" s="56">
        <v>0.494394</v>
      </c>
      <c r="GR54" s="56">
        <v>387.17700000000002</v>
      </c>
      <c r="GS54" s="56">
        <v>0</v>
      </c>
      <c r="GT54" s="56">
        <v>111.69</v>
      </c>
      <c r="GU54" s="56">
        <v>0</v>
      </c>
      <c r="GV54" s="56">
        <v>0</v>
      </c>
      <c r="GW54" s="56">
        <v>2135</v>
      </c>
      <c r="GX54" s="56">
        <v>930.00099999999998</v>
      </c>
      <c r="GY54" s="56">
        <v>2637.81</v>
      </c>
      <c r="GZ54" s="56">
        <v>297.5</v>
      </c>
      <c r="HA54" s="56">
        <v>6499.18</v>
      </c>
      <c r="HB54" s="56">
        <v>322.20699999999999</v>
      </c>
      <c r="HC54" s="56">
        <v>0</v>
      </c>
      <c r="HD54" s="56">
        <v>0</v>
      </c>
      <c r="HE54" s="56">
        <v>0</v>
      </c>
      <c r="HF54" s="56">
        <v>170.06899999999999</v>
      </c>
      <c r="HG54" s="56">
        <v>0</v>
      </c>
      <c r="HH54" s="56">
        <v>65.400000000000006</v>
      </c>
      <c r="HI54" s="56">
        <v>0</v>
      </c>
      <c r="HJ54" s="56">
        <v>0</v>
      </c>
      <c r="HK54" s="56">
        <v>557.67600000000004</v>
      </c>
      <c r="HL54" s="56">
        <v>0</v>
      </c>
      <c r="HM54" s="56">
        <v>0</v>
      </c>
      <c r="HN54" s="56">
        <v>0</v>
      </c>
      <c r="HO54" s="56">
        <v>0</v>
      </c>
      <c r="HP54" s="56">
        <v>0</v>
      </c>
      <c r="HQ54" s="56">
        <v>0</v>
      </c>
      <c r="HR54" s="56">
        <v>0</v>
      </c>
      <c r="HS54" s="56">
        <v>0</v>
      </c>
      <c r="HT54" s="56">
        <v>0</v>
      </c>
      <c r="HU54" s="56">
        <v>0</v>
      </c>
      <c r="HV54" s="56">
        <v>31.69</v>
      </c>
      <c r="HW54" s="56">
        <v>0</v>
      </c>
      <c r="HX54" s="56">
        <v>1.17</v>
      </c>
      <c r="HY54" s="56">
        <v>0</v>
      </c>
      <c r="HZ54" s="56">
        <v>13.5</v>
      </c>
      <c r="IA54" s="56">
        <v>23.09</v>
      </c>
      <c r="IB54" s="56">
        <v>14.89</v>
      </c>
      <c r="IC54" s="56">
        <v>28.02</v>
      </c>
      <c r="ID54" s="56">
        <v>2.78</v>
      </c>
      <c r="IE54" s="56">
        <v>115.14</v>
      </c>
      <c r="IF54" s="56">
        <v>0</v>
      </c>
      <c r="IG54" s="56">
        <v>0</v>
      </c>
      <c r="IH54" s="56">
        <v>1.2753799999999999E-2</v>
      </c>
      <c r="II54" s="56">
        <v>0</v>
      </c>
      <c r="IJ54" s="56">
        <v>0</v>
      </c>
      <c r="IK54" s="56">
        <v>0.33579999999999999</v>
      </c>
      <c r="IL54" s="56">
        <v>0.11074100000000001</v>
      </c>
      <c r="IM54" s="56">
        <v>0.35138000000000003</v>
      </c>
      <c r="IN54" s="56">
        <v>4.1461199999999997E-3</v>
      </c>
      <c r="IO54" s="56">
        <v>0.81482200000000005</v>
      </c>
      <c r="IP54" s="56">
        <v>49.2</v>
      </c>
      <c r="IQ54" s="56">
        <v>0</v>
      </c>
      <c r="IR54" s="56">
        <v>50.8</v>
      </c>
      <c r="IS54" s="56">
        <v>0</v>
      </c>
      <c r="IT54" s="56">
        <v>0</v>
      </c>
      <c r="IU54" s="56">
        <v>2.21</v>
      </c>
      <c r="IV54" s="56">
        <v>20.61</v>
      </c>
      <c r="IW54" s="56">
        <v>2.36</v>
      </c>
      <c r="IX54" s="56">
        <v>22.42</v>
      </c>
      <c r="IY54" s="56">
        <v>2.21</v>
      </c>
      <c r="IZ54" s="56">
        <v>20.61</v>
      </c>
      <c r="JA54" s="56">
        <v>4.6100000000000003</v>
      </c>
      <c r="JB54" s="56">
        <v>41.75</v>
      </c>
      <c r="JC54" s="56">
        <v>1</v>
      </c>
      <c r="JD54" s="56"/>
      <c r="JE54" s="56"/>
      <c r="JF54" s="56"/>
      <c r="JG54" s="56"/>
      <c r="JH54" s="56"/>
      <c r="JI54" s="56"/>
      <c r="JJ54" s="56"/>
      <c r="JK54" s="56"/>
      <c r="JL54" s="56"/>
      <c r="JM54" s="56"/>
      <c r="JN54" s="56"/>
      <c r="JO54" s="56"/>
    </row>
    <row r="55" spans="1:275" x14ac:dyDescent="0.25">
      <c r="A55" s="58">
        <v>43069.352303240739</v>
      </c>
      <c r="B55" s="56" t="s">
        <v>383</v>
      </c>
      <c r="C55" s="56" t="s">
        <v>624</v>
      </c>
      <c r="D55" s="56">
        <v>4</v>
      </c>
      <c r="E55" s="56">
        <v>1</v>
      </c>
      <c r="F55" s="56">
        <v>2100</v>
      </c>
      <c r="G55" s="56" t="s">
        <v>104</v>
      </c>
      <c r="H55" s="56" t="s">
        <v>105</v>
      </c>
      <c r="I55" s="56">
        <v>2.65</v>
      </c>
      <c r="J55" s="56">
        <v>48.7</v>
      </c>
      <c r="K55" s="56">
        <v>139.49600000000001</v>
      </c>
      <c r="L55" s="56">
        <v>6.9493999999999998</v>
      </c>
      <c r="M55" s="56">
        <v>111.69</v>
      </c>
      <c r="N55" s="56">
        <v>0</v>
      </c>
      <c r="O55" s="56">
        <v>0</v>
      </c>
      <c r="P55" s="56">
        <v>0</v>
      </c>
      <c r="Q55" s="56">
        <v>0</v>
      </c>
      <c r="R55" s="56">
        <v>505.55700000000002</v>
      </c>
      <c r="S55" s="56">
        <v>933.73500000000001</v>
      </c>
      <c r="T55" s="56">
        <v>2025.88</v>
      </c>
      <c r="U55" s="56">
        <v>119.621</v>
      </c>
      <c r="V55" s="56">
        <v>3842.93</v>
      </c>
      <c r="W55" s="56">
        <v>158.38499999999999</v>
      </c>
      <c r="X55" s="56">
        <v>0</v>
      </c>
      <c r="Y55" s="56">
        <v>0</v>
      </c>
      <c r="Z55" s="56">
        <v>0</v>
      </c>
      <c r="AA55" s="56">
        <v>110.069</v>
      </c>
      <c r="AB55" s="56">
        <v>0</v>
      </c>
      <c r="AC55" s="56">
        <v>43.669699999999999</v>
      </c>
      <c r="AD55" s="56">
        <v>0</v>
      </c>
      <c r="AE55" s="56">
        <v>0</v>
      </c>
      <c r="AF55" s="56">
        <v>312.12299999999999</v>
      </c>
      <c r="AG55" s="56">
        <v>0</v>
      </c>
      <c r="AH55" s="56">
        <v>0</v>
      </c>
      <c r="AI55" s="56">
        <v>0</v>
      </c>
      <c r="AJ55" s="56">
        <v>0</v>
      </c>
      <c r="AK55" s="56">
        <v>0</v>
      </c>
      <c r="AL55" s="56">
        <v>0</v>
      </c>
      <c r="AM55" s="56">
        <v>0</v>
      </c>
      <c r="AN55" s="56">
        <v>0</v>
      </c>
      <c r="AO55" s="56">
        <v>0</v>
      </c>
      <c r="AP55" s="56">
        <v>0</v>
      </c>
      <c r="AQ55" s="56">
        <v>15.22</v>
      </c>
      <c r="AR55" s="56">
        <v>0.26</v>
      </c>
      <c r="AS55" s="56">
        <v>1.17</v>
      </c>
      <c r="AT55" s="56">
        <v>0</v>
      </c>
      <c r="AU55" s="56">
        <v>8.77</v>
      </c>
      <c r="AV55" s="56">
        <v>0</v>
      </c>
      <c r="AW55" s="56">
        <v>0</v>
      </c>
      <c r="AX55" s="56">
        <v>5.46</v>
      </c>
      <c r="AY55" s="56">
        <v>13.71</v>
      </c>
      <c r="AZ55" s="56">
        <v>21.48</v>
      </c>
      <c r="BA55" s="56">
        <v>1.2</v>
      </c>
      <c r="BB55" s="56">
        <v>67.27</v>
      </c>
      <c r="BC55" s="56">
        <v>25.42</v>
      </c>
      <c r="BD55" s="56">
        <v>0</v>
      </c>
      <c r="BE55" s="56">
        <v>2.4018299999999999E-2</v>
      </c>
      <c r="BF55" s="56">
        <v>1.2753799999999999E-2</v>
      </c>
      <c r="BG55" s="56">
        <v>0</v>
      </c>
      <c r="BH55" s="56">
        <v>0</v>
      </c>
      <c r="BI55" s="56">
        <v>0</v>
      </c>
      <c r="BJ55" s="56">
        <v>0</v>
      </c>
      <c r="BK55" s="56">
        <v>7.4915999999999996E-2</v>
      </c>
      <c r="BL55" s="56">
        <v>0.145505</v>
      </c>
      <c r="BM55" s="56">
        <v>0.25846799999999998</v>
      </c>
      <c r="BN55" s="56">
        <v>1.0530599999999999E-2</v>
      </c>
      <c r="BO55" s="56">
        <v>0.52619199999999999</v>
      </c>
      <c r="BP55" s="56">
        <v>3.6772100000000002E-2</v>
      </c>
      <c r="BQ55" s="56">
        <v>150.68600000000001</v>
      </c>
      <c r="BR55" s="56">
        <v>24.601199999999999</v>
      </c>
      <c r="BS55" s="56">
        <v>111.69</v>
      </c>
      <c r="BT55" s="56">
        <v>0</v>
      </c>
      <c r="BU55" s="56">
        <v>0</v>
      </c>
      <c r="BV55" s="56">
        <v>505.55700000000002</v>
      </c>
      <c r="BW55" s="56">
        <v>938.95</v>
      </c>
      <c r="BX55" s="56">
        <v>2025.88</v>
      </c>
      <c r="BY55" s="56">
        <v>119.621</v>
      </c>
      <c r="BZ55" s="56">
        <v>3876.99</v>
      </c>
      <c r="CA55" s="56">
        <v>171.09</v>
      </c>
      <c r="CB55" s="56">
        <v>0</v>
      </c>
      <c r="CC55" s="56">
        <v>0</v>
      </c>
      <c r="CD55" s="56">
        <v>0</v>
      </c>
      <c r="CE55" s="56">
        <v>110.069</v>
      </c>
      <c r="CF55" s="56">
        <v>0</v>
      </c>
      <c r="CG55" s="56">
        <v>43.669699999999999</v>
      </c>
      <c r="CH55" s="56">
        <v>0</v>
      </c>
      <c r="CI55" s="56">
        <v>0</v>
      </c>
      <c r="CJ55" s="56">
        <v>324.82799999999997</v>
      </c>
      <c r="CK55" s="56">
        <v>0</v>
      </c>
      <c r="CL55" s="56">
        <v>0</v>
      </c>
      <c r="CM55" s="56">
        <v>0</v>
      </c>
      <c r="CN55" s="56">
        <v>0</v>
      </c>
      <c r="CO55" s="56">
        <v>0</v>
      </c>
      <c r="CP55" s="56">
        <v>0</v>
      </c>
      <c r="CQ55" s="56">
        <v>0</v>
      </c>
      <c r="CR55" s="56">
        <v>0</v>
      </c>
      <c r="CS55" s="56">
        <v>0</v>
      </c>
      <c r="CT55" s="56">
        <v>0</v>
      </c>
      <c r="CU55" s="56">
        <v>16.53</v>
      </c>
      <c r="CV55" s="56">
        <v>1.6</v>
      </c>
      <c r="CW55" s="56">
        <v>1.17</v>
      </c>
      <c r="CX55" s="56">
        <v>0</v>
      </c>
      <c r="CY55" s="56">
        <v>8.77</v>
      </c>
      <c r="CZ55" s="56">
        <v>5.46</v>
      </c>
      <c r="DA55" s="56">
        <v>13.77</v>
      </c>
      <c r="DB55" s="56">
        <v>21.48</v>
      </c>
      <c r="DC55" s="56">
        <v>1.2</v>
      </c>
      <c r="DD55" s="56">
        <v>69.98</v>
      </c>
      <c r="DE55" s="56">
        <v>28.07</v>
      </c>
      <c r="DF55" s="56">
        <v>0</v>
      </c>
      <c r="DG55" s="56">
        <v>0.15366199999999999</v>
      </c>
      <c r="DH55" s="56">
        <v>1.2753799999999999E-2</v>
      </c>
      <c r="DI55" s="56">
        <v>0</v>
      </c>
      <c r="DJ55" s="56">
        <v>0</v>
      </c>
      <c r="DK55" s="56">
        <v>7.4915999999999996E-2</v>
      </c>
      <c r="DL55" s="56">
        <v>0.146596</v>
      </c>
      <c r="DM55" s="56">
        <v>0.25846799999999998</v>
      </c>
      <c r="DN55" s="56">
        <v>1.0530599999999999E-2</v>
      </c>
      <c r="DO55" s="56">
        <v>0.65692600000000001</v>
      </c>
      <c r="DP55" s="56">
        <v>0.16641500000000001</v>
      </c>
      <c r="DQ55" s="56" t="s">
        <v>925</v>
      </c>
      <c r="DR55" s="56" t="s">
        <v>875</v>
      </c>
      <c r="DS55" s="56" t="s">
        <v>22</v>
      </c>
      <c r="DT55" s="56">
        <v>0.13073399999999999</v>
      </c>
      <c r="DU55" s="56">
        <v>0.12964300000000001</v>
      </c>
      <c r="DV55" s="56">
        <v>3.8725399999999999</v>
      </c>
      <c r="DW55" s="56">
        <v>9.4406800000000004</v>
      </c>
      <c r="DX55" s="56"/>
      <c r="DY55" s="56"/>
      <c r="DZ55" s="56"/>
      <c r="EA55" s="56"/>
      <c r="EB55" s="56"/>
      <c r="EC55" s="56"/>
      <c r="ED55" s="56"/>
      <c r="EE55" s="56"/>
      <c r="EF55" s="56"/>
      <c r="EG55" s="56"/>
      <c r="EH55" s="56"/>
      <c r="EI55" s="56"/>
      <c r="EJ55" s="56"/>
      <c r="EK55" s="56"/>
      <c r="EL55" s="56"/>
      <c r="EM55" s="56"/>
      <c r="EN55" s="56">
        <v>139.49600000000001</v>
      </c>
      <c r="EO55" s="56">
        <v>6.9493999999999998</v>
      </c>
      <c r="EP55" s="56">
        <v>111.69</v>
      </c>
      <c r="EQ55" s="56">
        <v>0</v>
      </c>
      <c r="ER55" s="56">
        <v>0</v>
      </c>
      <c r="ES55" s="56">
        <v>0</v>
      </c>
      <c r="ET55" s="56">
        <v>0</v>
      </c>
      <c r="EU55" s="56">
        <v>505.55700000000002</v>
      </c>
      <c r="EV55" s="56">
        <v>933.73500000000001</v>
      </c>
      <c r="EW55" s="56">
        <v>2025.88</v>
      </c>
      <c r="EX55" s="56">
        <v>119.621</v>
      </c>
      <c r="EY55" s="56">
        <v>3842.93</v>
      </c>
      <c r="EZ55" s="56">
        <v>158.38499999999999</v>
      </c>
      <c r="FA55" s="56">
        <v>0</v>
      </c>
      <c r="FB55" s="56">
        <v>0</v>
      </c>
      <c r="FC55" s="56">
        <v>0</v>
      </c>
      <c r="FD55" s="56">
        <v>110.069</v>
      </c>
      <c r="FE55" s="56">
        <v>0</v>
      </c>
      <c r="FF55" s="56">
        <v>43.669699999999999</v>
      </c>
      <c r="FG55" s="56">
        <v>0</v>
      </c>
      <c r="FH55" s="56">
        <v>0</v>
      </c>
      <c r="FI55" s="56">
        <v>312.12299999999999</v>
      </c>
      <c r="FJ55" s="56">
        <v>0</v>
      </c>
      <c r="FK55" s="56">
        <v>0</v>
      </c>
      <c r="FL55" s="56">
        <v>0</v>
      </c>
      <c r="FM55" s="56">
        <v>0</v>
      </c>
      <c r="FN55" s="56">
        <v>0</v>
      </c>
      <c r="FO55" s="56">
        <v>0</v>
      </c>
      <c r="FP55" s="56">
        <v>0</v>
      </c>
      <c r="FQ55" s="56">
        <v>0</v>
      </c>
      <c r="FR55" s="56">
        <v>0</v>
      </c>
      <c r="FS55" s="56">
        <v>0</v>
      </c>
      <c r="FT55" s="56">
        <v>15.22</v>
      </c>
      <c r="FU55" s="56">
        <v>0.26</v>
      </c>
      <c r="FV55" s="56">
        <v>1.17</v>
      </c>
      <c r="FW55" s="56">
        <v>0</v>
      </c>
      <c r="FX55" s="56">
        <v>8.77</v>
      </c>
      <c r="FY55" s="56">
        <v>0</v>
      </c>
      <c r="FZ55" s="56">
        <v>0</v>
      </c>
      <c r="GA55" s="56">
        <v>5.46</v>
      </c>
      <c r="GB55" s="56">
        <v>13.71</v>
      </c>
      <c r="GC55" s="56">
        <v>21.48</v>
      </c>
      <c r="GD55" s="56">
        <v>1.2</v>
      </c>
      <c r="GE55" s="56">
        <v>67.27</v>
      </c>
      <c r="GF55" s="56">
        <v>0</v>
      </c>
      <c r="GG55" s="56">
        <v>2.4018299999999999E-2</v>
      </c>
      <c r="GH55" s="56">
        <v>1.2753799999999999E-2</v>
      </c>
      <c r="GI55" s="56">
        <v>0</v>
      </c>
      <c r="GJ55" s="56">
        <v>0</v>
      </c>
      <c r="GK55" s="56">
        <v>0</v>
      </c>
      <c r="GL55" s="56">
        <v>0</v>
      </c>
      <c r="GM55" s="56">
        <v>7.4915999999999996E-2</v>
      </c>
      <c r="GN55" s="56">
        <v>0.145505</v>
      </c>
      <c r="GO55" s="56">
        <v>0.25846799999999998</v>
      </c>
      <c r="GP55" s="56">
        <v>1.0530599999999999E-2</v>
      </c>
      <c r="GQ55" s="56">
        <v>0.52619199999999999</v>
      </c>
      <c r="GR55" s="56">
        <v>351.05599999999998</v>
      </c>
      <c r="GS55" s="56">
        <v>151.226</v>
      </c>
      <c r="GT55" s="56">
        <v>111.69</v>
      </c>
      <c r="GU55" s="56">
        <v>0</v>
      </c>
      <c r="GV55" s="56">
        <v>0</v>
      </c>
      <c r="GW55" s="56">
        <v>2135</v>
      </c>
      <c r="GX55" s="56">
        <v>930.00099999999998</v>
      </c>
      <c r="GY55" s="56">
        <v>2637.81</v>
      </c>
      <c r="GZ55" s="56">
        <v>297.5</v>
      </c>
      <c r="HA55" s="56">
        <v>6614.28</v>
      </c>
      <c r="HB55" s="56">
        <v>292.16399999999999</v>
      </c>
      <c r="HC55" s="56">
        <v>0</v>
      </c>
      <c r="HD55" s="56">
        <v>0</v>
      </c>
      <c r="HE55" s="56">
        <v>0</v>
      </c>
      <c r="HF55" s="56">
        <v>164.714</v>
      </c>
      <c r="HG55" s="56">
        <v>0</v>
      </c>
      <c r="HH55" s="56">
        <v>65.400000000000006</v>
      </c>
      <c r="HI55" s="56">
        <v>0</v>
      </c>
      <c r="HJ55" s="56">
        <v>0</v>
      </c>
      <c r="HK55" s="56">
        <v>522.27800000000002</v>
      </c>
      <c r="HL55" s="56">
        <v>0</v>
      </c>
      <c r="HM55" s="56">
        <v>0</v>
      </c>
      <c r="HN55" s="56">
        <v>0</v>
      </c>
      <c r="HO55" s="56">
        <v>0</v>
      </c>
      <c r="HP55" s="56">
        <v>0</v>
      </c>
      <c r="HQ55" s="56">
        <v>0</v>
      </c>
      <c r="HR55" s="56">
        <v>0</v>
      </c>
      <c r="HS55" s="56">
        <v>0</v>
      </c>
      <c r="HT55" s="56">
        <v>0</v>
      </c>
      <c r="HU55" s="56">
        <v>0</v>
      </c>
      <c r="HV55" s="56">
        <v>28.98</v>
      </c>
      <c r="HW55" s="56">
        <v>8.16</v>
      </c>
      <c r="HX55" s="56">
        <v>1.17</v>
      </c>
      <c r="HY55" s="56">
        <v>0</v>
      </c>
      <c r="HZ55" s="56">
        <v>13.12</v>
      </c>
      <c r="IA55" s="56">
        <v>23.33</v>
      </c>
      <c r="IB55" s="56">
        <v>14.9</v>
      </c>
      <c r="IC55" s="56">
        <v>28.15</v>
      </c>
      <c r="ID55" s="56">
        <v>2.8</v>
      </c>
      <c r="IE55" s="56">
        <v>120.61</v>
      </c>
      <c r="IF55" s="56">
        <v>0</v>
      </c>
      <c r="IG55" s="56">
        <v>0.64194200000000001</v>
      </c>
      <c r="IH55" s="56">
        <v>1.2753799999999999E-2</v>
      </c>
      <c r="II55" s="56">
        <v>0</v>
      </c>
      <c r="IJ55" s="56">
        <v>0</v>
      </c>
      <c r="IK55" s="56">
        <v>0.33579999999999999</v>
      </c>
      <c r="IL55" s="56">
        <v>0.11074100000000001</v>
      </c>
      <c r="IM55" s="56">
        <v>0.35138000000000003</v>
      </c>
      <c r="IN55" s="56">
        <v>4.1461199999999997E-3</v>
      </c>
      <c r="IO55" s="56">
        <v>1.4567600000000001</v>
      </c>
      <c r="IP55" s="56">
        <v>48.7</v>
      </c>
      <c r="IQ55" s="56">
        <v>0</v>
      </c>
      <c r="IR55" s="56">
        <v>50.6</v>
      </c>
      <c r="IS55" s="56">
        <v>0</v>
      </c>
      <c r="IT55" s="56">
        <v>0</v>
      </c>
      <c r="IU55" s="56">
        <v>2.69</v>
      </c>
      <c r="IV55" s="56">
        <v>22.73</v>
      </c>
      <c r="IW55" s="56">
        <v>4.1399999999999997</v>
      </c>
      <c r="IX55" s="56">
        <v>23.93</v>
      </c>
      <c r="IY55" s="56">
        <v>2.69</v>
      </c>
      <c r="IZ55" s="56">
        <v>22.73</v>
      </c>
      <c r="JA55" s="56">
        <v>12.44</v>
      </c>
      <c r="JB55" s="56">
        <v>38.99</v>
      </c>
      <c r="JC55" s="56">
        <v>1</v>
      </c>
      <c r="JD55" s="56"/>
      <c r="JE55" s="56"/>
      <c r="JF55" s="56"/>
      <c r="JG55" s="56"/>
      <c r="JH55" s="56"/>
      <c r="JI55" s="56"/>
      <c r="JJ55" s="56"/>
      <c r="JK55" s="56"/>
      <c r="JL55" s="56"/>
      <c r="JM55" s="56"/>
      <c r="JN55" s="56"/>
      <c r="JO55" s="56"/>
    </row>
    <row r="56" spans="1:275" x14ac:dyDescent="0.25">
      <c r="A56" s="58">
        <v>43069.35229166667</v>
      </c>
      <c r="B56" s="56" t="s">
        <v>384</v>
      </c>
      <c r="C56" s="56" t="s">
        <v>625</v>
      </c>
      <c r="D56" s="56">
        <v>5</v>
      </c>
      <c r="E56" s="56">
        <v>1</v>
      </c>
      <c r="F56" s="56">
        <v>2100</v>
      </c>
      <c r="G56" s="56" t="s">
        <v>104</v>
      </c>
      <c r="H56" s="56" t="s">
        <v>105</v>
      </c>
      <c r="I56" s="56">
        <v>2.0699999999999998</v>
      </c>
      <c r="J56" s="56">
        <v>45.9</v>
      </c>
      <c r="K56" s="56">
        <v>92.189599999999999</v>
      </c>
      <c r="L56" s="56">
        <v>0</v>
      </c>
      <c r="M56" s="56">
        <v>111.69</v>
      </c>
      <c r="N56" s="56">
        <v>0</v>
      </c>
      <c r="O56" s="56">
        <v>0</v>
      </c>
      <c r="P56" s="56">
        <v>0</v>
      </c>
      <c r="Q56" s="56">
        <v>0</v>
      </c>
      <c r="R56" s="56">
        <v>505.55700000000002</v>
      </c>
      <c r="S56" s="56">
        <v>914.351</v>
      </c>
      <c r="T56" s="56">
        <v>2025.88</v>
      </c>
      <c r="U56" s="56">
        <v>119.621</v>
      </c>
      <c r="V56" s="56">
        <v>3769.29</v>
      </c>
      <c r="W56" s="56">
        <v>104.678</v>
      </c>
      <c r="X56" s="56">
        <v>0</v>
      </c>
      <c r="Y56" s="56">
        <v>0</v>
      </c>
      <c r="Z56" s="56">
        <v>0</v>
      </c>
      <c r="AA56" s="56">
        <v>118.246</v>
      </c>
      <c r="AB56" s="56">
        <v>0</v>
      </c>
      <c r="AC56" s="56">
        <v>43.669699999999999</v>
      </c>
      <c r="AD56" s="56">
        <v>0</v>
      </c>
      <c r="AE56" s="56">
        <v>0</v>
      </c>
      <c r="AF56" s="56">
        <v>266.59399999999999</v>
      </c>
      <c r="AG56" s="56">
        <v>0</v>
      </c>
      <c r="AH56" s="56">
        <v>0</v>
      </c>
      <c r="AI56" s="56">
        <v>0</v>
      </c>
      <c r="AJ56" s="56">
        <v>0</v>
      </c>
      <c r="AK56" s="56">
        <v>0</v>
      </c>
      <c r="AL56" s="56">
        <v>0</v>
      </c>
      <c r="AM56" s="56">
        <v>0</v>
      </c>
      <c r="AN56" s="56">
        <v>0</v>
      </c>
      <c r="AO56" s="56">
        <v>0</v>
      </c>
      <c r="AP56" s="56">
        <v>0</v>
      </c>
      <c r="AQ56" s="56">
        <v>9.7899999999999991</v>
      </c>
      <c r="AR56" s="56">
        <v>0</v>
      </c>
      <c r="AS56" s="56">
        <v>1.17</v>
      </c>
      <c r="AT56" s="56">
        <v>0</v>
      </c>
      <c r="AU56" s="56">
        <v>9.3699999999999992</v>
      </c>
      <c r="AV56" s="56">
        <v>0</v>
      </c>
      <c r="AW56" s="56">
        <v>0</v>
      </c>
      <c r="AX56" s="56">
        <v>5.36</v>
      </c>
      <c r="AY56" s="56">
        <v>13.38</v>
      </c>
      <c r="AZ56" s="56">
        <v>21.36</v>
      </c>
      <c r="BA56" s="56">
        <v>1.19</v>
      </c>
      <c r="BB56" s="56">
        <v>61.62</v>
      </c>
      <c r="BC56" s="56">
        <v>20.329999999999998</v>
      </c>
      <c r="BD56" s="56">
        <v>0</v>
      </c>
      <c r="BE56" s="56">
        <v>0</v>
      </c>
      <c r="BF56" s="56">
        <v>1.2753799999999999E-2</v>
      </c>
      <c r="BG56" s="56">
        <v>0</v>
      </c>
      <c r="BH56" s="56">
        <v>0</v>
      </c>
      <c r="BI56" s="56">
        <v>0</v>
      </c>
      <c r="BJ56" s="56">
        <v>0</v>
      </c>
      <c r="BK56" s="56">
        <v>7.4915999999999996E-2</v>
      </c>
      <c r="BL56" s="56">
        <v>0.13670299999999999</v>
      </c>
      <c r="BM56" s="56">
        <v>0.25846799999999998</v>
      </c>
      <c r="BN56" s="56">
        <v>1.0530599999999999E-2</v>
      </c>
      <c r="BO56" s="56">
        <v>0.493371</v>
      </c>
      <c r="BP56" s="56">
        <v>1.2753799999999999E-2</v>
      </c>
      <c r="BQ56" s="56">
        <v>109.14400000000001</v>
      </c>
      <c r="BR56" s="56">
        <v>0</v>
      </c>
      <c r="BS56" s="56">
        <v>111.69</v>
      </c>
      <c r="BT56" s="56">
        <v>0</v>
      </c>
      <c r="BU56" s="56">
        <v>0</v>
      </c>
      <c r="BV56" s="56">
        <v>505.55700000000002</v>
      </c>
      <c r="BW56" s="56">
        <v>919.37400000000002</v>
      </c>
      <c r="BX56" s="56">
        <v>2025.88</v>
      </c>
      <c r="BY56" s="56">
        <v>119.621</v>
      </c>
      <c r="BZ56" s="56">
        <v>3791.27</v>
      </c>
      <c r="CA56" s="56">
        <v>123.929</v>
      </c>
      <c r="CB56" s="56">
        <v>0</v>
      </c>
      <c r="CC56" s="56">
        <v>0</v>
      </c>
      <c r="CD56" s="56">
        <v>0</v>
      </c>
      <c r="CE56" s="56">
        <v>118.246</v>
      </c>
      <c r="CF56" s="56">
        <v>0</v>
      </c>
      <c r="CG56" s="56">
        <v>43.669699999999999</v>
      </c>
      <c r="CH56" s="56">
        <v>0</v>
      </c>
      <c r="CI56" s="56">
        <v>0</v>
      </c>
      <c r="CJ56" s="56">
        <v>285.84500000000003</v>
      </c>
      <c r="CK56" s="56">
        <v>0</v>
      </c>
      <c r="CL56" s="56">
        <v>0</v>
      </c>
      <c r="CM56" s="56">
        <v>0</v>
      </c>
      <c r="CN56" s="56">
        <v>0</v>
      </c>
      <c r="CO56" s="56">
        <v>0</v>
      </c>
      <c r="CP56" s="56">
        <v>0</v>
      </c>
      <c r="CQ56" s="56">
        <v>0</v>
      </c>
      <c r="CR56" s="56">
        <v>0</v>
      </c>
      <c r="CS56" s="56">
        <v>0</v>
      </c>
      <c r="CT56" s="56">
        <v>0</v>
      </c>
      <c r="CU56" s="56">
        <v>11.86</v>
      </c>
      <c r="CV56" s="56">
        <v>0</v>
      </c>
      <c r="CW56" s="56">
        <v>1.17</v>
      </c>
      <c r="CX56" s="56">
        <v>0</v>
      </c>
      <c r="CY56" s="56">
        <v>9.3699999999999992</v>
      </c>
      <c r="CZ56" s="56">
        <v>5.36</v>
      </c>
      <c r="DA56" s="56">
        <v>13.44</v>
      </c>
      <c r="DB56" s="56">
        <v>21.36</v>
      </c>
      <c r="DC56" s="56">
        <v>1.19</v>
      </c>
      <c r="DD56" s="56">
        <v>63.75</v>
      </c>
      <c r="DE56" s="56">
        <v>22.4</v>
      </c>
      <c r="DF56" s="56">
        <v>0</v>
      </c>
      <c r="DG56" s="56">
        <v>0</v>
      </c>
      <c r="DH56" s="56">
        <v>1.2753799999999999E-2</v>
      </c>
      <c r="DI56" s="56">
        <v>0</v>
      </c>
      <c r="DJ56" s="56">
        <v>0</v>
      </c>
      <c r="DK56" s="56">
        <v>7.4915999999999996E-2</v>
      </c>
      <c r="DL56" s="56">
        <v>0.13844999999999999</v>
      </c>
      <c r="DM56" s="56">
        <v>0.25846799999999998</v>
      </c>
      <c r="DN56" s="56">
        <v>1.0530599999999999E-2</v>
      </c>
      <c r="DO56" s="56">
        <v>0.495118</v>
      </c>
      <c r="DP56" s="56">
        <v>1.2753799999999999E-2</v>
      </c>
      <c r="DQ56" s="56" t="s">
        <v>925</v>
      </c>
      <c r="DR56" s="56" t="s">
        <v>875</v>
      </c>
      <c r="DS56" s="56" t="s">
        <v>22</v>
      </c>
      <c r="DT56" s="56">
        <v>1.74705E-3</v>
      </c>
      <c r="DU56" s="56">
        <v>0</v>
      </c>
      <c r="DV56" s="56">
        <v>3.34118</v>
      </c>
      <c r="DW56" s="56">
        <v>9.2410700000000006</v>
      </c>
      <c r="DX56" s="56"/>
      <c r="DY56" s="56"/>
      <c r="DZ56" s="56"/>
      <c r="EA56" s="56"/>
      <c r="EB56" s="56"/>
      <c r="EC56" s="56"/>
      <c r="ED56" s="56"/>
      <c r="EE56" s="56"/>
      <c r="EF56" s="56"/>
      <c r="EG56" s="56"/>
      <c r="EH56" s="56"/>
      <c r="EI56" s="56"/>
      <c r="EJ56" s="56"/>
      <c r="EK56" s="56"/>
      <c r="EL56" s="56"/>
      <c r="EM56" s="56"/>
      <c r="EN56" s="56">
        <v>92.189599999999999</v>
      </c>
      <c r="EO56" s="56">
        <v>0</v>
      </c>
      <c r="EP56" s="56">
        <v>111.69</v>
      </c>
      <c r="EQ56" s="56">
        <v>0</v>
      </c>
      <c r="ER56" s="56">
        <v>0</v>
      </c>
      <c r="ES56" s="56">
        <v>0</v>
      </c>
      <c r="ET56" s="56">
        <v>0</v>
      </c>
      <c r="EU56" s="56">
        <v>505.55700000000002</v>
      </c>
      <c r="EV56" s="56">
        <v>914.351</v>
      </c>
      <c r="EW56" s="56">
        <v>2025.88</v>
      </c>
      <c r="EX56" s="56">
        <v>119.621</v>
      </c>
      <c r="EY56" s="56">
        <v>3769.29</v>
      </c>
      <c r="EZ56" s="56">
        <v>104.678</v>
      </c>
      <c r="FA56" s="56">
        <v>0</v>
      </c>
      <c r="FB56" s="56">
        <v>0</v>
      </c>
      <c r="FC56" s="56">
        <v>0</v>
      </c>
      <c r="FD56" s="56">
        <v>118.246</v>
      </c>
      <c r="FE56" s="56">
        <v>0</v>
      </c>
      <c r="FF56" s="56">
        <v>43.669699999999999</v>
      </c>
      <c r="FG56" s="56">
        <v>0</v>
      </c>
      <c r="FH56" s="56">
        <v>0</v>
      </c>
      <c r="FI56" s="56">
        <v>266.59399999999999</v>
      </c>
      <c r="FJ56" s="56">
        <v>0</v>
      </c>
      <c r="FK56" s="56">
        <v>0</v>
      </c>
      <c r="FL56" s="56">
        <v>0</v>
      </c>
      <c r="FM56" s="56">
        <v>0</v>
      </c>
      <c r="FN56" s="56">
        <v>0</v>
      </c>
      <c r="FO56" s="56">
        <v>0</v>
      </c>
      <c r="FP56" s="56">
        <v>0</v>
      </c>
      <c r="FQ56" s="56">
        <v>0</v>
      </c>
      <c r="FR56" s="56">
        <v>0</v>
      </c>
      <c r="FS56" s="56">
        <v>0</v>
      </c>
      <c r="FT56" s="56">
        <v>9.7899999999999991</v>
      </c>
      <c r="FU56" s="56">
        <v>0</v>
      </c>
      <c r="FV56" s="56">
        <v>1.17</v>
      </c>
      <c r="FW56" s="56">
        <v>0</v>
      </c>
      <c r="FX56" s="56">
        <v>9.3699999999999992</v>
      </c>
      <c r="FY56" s="56">
        <v>0</v>
      </c>
      <c r="FZ56" s="56">
        <v>0</v>
      </c>
      <c r="GA56" s="56">
        <v>5.36</v>
      </c>
      <c r="GB56" s="56">
        <v>13.38</v>
      </c>
      <c r="GC56" s="56">
        <v>21.36</v>
      </c>
      <c r="GD56" s="56">
        <v>1.19</v>
      </c>
      <c r="GE56" s="56">
        <v>61.62</v>
      </c>
      <c r="GF56" s="56">
        <v>0</v>
      </c>
      <c r="GG56" s="56">
        <v>0</v>
      </c>
      <c r="GH56" s="56">
        <v>1.2753799999999999E-2</v>
      </c>
      <c r="GI56" s="56">
        <v>0</v>
      </c>
      <c r="GJ56" s="56">
        <v>0</v>
      </c>
      <c r="GK56" s="56">
        <v>0</v>
      </c>
      <c r="GL56" s="56">
        <v>0</v>
      </c>
      <c r="GM56" s="56">
        <v>7.4915999999999996E-2</v>
      </c>
      <c r="GN56" s="56">
        <v>0.13670299999999999</v>
      </c>
      <c r="GO56" s="56">
        <v>0.25846799999999998</v>
      </c>
      <c r="GP56" s="56">
        <v>1.0530599999999999E-2</v>
      </c>
      <c r="GQ56" s="56">
        <v>0.493371</v>
      </c>
      <c r="GR56" s="56">
        <v>402.94099999999997</v>
      </c>
      <c r="GS56" s="56">
        <v>0</v>
      </c>
      <c r="GT56" s="56">
        <v>111.69</v>
      </c>
      <c r="GU56" s="56">
        <v>0</v>
      </c>
      <c r="GV56" s="56">
        <v>0</v>
      </c>
      <c r="GW56" s="56">
        <v>2135</v>
      </c>
      <c r="GX56" s="56">
        <v>930.00099999999998</v>
      </c>
      <c r="GY56" s="56">
        <v>2637.81</v>
      </c>
      <c r="GZ56" s="56">
        <v>297.5</v>
      </c>
      <c r="HA56" s="56">
        <v>6514.94</v>
      </c>
      <c r="HB56" s="56">
        <v>335.36399999999998</v>
      </c>
      <c r="HC56" s="56">
        <v>0</v>
      </c>
      <c r="HD56" s="56">
        <v>0</v>
      </c>
      <c r="HE56" s="56">
        <v>0</v>
      </c>
      <c r="HF56" s="56">
        <v>172.69200000000001</v>
      </c>
      <c r="HG56" s="56">
        <v>0</v>
      </c>
      <c r="HH56" s="56">
        <v>65.400000000000006</v>
      </c>
      <c r="HI56" s="56">
        <v>0</v>
      </c>
      <c r="HJ56" s="56">
        <v>0</v>
      </c>
      <c r="HK56" s="56">
        <v>573.45600000000002</v>
      </c>
      <c r="HL56" s="56">
        <v>0</v>
      </c>
      <c r="HM56" s="56">
        <v>0</v>
      </c>
      <c r="HN56" s="56">
        <v>0</v>
      </c>
      <c r="HO56" s="56">
        <v>0</v>
      </c>
      <c r="HP56" s="56">
        <v>0</v>
      </c>
      <c r="HQ56" s="56">
        <v>0</v>
      </c>
      <c r="HR56" s="56">
        <v>0</v>
      </c>
      <c r="HS56" s="56">
        <v>0</v>
      </c>
      <c r="HT56" s="56">
        <v>0</v>
      </c>
      <c r="HU56" s="56">
        <v>0</v>
      </c>
      <c r="HV56" s="56">
        <v>32.380000000000003</v>
      </c>
      <c r="HW56" s="56">
        <v>0</v>
      </c>
      <c r="HX56" s="56">
        <v>1.17</v>
      </c>
      <c r="HY56" s="56">
        <v>0</v>
      </c>
      <c r="HZ56" s="56">
        <v>13.69</v>
      </c>
      <c r="IA56" s="56">
        <v>22.84</v>
      </c>
      <c r="IB56" s="56">
        <v>14.87</v>
      </c>
      <c r="IC56" s="56">
        <v>27.86</v>
      </c>
      <c r="ID56" s="56">
        <v>2.78</v>
      </c>
      <c r="IE56" s="56">
        <v>115.59</v>
      </c>
      <c r="IF56" s="59">
        <v>2.6510899999999999E-15</v>
      </c>
      <c r="IG56" s="56">
        <v>0</v>
      </c>
      <c r="IH56" s="56">
        <v>1.2753799999999999E-2</v>
      </c>
      <c r="II56" s="56">
        <v>0</v>
      </c>
      <c r="IJ56" s="56">
        <v>0</v>
      </c>
      <c r="IK56" s="56">
        <v>0.33579999999999999</v>
      </c>
      <c r="IL56" s="56">
        <v>0.11074100000000001</v>
      </c>
      <c r="IM56" s="56">
        <v>0.35138000000000003</v>
      </c>
      <c r="IN56" s="56">
        <v>4.1461199999999997E-3</v>
      </c>
      <c r="IO56" s="56">
        <v>0.81482200000000005</v>
      </c>
      <c r="IP56" s="56">
        <v>45.9</v>
      </c>
      <c r="IQ56" s="56">
        <v>0</v>
      </c>
      <c r="IR56" s="56">
        <v>47.4</v>
      </c>
      <c r="IS56" s="56">
        <v>0</v>
      </c>
      <c r="IT56" s="56">
        <v>0</v>
      </c>
      <c r="IU56" s="56">
        <v>2</v>
      </c>
      <c r="IV56" s="56">
        <v>18.329999999999998</v>
      </c>
      <c r="IW56" s="56">
        <v>2.16</v>
      </c>
      <c r="IX56" s="56">
        <v>20.239999999999998</v>
      </c>
      <c r="IY56" s="56">
        <v>2</v>
      </c>
      <c r="IZ56" s="56">
        <v>18.329999999999998</v>
      </c>
      <c r="JA56" s="56">
        <v>4.72</v>
      </c>
      <c r="JB56" s="56">
        <v>42.52</v>
      </c>
      <c r="JC56" s="56">
        <v>1</v>
      </c>
      <c r="JD56" s="56"/>
      <c r="JE56" s="56"/>
      <c r="JF56" s="56"/>
      <c r="JG56" s="56"/>
      <c r="JH56" s="56"/>
      <c r="JI56" s="56"/>
      <c r="JJ56" s="56"/>
      <c r="JK56" s="56"/>
      <c r="JL56" s="56"/>
      <c r="JM56" s="56"/>
      <c r="JN56" s="56"/>
      <c r="JO56" s="56"/>
    </row>
    <row r="57" spans="1:275" x14ac:dyDescent="0.25">
      <c r="A57" s="58">
        <v>43069.352303240739</v>
      </c>
      <c r="B57" s="56" t="s">
        <v>385</v>
      </c>
      <c r="C57" s="56" t="s">
        <v>626</v>
      </c>
      <c r="D57" s="56">
        <v>6</v>
      </c>
      <c r="E57" s="56">
        <v>1</v>
      </c>
      <c r="F57" s="56">
        <v>2100</v>
      </c>
      <c r="G57" s="56" t="s">
        <v>104</v>
      </c>
      <c r="H57" s="56" t="s">
        <v>105</v>
      </c>
      <c r="I57" s="56">
        <v>1.64</v>
      </c>
      <c r="J57" s="56">
        <v>51.5</v>
      </c>
      <c r="K57" s="56">
        <v>59.092599999999997</v>
      </c>
      <c r="L57" s="56">
        <v>20.138400000000001</v>
      </c>
      <c r="M57" s="56">
        <v>111.69</v>
      </c>
      <c r="N57" s="56">
        <v>0</v>
      </c>
      <c r="O57" s="56">
        <v>0</v>
      </c>
      <c r="P57" s="56">
        <v>0</v>
      </c>
      <c r="Q57" s="56">
        <v>0</v>
      </c>
      <c r="R57" s="56">
        <v>505.55700000000002</v>
      </c>
      <c r="S57" s="56">
        <v>949.54100000000005</v>
      </c>
      <c r="T57" s="56">
        <v>2025.88</v>
      </c>
      <c r="U57" s="56">
        <v>119.621</v>
      </c>
      <c r="V57" s="56">
        <v>3791.52</v>
      </c>
      <c r="W57" s="56">
        <v>67.092699999999994</v>
      </c>
      <c r="X57" s="56">
        <v>0</v>
      </c>
      <c r="Y57" s="56">
        <v>0</v>
      </c>
      <c r="Z57" s="56">
        <v>0</v>
      </c>
      <c r="AA57" s="56">
        <v>105.038</v>
      </c>
      <c r="AB57" s="56">
        <v>0</v>
      </c>
      <c r="AC57" s="56">
        <v>43.669699999999999</v>
      </c>
      <c r="AD57" s="56">
        <v>0</v>
      </c>
      <c r="AE57" s="56">
        <v>0</v>
      </c>
      <c r="AF57" s="56">
        <v>215.8</v>
      </c>
      <c r="AG57" s="56">
        <v>0</v>
      </c>
      <c r="AH57" s="56">
        <v>0</v>
      </c>
      <c r="AI57" s="56">
        <v>0</v>
      </c>
      <c r="AJ57" s="56">
        <v>0</v>
      </c>
      <c r="AK57" s="56">
        <v>0</v>
      </c>
      <c r="AL57" s="56">
        <v>0</v>
      </c>
      <c r="AM57" s="56">
        <v>0</v>
      </c>
      <c r="AN57" s="56">
        <v>0</v>
      </c>
      <c r="AO57" s="56">
        <v>0</v>
      </c>
      <c r="AP57" s="56">
        <v>0</v>
      </c>
      <c r="AQ57" s="56">
        <v>6.51</v>
      </c>
      <c r="AR57" s="56">
        <v>1.5</v>
      </c>
      <c r="AS57" s="56">
        <v>1.1299999999999999</v>
      </c>
      <c r="AT57" s="56">
        <v>0</v>
      </c>
      <c r="AU57" s="56">
        <v>8.4</v>
      </c>
      <c r="AV57" s="56">
        <v>0</v>
      </c>
      <c r="AW57" s="56">
        <v>0</v>
      </c>
      <c r="AX57" s="56">
        <v>5.27</v>
      </c>
      <c r="AY57" s="56">
        <v>13.58</v>
      </c>
      <c r="AZ57" s="56">
        <v>20.78</v>
      </c>
      <c r="BA57" s="56">
        <v>1.1499999999999999</v>
      </c>
      <c r="BB57" s="56">
        <v>58.32</v>
      </c>
      <c r="BC57" s="56">
        <v>17.54</v>
      </c>
      <c r="BD57" s="56">
        <v>0</v>
      </c>
      <c r="BE57" s="56">
        <v>0.136017</v>
      </c>
      <c r="BF57" s="56">
        <v>1.2753799999999999E-2</v>
      </c>
      <c r="BG57" s="56">
        <v>0</v>
      </c>
      <c r="BH57" s="56">
        <v>0</v>
      </c>
      <c r="BI57" s="56">
        <v>0</v>
      </c>
      <c r="BJ57" s="56">
        <v>0</v>
      </c>
      <c r="BK57" s="56">
        <v>7.4915999999999996E-2</v>
      </c>
      <c r="BL57" s="56">
        <v>0.143596</v>
      </c>
      <c r="BM57" s="56">
        <v>0.25846799999999998</v>
      </c>
      <c r="BN57" s="56">
        <v>1.0530599999999999E-2</v>
      </c>
      <c r="BO57" s="56">
        <v>0.63628200000000001</v>
      </c>
      <c r="BP57" s="56">
        <v>0.14877099999999999</v>
      </c>
      <c r="BQ57" s="56">
        <v>67.596299999999999</v>
      </c>
      <c r="BR57" s="56">
        <v>35.649500000000003</v>
      </c>
      <c r="BS57" s="56">
        <v>111.69</v>
      </c>
      <c r="BT57" s="56">
        <v>0</v>
      </c>
      <c r="BU57" s="56">
        <v>0</v>
      </c>
      <c r="BV57" s="56">
        <v>505.55700000000002</v>
      </c>
      <c r="BW57" s="56">
        <v>953.51900000000001</v>
      </c>
      <c r="BX57" s="56">
        <v>2025.88</v>
      </c>
      <c r="BY57" s="56">
        <v>119.621</v>
      </c>
      <c r="BZ57" s="56">
        <v>3819.52</v>
      </c>
      <c r="CA57" s="56">
        <v>76.747699999999995</v>
      </c>
      <c r="CB57" s="56">
        <v>0</v>
      </c>
      <c r="CC57" s="56">
        <v>0</v>
      </c>
      <c r="CD57" s="56">
        <v>0</v>
      </c>
      <c r="CE57" s="56">
        <v>105.038</v>
      </c>
      <c r="CF57" s="56">
        <v>0</v>
      </c>
      <c r="CG57" s="56">
        <v>43.669699999999999</v>
      </c>
      <c r="CH57" s="56">
        <v>0</v>
      </c>
      <c r="CI57" s="56">
        <v>0</v>
      </c>
      <c r="CJ57" s="56">
        <v>225.45500000000001</v>
      </c>
      <c r="CK57" s="56">
        <v>0</v>
      </c>
      <c r="CL57" s="56">
        <v>0</v>
      </c>
      <c r="CM57" s="56">
        <v>0</v>
      </c>
      <c r="CN57" s="56">
        <v>0</v>
      </c>
      <c r="CO57" s="56">
        <v>0</v>
      </c>
      <c r="CP57" s="56">
        <v>0</v>
      </c>
      <c r="CQ57" s="56">
        <v>0</v>
      </c>
      <c r="CR57" s="56">
        <v>0</v>
      </c>
      <c r="CS57" s="56">
        <v>0</v>
      </c>
      <c r="CT57" s="56">
        <v>0</v>
      </c>
      <c r="CU57" s="56">
        <v>7.51</v>
      </c>
      <c r="CV57" s="56">
        <v>2.14</v>
      </c>
      <c r="CW57" s="56">
        <v>1.1299999999999999</v>
      </c>
      <c r="CX57" s="56">
        <v>0</v>
      </c>
      <c r="CY57" s="56">
        <v>8.4</v>
      </c>
      <c r="CZ57" s="56">
        <v>5.27</v>
      </c>
      <c r="DA57" s="56">
        <v>13.63</v>
      </c>
      <c r="DB57" s="56">
        <v>20.78</v>
      </c>
      <c r="DC57" s="56">
        <v>1.1499999999999999</v>
      </c>
      <c r="DD57" s="56">
        <v>60.01</v>
      </c>
      <c r="DE57" s="56">
        <v>19.18</v>
      </c>
      <c r="DF57" s="56">
        <v>0</v>
      </c>
      <c r="DG57" s="56">
        <v>0.172066</v>
      </c>
      <c r="DH57" s="56">
        <v>1.2753799999999999E-2</v>
      </c>
      <c r="DI57" s="56">
        <v>0</v>
      </c>
      <c r="DJ57" s="56">
        <v>0</v>
      </c>
      <c r="DK57" s="56">
        <v>7.4915999999999996E-2</v>
      </c>
      <c r="DL57" s="56">
        <v>0.144536</v>
      </c>
      <c r="DM57" s="56">
        <v>0.25846799999999998</v>
      </c>
      <c r="DN57" s="56">
        <v>1.0530599999999999E-2</v>
      </c>
      <c r="DO57" s="56">
        <v>0.67327000000000004</v>
      </c>
      <c r="DP57" s="56">
        <v>0.18482000000000001</v>
      </c>
      <c r="DQ57" s="56" t="s">
        <v>925</v>
      </c>
      <c r="DR57" s="56" t="s">
        <v>875</v>
      </c>
      <c r="DS57" s="56" t="s">
        <v>22</v>
      </c>
      <c r="DT57" s="56">
        <v>3.6988500000000001E-2</v>
      </c>
      <c r="DU57" s="56">
        <v>3.6048400000000001E-2</v>
      </c>
      <c r="DV57" s="56">
        <v>2.8161999999999998</v>
      </c>
      <c r="DW57" s="56">
        <v>8.5505700000000004</v>
      </c>
      <c r="DX57" s="56"/>
      <c r="DY57" s="56"/>
      <c r="DZ57" s="56"/>
      <c r="EA57" s="56"/>
      <c r="EB57" s="56"/>
      <c r="EC57" s="56"/>
      <c r="ED57" s="56"/>
      <c r="EE57" s="56"/>
      <c r="EF57" s="56"/>
      <c r="EG57" s="56"/>
      <c r="EH57" s="56"/>
      <c r="EI57" s="56"/>
      <c r="EJ57" s="56"/>
      <c r="EK57" s="56"/>
      <c r="EL57" s="56"/>
      <c r="EM57" s="56"/>
      <c r="EN57" s="56">
        <v>59.092599999999997</v>
      </c>
      <c r="EO57" s="56">
        <v>20.138400000000001</v>
      </c>
      <c r="EP57" s="56">
        <v>111.69</v>
      </c>
      <c r="EQ57" s="56">
        <v>0</v>
      </c>
      <c r="ER57" s="56">
        <v>0</v>
      </c>
      <c r="ES57" s="56">
        <v>0</v>
      </c>
      <c r="ET57" s="56">
        <v>0</v>
      </c>
      <c r="EU57" s="56">
        <v>505.55700000000002</v>
      </c>
      <c r="EV57" s="56">
        <v>949.54100000000005</v>
      </c>
      <c r="EW57" s="56">
        <v>2025.88</v>
      </c>
      <c r="EX57" s="56">
        <v>119.621</v>
      </c>
      <c r="EY57" s="56">
        <v>3791.52</v>
      </c>
      <c r="EZ57" s="56">
        <v>67.092699999999994</v>
      </c>
      <c r="FA57" s="56">
        <v>0</v>
      </c>
      <c r="FB57" s="56">
        <v>0</v>
      </c>
      <c r="FC57" s="56">
        <v>0</v>
      </c>
      <c r="FD57" s="56">
        <v>105.038</v>
      </c>
      <c r="FE57" s="56">
        <v>0</v>
      </c>
      <c r="FF57" s="56">
        <v>43.669699999999999</v>
      </c>
      <c r="FG57" s="56">
        <v>0</v>
      </c>
      <c r="FH57" s="56">
        <v>0</v>
      </c>
      <c r="FI57" s="56">
        <v>215.8</v>
      </c>
      <c r="FJ57" s="56">
        <v>0</v>
      </c>
      <c r="FK57" s="56">
        <v>0</v>
      </c>
      <c r="FL57" s="56">
        <v>0</v>
      </c>
      <c r="FM57" s="56">
        <v>0</v>
      </c>
      <c r="FN57" s="56">
        <v>0</v>
      </c>
      <c r="FO57" s="56">
        <v>0</v>
      </c>
      <c r="FP57" s="56">
        <v>0</v>
      </c>
      <c r="FQ57" s="56">
        <v>0</v>
      </c>
      <c r="FR57" s="56">
        <v>0</v>
      </c>
      <c r="FS57" s="56">
        <v>0</v>
      </c>
      <c r="FT57" s="56">
        <v>6.51</v>
      </c>
      <c r="FU57" s="56">
        <v>1.5</v>
      </c>
      <c r="FV57" s="56">
        <v>1.1299999999999999</v>
      </c>
      <c r="FW57" s="56">
        <v>0</v>
      </c>
      <c r="FX57" s="56">
        <v>8.4</v>
      </c>
      <c r="FY57" s="56">
        <v>0</v>
      </c>
      <c r="FZ57" s="56">
        <v>0</v>
      </c>
      <c r="GA57" s="56">
        <v>5.27</v>
      </c>
      <c r="GB57" s="56">
        <v>13.58</v>
      </c>
      <c r="GC57" s="56">
        <v>20.78</v>
      </c>
      <c r="GD57" s="56">
        <v>1.1499999999999999</v>
      </c>
      <c r="GE57" s="56">
        <v>58.32</v>
      </c>
      <c r="GF57" s="56">
        <v>0</v>
      </c>
      <c r="GG57" s="56">
        <v>0.136017</v>
      </c>
      <c r="GH57" s="56">
        <v>1.2753799999999999E-2</v>
      </c>
      <c r="GI57" s="56">
        <v>0</v>
      </c>
      <c r="GJ57" s="56">
        <v>0</v>
      </c>
      <c r="GK57" s="56">
        <v>0</v>
      </c>
      <c r="GL57" s="56">
        <v>0</v>
      </c>
      <c r="GM57" s="56">
        <v>7.4915999999999996E-2</v>
      </c>
      <c r="GN57" s="56">
        <v>0.143596</v>
      </c>
      <c r="GO57" s="56">
        <v>0.25846799999999998</v>
      </c>
      <c r="GP57" s="56">
        <v>1.0530599999999999E-2</v>
      </c>
      <c r="GQ57" s="56">
        <v>0.63628200000000001</v>
      </c>
      <c r="GR57" s="56">
        <v>148.465</v>
      </c>
      <c r="GS57" s="56">
        <v>90.926299999999998</v>
      </c>
      <c r="GT57" s="56">
        <v>111.69</v>
      </c>
      <c r="GU57" s="56">
        <v>0</v>
      </c>
      <c r="GV57" s="56">
        <v>0</v>
      </c>
      <c r="GW57" s="56">
        <v>2135</v>
      </c>
      <c r="GX57" s="56">
        <v>930.00099999999998</v>
      </c>
      <c r="GY57" s="56">
        <v>2637.81</v>
      </c>
      <c r="GZ57" s="56">
        <v>297.5</v>
      </c>
      <c r="HA57" s="56">
        <v>6351.39</v>
      </c>
      <c r="HB57" s="56">
        <v>123.556</v>
      </c>
      <c r="HC57" s="56">
        <v>0</v>
      </c>
      <c r="HD57" s="56">
        <v>0</v>
      </c>
      <c r="HE57" s="56">
        <v>0</v>
      </c>
      <c r="HF57" s="56">
        <v>159.96299999999999</v>
      </c>
      <c r="HG57" s="56">
        <v>0</v>
      </c>
      <c r="HH57" s="56">
        <v>65.400000000000006</v>
      </c>
      <c r="HI57" s="56">
        <v>0</v>
      </c>
      <c r="HJ57" s="56">
        <v>0</v>
      </c>
      <c r="HK57" s="56">
        <v>348.91899999999998</v>
      </c>
      <c r="HL57" s="56">
        <v>0</v>
      </c>
      <c r="HM57" s="56">
        <v>0</v>
      </c>
      <c r="HN57" s="56">
        <v>0</v>
      </c>
      <c r="HO57" s="56">
        <v>0</v>
      </c>
      <c r="HP57" s="56">
        <v>0</v>
      </c>
      <c r="HQ57" s="56">
        <v>0</v>
      </c>
      <c r="HR57" s="56">
        <v>0</v>
      </c>
      <c r="HS57" s="56">
        <v>0</v>
      </c>
      <c r="HT57" s="56">
        <v>0</v>
      </c>
      <c r="HU57" s="56">
        <v>0</v>
      </c>
      <c r="HV57" s="56">
        <v>12.35</v>
      </c>
      <c r="HW57" s="56">
        <v>5.55</v>
      </c>
      <c r="HX57" s="56">
        <v>1.1299999999999999</v>
      </c>
      <c r="HY57" s="56">
        <v>0</v>
      </c>
      <c r="HZ57" s="56">
        <v>12.79</v>
      </c>
      <c r="IA57" s="56">
        <v>22.42</v>
      </c>
      <c r="IB57" s="56">
        <v>14.59</v>
      </c>
      <c r="IC57" s="56">
        <v>27.08</v>
      </c>
      <c r="ID57" s="56">
        <v>2.74</v>
      </c>
      <c r="IE57" s="56">
        <v>98.65</v>
      </c>
      <c r="IF57" s="56">
        <v>0</v>
      </c>
      <c r="IG57" s="56">
        <v>0.299788</v>
      </c>
      <c r="IH57" s="56">
        <v>1.2753799999999999E-2</v>
      </c>
      <c r="II57" s="56">
        <v>0</v>
      </c>
      <c r="IJ57" s="56">
        <v>0</v>
      </c>
      <c r="IK57" s="56">
        <v>0.33579999999999999</v>
      </c>
      <c r="IL57" s="56">
        <v>0.11074100000000001</v>
      </c>
      <c r="IM57" s="56">
        <v>0.35138000000000003</v>
      </c>
      <c r="IN57" s="56">
        <v>4.1461199999999997E-3</v>
      </c>
      <c r="IO57" s="56">
        <v>1.1146100000000001</v>
      </c>
      <c r="IP57" s="56">
        <v>51.5</v>
      </c>
      <c r="IQ57" s="56">
        <v>0</v>
      </c>
      <c r="IR57" s="56">
        <v>53</v>
      </c>
      <c r="IS57" s="56">
        <v>0</v>
      </c>
      <c r="IT57" s="56">
        <v>0</v>
      </c>
      <c r="IU57" s="56">
        <v>3.14</v>
      </c>
      <c r="IV57" s="56">
        <v>14.4</v>
      </c>
      <c r="IW57" s="56">
        <v>3.86</v>
      </c>
      <c r="IX57" s="56">
        <v>15.32</v>
      </c>
      <c r="IY57" s="56">
        <v>3.14</v>
      </c>
      <c r="IZ57" s="56">
        <v>14.4</v>
      </c>
      <c r="JA57" s="56">
        <v>7.92</v>
      </c>
      <c r="JB57" s="56">
        <v>23.9</v>
      </c>
      <c r="JC57" s="56">
        <v>1</v>
      </c>
      <c r="JD57" s="56"/>
      <c r="JE57" s="56"/>
      <c r="JF57" s="56"/>
      <c r="JG57" s="56"/>
      <c r="JH57" s="56"/>
      <c r="JI57" s="56"/>
      <c r="JJ57" s="56"/>
      <c r="JK57" s="56"/>
      <c r="JL57" s="56"/>
      <c r="JM57" s="56"/>
      <c r="JN57" s="56"/>
      <c r="JO57" s="56"/>
    </row>
    <row r="58" spans="1:275" x14ac:dyDescent="0.25">
      <c r="A58" s="58">
        <v>43069.35255787037</v>
      </c>
      <c r="B58" s="56" t="s">
        <v>386</v>
      </c>
      <c r="C58" s="56" t="s">
        <v>627</v>
      </c>
      <c r="D58" s="56">
        <v>7</v>
      </c>
      <c r="E58" s="56">
        <v>1</v>
      </c>
      <c r="F58" s="56">
        <v>2100</v>
      </c>
      <c r="G58" s="56" t="s">
        <v>104</v>
      </c>
      <c r="H58" s="56" t="s">
        <v>105</v>
      </c>
      <c r="I58" s="56">
        <v>0.81</v>
      </c>
      <c r="J58" s="56">
        <v>50.1</v>
      </c>
      <c r="K58" s="56">
        <v>19.818300000000001</v>
      </c>
      <c r="L58" s="56">
        <v>1.3343499999999999</v>
      </c>
      <c r="M58" s="56">
        <v>111.69</v>
      </c>
      <c r="N58" s="56">
        <v>0</v>
      </c>
      <c r="O58" s="56">
        <v>0</v>
      </c>
      <c r="P58" s="56">
        <v>0</v>
      </c>
      <c r="Q58" s="56">
        <v>0</v>
      </c>
      <c r="R58" s="56">
        <v>505.55700000000002</v>
      </c>
      <c r="S58" s="56">
        <v>951.14400000000001</v>
      </c>
      <c r="T58" s="56">
        <v>2025.88</v>
      </c>
      <c r="U58" s="56">
        <v>119.621</v>
      </c>
      <c r="V58" s="56">
        <v>3735.05</v>
      </c>
      <c r="W58" s="56">
        <v>22.500599999999999</v>
      </c>
      <c r="X58" s="56">
        <v>0</v>
      </c>
      <c r="Y58" s="56">
        <v>0</v>
      </c>
      <c r="Z58" s="56">
        <v>0</v>
      </c>
      <c r="AA58" s="56">
        <v>103.33</v>
      </c>
      <c r="AB58" s="56">
        <v>0</v>
      </c>
      <c r="AC58" s="56">
        <v>43.669699999999999</v>
      </c>
      <c r="AD58" s="56">
        <v>0</v>
      </c>
      <c r="AE58" s="56">
        <v>0</v>
      </c>
      <c r="AF58" s="56">
        <v>169.501</v>
      </c>
      <c r="AG58" s="56">
        <v>0</v>
      </c>
      <c r="AH58" s="56">
        <v>0</v>
      </c>
      <c r="AI58" s="56">
        <v>0</v>
      </c>
      <c r="AJ58" s="56">
        <v>0</v>
      </c>
      <c r="AK58" s="56">
        <v>0</v>
      </c>
      <c r="AL58" s="56">
        <v>0</v>
      </c>
      <c r="AM58" s="56">
        <v>0</v>
      </c>
      <c r="AN58" s="56">
        <v>0</v>
      </c>
      <c r="AO58" s="56">
        <v>0</v>
      </c>
      <c r="AP58" s="56">
        <v>0</v>
      </c>
      <c r="AQ58" s="56">
        <v>2.09</v>
      </c>
      <c r="AR58" s="56">
        <v>7.0000000000000007E-2</v>
      </c>
      <c r="AS58" s="56">
        <v>1.17</v>
      </c>
      <c r="AT58" s="56">
        <v>0</v>
      </c>
      <c r="AU58" s="56">
        <v>8.1</v>
      </c>
      <c r="AV58" s="56">
        <v>0</v>
      </c>
      <c r="AW58" s="56">
        <v>0</v>
      </c>
      <c r="AX58" s="56">
        <v>5.54</v>
      </c>
      <c r="AY58" s="56">
        <v>13.84</v>
      </c>
      <c r="AZ58" s="56">
        <v>21.65</v>
      </c>
      <c r="BA58" s="56">
        <v>1.22</v>
      </c>
      <c r="BB58" s="56">
        <v>53.68</v>
      </c>
      <c r="BC58" s="56">
        <v>11.43</v>
      </c>
      <c r="BD58" s="56">
        <v>0</v>
      </c>
      <c r="BE58" s="56">
        <v>7.6218900000000001E-3</v>
      </c>
      <c r="BF58" s="56">
        <v>1.2753799999999999E-2</v>
      </c>
      <c r="BG58" s="56">
        <v>0</v>
      </c>
      <c r="BH58" s="56">
        <v>0</v>
      </c>
      <c r="BI58" s="56">
        <v>0</v>
      </c>
      <c r="BJ58" s="56">
        <v>0</v>
      </c>
      <c r="BK58" s="56">
        <v>7.4915999999999996E-2</v>
      </c>
      <c r="BL58" s="56">
        <v>0.14293400000000001</v>
      </c>
      <c r="BM58" s="56">
        <v>0.25846799999999998</v>
      </c>
      <c r="BN58" s="56">
        <v>1.0530599999999999E-2</v>
      </c>
      <c r="BO58" s="56">
        <v>0.50722400000000001</v>
      </c>
      <c r="BP58" s="56">
        <v>2.0375600000000001E-2</v>
      </c>
      <c r="BQ58" s="56">
        <v>24.9663</v>
      </c>
      <c r="BR58" s="56">
        <v>3.4861300000000002</v>
      </c>
      <c r="BS58" s="56">
        <v>111.69</v>
      </c>
      <c r="BT58" s="56">
        <v>0</v>
      </c>
      <c r="BU58" s="56">
        <v>0</v>
      </c>
      <c r="BV58" s="56">
        <v>505.55700000000002</v>
      </c>
      <c r="BW58" s="56">
        <v>955.10799999999995</v>
      </c>
      <c r="BX58" s="56">
        <v>2025.88</v>
      </c>
      <c r="BY58" s="56">
        <v>119.621</v>
      </c>
      <c r="BZ58" s="56">
        <v>3746.31</v>
      </c>
      <c r="CA58" s="56">
        <v>28.345300000000002</v>
      </c>
      <c r="CB58" s="56">
        <v>0</v>
      </c>
      <c r="CC58" s="56">
        <v>0</v>
      </c>
      <c r="CD58" s="56">
        <v>0</v>
      </c>
      <c r="CE58" s="56">
        <v>103.33</v>
      </c>
      <c r="CF58" s="56">
        <v>0</v>
      </c>
      <c r="CG58" s="56">
        <v>43.669699999999999</v>
      </c>
      <c r="CH58" s="56">
        <v>0</v>
      </c>
      <c r="CI58" s="56">
        <v>0</v>
      </c>
      <c r="CJ58" s="56">
        <v>175.346</v>
      </c>
      <c r="CK58" s="56">
        <v>0</v>
      </c>
      <c r="CL58" s="56">
        <v>0</v>
      </c>
      <c r="CM58" s="56">
        <v>0</v>
      </c>
      <c r="CN58" s="56">
        <v>0</v>
      </c>
      <c r="CO58" s="56">
        <v>0</v>
      </c>
      <c r="CP58" s="56">
        <v>0</v>
      </c>
      <c r="CQ58" s="56">
        <v>0</v>
      </c>
      <c r="CR58" s="56">
        <v>0</v>
      </c>
      <c r="CS58" s="56">
        <v>0</v>
      </c>
      <c r="CT58" s="56">
        <v>0</v>
      </c>
      <c r="CU58" s="56">
        <v>2.68</v>
      </c>
      <c r="CV58" s="56">
        <v>0.28999999999999998</v>
      </c>
      <c r="CW58" s="56">
        <v>1.17</v>
      </c>
      <c r="CX58" s="56">
        <v>0</v>
      </c>
      <c r="CY58" s="56">
        <v>8.1</v>
      </c>
      <c r="CZ58" s="56">
        <v>5.54</v>
      </c>
      <c r="DA58" s="56">
        <v>13.89</v>
      </c>
      <c r="DB58" s="56">
        <v>21.65</v>
      </c>
      <c r="DC58" s="56">
        <v>1.22</v>
      </c>
      <c r="DD58" s="56">
        <v>54.54</v>
      </c>
      <c r="DE58" s="56">
        <v>12.24</v>
      </c>
      <c r="DF58" s="56">
        <v>0</v>
      </c>
      <c r="DG58" s="56">
        <v>3.1978600000000003E-2</v>
      </c>
      <c r="DH58" s="56">
        <v>1.2753799999999999E-2</v>
      </c>
      <c r="DI58" s="56">
        <v>0</v>
      </c>
      <c r="DJ58" s="56">
        <v>0</v>
      </c>
      <c r="DK58" s="56">
        <v>7.4915999999999996E-2</v>
      </c>
      <c r="DL58" s="56">
        <v>0.14405599999999999</v>
      </c>
      <c r="DM58" s="56">
        <v>0.25846799999999998</v>
      </c>
      <c r="DN58" s="56">
        <v>1.0530599999999999E-2</v>
      </c>
      <c r="DO58" s="56">
        <v>0.53270300000000004</v>
      </c>
      <c r="DP58" s="56">
        <v>4.4732399999999999E-2</v>
      </c>
      <c r="DQ58" s="56" t="s">
        <v>925</v>
      </c>
      <c r="DR58" s="56" t="s">
        <v>875</v>
      </c>
      <c r="DS58" s="56" t="s">
        <v>22</v>
      </c>
      <c r="DT58" s="56">
        <v>2.5478399999999998E-2</v>
      </c>
      <c r="DU58" s="56">
        <v>2.4356699999999998E-2</v>
      </c>
      <c r="DV58" s="56">
        <v>1.5768200000000001</v>
      </c>
      <c r="DW58" s="56">
        <v>6.6176500000000003</v>
      </c>
      <c r="DX58" s="56"/>
      <c r="DY58" s="56"/>
      <c r="DZ58" s="56"/>
      <c r="EA58" s="56"/>
      <c r="EB58" s="56"/>
      <c r="EC58" s="56"/>
      <c r="ED58" s="56"/>
      <c r="EE58" s="56"/>
      <c r="EF58" s="56"/>
      <c r="EG58" s="56"/>
      <c r="EH58" s="56"/>
      <c r="EI58" s="56"/>
      <c r="EJ58" s="56"/>
      <c r="EK58" s="56"/>
      <c r="EL58" s="56"/>
      <c r="EM58" s="56"/>
      <c r="EN58" s="56">
        <v>19.818300000000001</v>
      </c>
      <c r="EO58" s="56">
        <v>1.3343499999999999</v>
      </c>
      <c r="EP58" s="56">
        <v>111.69</v>
      </c>
      <c r="EQ58" s="56">
        <v>0</v>
      </c>
      <c r="ER58" s="56">
        <v>0</v>
      </c>
      <c r="ES58" s="56">
        <v>0</v>
      </c>
      <c r="ET58" s="56">
        <v>0</v>
      </c>
      <c r="EU58" s="56">
        <v>505.55700000000002</v>
      </c>
      <c r="EV58" s="56">
        <v>951.14400000000001</v>
      </c>
      <c r="EW58" s="56">
        <v>2025.88</v>
      </c>
      <c r="EX58" s="56">
        <v>119.621</v>
      </c>
      <c r="EY58" s="56">
        <v>3735.05</v>
      </c>
      <c r="EZ58" s="56">
        <v>22.500599999999999</v>
      </c>
      <c r="FA58" s="56">
        <v>0</v>
      </c>
      <c r="FB58" s="56">
        <v>0</v>
      </c>
      <c r="FC58" s="56">
        <v>0</v>
      </c>
      <c r="FD58" s="56">
        <v>103.33</v>
      </c>
      <c r="FE58" s="56">
        <v>0</v>
      </c>
      <c r="FF58" s="56">
        <v>43.669699999999999</v>
      </c>
      <c r="FG58" s="56">
        <v>0</v>
      </c>
      <c r="FH58" s="56">
        <v>0</v>
      </c>
      <c r="FI58" s="56">
        <v>169.501</v>
      </c>
      <c r="FJ58" s="56">
        <v>0</v>
      </c>
      <c r="FK58" s="56">
        <v>0</v>
      </c>
      <c r="FL58" s="56">
        <v>0</v>
      </c>
      <c r="FM58" s="56">
        <v>0</v>
      </c>
      <c r="FN58" s="56">
        <v>0</v>
      </c>
      <c r="FO58" s="56">
        <v>0</v>
      </c>
      <c r="FP58" s="56">
        <v>0</v>
      </c>
      <c r="FQ58" s="56">
        <v>0</v>
      </c>
      <c r="FR58" s="56">
        <v>0</v>
      </c>
      <c r="FS58" s="56">
        <v>0</v>
      </c>
      <c r="FT58" s="56">
        <v>2.09</v>
      </c>
      <c r="FU58" s="56">
        <v>7.0000000000000007E-2</v>
      </c>
      <c r="FV58" s="56">
        <v>1.17</v>
      </c>
      <c r="FW58" s="56">
        <v>0</v>
      </c>
      <c r="FX58" s="56">
        <v>8.1</v>
      </c>
      <c r="FY58" s="56">
        <v>0</v>
      </c>
      <c r="FZ58" s="56">
        <v>0</v>
      </c>
      <c r="GA58" s="56">
        <v>5.54</v>
      </c>
      <c r="GB58" s="56">
        <v>13.84</v>
      </c>
      <c r="GC58" s="56">
        <v>21.65</v>
      </c>
      <c r="GD58" s="56">
        <v>1.22</v>
      </c>
      <c r="GE58" s="56">
        <v>53.68</v>
      </c>
      <c r="GF58" s="56">
        <v>0</v>
      </c>
      <c r="GG58" s="56">
        <v>7.6218900000000001E-3</v>
      </c>
      <c r="GH58" s="56">
        <v>1.2753799999999999E-2</v>
      </c>
      <c r="GI58" s="56">
        <v>0</v>
      </c>
      <c r="GJ58" s="56">
        <v>0</v>
      </c>
      <c r="GK58" s="56">
        <v>0</v>
      </c>
      <c r="GL58" s="56">
        <v>0</v>
      </c>
      <c r="GM58" s="56">
        <v>7.4915999999999996E-2</v>
      </c>
      <c r="GN58" s="56">
        <v>0.14293400000000001</v>
      </c>
      <c r="GO58" s="56">
        <v>0.25846799999999998</v>
      </c>
      <c r="GP58" s="56">
        <v>1.0530599999999999E-2</v>
      </c>
      <c r="GQ58" s="56">
        <v>0.50722400000000001</v>
      </c>
      <c r="GR58" s="56">
        <v>60.110799999999998</v>
      </c>
      <c r="GS58" s="56">
        <v>29.023700000000002</v>
      </c>
      <c r="GT58" s="56">
        <v>111.69</v>
      </c>
      <c r="GU58" s="56">
        <v>0</v>
      </c>
      <c r="GV58" s="56">
        <v>0</v>
      </c>
      <c r="GW58" s="56">
        <v>2135</v>
      </c>
      <c r="GX58" s="56">
        <v>930.00099999999998</v>
      </c>
      <c r="GY58" s="56">
        <v>2637.81</v>
      </c>
      <c r="GZ58" s="56">
        <v>297.5</v>
      </c>
      <c r="HA58" s="56">
        <v>6201.14</v>
      </c>
      <c r="HB58" s="56">
        <v>50.024000000000001</v>
      </c>
      <c r="HC58" s="56">
        <v>0</v>
      </c>
      <c r="HD58" s="56">
        <v>0</v>
      </c>
      <c r="HE58" s="56">
        <v>0</v>
      </c>
      <c r="HF58" s="56">
        <v>158.42400000000001</v>
      </c>
      <c r="HG58" s="56">
        <v>0</v>
      </c>
      <c r="HH58" s="56">
        <v>65.400000000000006</v>
      </c>
      <c r="HI58" s="56">
        <v>0</v>
      </c>
      <c r="HJ58" s="56">
        <v>0</v>
      </c>
      <c r="HK58" s="56">
        <v>273.84800000000001</v>
      </c>
      <c r="HL58" s="56">
        <v>0</v>
      </c>
      <c r="HM58" s="56">
        <v>0</v>
      </c>
      <c r="HN58" s="56">
        <v>0</v>
      </c>
      <c r="HO58" s="56">
        <v>0</v>
      </c>
      <c r="HP58" s="56">
        <v>0</v>
      </c>
      <c r="HQ58" s="56">
        <v>0</v>
      </c>
      <c r="HR58" s="56">
        <v>0</v>
      </c>
      <c r="HS58" s="56">
        <v>0</v>
      </c>
      <c r="HT58" s="56">
        <v>0</v>
      </c>
      <c r="HU58" s="56">
        <v>0</v>
      </c>
      <c r="HV58" s="56">
        <v>4.8499999999999996</v>
      </c>
      <c r="HW58" s="56">
        <v>2.38</v>
      </c>
      <c r="HX58" s="56">
        <v>1.17</v>
      </c>
      <c r="HY58" s="56">
        <v>0</v>
      </c>
      <c r="HZ58" s="56">
        <v>12.42</v>
      </c>
      <c r="IA58" s="56">
        <v>23.59</v>
      </c>
      <c r="IB58" s="56">
        <v>14.88</v>
      </c>
      <c r="IC58" s="56">
        <v>28.26</v>
      </c>
      <c r="ID58" s="56">
        <v>2.93</v>
      </c>
      <c r="IE58" s="56">
        <v>90.48</v>
      </c>
      <c r="IF58" s="56">
        <v>0</v>
      </c>
      <c r="IG58" s="56">
        <v>0.133802</v>
      </c>
      <c r="IH58" s="56">
        <v>1.2753799999999999E-2</v>
      </c>
      <c r="II58" s="56">
        <v>0</v>
      </c>
      <c r="IJ58" s="56">
        <v>0</v>
      </c>
      <c r="IK58" s="56">
        <v>0.33579999999999999</v>
      </c>
      <c r="IL58" s="56">
        <v>0.11074100000000001</v>
      </c>
      <c r="IM58" s="56">
        <v>0.35138000000000003</v>
      </c>
      <c r="IN58" s="56">
        <v>4.1461199999999997E-3</v>
      </c>
      <c r="IO58" s="56">
        <v>0.94862299999999999</v>
      </c>
      <c r="IP58" s="56">
        <v>50.1</v>
      </c>
      <c r="IQ58" s="56">
        <v>0</v>
      </c>
      <c r="IR58" s="56">
        <v>50.9</v>
      </c>
      <c r="IS58" s="56">
        <v>0</v>
      </c>
      <c r="IT58" s="56">
        <v>0</v>
      </c>
      <c r="IU58" s="56">
        <v>1.42</v>
      </c>
      <c r="IV58" s="56">
        <v>10.01</v>
      </c>
      <c r="IW58" s="56">
        <v>1.69</v>
      </c>
      <c r="IX58" s="56">
        <v>10.55</v>
      </c>
      <c r="IY58" s="56">
        <v>1.42</v>
      </c>
      <c r="IZ58" s="56">
        <v>10.01</v>
      </c>
      <c r="JA58" s="56">
        <v>4.07</v>
      </c>
      <c r="JB58" s="56">
        <v>16.75</v>
      </c>
      <c r="JC58" s="56">
        <v>1</v>
      </c>
      <c r="JD58" s="56"/>
      <c r="JE58" s="56"/>
      <c r="JF58" s="56"/>
      <c r="JG58" s="56"/>
      <c r="JH58" s="56"/>
      <c r="JI58" s="56"/>
      <c r="JJ58" s="56"/>
      <c r="JK58" s="56"/>
      <c r="JL58" s="56"/>
      <c r="JM58" s="56"/>
      <c r="JN58" s="56"/>
      <c r="JO58" s="56"/>
    </row>
    <row r="59" spans="1:275" x14ac:dyDescent="0.25">
      <c r="A59" s="58">
        <v>43069.352303240739</v>
      </c>
      <c r="B59" s="56" t="s">
        <v>387</v>
      </c>
      <c r="C59" s="56" t="s">
        <v>628</v>
      </c>
      <c r="D59" s="56">
        <v>8</v>
      </c>
      <c r="E59" s="56">
        <v>1</v>
      </c>
      <c r="F59" s="56">
        <v>2100</v>
      </c>
      <c r="G59" s="56" t="s">
        <v>104</v>
      </c>
      <c r="H59" s="56" t="s">
        <v>105</v>
      </c>
      <c r="I59" s="56">
        <v>2.0499999999999998</v>
      </c>
      <c r="J59" s="56">
        <v>46.1</v>
      </c>
      <c r="K59" s="56">
        <v>29.431799999999999</v>
      </c>
      <c r="L59" s="56">
        <v>184.69300000000001</v>
      </c>
      <c r="M59" s="56">
        <v>111.69</v>
      </c>
      <c r="N59" s="56">
        <v>0</v>
      </c>
      <c r="O59" s="56">
        <v>0</v>
      </c>
      <c r="P59" s="56">
        <v>0</v>
      </c>
      <c r="Q59" s="56">
        <v>0</v>
      </c>
      <c r="R59" s="56">
        <v>505.55700000000002</v>
      </c>
      <c r="S59" s="56">
        <v>965.58600000000001</v>
      </c>
      <c r="T59" s="56">
        <v>2025.88</v>
      </c>
      <c r="U59" s="56">
        <v>119.621</v>
      </c>
      <c r="V59" s="56">
        <v>3942.46</v>
      </c>
      <c r="W59" s="56">
        <v>33.416499999999999</v>
      </c>
      <c r="X59" s="56">
        <v>0</v>
      </c>
      <c r="Y59" s="56">
        <v>0</v>
      </c>
      <c r="Z59" s="56">
        <v>0</v>
      </c>
      <c r="AA59" s="56">
        <v>100.66</v>
      </c>
      <c r="AB59" s="56">
        <v>0</v>
      </c>
      <c r="AC59" s="56">
        <v>43.669699999999999</v>
      </c>
      <c r="AD59" s="56">
        <v>0</v>
      </c>
      <c r="AE59" s="56">
        <v>0</v>
      </c>
      <c r="AF59" s="56">
        <v>177.74600000000001</v>
      </c>
      <c r="AG59" s="56">
        <v>0</v>
      </c>
      <c r="AH59" s="56">
        <v>0</v>
      </c>
      <c r="AI59" s="56">
        <v>0</v>
      </c>
      <c r="AJ59" s="56">
        <v>0</v>
      </c>
      <c r="AK59" s="56">
        <v>0</v>
      </c>
      <c r="AL59" s="56">
        <v>0</v>
      </c>
      <c r="AM59" s="56">
        <v>0</v>
      </c>
      <c r="AN59" s="56">
        <v>0</v>
      </c>
      <c r="AO59" s="56">
        <v>0</v>
      </c>
      <c r="AP59" s="56">
        <v>0</v>
      </c>
      <c r="AQ59" s="56">
        <v>3.26</v>
      </c>
      <c r="AR59" s="56">
        <v>4.91</v>
      </c>
      <c r="AS59" s="56">
        <v>1.1299999999999999</v>
      </c>
      <c r="AT59" s="56">
        <v>0</v>
      </c>
      <c r="AU59" s="56">
        <v>8.0500000000000007</v>
      </c>
      <c r="AV59" s="56">
        <v>0</v>
      </c>
      <c r="AW59" s="56">
        <v>0</v>
      </c>
      <c r="AX59" s="56">
        <v>5.32</v>
      </c>
      <c r="AY59" s="56">
        <v>13.79</v>
      </c>
      <c r="AZ59" s="56">
        <v>20.87</v>
      </c>
      <c r="BA59" s="56">
        <v>1.17</v>
      </c>
      <c r="BB59" s="56">
        <v>58.5</v>
      </c>
      <c r="BC59" s="56">
        <v>17.350000000000001</v>
      </c>
      <c r="BD59" s="56">
        <v>0</v>
      </c>
      <c r="BE59" s="56">
        <v>0.33740399999999998</v>
      </c>
      <c r="BF59" s="56">
        <v>1.2753799999999999E-2</v>
      </c>
      <c r="BG59" s="56">
        <v>0</v>
      </c>
      <c r="BH59" s="56">
        <v>0</v>
      </c>
      <c r="BI59" s="56">
        <v>0</v>
      </c>
      <c r="BJ59" s="56">
        <v>0</v>
      </c>
      <c r="BK59" s="56">
        <v>7.4915999999999996E-2</v>
      </c>
      <c r="BL59" s="56">
        <v>0.14815300000000001</v>
      </c>
      <c r="BM59" s="56">
        <v>0.25846799999999998</v>
      </c>
      <c r="BN59" s="56">
        <v>1.0530599999999999E-2</v>
      </c>
      <c r="BO59" s="56">
        <v>0.842225</v>
      </c>
      <c r="BP59" s="56">
        <v>0.350157</v>
      </c>
      <c r="BQ59" s="56">
        <v>35.706299999999999</v>
      </c>
      <c r="BR59" s="56">
        <v>226.69800000000001</v>
      </c>
      <c r="BS59" s="56">
        <v>111.69</v>
      </c>
      <c r="BT59" s="56">
        <v>0</v>
      </c>
      <c r="BU59" s="56">
        <v>0</v>
      </c>
      <c r="BV59" s="56">
        <v>505.55700000000002</v>
      </c>
      <c r="BW59" s="56">
        <v>969.92</v>
      </c>
      <c r="BX59" s="56">
        <v>2025.88</v>
      </c>
      <c r="BY59" s="56">
        <v>119.621</v>
      </c>
      <c r="BZ59" s="56">
        <v>3995.07</v>
      </c>
      <c r="CA59" s="56">
        <v>40.540399999999998</v>
      </c>
      <c r="CB59" s="56">
        <v>0</v>
      </c>
      <c r="CC59" s="56">
        <v>0</v>
      </c>
      <c r="CD59" s="56">
        <v>0</v>
      </c>
      <c r="CE59" s="56">
        <v>100.66</v>
      </c>
      <c r="CF59" s="56">
        <v>0</v>
      </c>
      <c r="CG59" s="56">
        <v>43.669699999999999</v>
      </c>
      <c r="CH59" s="56">
        <v>0</v>
      </c>
      <c r="CI59" s="56">
        <v>0</v>
      </c>
      <c r="CJ59" s="56">
        <v>184.87</v>
      </c>
      <c r="CK59" s="56">
        <v>0</v>
      </c>
      <c r="CL59" s="56">
        <v>0</v>
      </c>
      <c r="CM59" s="56">
        <v>0</v>
      </c>
      <c r="CN59" s="56">
        <v>0</v>
      </c>
      <c r="CO59" s="56">
        <v>0</v>
      </c>
      <c r="CP59" s="56">
        <v>0</v>
      </c>
      <c r="CQ59" s="56">
        <v>0</v>
      </c>
      <c r="CR59" s="56">
        <v>0</v>
      </c>
      <c r="CS59" s="56">
        <v>0</v>
      </c>
      <c r="CT59" s="56">
        <v>0</v>
      </c>
      <c r="CU59" s="56">
        <v>3.98</v>
      </c>
      <c r="CV59" s="56">
        <v>6.24</v>
      </c>
      <c r="CW59" s="56">
        <v>1.1299999999999999</v>
      </c>
      <c r="CX59" s="56">
        <v>0</v>
      </c>
      <c r="CY59" s="56">
        <v>8.0500000000000007</v>
      </c>
      <c r="CZ59" s="56">
        <v>5.32</v>
      </c>
      <c r="DA59" s="56">
        <v>13.84</v>
      </c>
      <c r="DB59" s="56">
        <v>20.87</v>
      </c>
      <c r="DC59" s="56">
        <v>1.17</v>
      </c>
      <c r="DD59" s="56">
        <v>60.6</v>
      </c>
      <c r="DE59" s="56">
        <v>19.399999999999999</v>
      </c>
      <c r="DF59" s="56">
        <v>0</v>
      </c>
      <c r="DG59" s="56">
        <v>0.45319399999999999</v>
      </c>
      <c r="DH59" s="56">
        <v>1.2753799999999999E-2</v>
      </c>
      <c r="DI59" s="56">
        <v>0</v>
      </c>
      <c r="DJ59" s="56">
        <v>0</v>
      </c>
      <c r="DK59" s="56">
        <v>7.4915999999999996E-2</v>
      </c>
      <c r="DL59" s="56">
        <v>0.14919199999999999</v>
      </c>
      <c r="DM59" s="56">
        <v>0.25846799999999998</v>
      </c>
      <c r="DN59" s="56">
        <v>1.0530599999999999E-2</v>
      </c>
      <c r="DO59" s="56">
        <v>0.95905499999999999</v>
      </c>
      <c r="DP59" s="56">
        <v>0.46594799999999997</v>
      </c>
      <c r="DQ59" s="56" t="s">
        <v>925</v>
      </c>
      <c r="DR59" s="56" t="s">
        <v>875</v>
      </c>
      <c r="DS59" s="56" t="s">
        <v>22</v>
      </c>
      <c r="DT59" s="56">
        <v>0.11683</v>
      </c>
      <c r="DU59" s="56">
        <v>0.11579100000000001</v>
      </c>
      <c r="DV59" s="56">
        <v>3.4653499999999999</v>
      </c>
      <c r="DW59" s="56">
        <v>10.567</v>
      </c>
      <c r="DX59" s="56"/>
      <c r="DY59" s="56"/>
      <c r="DZ59" s="56"/>
      <c r="EA59" s="56"/>
      <c r="EB59" s="56"/>
      <c r="EC59" s="56"/>
      <c r="ED59" s="56"/>
      <c r="EE59" s="56"/>
      <c r="EF59" s="56"/>
      <c r="EG59" s="56"/>
      <c r="EH59" s="56"/>
      <c r="EI59" s="56"/>
      <c r="EJ59" s="56"/>
      <c r="EK59" s="56"/>
      <c r="EL59" s="56"/>
      <c r="EM59" s="56"/>
      <c r="EN59" s="56">
        <v>29.431799999999999</v>
      </c>
      <c r="EO59" s="56">
        <v>184.69300000000001</v>
      </c>
      <c r="EP59" s="56">
        <v>111.69</v>
      </c>
      <c r="EQ59" s="56">
        <v>0</v>
      </c>
      <c r="ER59" s="56">
        <v>0</v>
      </c>
      <c r="ES59" s="56">
        <v>0</v>
      </c>
      <c r="ET59" s="56">
        <v>0</v>
      </c>
      <c r="EU59" s="56">
        <v>505.55700000000002</v>
      </c>
      <c r="EV59" s="56">
        <v>965.58600000000001</v>
      </c>
      <c r="EW59" s="56">
        <v>2025.88</v>
      </c>
      <c r="EX59" s="56">
        <v>119.621</v>
      </c>
      <c r="EY59" s="56">
        <v>3942.46</v>
      </c>
      <c r="EZ59" s="56">
        <v>33.416499999999999</v>
      </c>
      <c r="FA59" s="56">
        <v>0</v>
      </c>
      <c r="FB59" s="56">
        <v>0</v>
      </c>
      <c r="FC59" s="56">
        <v>0</v>
      </c>
      <c r="FD59" s="56">
        <v>100.66</v>
      </c>
      <c r="FE59" s="56">
        <v>0</v>
      </c>
      <c r="FF59" s="56">
        <v>43.669699999999999</v>
      </c>
      <c r="FG59" s="56">
        <v>0</v>
      </c>
      <c r="FH59" s="56">
        <v>0</v>
      </c>
      <c r="FI59" s="56">
        <v>177.74600000000001</v>
      </c>
      <c r="FJ59" s="56">
        <v>0</v>
      </c>
      <c r="FK59" s="56">
        <v>0</v>
      </c>
      <c r="FL59" s="56">
        <v>0</v>
      </c>
      <c r="FM59" s="56">
        <v>0</v>
      </c>
      <c r="FN59" s="56">
        <v>0</v>
      </c>
      <c r="FO59" s="56">
        <v>0</v>
      </c>
      <c r="FP59" s="56">
        <v>0</v>
      </c>
      <c r="FQ59" s="56">
        <v>0</v>
      </c>
      <c r="FR59" s="56">
        <v>0</v>
      </c>
      <c r="FS59" s="56">
        <v>0</v>
      </c>
      <c r="FT59" s="56">
        <v>3.26</v>
      </c>
      <c r="FU59" s="56">
        <v>4.91</v>
      </c>
      <c r="FV59" s="56">
        <v>1.1299999999999999</v>
      </c>
      <c r="FW59" s="56">
        <v>0</v>
      </c>
      <c r="FX59" s="56">
        <v>8.0500000000000007</v>
      </c>
      <c r="FY59" s="56">
        <v>0</v>
      </c>
      <c r="FZ59" s="56">
        <v>0</v>
      </c>
      <c r="GA59" s="56">
        <v>5.32</v>
      </c>
      <c r="GB59" s="56">
        <v>13.79</v>
      </c>
      <c r="GC59" s="56">
        <v>20.87</v>
      </c>
      <c r="GD59" s="56">
        <v>1.17</v>
      </c>
      <c r="GE59" s="56">
        <v>58.5</v>
      </c>
      <c r="GF59" s="56">
        <v>0</v>
      </c>
      <c r="GG59" s="56">
        <v>0.33740399999999998</v>
      </c>
      <c r="GH59" s="56">
        <v>1.2753799999999999E-2</v>
      </c>
      <c r="GI59" s="56">
        <v>0</v>
      </c>
      <c r="GJ59" s="56">
        <v>0</v>
      </c>
      <c r="GK59" s="56">
        <v>0</v>
      </c>
      <c r="GL59" s="56">
        <v>0</v>
      </c>
      <c r="GM59" s="56">
        <v>7.4915999999999996E-2</v>
      </c>
      <c r="GN59" s="56">
        <v>0.14815300000000001</v>
      </c>
      <c r="GO59" s="56">
        <v>0.25846799999999998</v>
      </c>
      <c r="GP59" s="56">
        <v>1.0530599999999999E-2</v>
      </c>
      <c r="GQ59" s="56">
        <v>0.842225</v>
      </c>
      <c r="GR59" s="56">
        <v>108.01900000000001</v>
      </c>
      <c r="GS59" s="56">
        <v>654.303</v>
      </c>
      <c r="GT59" s="56">
        <v>111.69</v>
      </c>
      <c r="GU59" s="56">
        <v>0</v>
      </c>
      <c r="GV59" s="56">
        <v>0</v>
      </c>
      <c r="GW59" s="56">
        <v>2135</v>
      </c>
      <c r="GX59" s="56">
        <v>930.00099999999998</v>
      </c>
      <c r="GY59" s="56">
        <v>2637.81</v>
      </c>
      <c r="GZ59" s="56">
        <v>297.5</v>
      </c>
      <c r="HA59" s="56">
        <v>6874.32</v>
      </c>
      <c r="HB59" s="56">
        <v>89.896600000000007</v>
      </c>
      <c r="HC59" s="56">
        <v>0</v>
      </c>
      <c r="HD59" s="56">
        <v>0</v>
      </c>
      <c r="HE59" s="56">
        <v>0</v>
      </c>
      <c r="HF59" s="56">
        <v>155.691</v>
      </c>
      <c r="HG59" s="56">
        <v>0</v>
      </c>
      <c r="HH59" s="56">
        <v>65.400000000000006</v>
      </c>
      <c r="HI59" s="56">
        <v>0</v>
      </c>
      <c r="HJ59" s="56">
        <v>0</v>
      </c>
      <c r="HK59" s="56">
        <v>310.98700000000002</v>
      </c>
      <c r="HL59" s="56">
        <v>0</v>
      </c>
      <c r="HM59" s="56">
        <v>0</v>
      </c>
      <c r="HN59" s="56">
        <v>0</v>
      </c>
      <c r="HO59" s="56">
        <v>0</v>
      </c>
      <c r="HP59" s="56">
        <v>0</v>
      </c>
      <c r="HQ59" s="56">
        <v>0</v>
      </c>
      <c r="HR59" s="56">
        <v>0</v>
      </c>
      <c r="HS59" s="56">
        <v>0</v>
      </c>
      <c r="HT59" s="56">
        <v>0</v>
      </c>
      <c r="HU59" s="56">
        <v>0</v>
      </c>
      <c r="HV59" s="56">
        <v>9.02</v>
      </c>
      <c r="HW59" s="56">
        <v>22.55</v>
      </c>
      <c r="HX59" s="56">
        <v>1.1299999999999999</v>
      </c>
      <c r="HY59" s="56">
        <v>0</v>
      </c>
      <c r="HZ59" s="56">
        <v>12.46</v>
      </c>
      <c r="IA59" s="56">
        <v>22.64</v>
      </c>
      <c r="IB59" s="56">
        <v>14.62</v>
      </c>
      <c r="IC59" s="56">
        <v>27.23</v>
      </c>
      <c r="ID59" s="56">
        <v>2.79</v>
      </c>
      <c r="IE59" s="56">
        <v>112.44</v>
      </c>
      <c r="IF59" s="56">
        <v>0</v>
      </c>
      <c r="IG59" s="56">
        <v>1.5246500000000001</v>
      </c>
      <c r="IH59" s="56">
        <v>1.2753799999999999E-2</v>
      </c>
      <c r="II59" s="56">
        <v>0</v>
      </c>
      <c r="IJ59" s="56">
        <v>0</v>
      </c>
      <c r="IK59" s="56">
        <v>0.33579999999999999</v>
      </c>
      <c r="IL59" s="56">
        <v>0.11074100000000001</v>
      </c>
      <c r="IM59" s="56">
        <v>0.35138000000000003</v>
      </c>
      <c r="IN59" s="56">
        <v>4.1461199999999997E-3</v>
      </c>
      <c r="IO59" s="56">
        <v>2.33948</v>
      </c>
      <c r="IP59" s="56">
        <v>46.1</v>
      </c>
      <c r="IQ59" s="56">
        <v>0</v>
      </c>
      <c r="IR59" s="56">
        <v>47.7</v>
      </c>
      <c r="IS59" s="56">
        <v>0</v>
      </c>
      <c r="IT59" s="56">
        <v>0</v>
      </c>
      <c r="IU59" s="56">
        <v>6.3</v>
      </c>
      <c r="IV59" s="56">
        <v>11.05</v>
      </c>
      <c r="IW59" s="56">
        <v>7.68</v>
      </c>
      <c r="IX59" s="56">
        <v>11.72</v>
      </c>
      <c r="IY59" s="56">
        <v>6.3</v>
      </c>
      <c r="IZ59" s="56">
        <v>11.05</v>
      </c>
      <c r="JA59" s="56">
        <v>24.59</v>
      </c>
      <c r="JB59" s="56">
        <v>20.57</v>
      </c>
      <c r="JC59" s="56">
        <v>1</v>
      </c>
      <c r="JD59" s="56"/>
      <c r="JE59" s="56"/>
      <c r="JF59" s="56"/>
      <c r="JG59" s="56"/>
      <c r="JH59" s="56"/>
      <c r="JI59" s="56"/>
      <c r="JJ59" s="56"/>
      <c r="JK59" s="56"/>
      <c r="JL59" s="56"/>
      <c r="JM59" s="56"/>
      <c r="JN59" s="56"/>
      <c r="JO59" s="56"/>
    </row>
    <row r="60" spans="1:275" x14ac:dyDescent="0.25">
      <c r="A60" s="58">
        <v>43069.352303240739</v>
      </c>
      <c r="B60" s="56" t="s">
        <v>388</v>
      </c>
      <c r="C60" s="56" t="s">
        <v>629</v>
      </c>
      <c r="D60" s="56">
        <v>9</v>
      </c>
      <c r="E60" s="56">
        <v>1</v>
      </c>
      <c r="F60" s="56">
        <v>2100</v>
      </c>
      <c r="G60" s="56" t="s">
        <v>104</v>
      </c>
      <c r="H60" s="56" t="s">
        <v>105</v>
      </c>
      <c r="I60" s="56">
        <v>4.03</v>
      </c>
      <c r="J60" s="56">
        <v>45.8</v>
      </c>
      <c r="K60" s="56">
        <v>47.4955</v>
      </c>
      <c r="L60" s="56">
        <v>384.85199999999998</v>
      </c>
      <c r="M60" s="56">
        <v>111.69</v>
      </c>
      <c r="N60" s="56">
        <v>0</v>
      </c>
      <c r="O60" s="56">
        <v>0</v>
      </c>
      <c r="P60" s="56">
        <v>0</v>
      </c>
      <c r="Q60" s="56">
        <v>0</v>
      </c>
      <c r="R60" s="56">
        <v>505.55700000000002</v>
      </c>
      <c r="S60" s="56">
        <v>965.178</v>
      </c>
      <c r="T60" s="56">
        <v>2025.88</v>
      </c>
      <c r="U60" s="56">
        <v>119.621</v>
      </c>
      <c r="V60" s="56">
        <v>4160.28</v>
      </c>
      <c r="W60" s="56">
        <v>53.942</v>
      </c>
      <c r="X60" s="56">
        <v>0</v>
      </c>
      <c r="Y60" s="56">
        <v>0</v>
      </c>
      <c r="Z60" s="56">
        <v>0</v>
      </c>
      <c r="AA60" s="56">
        <v>100.497</v>
      </c>
      <c r="AB60" s="56">
        <v>0</v>
      </c>
      <c r="AC60" s="56">
        <v>43.669699999999999</v>
      </c>
      <c r="AD60" s="56">
        <v>0</v>
      </c>
      <c r="AE60" s="56">
        <v>0</v>
      </c>
      <c r="AF60" s="56">
        <v>198.10900000000001</v>
      </c>
      <c r="AG60" s="56">
        <v>0</v>
      </c>
      <c r="AH60" s="56">
        <v>0</v>
      </c>
      <c r="AI60" s="56">
        <v>0</v>
      </c>
      <c r="AJ60" s="56">
        <v>0</v>
      </c>
      <c r="AK60" s="56">
        <v>0</v>
      </c>
      <c r="AL60" s="56">
        <v>0</v>
      </c>
      <c r="AM60" s="56">
        <v>0</v>
      </c>
      <c r="AN60" s="56">
        <v>0</v>
      </c>
      <c r="AO60" s="56">
        <v>0</v>
      </c>
      <c r="AP60" s="56">
        <v>0</v>
      </c>
      <c r="AQ60" s="56">
        <v>5.2</v>
      </c>
      <c r="AR60" s="56">
        <v>13.77</v>
      </c>
      <c r="AS60" s="56">
        <v>1.1200000000000001</v>
      </c>
      <c r="AT60" s="56">
        <v>0</v>
      </c>
      <c r="AU60" s="56">
        <v>8.06</v>
      </c>
      <c r="AV60" s="56">
        <v>0</v>
      </c>
      <c r="AW60" s="56">
        <v>0</v>
      </c>
      <c r="AX60" s="56">
        <v>5.25</v>
      </c>
      <c r="AY60" s="56">
        <v>13.67</v>
      </c>
      <c r="AZ60" s="56">
        <v>20.63</v>
      </c>
      <c r="BA60" s="56">
        <v>1.1499999999999999</v>
      </c>
      <c r="BB60" s="56">
        <v>68.849999999999994</v>
      </c>
      <c r="BC60" s="56">
        <v>28.15</v>
      </c>
      <c r="BD60" s="56">
        <v>0</v>
      </c>
      <c r="BE60" s="56">
        <v>0.94281000000000004</v>
      </c>
      <c r="BF60" s="56">
        <v>1.2753799999999999E-2</v>
      </c>
      <c r="BG60" s="56">
        <v>0</v>
      </c>
      <c r="BH60" s="56">
        <v>0</v>
      </c>
      <c r="BI60" s="56">
        <v>0</v>
      </c>
      <c r="BJ60" s="56">
        <v>0</v>
      </c>
      <c r="BK60" s="56">
        <v>7.4915999999999996E-2</v>
      </c>
      <c r="BL60" s="56">
        <v>0.15088599999999999</v>
      </c>
      <c r="BM60" s="56">
        <v>0.25846799999999998</v>
      </c>
      <c r="BN60" s="56">
        <v>1.0530599999999999E-2</v>
      </c>
      <c r="BO60" s="56">
        <v>1.4503600000000001</v>
      </c>
      <c r="BP60" s="56">
        <v>0.95556399999999997</v>
      </c>
      <c r="BQ60" s="56">
        <v>54.697400000000002</v>
      </c>
      <c r="BR60" s="56">
        <v>463.03</v>
      </c>
      <c r="BS60" s="56">
        <v>111.69</v>
      </c>
      <c r="BT60" s="56">
        <v>0</v>
      </c>
      <c r="BU60" s="56">
        <v>0</v>
      </c>
      <c r="BV60" s="56">
        <v>505.55700000000002</v>
      </c>
      <c r="BW60" s="56">
        <v>969.63400000000001</v>
      </c>
      <c r="BX60" s="56">
        <v>2025.88</v>
      </c>
      <c r="BY60" s="56">
        <v>119.621</v>
      </c>
      <c r="BZ60" s="56">
        <v>4250.1099999999997</v>
      </c>
      <c r="CA60" s="56">
        <v>62.121400000000001</v>
      </c>
      <c r="CB60" s="56">
        <v>0</v>
      </c>
      <c r="CC60" s="56">
        <v>0</v>
      </c>
      <c r="CD60" s="56">
        <v>0</v>
      </c>
      <c r="CE60" s="56">
        <v>100.497</v>
      </c>
      <c r="CF60" s="56">
        <v>0</v>
      </c>
      <c r="CG60" s="56">
        <v>43.669699999999999</v>
      </c>
      <c r="CH60" s="56">
        <v>0</v>
      </c>
      <c r="CI60" s="56">
        <v>0</v>
      </c>
      <c r="CJ60" s="56">
        <v>206.28800000000001</v>
      </c>
      <c r="CK60" s="56">
        <v>0</v>
      </c>
      <c r="CL60" s="56">
        <v>0</v>
      </c>
      <c r="CM60" s="56">
        <v>0</v>
      </c>
      <c r="CN60" s="56">
        <v>0</v>
      </c>
      <c r="CO60" s="56">
        <v>0</v>
      </c>
      <c r="CP60" s="56">
        <v>0</v>
      </c>
      <c r="CQ60" s="56">
        <v>0</v>
      </c>
      <c r="CR60" s="56">
        <v>0</v>
      </c>
      <c r="CS60" s="56">
        <v>0</v>
      </c>
      <c r="CT60" s="56">
        <v>0</v>
      </c>
      <c r="CU60" s="56">
        <v>6.05</v>
      </c>
      <c r="CV60" s="56">
        <v>16.95</v>
      </c>
      <c r="CW60" s="56">
        <v>1.1200000000000001</v>
      </c>
      <c r="CX60" s="56">
        <v>0</v>
      </c>
      <c r="CY60" s="56">
        <v>8.06</v>
      </c>
      <c r="CZ60" s="56">
        <v>5.25</v>
      </c>
      <c r="DA60" s="56">
        <v>13.72</v>
      </c>
      <c r="DB60" s="56">
        <v>20.63</v>
      </c>
      <c r="DC60" s="56">
        <v>1.1499999999999999</v>
      </c>
      <c r="DD60" s="56">
        <v>72.930000000000007</v>
      </c>
      <c r="DE60" s="56">
        <v>32.18</v>
      </c>
      <c r="DF60" s="56">
        <v>0</v>
      </c>
      <c r="DG60" s="56">
        <v>1.17537</v>
      </c>
      <c r="DH60" s="56">
        <v>1.2753799999999999E-2</v>
      </c>
      <c r="DI60" s="56">
        <v>0</v>
      </c>
      <c r="DJ60" s="56">
        <v>0</v>
      </c>
      <c r="DK60" s="56">
        <v>7.4915999999999996E-2</v>
      </c>
      <c r="DL60" s="56">
        <v>0.15179300000000001</v>
      </c>
      <c r="DM60" s="56">
        <v>0.25846799999999998</v>
      </c>
      <c r="DN60" s="56">
        <v>1.0530599999999999E-2</v>
      </c>
      <c r="DO60" s="56">
        <v>1.6838299999999999</v>
      </c>
      <c r="DP60" s="56">
        <v>1.1881200000000001</v>
      </c>
      <c r="DQ60" s="56" t="s">
        <v>925</v>
      </c>
      <c r="DR60" s="56" t="s">
        <v>875</v>
      </c>
      <c r="DS60" s="56" t="s">
        <v>22</v>
      </c>
      <c r="DT60" s="56">
        <v>0.233463</v>
      </c>
      <c r="DU60" s="56">
        <v>0.23255600000000001</v>
      </c>
      <c r="DV60" s="56">
        <v>5.5944099999999999</v>
      </c>
      <c r="DW60" s="56">
        <v>12.523300000000001</v>
      </c>
      <c r="DX60" s="56"/>
      <c r="DY60" s="56"/>
      <c r="DZ60" s="56"/>
      <c r="EA60" s="56"/>
      <c r="EB60" s="56"/>
      <c r="EC60" s="56"/>
      <c r="ED60" s="56"/>
      <c r="EE60" s="56"/>
      <c r="EF60" s="56"/>
      <c r="EG60" s="56"/>
      <c r="EH60" s="56"/>
      <c r="EI60" s="56"/>
      <c r="EJ60" s="56"/>
      <c r="EK60" s="56"/>
      <c r="EL60" s="56"/>
      <c r="EM60" s="56"/>
      <c r="EN60" s="56">
        <v>47.4955</v>
      </c>
      <c r="EO60" s="56">
        <v>384.85199999999998</v>
      </c>
      <c r="EP60" s="56">
        <v>111.69</v>
      </c>
      <c r="EQ60" s="56">
        <v>0</v>
      </c>
      <c r="ER60" s="56">
        <v>0</v>
      </c>
      <c r="ES60" s="56">
        <v>0</v>
      </c>
      <c r="ET60" s="56">
        <v>0</v>
      </c>
      <c r="EU60" s="56">
        <v>505.55700000000002</v>
      </c>
      <c r="EV60" s="56">
        <v>965.178</v>
      </c>
      <c r="EW60" s="56">
        <v>2025.88</v>
      </c>
      <c r="EX60" s="56">
        <v>119.621</v>
      </c>
      <c r="EY60" s="56">
        <v>4160.28</v>
      </c>
      <c r="EZ60" s="56">
        <v>53.942</v>
      </c>
      <c r="FA60" s="56">
        <v>0</v>
      </c>
      <c r="FB60" s="56">
        <v>0</v>
      </c>
      <c r="FC60" s="56">
        <v>0</v>
      </c>
      <c r="FD60" s="56">
        <v>100.497</v>
      </c>
      <c r="FE60" s="56">
        <v>0</v>
      </c>
      <c r="FF60" s="56">
        <v>43.669699999999999</v>
      </c>
      <c r="FG60" s="56">
        <v>0</v>
      </c>
      <c r="FH60" s="56">
        <v>0</v>
      </c>
      <c r="FI60" s="56">
        <v>198.10900000000001</v>
      </c>
      <c r="FJ60" s="56">
        <v>0</v>
      </c>
      <c r="FK60" s="56">
        <v>0</v>
      </c>
      <c r="FL60" s="56">
        <v>0</v>
      </c>
      <c r="FM60" s="56">
        <v>0</v>
      </c>
      <c r="FN60" s="56">
        <v>0</v>
      </c>
      <c r="FO60" s="56">
        <v>0</v>
      </c>
      <c r="FP60" s="56">
        <v>0</v>
      </c>
      <c r="FQ60" s="56">
        <v>0</v>
      </c>
      <c r="FR60" s="56">
        <v>0</v>
      </c>
      <c r="FS60" s="56">
        <v>0</v>
      </c>
      <c r="FT60" s="56">
        <v>5.2</v>
      </c>
      <c r="FU60" s="56">
        <v>13.77</v>
      </c>
      <c r="FV60" s="56">
        <v>1.1200000000000001</v>
      </c>
      <c r="FW60" s="56">
        <v>0</v>
      </c>
      <c r="FX60" s="56">
        <v>8.06</v>
      </c>
      <c r="FY60" s="56">
        <v>0</v>
      </c>
      <c r="FZ60" s="56">
        <v>0</v>
      </c>
      <c r="GA60" s="56">
        <v>5.25</v>
      </c>
      <c r="GB60" s="56">
        <v>13.67</v>
      </c>
      <c r="GC60" s="56">
        <v>20.63</v>
      </c>
      <c r="GD60" s="56">
        <v>1.1499999999999999</v>
      </c>
      <c r="GE60" s="56">
        <v>68.849999999999994</v>
      </c>
      <c r="GF60" s="56">
        <v>0</v>
      </c>
      <c r="GG60" s="56">
        <v>0.94281000000000004</v>
      </c>
      <c r="GH60" s="56">
        <v>1.2753799999999999E-2</v>
      </c>
      <c r="GI60" s="56">
        <v>0</v>
      </c>
      <c r="GJ60" s="56">
        <v>0</v>
      </c>
      <c r="GK60" s="56">
        <v>0</v>
      </c>
      <c r="GL60" s="56">
        <v>0</v>
      </c>
      <c r="GM60" s="56">
        <v>7.4915999999999996E-2</v>
      </c>
      <c r="GN60" s="56">
        <v>0.15088599999999999</v>
      </c>
      <c r="GO60" s="56">
        <v>0.25846799999999998</v>
      </c>
      <c r="GP60" s="56">
        <v>1.0530599999999999E-2</v>
      </c>
      <c r="GQ60" s="56">
        <v>1.4503600000000001</v>
      </c>
      <c r="GR60" s="56">
        <v>152.267</v>
      </c>
      <c r="GS60" s="56">
        <v>1205.06</v>
      </c>
      <c r="GT60" s="56">
        <v>111.69</v>
      </c>
      <c r="GU60" s="56">
        <v>0</v>
      </c>
      <c r="GV60" s="56">
        <v>0</v>
      </c>
      <c r="GW60" s="56">
        <v>2135</v>
      </c>
      <c r="GX60" s="56">
        <v>930.00099999999998</v>
      </c>
      <c r="GY60" s="56">
        <v>2637.81</v>
      </c>
      <c r="GZ60" s="56">
        <v>297.5</v>
      </c>
      <c r="HA60" s="56">
        <v>7469.33</v>
      </c>
      <c r="HB60" s="56">
        <v>126.76</v>
      </c>
      <c r="HC60" s="56">
        <v>0</v>
      </c>
      <c r="HD60" s="56">
        <v>0</v>
      </c>
      <c r="HE60" s="56">
        <v>0</v>
      </c>
      <c r="HF60" s="56">
        <v>155.49</v>
      </c>
      <c r="HG60" s="56">
        <v>0</v>
      </c>
      <c r="HH60" s="56">
        <v>65.400000000000006</v>
      </c>
      <c r="HI60" s="56">
        <v>0</v>
      </c>
      <c r="HJ60" s="56">
        <v>0</v>
      </c>
      <c r="HK60" s="56">
        <v>347.65</v>
      </c>
      <c r="HL60" s="56">
        <v>0</v>
      </c>
      <c r="HM60" s="56">
        <v>0</v>
      </c>
      <c r="HN60" s="56">
        <v>0</v>
      </c>
      <c r="HO60" s="56">
        <v>0</v>
      </c>
      <c r="HP60" s="56">
        <v>0</v>
      </c>
      <c r="HQ60" s="56">
        <v>0</v>
      </c>
      <c r="HR60" s="56">
        <v>0</v>
      </c>
      <c r="HS60" s="56">
        <v>0</v>
      </c>
      <c r="HT60" s="56">
        <v>0</v>
      </c>
      <c r="HU60" s="56">
        <v>0</v>
      </c>
      <c r="HV60" s="56">
        <v>12.63</v>
      </c>
      <c r="HW60" s="56">
        <v>43.11</v>
      </c>
      <c r="HX60" s="56">
        <v>1.1200000000000001</v>
      </c>
      <c r="HY60" s="56">
        <v>0</v>
      </c>
      <c r="HZ60" s="56">
        <v>12.47</v>
      </c>
      <c r="IA60" s="56">
        <v>22.39</v>
      </c>
      <c r="IB60" s="56">
        <v>14.52</v>
      </c>
      <c r="IC60" s="56">
        <v>26.97</v>
      </c>
      <c r="ID60" s="56">
        <v>2.75</v>
      </c>
      <c r="IE60" s="56">
        <v>135.96</v>
      </c>
      <c r="IF60" s="56">
        <v>0</v>
      </c>
      <c r="IG60" s="56">
        <v>2.45269</v>
      </c>
      <c r="IH60" s="56">
        <v>1.2753799999999999E-2</v>
      </c>
      <c r="II60" s="56">
        <v>0</v>
      </c>
      <c r="IJ60" s="56">
        <v>0</v>
      </c>
      <c r="IK60" s="56">
        <v>0.33579999999999999</v>
      </c>
      <c r="IL60" s="56">
        <v>0.11074100000000001</v>
      </c>
      <c r="IM60" s="56">
        <v>0.35138000000000003</v>
      </c>
      <c r="IN60" s="56">
        <v>4.1461199999999997E-3</v>
      </c>
      <c r="IO60" s="56">
        <v>3.2675200000000002</v>
      </c>
      <c r="IP60" s="56">
        <v>45.8</v>
      </c>
      <c r="IQ60" s="56">
        <v>0</v>
      </c>
      <c r="IR60" s="56">
        <v>48.5</v>
      </c>
      <c r="IS60" s="56">
        <v>0</v>
      </c>
      <c r="IT60" s="56">
        <v>0</v>
      </c>
      <c r="IU60" s="56">
        <v>15.29</v>
      </c>
      <c r="IV60" s="56">
        <v>12.86</v>
      </c>
      <c r="IW60" s="56">
        <v>18.54</v>
      </c>
      <c r="IX60" s="56">
        <v>13.64</v>
      </c>
      <c r="IY60" s="56">
        <v>15.29</v>
      </c>
      <c r="IZ60" s="56">
        <v>12.86</v>
      </c>
      <c r="JA60" s="56">
        <v>45.49</v>
      </c>
      <c r="JB60" s="56">
        <v>23.84</v>
      </c>
      <c r="JC60" s="56">
        <v>1</v>
      </c>
      <c r="JD60" s="56"/>
      <c r="JE60" s="56"/>
      <c r="JF60" s="56"/>
      <c r="JG60" s="56"/>
      <c r="JH60" s="56"/>
      <c r="JI60" s="56"/>
      <c r="JJ60" s="56"/>
      <c r="JK60" s="56"/>
      <c r="JL60" s="56"/>
      <c r="JM60" s="56"/>
      <c r="JN60" s="56"/>
      <c r="JO60" s="56"/>
    </row>
    <row r="61" spans="1:275" x14ac:dyDescent="0.25">
      <c r="A61" s="58">
        <v>43069.352303240739</v>
      </c>
      <c r="B61" s="56" t="s">
        <v>389</v>
      </c>
      <c r="C61" s="56" t="s">
        <v>630</v>
      </c>
      <c r="D61" s="56">
        <v>10</v>
      </c>
      <c r="E61" s="56">
        <v>1</v>
      </c>
      <c r="F61" s="56">
        <v>2100</v>
      </c>
      <c r="G61" s="56" t="s">
        <v>104</v>
      </c>
      <c r="H61" s="56" t="s">
        <v>105</v>
      </c>
      <c r="I61" s="56">
        <v>3.74</v>
      </c>
      <c r="J61" s="56">
        <v>44.2</v>
      </c>
      <c r="K61" s="56">
        <v>56.057699999999997</v>
      </c>
      <c r="L61" s="56">
        <v>478.66899999999998</v>
      </c>
      <c r="M61" s="56">
        <v>111.69</v>
      </c>
      <c r="N61" s="56">
        <v>0</v>
      </c>
      <c r="O61" s="56">
        <v>0</v>
      </c>
      <c r="P61" s="56">
        <v>0</v>
      </c>
      <c r="Q61" s="56">
        <v>0</v>
      </c>
      <c r="R61" s="56">
        <v>505.55700000000002</v>
      </c>
      <c r="S61" s="56">
        <v>967.197</v>
      </c>
      <c r="T61" s="56">
        <v>2025.88</v>
      </c>
      <c r="U61" s="56">
        <v>119.621</v>
      </c>
      <c r="V61" s="56">
        <v>4264.67</v>
      </c>
      <c r="W61" s="56">
        <v>63.6693</v>
      </c>
      <c r="X61" s="56">
        <v>0</v>
      </c>
      <c r="Y61" s="56">
        <v>0</v>
      </c>
      <c r="Z61" s="56">
        <v>0</v>
      </c>
      <c r="AA61" s="56">
        <v>99.742800000000003</v>
      </c>
      <c r="AB61" s="56">
        <v>0</v>
      </c>
      <c r="AC61" s="56">
        <v>43.669699999999999</v>
      </c>
      <c r="AD61" s="56">
        <v>0</v>
      </c>
      <c r="AE61" s="56">
        <v>0</v>
      </c>
      <c r="AF61" s="56">
        <v>207.08199999999999</v>
      </c>
      <c r="AG61" s="56">
        <v>0</v>
      </c>
      <c r="AH61" s="56">
        <v>0</v>
      </c>
      <c r="AI61" s="56">
        <v>0</v>
      </c>
      <c r="AJ61" s="56">
        <v>0</v>
      </c>
      <c r="AK61" s="56">
        <v>0</v>
      </c>
      <c r="AL61" s="56">
        <v>0</v>
      </c>
      <c r="AM61" s="56">
        <v>0</v>
      </c>
      <c r="AN61" s="56">
        <v>0</v>
      </c>
      <c r="AO61" s="56">
        <v>0</v>
      </c>
      <c r="AP61" s="56">
        <v>0</v>
      </c>
      <c r="AQ61" s="56">
        <v>6.12</v>
      </c>
      <c r="AR61" s="56">
        <v>13.56</v>
      </c>
      <c r="AS61" s="56">
        <v>1.1200000000000001</v>
      </c>
      <c r="AT61" s="56">
        <v>0</v>
      </c>
      <c r="AU61" s="56">
        <v>8.01</v>
      </c>
      <c r="AV61" s="56">
        <v>0</v>
      </c>
      <c r="AW61" s="56">
        <v>0</v>
      </c>
      <c r="AX61" s="56">
        <v>5.18</v>
      </c>
      <c r="AY61" s="56">
        <v>13.63</v>
      </c>
      <c r="AZ61" s="56">
        <v>20.54</v>
      </c>
      <c r="BA61" s="56">
        <v>1.1399999999999999</v>
      </c>
      <c r="BB61" s="56">
        <v>69.3</v>
      </c>
      <c r="BC61" s="56">
        <v>28.81</v>
      </c>
      <c r="BD61" s="56">
        <v>0</v>
      </c>
      <c r="BE61" s="56">
        <v>0.98991200000000001</v>
      </c>
      <c r="BF61" s="56">
        <v>1.2753799999999999E-2</v>
      </c>
      <c r="BG61" s="56">
        <v>0</v>
      </c>
      <c r="BH61" s="56">
        <v>0</v>
      </c>
      <c r="BI61" s="56">
        <v>0</v>
      </c>
      <c r="BJ61" s="56">
        <v>0</v>
      </c>
      <c r="BK61" s="56">
        <v>7.4915999999999996E-2</v>
      </c>
      <c r="BL61" s="56">
        <v>0.15145700000000001</v>
      </c>
      <c r="BM61" s="56">
        <v>0.25846799999999998</v>
      </c>
      <c r="BN61" s="56">
        <v>1.0530599999999999E-2</v>
      </c>
      <c r="BO61" s="56">
        <v>1.49804</v>
      </c>
      <c r="BP61" s="56">
        <v>1.00267</v>
      </c>
      <c r="BQ61" s="56">
        <v>64.6006</v>
      </c>
      <c r="BR61" s="56">
        <v>581.71500000000003</v>
      </c>
      <c r="BS61" s="56">
        <v>111.69</v>
      </c>
      <c r="BT61" s="56">
        <v>0</v>
      </c>
      <c r="BU61" s="56">
        <v>0</v>
      </c>
      <c r="BV61" s="56">
        <v>505.55700000000002</v>
      </c>
      <c r="BW61" s="56">
        <v>971.46600000000001</v>
      </c>
      <c r="BX61" s="56">
        <v>2025.88</v>
      </c>
      <c r="BY61" s="56">
        <v>119.621</v>
      </c>
      <c r="BZ61" s="56">
        <v>4380.53</v>
      </c>
      <c r="CA61" s="56">
        <v>73.372200000000007</v>
      </c>
      <c r="CB61" s="56">
        <v>0</v>
      </c>
      <c r="CC61" s="56">
        <v>0</v>
      </c>
      <c r="CD61" s="56">
        <v>0</v>
      </c>
      <c r="CE61" s="56">
        <v>99.742800000000003</v>
      </c>
      <c r="CF61" s="56">
        <v>0</v>
      </c>
      <c r="CG61" s="56">
        <v>43.669699999999999</v>
      </c>
      <c r="CH61" s="56">
        <v>0</v>
      </c>
      <c r="CI61" s="56">
        <v>0</v>
      </c>
      <c r="CJ61" s="56">
        <v>216.785</v>
      </c>
      <c r="CK61" s="56">
        <v>0</v>
      </c>
      <c r="CL61" s="56">
        <v>0</v>
      </c>
      <c r="CM61" s="56">
        <v>0</v>
      </c>
      <c r="CN61" s="56">
        <v>0</v>
      </c>
      <c r="CO61" s="56">
        <v>0</v>
      </c>
      <c r="CP61" s="56">
        <v>0</v>
      </c>
      <c r="CQ61" s="56">
        <v>0</v>
      </c>
      <c r="CR61" s="56">
        <v>0</v>
      </c>
      <c r="CS61" s="56">
        <v>0</v>
      </c>
      <c r="CT61" s="56">
        <v>0</v>
      </c>
      <c r="CU61" s="56">
        <v>7.11</v>
      </c>
      <c r="CV61" s="56">
        <v>16.309999999999999</v>
      </c>
      <c r="CW61" s="56">
        <v>1.1200000000000001</v>
      </c>
      <c r="CX61" s="56">
        <v>0</v>
      </c>
      <c r="CY61" s="56">
        <v>8.01</v>
      </c>
      <c r="CZ61" s="56">
        <v>5.18</v>
      </c>
      <c r="DA61" s="56">
        <v>13.68</v>
      </c>
      <c r="DB61" s="56">
        <v>20.54</v>
      </c>
      <c r="DC61" s="56">
        <v>1.1399999999999999</v>
      </c>
      <c r="DD61" s="56">
        <v>73.09</v>
      </c>
      <c r="DE61" s="56">
        <v>32.549999999999997</v>
      </c>
      <c r="DF61" s="56">
        <v>0</v>
      </c>
      <c r="DG61" s="56">
        <v>1.1582699999999999</v>
      </c>
      <c r="DH61" s="56">
        <v>1.2753799999999999E-2</v>
      </c>
      <c r="DI61" s="56">
        <v>0</v>
      </c>
      <c r="DJ61" s="56">
        <v>0</v>
      </c>
      <c r="DK61" s="56">
        <v>7.4915999999999996E-2</v>
      </c>
      <c r="DL61" s="56">
        <v>0.15228900000000001</v>
      </c>
      <c r="DM61" s="56">
        <v>0.25846799999999998</v>
      </c>
      <c r="DN61" s="56">
        <v>1.0530599999999999E-2</v>
      </c>
      <c r="DO61" s="56">
        <v>1.66723</v>
      </c>
      <c r="DP61" s="56">
        <v>1.1710199999999999</v>
      </c>
      <c r="DQ61" s="56" t="s">
        <v>925</v>
      </c>
      <c r="DR61" s="56" t="s">
        <v>875</v>
      </c>
      <c r="DS61" s="56" t="s">
        <v>22</v>
      </c>
      <c r="DT61" s="56">
        <v>0.16919000000000001</v>
      </c>
      <c r="DU61" s="56">
        <v>0.16835900000000001</v>
      </c>
      <c r="DV61" s="56">
        <v>5.1853899999999999</v>
      </c>
      <c r="DW61" s="56">
        <v>11.49</v>
      </c>
      <c r="DX61" s="56"/>
      <c r="DY61" s="56"/>
      <c r="DZ61" s="56"/>
      <c r="EA61" s="56"/>
      <c r="EB61" s="56"/>
      <c r="EC61" s="56"/>
      <c r="ED61" s="56"/>
      <c r="EE61" s="56"/>
      <c r="EF61" s="56"/>
      <c r="EG61" s="56"/>
      <c r="EH61" s="56"/>
      <c r="EI61" s="56"/>
      <c r="EJ61" s="56"/>
      <c r="EK61" s="56"/>
      <c r="EL61" s="56"/>
      <c r="EM61" s="56"/>
      <c r="EN61" s="56">
        <v>56.057699999999997</v>
      </c>
      <c r="EO61" s="56">
        <v>478.66899999999998</v>
      </c>
      <c r="EP61" s="56">
        <v>111.69</v>
      </c>
      <c r="EQ61" s="56">
        <v>0</v>
      </c>
      <c r="ER61" s="56">
        <v>0</v>
      </c>
      <c r="ES61" s="56">
        <v>0</v>
      </c>
      <c r="ET61" s="56">
        <v>0</v>
      </c>
      <c r="EU61" s="56">
        <v>505.55700000000002</v>
      </c>
      <c r="EV61" s="56">
        <v>967.197</v>
      </c>
      <c r="EW61" s="56">
        <v>2025.88</v>
      </c>
      <c r="EX61" s="56">
        <v>119.621</v>
      </c>
      <c r="EY61" s="56">
        <v>4264.67</v>
      </c>
      <c r="EZ61" s="56">
        <v>63.6693</v>
      </c>
      <c r="FA61" s="56">
        <v>0</v>
      </c>
      <c r="FB61" s="56">
        <v>0</v>
      </c>
      <c r="FC61" s="56">
        <v>0</v>
      </c>
      <c r="FD61" s="56">
        <v>99.742800000000003</v>
      </c>
      <c r="FE61" s="56">
        <v>0</v>
      </c>
      <c r="FF61" s="56">
        <v>43.669699999999999</v>
      </c>
      <c r="FG61" s="56">
        <v>0</v>
      </c>
      <c r="FH61" s="56">
        <v>0</v>
      </c>
      <c r="FI61" s="56">
        <v>207.08199999999999</v>
      </c>
      <c r="FJ61" s="56">
        <v>0</v>
      </c>
      <c r="FK61" s="56">
        <v>0</v>
      </c>
      <c r="FL61" s="56">
        <v>0</v>
      </c>
      <c r="FM61" s="56">
        <v>0</v>
      </c>
      <c r="FN61" s="56">
        <v>0</v>
      </c>
      <c r="FO61" s="56">
        <v>0</v>
      </c>
      <c r="FP61" s="56">
        <v>0</v>
      </c>
      <c r="FQ61" s="56">
        <v>0</v>
      </c>
      <c r="FR61" s="56">
        <v>0</v>
      </c>
      <c r="FS61" s="56">
        <v>0</v>
      </c>
      <c r="FT61" s="56">
        <v>6.12</v>
      </c>
      <c r="FU61" s="56">
        <v>13.56</v>
      </c>
      <c r="FV61" s="56">
        <v>1.1200000000000001</v>
      </c>
      <c r="FW61" s="56">
        <v>0</v>
      </c>
      <c r="FX61" s="56">
        <v>8.01</v>
      </c>
      <c r="FY61" s="56">
        <v>0</v>
      </c>
      <c r="FZ61" s="56">
        <v>0</v>
      </c>
      <c r="GA61" s="56">
        <v>5.18</v>
      </c>
      <c r="GB61" s="56">
        <v>13.63</v>
      </c>
      <c r="GC61" s="56">
        <v>20.54</v>
      </c>
      <c r="GD61" s="56">
        <v>1.1399999999999999</v>
      </c>
      <c r="GE61" s="56">
        <v>69.3</v>
      </c>
      <c r="GF61" s="56">
        <v>0</v>
      </c>
      <c r="GG61" s="56">
        <v>0.98991200000000001</v>
      </c>
      <c r="GH61" s="56">
        <v>1.2753799999999999E-2</v>
      </c>
      <c r="GI61" s="56">
        <v>0</v>
      </c>
      <c r="GJ61" s="56">
        <v>0</v>
      </c>
      <c r="GK61" s="56">
        <v>0</v>
      </c>
      <c r="GL61" s="56">
        <v>0</v>
      </c>
      <c r="GM61" s="56">
        <v>7.4915999999999996E-2</v>
      </c>
      <c r="GN61" s="56">
        <v>0.15145700000000001</v>
      </c>
      <c r="GO61" s="56">
        <v>0.25846799999999998</v>
      </c>
      <c r="GP61" s="56">
        <v>1.0530599999999999E-2</v>
      </c>
      <c r="GQ61" s="56">
        <v>1.49804</v>
      </c>
      <c r="GR61" s="56">
        <v>170.91200000000001</v>
      </c>
      <c r="GS61" s="56">
        <v>1686.8</v>
      </c>
      <c r="GT61" s="56">
        <v>111.69</v>
      </c>
      <c r="GU61" s="56">
        <v>0</v>
      </c>
      <c r="GV61" s="56">
        <v>0</v>
      </c>
      <c r="GW61" s="56">
        <v>2135</v>
      </c>
      <c r="GX61" s="56">
        <v>930.00099999999998</v>
      </c>
      <c r="GY61" s="56">
        <v>2637.81</v>
      </c>
      <c r="GZ61" s="56">
        <v>297.5</v>
      </c>
      <c r="HA61" s="56">
        <v>7969.71</v>
      </c>
      <c r="HB61" s="56">
        <v>142.28800000000001</v>
      </c>
      <c r="HC61" s="56">
        <v>0</v>
      </c>
      <c r="HD61" s="56">
        <v>0</v>
      </c>
      <c r="HE61" s="56">
        <v>0</v>
      </c>
      <c r="HF61" s="56">
        <v>154.66999999999999</v>
      </c>
      <c r="HG61" s="56">
        <v>0</v>
      </c>
      <c r="HH61" s="56">
        <v>65.400000000000006</v>
      </c>
      <c r="HI61" s="56">
        <v>0</v>
      </c>
      <c r="HJ61" s="56">
        <v>0</v>
      </c>
      <c r="HK61" s="56">
        <v>362.35899999999998</v>
      </c>
      <c r="HL61" s="56">
        <v>0</v>
      </c>
      <c r="HM61" s="56">
        <v>0</v>
      </c>
      <c r="HN61" s="56">
        <v>0</v>
      </c>
      <c r="HO61" s="56">
        <v>0</v>
      </c>
      <c r="HP61" s="56">
        <v>0</v>
      </c>
      <c r="HQ61" s="56">
        <v>0</v>
      </c>
      <c r="HR61" s="56">
        <v>0</v>
      </c>
      <c r="HS61" s="56">
        <v>0</v>
      </c>
      <c r="HT61" s="56">
        <v>0</v>
      </c>
      <c r="HU61" s="56">
        <v>0</v>
      </c>
      <c r="HV61" s="56">
        <v>14.15</v>
      </c>
      <c r="HW61" s="56">
        <v>48.73</v>
      </c>
      <c r="HX61" s="56">
        <v>1.1200000000000001</v>
      </c>
      <c r="HY61" s="56">
        <v>0</v>
      </c>
      <c r="HZ61" s="56">
        <v>12.42</v>
      </c>
      <c r="IA61" s="56">
        <v>22.15</v>
      </c>
      <c r="IB61" s="56">
        <v>14.51</v>
      </c>
      <c r="IC61" s="56">
        <v>26.85</v>
      </c>
      <c r="ID61" s="56">
        <v>2.71</v>
      </c>
      <c r="IE61" s="56">
        <v>142.63999999999999</v>
      </c>
      <c r="IF61" s="56">
        <v>0</v>
      </c>
      <c r="IG61" s="56">
        <v>2.7154400000000001</v>
      </c>
      <c r="IH61" s="56">
        <v>1.2753799999999999E-2</v>
      </c>
      <c r="II61" s="56">
        <v>0</v>
      </c>
      <c r="IJ61" s="56">
        <v>0</v>
      </c>
      <c r="IK61" s="56">
        <v>0.33579999999999999</v>
      </c>
      <c r="IL61" s="56">
        <v>0.11074100000000001</v>
      </c>
      <c r="IM61" s="56">
        <v>0.35138000000000003</v>
      </c>
      <c r="IN61" s="56">
        <v>4.1461199999999997E-3</v>
      </c>
      <c r="IO61" s="56">
        <v>3.5302699999999998</v>
      </c>
      <c r="IP61" s="56">
        <v>44.2</v>
      </c>
      <c r="IQ61" s="56">
        <v>0</v>
      </c>
      <c r="IR61" s="56">
        <v>46.7</v>
      </c>
      <c r="IS61" s="56">
        <v>0</v>
      </c>
      <c r="IT61" s="56">
        <v>0</v>
      </c>
      <c r="IU61" s="56">
        <v>15.16</v>
      </c>
      <c r="IV61" s="56">
        <v>13.65</v>
      </c>
      <c r="IW61" s="56">
        <v>17.98</v>
      </c>
      <c r="IX61" s="56">
        <v>14.57</v>
      </c>
      <c r="IY61" s="56">
        <v>15.16</v>
      </c>
      <c r="IZ61" s="56">
        <v>13.65</v>
      </c>
      <c r="JA61" s="56">
        <v>51.27</v>
      </c>
      <c r="JB61" s="56">
        <v>25.15</v>
      </c>
      <c r="JC61" s="56">
        <v>1</v>
      </c>
      <c r="JD61" s="56"/>
      <c r="JE61" s="56"/>
      <c r="JF61" s="56"/>
      <c r="JG61" s="56"/>
      <c r="JH61" s="56"/>
      <c r="JI61" s="56"/>
      <c r="JJ61" s="56"/>
      <c r="JK61" s="56"/>
      <c r="JL61" s="56"/>
      <c r="JM61" s="56"/>
      <c r="JN61" s="56"/>
      <c r="JO61" s="56"/>
    </row>
    <row r="62" spans="1:275" x14ac:dyDescent="0.25">
      <c r="A62" s="58">
        <v>43069.35255787037</v>
      </c>
      <c r="B62" s="56" t="s">
        <v>390</v>
      </c>
      <c r="C62" s="56" t="s">
        <v>631</v>
      </c>
      <c r="D62" s="56">
        <v>11</v>
      </c>
      <c r="E62" s="56">
        <v>1</v>
      </c>
      <c r="F62" s="56">
        <v>2100</v>
      </c>
      <c r="G62" s="56" t="s">
        <v>104</v>
      </c>
      <c r="H62" s="56" t="s">
        <v>105</v>
      </c>
      <c r="I62" s="56">
        <v>5.53</v>
      </c>
      <c r="J62" s="56">
        <v>48</v>
      </c>
      <c r="K62" s="56">
        <v>168.4</v>
      </c>
      <c r="L62" s="56">
        <v>1153.79</v>
      </c>
      <c r="M62" s="56">
        <v>111.69</v>
      </c>
      <c r="N62" s="56">
        <v>0</v>
      </c>
      <c r="O62" s="56">
        <v>0</v>
      </c>
      <c r="P62" s="56">
        <v>0</v>
      </c>
      <c r="Q62" s="56">
        <v>0</v>
      </c>
      <c r="R62" s="56">
        <v>505.55700000000002</v>
      </c>
      <c r="S62" s="56">
        <v>962.73599999999999</v>
      </c>
      <c r="T62" s="56">
        <v>2025.88</v>
      </c>
      <c r="U62" s="56">
        <v>119.621</v>
      </c>
      <c r="V62" s="56">
        <v>5047.68</v>
      </c>
      <c r="W62" s="56">
        <v>191.221</v>
      </c>
      <c r="X62" s="56">
        <v>0</v>
      </c>
      <c r="Y62" s="56">
        <v>0</v>
      </c>
      <c r="Z62" s="56">
        <v>0</v>
      </c>
      <c r="AA62" s="56">
        <v>101.806</v>
      </c>
      <c r="AB62" s="56">
        <v>0</v>
      </c>
      <c r="AC62" s="56">
        <v>43.669699999999999</v>
      </c>
      <c r="AD62" s="56">
        <v>0</v>
      </c>
      <c r="AE62" s="56">
        <v>0</v>
      </c>
      <c r="AF62" s="56">
        <v>336.697</v>
      </c>
      <c r="AG62" s="56">
        <v>0</v>
      </c>
      <c r="AH62" s="56">
        <v>0</v>
      </c>
      <c r="AI62" s="56">
        <v>0</v>
      </c>
      <c r="AJ62" s="56">
        <v>0</v>
      </c>
      <c r="AK62" s="56">
        <v>0</v>
      </c>
      <c r="AL62" s="56">
        <v>0</v>
      </c>
      <c r="AM62" s="56">
        <v>0</v>
      </c>
      <c r="AN62" s="56">
        <v>0</v>
      </c>
      <c r="AO62" s="56">
        <v>0</v>
      </c>
      <c r="AP62" s="56">
        <v>0</v>
      </c>
      <c r="AQ62" s="56">
        <v>18.46</v>
      </c>
      <c r="AR62" s="56">
        <v>30.49</v>
      </c>
      <c r="AS62" s="56">
        <v>1.17</v>
      </c>
      <c r="AT62" s="56">
        <v>0</v>
      </c>
      <c r="AU62" s="56">
        <v>8.19</v>
      </c>
      <c r="AV62" s="56">
        <v>0</v>
      </c>
      <c r="AW62" s="56">
        <v>0</v>
      </c>
      <c r="AX62" s="56">
        <v>5.52</v>
      </c>
      <c r="AY62" s="56">
        <v>14.25</v>
      </c>
      <c r="AZ62" s="56">
        <v>21.53</v>
      </c>
      <c r="BA62" s="56">
        <v>1.21</v>
      </c>
      <c r="BB62" s="56">
        <v>100.82</v>
      </c>
      <c r="BC62" s="56">
        <v>58.31</v>
      </c>
      <c r="BD62" s="56">
        <v>0</v>
      </c>
      <c r="BE62" s="56">
        <v>1.40866</v>
      </c>
      <c r="BF62" s="56">
        <v>1.2753799999999999E-2</v>
      </c>
      <c r="BG62" s="56">
        <v>0</v>
      </c>
      <c r="BH62" s="56">
        <v>0</v>
      </c>
      <c r="BI62" s="56">
        <v>0</v>
      </c>
      <c r="BJ62" s="56">
        <v>0</v>
      </c>
      <c r="BK62" s="56">
        <v>7.4915999999999996E-2</v>
      </c>
      <c r="BL62" s="56">
        <v>0.151699</v>
      </c>
      <c r="BM62" s="56">
        <v>0.25846799999999998</v>
      </c>
      <c r="BN62" s="56">
        <v>1.0530599999999999E-2</v>
      </c>
      <c r="BO62" s="56">
        <v>1.91703</v>
      </c>
      <c r="BP62" s="56">
        <v>1.4214199999999999</v>
      </c>
      <c r="BQ62" s="56">
        <v>181.172</v>
      </c>
      <c r="BR62" s="56">
        <v>1321.41</v>
      </c>
      <c r="BS62" s="56">
        <v>111.69</v>
      </c>
      <c r="BT62" s="56">
        <v>0</v>
      </c>
      <c r="BU62" s="56">
        <v>0</v>
      </c>
      <c r="BV62" s="56">
        <v>505.55700000000002</v>
      </c>
      <c r="BW62" s="56">
        <v>966.48</v>
      </c>
      <c r="BX62" s="56">
        <v>2025.88</v>
      </c>
      <c r="BY62" s="56">
        <v>119.621</v>
      </c>
      <c r="BZ62" s="56">
        <v>5231.8100000000004</v>
      </c>
      <c r="CA62" s="56">
        <v>205.72399999999999</v>
      </c>
      <c r="CB62" s="56">
        <v>0</v>
      </c>
      <c r="CC62" s="56">
        <v>0</v>
      </c>
      <c r="CD62" s="56">
        <v>0</v>
      </c>
      <c r="CE62" s="56">
        <v>101.806</v>
      </c>
      <c r="CF62" s="56">
        <v>0</v>
      </c>
      <c r="CG62" s="56">
        <v>43.669699999999999</v>
      </c>
      <c r="CH62" s="56">
        <v>0</v>
      </c>
      <c r="CI62" s="56">
        <v>0</v>
      </c>
      <c r="CJ62" s="56">
        <v>351.2</v>
      </c>
      <c r="CK62" s="56">
        <v>0</v>
      </c>
      <c r="CL62" s="56">
        <v>0</v>
      </c>
      <c r="CM62" s="56">
        <v>0</v>
      </c>
      <c r="CN62" s="56">
        <v>0</v>
      </c>
      <c r="CO62" s="56">
        <v>0</v>
      </c>
      <c r="CP62" s="56">
        <v>0</v>
      </c>
      <c r="CQ62" s="56">
        <v>0</v>
      </c>
      <c r="CR62" s="56">
        <v>0</v>
      </c>
      <c r="CS62" s="56">
        <v>0</v>
      </c>
      <c r="CT62" s="56">
        <v>0</v>
      </c>
      <c r="CU62" s="56">
        <v>19.93</v>
      </c>
      <c r="CV62" s="56">
        <v>34.549999999999997</v>
      </c>
      <c r="CW62" s="56">
        <v>1.17</v>
      </c>
      <c r="CX62" s="56">
        <v>0</v>
      </c>
      <c r="CY62" s="56">
        <v>8.19</v>
      </c>
      <c r="CZ62" s="56">
        <v>5.52</v>
      </c>
      <c r="DA62" s="56">
        <v>14.3</v>
      </c>
      <c r="DB62" s="56">
        <v>21.53</v>
      </c>
      <c r="DC62" s="56">
        <v>1.21</v>
      </c>
      <c r="DD62" s="56">
        <v>106.4</v>
      </c>
      <c r="DE62" s="56">
        <v>63.84</v>
      </c>
      <c r="DF62" s="56">
        <v>0</v>
      </c>
      <c r="DG62" s="56">
        <v>1.5481499999999999</v>
      </c>
      <c r="DH62" s="56">
        <v>1.2753799999999999E-2</v>
      </c>
      <c r="DI62" s="56">
        <v>0</v>
      </c>
      <c r="DJ62" s="56">
        <v>0</v>
      </c>
      <c r="DK62" s="56">
        <v>7.4915999999999996E-2</v>
      </c>
      <c r="DL62" s="56">
        <v>0.152696</v>
      </c>
      <c r="DM62" s="56">
        <v>0.25846799999999998</v>
      </c>
      <c r="DN62" s="56">
        <v>1.0530599999999999E-2</v>
      </c>
      <c r="DO62" s="56">
        <v>2.0575100000000002</v>
      </c>
      <c r="DP62" s="56">
        <v>1.5609</v>
      </c>
      <c r="DQ62" s="56" t="s">
        <v>925</v>
      </c>
      <c r="DR62" s="56" t="s">
        <v>875</v>
      </c>
      <c r="DS62" s="56" t="s">
        <v>22</v>
      </c>
      <c r="DT62" s="56">
        <v>0.140484</v>
      </c>
      <c r="DU62" s="56">
        <v>0.139487</v>
      </c>
      <c r="DV62" s="56">
        <v>5.2443600000000004</v>
      </c>
      <c r="DW62" s="56">
        <v>8.6622800000000009</v>
      </c>
      <c r="DX62" s="56"/>
      <c r="DY62" s="56"/>
      <c r="DZ62" s="56"/>
      <c r="EA62" s="56"/>
      <c r="EB62" s="56"/>
      <c r="EC62" s="56"/>
      <c r="ED62" s="56"/>
      <c r="EE62" s="56"/>
      <c r="EF62" s="56"/>
      <c r="EG62" s="56"/>
      <c r="EH62" s="56"/>
      <c r="EI62" s="56"/>
      <c r="EJ62" s="56"/>
      <c r="EK62" s="56"/>
      <c r="EL62" s="56"/>
      <c r="EM62" s="56"/>
      <c r="EN62" s="56">
        <v>168.4</v>
      </c>
      <c r="EO62" s="56">
        <v>1153.79</v>
      </c>
      <c r="EP62" s="56">
        <v>111.69</v>
      </c>
      <c r="EQ62" s="56">
        <v>0</v>
      </c>
      <c r="ER62" s="56">
        <v>0</v>
      </c>
      <c r="ES62" s="56">
        <v>0</v>
      </c>
      <c r="ET62" s="56">
        <v>0</v>
      </c>
      <c r="EU62" s="56">
        <v>505.55700000000002</v>
      </c>
      <c r="EV62" s="56">
        <v>962.73599999999999</v>
      </c>
      <c r="EW62" s="56">
        <v>2025.88</v>
      </c>
      <c r="EX62" s="56">
        <v>119.621</v>
      </c>
      <c r="EY62" s="56">
        <v>5047.68</v>
      </c>
      <c r="EZ62" s="56">
        <v>191.221</v>
      </c>
      <c r="FA62" s="56">
        <v>0</v>
      </c>
      <c r="FB62" s="56">
        <v>0</v>
      </c>
      <c r="FC62" s="56">
        <v>0</v>
      </c>
      <c r="FD62" s="56">
        <v>101.806</v>
      </c>
      <c r="FE62" s="56">
        <v>0</v>
      </c>
      <c r="FF62" s="56">
        <v>43.669699999999999</v>
      </c>
      <c r="FG62" s="56">
        <v>0</v>
      </c>
      <c r="FH62" s="56">
        <v>0</v>
      </c>
      <c r="FI62" s="56">
        <v>336.697</v>
      </c>
      <c r="FJ62" s="56">
        <v>0</v>
      </c>
      <c r="FK62" s="56">
        <v>0</v>
      </c>
      <c r="FL62" s="56">
        <v>0</v>
      </c>
      <c r="FM62" s="56">
        <v>0</v>
      </c>
      <c r="FN62" s="56">
        <v>0</v>
      </c>
      <c r="FO62" s="56">
        <v>0</v>
      </c>
      <c r="FP62" s="56">
        <v>0</v>
      </c>
      <c r="FQ62" s="56">
        <v>0</v>
      </c>
      <c r="FR62" s="56">
        <v>0</v>
      </c>
      <c r="FS62" s="56">
        <v>0</v>
      </c>
      <c r="FT62" s="56">
        <v>18.46</v>
      </c>
      <c r="FU62" s="56">
        <v>30.49</v>
      </c>
      <c r="FV62" s="56">
        <v>1.17</v>
      </c>
      <c r="FW62" s="56">
        <v>0</v>
      </c>
      <c r="FX62" s="56">
        <v>8.19</v>
      </c>
      <c r="FY62" s="56">
        <v>0</v>
      </c>
      <c r="FZ62" s="56">
        <v>0</v>
      </c>
      <c r="GA62" s="56">
        <v>5.52</v>
      </c>
      <c r="GB62" s="56">
        <v>14.25</v>
      </c>
      <c r="GC62" s="56">
        <v>21.53</v>
      </c>
      <c r="GD62" s="56">
        <v>1.21</v>
      </c>
      <c r="GE62" s="56">
        <v>100.82</v>
      </c>
      <c r="GF62" s="56">
        <v>0</v>
      </c>
      <c r="GG62" s="56">
        <v>1.40866</v>
      </c>
      <c r="GH62" s="56">
        <v>1.2753799999999999E-2</v>
      </c>
      <c r="GI62" s="56">
        <v>0</v>
      </c>
      <c r="GJ62" s="56">
        <v>0</v>
      </c>
      <c r="GK62" s="56">
        <v>0</v>
      </c>
      <c r="GL62" s="56">
        <v>0</v>
      </c>
      <c r="GM62" s="56">
        <v>7.4915999999999996E-2</v>
      </c>
      <c r="GN62" s="56">
        <v>0.151699</v>
      </c>
      <c r="GO62" s="56">
        <v>0.25846799999999998</v>
      </c>
      <c r="GP62" s="56">
        <v>1.0530599999999999E-2</v>
      </c>
      <c r="GQ62" s="56">
        <v>1.91703</v>
      </c>
      <c r="GR62" s="56">
        <v>414.50099999999998</v>
      </c>
      <c r="GS62" s="56">
        <v>3106.48</v>
      </c>
      <c r="GT62" s="56">
        <v>111.69</v>
      </c>
      <c r="GU62" s="56">
        <v>0</v>
      </c>
      <c r="GV62" s="56">
        <v>0</v>
      </c>
      <c r="GW62" s="56">
        <v>2135</v>
      </c>
      <c r="GX62" s="56">
        <v>930.00099999999998</v>
      </c>
      <c r="GY62" s="56">
        <v>2637.81</v>
      </c>
      <c r="GZ62" s="56">
        <v>297.5</v>
      </c>
      <c r="HA62" s="56">
        <v>9632.98</v>
      </c>
      <c r="HB62" s="56">
        <v>345.00099999999998</v>
      </c>
      <c r="HC62" s="56">
        <v>0</v>
      </c>
      <c r="HD62" s="56">
        <v>0</v>
      </c>
      <c r="HE62" s="56">
        <v>0</v>
      </c>
      <c r="HF62" s="56">
        <v>156.47999999999999</v>
      </c>
      <c r="HG62" s="56">
        <v>0</v>
      </c>
      <c r="HH62" s="56">
        <v>65.400000000000006</v>
      </c>
      <c r="HI62" s="56">
        <v>0</v>
      </c>
      <c r="HJ62" s="56">
        <v>0</v>
      </c>
      <c r="HK62" s="56">
        <v>566.88</v>
      </c>
      <c r="HL62" s="56">
        <v>0</v>
      </c>
      <c r="HM62" s="56">
        <v>0</v>
      </c>
      <c r="HN62" s="56">
        <v>0</v>
      </c>
      <c r="HO62" s="56">
        <v>0</v>
      </c>
      <c r="HP62" s="56">
        <v>0</v>
      </c>
      <c r="HQ62" s="56">
        <v>0</v>
      </c>
      <c r="HR62" s="56">
        <v>0</v>
      </c>
      <c r="HS62" s="56">
        <v>0</v>
      </c>
      <c r="HT62" s="56">
        <v>0</v>
      </c>
      <c r="HU62" s="56">
        <v>0</v>
      </c>
      <c r="HV62" s="56">
        <v>34.33</v>
      </c>
      <c r="HW62" s="56">
        <v>74.87</v>
      </c>
      <c r="HX62" s="56">
        <v>1.17</v>
      </c>
      <c r="HY62" s="56">
        <v>0</v>
      </c>
      <c r="HZ62" s="56">
        <v>12.58</v>
      </c>
      <c r="IA62" s="56">
        <v>23.7</v>
      </c>
      <c r="IB62" s="56">
        <v>14.91</v>
      </c>
      <c r="IC62" s="56">
        <v>28.28</v>
      </c>
      <c r="ID62" s="56">
        <v>2.86</v>
      </c>
      <c r="IE62" s="56">
        <v>192.7</v>
      </c>
      <c r="IF62" s="56">
        <v>0</v>
      </c>
      <c r="IG62" s="56">
        <v>3.16703</v>
      </c>
      <c r="IH62" s="56">
        <v>1.2753799999999999E-2</v>
      </c>
      <c r="II62" s="56">
        <v>0</v>
      </c>
      <c r="IJ62" s="56">
        <v>0</v>
      </c>
      <c r="IK62" s="56">
        <v>0.33579999999999999</v>
      </c>
      <c r="IL62" s="56">
        <v>0.11074100000000001</v>
      </c>
      <c r="IM62" s="56">
        <v>0.35138000000000003</v>
      </c>
      <c r="IN62" s="56">
        <v>4.1461199999999997E-3</v>
      </c>
      <c r="IO62" s="56">
        <v>3.9818600000000002</v>
      </c>
      <c r="IP62" s="56">
        <v>48</v>
      </c>
      <c r="IQ62" s="56">
        <v>0</v>
      </c>
      <c r="IR62" s="56">
        <v>50.7</v>
      </c>
      <c r="IS62" s="56">
        <v>0</v>
      </c>
      <c r="IT62" s="56">
        <v>0</v>
      </c>
      <c r="IU62" s="56">
        <v>33.19</v>
      </c>
      <c r="IV62" s="56">
        <v>25.12</v>
      </c>
      <c r="IW62" s="56">
        <v>37.369999999999997</v>
      </c>
      <c r="IX62" s="56">
        <v>26.47</v>
      </c>
      <c r="IY62" s="56">
        <v>33.19</v>
      </c>
      <c r="IZ62" s="56">
        <v>25.12</v>
      </c>
      <c r="JA62" s="56">
        <v>79.73</v>
      </c>
      <c r="JB62" s="56">
        <v>43.22</v>
      </c>
      <c r="JC62" s="56">
        <v>1</v>
      </c>
      <c r="JD62" s="56"/>
      <c r="JE62" s="56"/>
      <c r="JF62" s="56"/>
      <c r="JG62" s="56"/>
      <c r="JH62" s="56"/>
      <c r="JI62" s="56"/>
      <c r="JJ62" s="56"/>
      <c r="JK62" s="56"/>
      <c r="JL62" s="56"/>
      <c r="JM62" s="56"/>
      <c r="JN62" s="56"/>
      <c r="JO62" s="56"/>
    </row>
    <row r="63" spans="1:275" x14ac:dyDescent="0.25">
      <c r="A63" s="58">
        <v>43069.352303240739</v>
      </c>
      <c r="B63" s="56" t="s">
        <v>391</v>
      </c>
      <c r="C63" s="56" t="s">
        <v>632</v>
      </c>
      <c r="D63" s="56">
        <v>12</v>
      </c>
      <c r="E63" s="56">
        <v>1</v>
      </c>
      <c r="F63" s="56">
        <v>2100</v>
      </c>
      <c r="G63" s="56" t="s">
        <v>104</v>
      </c>
      <c r="H63" s="56" t="s">
        <v>105</v>
      </c>
      <c r="I63" s="56">
        <v>4.05</v>
      </c>
      <c r="J63" s="56">
        <v>44.8</v>
      </c>
      <c r="K63" s="56">
        <v>181.29499999999999</v>
      </c>
      <c r="L63" s="56">
        <v>211.24199999999999</v>
      </c>
      <c r="M63" s="56">
        <v>111.69</v>
      </c>
      <c r="N63" s="56">
        <v>0</v>
      </c>
      <c r="O63" s="56">
        <v>0</v>
      </c>
      <c r="P63" s="56">
        <v>0</v>
      </c>
      <c r="Q63" s="56">
        <v>0</v>
      </c>
      <c r="R63" s="56">
        <v>505.55700000000002</v>
      </c>
      <c r="S63" s="56">
        <v>943.8</v>
      </c>
      <c r="T63" s="56">
        <v>2025.88</v>
      </c>
      <c r="U63" s="56">
        <v>119.621</v>
      </c>
      <c r="V63" s="56">
        <v>4099.09</v>
      </c>
      <c r="W63" s="56">
        <v>205.833</v>
      </c>
      <c r="X63" s="56">
        <v>0</v>
      </c>
      <c r="Y63" s="56">
        <v>0</v>
      </c>
      <c r="Z63" s="56">
        <v>0</v>
      </c>
      <c r="AA63" s="56">
        <v>107.027</v>
      </c>
      <c r="AB63" s="56">
        <v>0</v>
      </c>
      <c r="AC63" s="56">
        <v>43.669699999999999</v>
      </c>
      <c r="AD63" s="56">
        <v>0</v>
      </c>
      <c r="AE63" s="56">
        <v>0</v>
      </c>
      <c r="AF63" s="56">
        <v>356.53</v>
      </c>
      <c r="AG63" s="56">
        <v>0</v>
      </c>
      <c r="AH63" s="56">
        <v>0</v>
      </c>
      <c r="AI63" s="56">
        <v>0</v>
      </c>
      <c r="AJ63" s="56">
        <v>0</v>
      </c>
      <c r="AK63" s="56">
        <v>0</v>
      </c>
      <c r="AL63" s="56">
        <v>0</v>
      </c>
      <c r="AM63" s="56">
        <v>0</v>
      </c>
      <c r="AN63" s="56">
        <v>0</v>
      </c>
      <c r="AO63" s="56">
        <v>0</v>
      </c>
      <c r="AP63" s="56">
        <v>0</v>
      </c>
      <c r="AQ63" s="56">
        <v>19.93</v>
      </c>
      <c r="AR63" s="56">
        <v>7.3</v>
      </c>
      <c r="AS63" s="56">
        <v>1.17</v>
      </c>
      <c r="AT63" s="56">
        <v>0</v>
      </c>
      <c r="AU63" s="56">
        <v>8.56</v>
      </c>
      <c r="AV63" s="56">
        <v>0</v>
      </c>
      <c r="AW63" s="56">
        <v>0</v>
      </c>
      <c r="AX63" s="56">
        <v>5.55</v>
      </c>
      <c r="AY63" s="56">
        <v>13.96</v>
      </c>
      <c r="AZ63" s="56">
        <v>21.58</v>
      </c>
      <c r="BA63" s="56">
        <v>1.22</v>
      </c>
      <c r="BB63" s="56">
        <v>79.27</v>
      </c>
      <c r="BC63" s="56">
        <v>36.96</v>
      </c>
      <c r="BD63" s="56">
        <v>0</v>
      </c>
      <c r="BE63" s="56">
        <v>0.394986</v>
      </c>
      <c r="BF63" s="56">
        <v>1.2753799999999999E-2</v>
      </c>
      <c r="BG63" s="56">
        <v>0</v>
      </c>
      <c r="BH63" s="56">
        <v>0</v>
      </c>
      <c r="BI63" s="56">
        <v>0</v>
      </c>
      <c r="BJ63" s="56">
        <v>0</v>
      </c>
      <c r="BK63" s="56">
        <v>7.4915999999999996E-2</v>
      </c>
      <c r="BL63" s="56">
        <v>0.14866399999999999</v>
      </c>
      <c r="BM63" s="56">
        <v>0.25846799999999998</v>
      </c>
      <c r="BN63" s="56">
        <v>1.0530599999999999E-2</v>
      </c>
      <c r="BO63" s="56">
        <v>0.90031799999999995</v>
      </c>
      <c r="BP63" s="56">
        <v>0.40773999999999999</v>
      </c>
      <c r="BQ63" s="56">
        <v>190.25</v>
      </c>
      <c r="BR63" s="56">
        <v>277.30900000000003</v>
      </c>
      <c r="BS63" s="56">
        <v>111.69</v>
      </c>
      <c r="BT63" s="56">
        <v>0</v>
      </c>
      <c r="BU63" s="56">
        <v>0</v>
      </c>
      <c r="BV63" s="56">
        <v>505.55700000000002</v>
      </c>
      <c r="BW63" s="56">
        <v>948.80600000000004</v>
      </c>
      <c r="BX63" s="56">
        <v>2025.88</v>
      </c>
      <c r="BY63" s="56">
        <v>119.621</v>
      </c>
      <c r="BZ63" s="56">
        <v>4179.1099999999997</v>
      </c>
      <c r="CA63" s="56">
        <v>216</v>
      </c>
      <c r="CB63" s="56">
        <v>0</v>
      </c>
      <c r="CC63" s="56">
        <v>0</v>
      </c>
      <c r="CD63" s="56">
        <v>0</v>
      </c>
      <c r="CE63" s="56">
        <v>107.027</v>
      </c>
      <c r="CF63" s="56">
        <v>0</v>
      </c>
      <c r="CG63" s="56">
        <v>43.669699999999999</v>
      </c>
      <c r="CH63" s="56">
        <v>0</v>
      </c>
      <c r="CI63" s="56">
        <v>0</v>
      </c>
      <c r="CJ63" s="56">
        <v>366.69600000000003</v>
      </c>
      <c r="CK63" s="56">
        <v>0</v>
      </c>
      <c r="CL63" s="56">
        <v>0</v>
      </c>
      <c r="CM63" s="56">
        <v>0</v>
      </c>
      <c r="CN63" s="56">
        <v>0</v>
      </c>
      <c r="CO63" s="56">
        <v>0</v>
      </c>
      <c r="CP63" s="56">
        <v>0</v>
      </c>
      <c r="CQ63" s="56">
        <v>0</v>
      </c>
      <c r="CR63" s="56">
        <v>0</v>
      </c>
      <c r="CS63" s="56">
        <v>0</v>
      </c>
      <c r="CT63" s="56">
        <v>0</v>
      </c>
      <c r="CU63" s="56">
        <v>20.99</v>
      </c>
      <c r="CV63" s="56">
        <v>10.29</v>
      </c>
      <c r="CW63" s="56">
        <v>1.17</v>
      </c>
      <c r="CX63" s="56">
        <v>0</v>
      </c>
      <c r="CY63" s="56">
        <v>8.56</v>
      </c>
      <c r="CZ63" s="56">
        <v>5.55</v>
      </c>
      <c r="DA63" s="56">
        <v>14.02</v>
      </c>
      <c r="DB63" s="56">
        <v>21.58</v>
      </c>
      <c r="DC63" s="56">
        <v>1.22</v>
      </c>
      <c r="DD63" s="56">
        <v>83.38</v>
      </c>
      <c r="DE63" s="56">
        <v>41.01</v>
      </c>
      <c r="DF63" s="56">
        <v>0</v>
      </c>
      <c r="DG63" s="56">
        <v>0.53687600000000002</v>
      </c>
      <c r="DH63" s="56">
        <v>1.2753799999999999E-2</v>
      </c>
      <c r="DI63" s="56">
        <v>0</v>
      </c>
      <c r="DJ63" s="56">
        <v>0</v>
      </c>
      <c r="DK63" s="56">
        <v>7.4915999999999996E-2</v>
      </c>
      <c r="DL63" s="56">
        <v>0.149842</v>
      </c>
      <c r="DM63" s="56">
        <v>0.25846799999999998</v>
      </c>
      <c r="DN63" s="56">
        <v>1.0530599999999999E-2</v>
      </c>
      <c r="DO63" s="56">
        <v>1.04339</v>
      </c>
      <c r="DP63" s="56">
        <v>0.54962900000000003</v>
      </c>
      <c r="DQ63" s="56" t="s">
        <v>925</v>
      </c>
      <c r="DR63" s="56" t="s">
        <v>875</v>
      </c>
      <c r="DS63" s="56" t="s">
        <v>22</v>
      </c>
      <c r="DT63" s="56">
        <v>0.143068</v>
      </c>
      <c r="DU63" s="56">
        <v>0.14188899999999999</v>
      </c>
      <c r="DV63" s="56">
        <v>4.9292400000000001</v>
      </c>
      <c r="DW63" s="56">
        <v>9.8756400000000006</v>
      </c>
      <c r="DX63" s="56"/>
      <c r="DY63" s="56"/>
      <c r="DZ63" s="56"/>
      <c r="EA63" s="56"/>
      <c r="EB63" s="56"/>
      <c r="EC63" s="56"/>
      <c r="ED63" s="56"/>
      <c r="EE63" s="56"/>
      <c r="EF63" s="56"/>
      <c r="EG63" s="56"/>
      <c r="EH63" s="56"/>
      <c r="EI63" s="56"/>
      <c r="EJ63" s="56"/>
      <c r="EK63" s="56"/>
      <c r="EL63" s="56"/>
      <c r="EM63" s="56"/>
      <c r="EN63" s="56">
        <v>181.29499999999999</v>
      </c>
      <c r="EO63" s="56">
        <v>211.24199999999999</v>
      </c>
      <c r="EP63" s="56">
        <v>111.69</v>
      </c>
      <c r="EQ63" s="56">
        <v>0</v>
      </c>
      <c r="ER63" s="56">
        <v>0</v>
      </c>
      <c r="ES63" s="56">
        <v>0</v>
      </c>
      <c r="ET63" s="56">
        <v>0</v>
      </c>
      <c r="EU63" s="56">
        <v>505.55700000000002</v>
      </c>
      <c r="EV63" s="56">
        <v>943.8</v>
      </c>
      <c r="EW63" s="56">
        <v>2025.88</v>
      </c>
      <c r="EX63" s="56">
        <v>119.621</v>
      </c>
      <c r="EY63" s="56">
        <v>4099.09</v>
      </c>
      <c r="EZ63" s="56">
        <v>205.833</v>
      </c>
      <c r="FA63" s="56">
        <v>0</v>
      </c>
      <c r="FB63" s="56">
        <v>0</v>
      </c>
      <c r="FC63" s="56">
        <v>0</v>
      </c>
      <c r="FD63" s="56">
        <v>107.027</v>
      </c>
      <c r="FE63" s="56">
        <v>0</v>
      </c>
      <c r="FF63" s="56">
        <v>43.669699999999999</v>
      </c>
      <c r="FG63" s="56">
        <v>0</v>
      </c>
      <c r="FH63" s="56">
        <v>0</v>
      </c>
      <c r="FI63" s="56">
        <v>356.53</v>
      </c>
      <c r="FJ63" s="56">
        <v>0</v>
      </c>
      <c r="FK63" s="56">
        <v>0</v>
      </c>
      <c r="FL63" s="56">
        <v>0</v>
      </c>
      <c r="FM63" s="56">
        <v>0</v>
      </c>
      <c r="FN63" s="56">
        <v>0</v>
      </c>
      <c r="FO63" s="56">
        <v>0</v>
      </c>
      <c r="FP63" s="56">
        <v>0</v>
      </c>
      <c r="FQ63" s="56">
        <v>0</v>
      </c>
      <c r="FR63" s="56">
        <v>0</v>
      </c>
      <c r="FS63" s="56">
        <v>0</v>
      </c>
      <c r="FT63" s="56">
        <v>19.93</v>
      </c>
      <c r="FU63" s="56">
        <v>7.3</v>
      </c>
      <c r="FV63" s="56">
        <v>1.17</v>
      </c>
      <c r="FW63" s="56">
        <v>0</v>
      </c>
      <c r="FX63" s="56">
        <v>8.56</v>
      </c>
      <c r="FY63" s="56">
        <v>0</v>
      </c>
      <c r="FZ63" s="56">
        <v>0</v>
      </c>
      <c r="GA63" s="56">
        <v>5.55</v>
      </c>
      <c r="GB63" s="56">
        <v>13.96</v>
      </c>
      <c r="GC63" s="56">
        <v>21.58</v>
      </c>
      <c r="GD63" s="56">
        <v>1.22</v>
      </c>
      <c r="GE63" s="56">
        <v>79.27</v>
      </c>
      <c r="GF63" s="56">
        <v>0</v>
      </c>
      <c r="GG63" s="56">
        <v>0.394986</v>
      </c>
      <c r="GH63" s="56">
        <v>1.2753799999999999E-2</v>
      </c>
      <c r="GI63" s="56">
        <v>0</v>
      </c>
      <c r="GJ63" s="56">
        <v>0</v>
      </c>
      <c r="GK63" s="56">
        <v>0</v>
      </c>
      <c r="GL63" s="56">
        <v>0</v>
      </c>
      <c r="GM63" s="56">
        <v>7.4915999999999996E-2</v>
      </c>
      <c r="GN63" s="56">
        <v>0.14866399999999999</v>
      </c>
      <c r="GO63" s="56">
        <v>0.25846799999999998</v>
      </c>
      <c r="GP63" s="56">
        <v>1.0530599999999999E-2</v>
      </c>
      <c r="GQ63" s="56">
        <v>0.90031799999999995</v>
      </c>
      <c r="GR63" s="56">
        <v>420.762</v>
      </c>
      <c r="GS63" s="56">
        <v>1095.07</v>
      </c>
      <c r="GT63" s="56">
        <v>111.69</v>
      </c>
      <c r="GU63" s="56">
        <v>0</v>
      </c>
      <c r="GV63" s="56">
        <v>0</v>
      </c>
      <c r="GW63" s="56">
        <v>2135</v>
      </c>
      <c r="GX63" s="56">
        <v>930.00099999999998</v>
      </c>
      <c r="GY63" s="56">
        <v>2637.81</v>
      </c>
      <c r="GZ63" s="56">
        <v>297.5</v>
      </c>
      <c r="HA63" s="56">
        <v>7627.83</v>
      </c>
      <c r="HB63" s="56">
        <v>350.15800000000002</v>
      </c>
      <c r="HC63" s="56">
        <v>0</v>
      </c>
      <c r="HD63" s="56">
        <v>0</v>
      </c>
      <c r="HE63" s="56">
        <v>0</v>
      </c>
      <c r="HF63" s="56">
        <v>161.63900000000001</v>
      </c>
      <c r="HG63" s="56">
        <v>0</v>
      </c>
      <c r="HH63" s="56">
        <v>65.400000000000006</v>
      </c>
      <c r="HI63" s="56">
        <v>0</v>
      </c>
      <c r="HJ63" s="56">
        <v>0</v>
      </c>
      <c r="HK63" s="56">
        <v>577.19600000000003</v>
      </c>
      <c r="HL63" s="56">
        <v>0</v>
      </c>
      <c r="HM63" s="56">
        <v>0</v>
      </c>
      <c r="HN63" s="56">
        <v>0</v>
      </c>
      <c r="HO63" s="56">
        <v>0</v>
      </c>
      <c r="HP63" s="56">
        <v>0</v>
      </c>
      <c r="HQ63" s="56">
        <v>0</v>
      </c>
      <c r="HR63" s="56">
        <v>0</v>
      </c>
      <c r="HS63" s="56">
        <v>0</v>
      </c>
      <c r="HT63" s="56">
        <v>0</v>
      </c>
      <c r="HU63" s="56">
        <v>0</v>
      </c>
      <c r="HV63" s="56">
        <v>34.94</v>
      </c>
      <c r="HW63" s="56">
        <v>41.16</v>
      </c>
      <c r="HX63" s="56">
        <v>1.17</v>
      </c>
      <c r="HY63" s="56">
        <v>0</v>
      </c>
      <c r="HZ63" s="56">
        <v>12.93</v>
      </c>
      <c r="IA63" s="56">
        <v>23.83</v>
      </c>
      <c r="IB63" s="56">
        <v>14.92</v>
      </c>
      <c r="IC63" s="56">
        <v>28.35</v>
      </c>
      <c r="ID63" s="56">
        <v>2.86</v>
      </c>
      <c r="IE63" s="56">
        <v>160.16</v>
      </c>
      <c r="IF63" s="56">
        <v>0</v>
      </c>
      <c r="IG63" s="56">
        <v>2.2516400000000001</v>
      </c>
      <c r="IH63" s="56">
        <v>1.2753799999999999E-2</v>
      </c>
      <c r="II63" s="56">
        <v>0</v>
      </c>
      <c r="IJ63" s="56">
        <v>0</v>
      </c>
      <c r="IK63" s="56">
        <v>0.33579999999999999</v>
      </c>
      <c r="IL63" s="56">
        <v>0.11074100000000001</v>
      </c>
      <c r="IM63" s="56">
        <v>0.35138000000000003</v>
      </c>
      <c r="IN63" s="56">
        <v>4.1461199999999997E-3</v>
      </c>
      <c r="IO63" s="56">
        <v>3.0664600000000002</v>
      </c>
      <c r="IP63" s="56">
        <v>44.8</v>
      </c>
      <c r="IQ63" s="56">
        <v>0</v>
      </c>
      <c r="IR63" s="56">
        <v>47.2</v>
      </c>
      <c r="IS63" s="56">
        <v>0</v>
      </c>
      <c r="IT63" s="56">
        <v>0</v>
      </c>
      <c r="IU63" s="56">
        <v>10.119999999999999</v>
      </c>
      <c r="IV63" s="56">
        <v>26.84</v>
      </c>
      <c r="IW63" s="56">
        <v>13.2</v>
      </c>
      <c r="IX63" s="56">
        <v>27.81</v>
      </c>
      <c r="IY63" s="56">
        <v>10.119999999999999</v>
      </c>
      <c r="IZ63" s="56">
        <v>26.84</v>
      </c>
      <c r="JA63" s="56">
        <v>46.09</v>
      </c>
      <c r="JB63" s="56">
        <v>44.11</v>
      </c>
      <c r="JC63" s="56">
        <v>1</v>
      </c>
      <c r="JD63" s="56"/>
      <c r="JE63" s="56"/>
      <c r="JF63" s="56"/>
      <c r="JG63" s="56"/>
      <c r="JH63" s="56"/>
      <c r="JI63" s="56"/>
      <c r="JJ63" s="56"/>
      <c r="JK63" s="56"/>
      <c r="JL63" s="56"/>
      <c r="JM63" s="56"/>
      <c r="JN63" s="56"/>
      <c r="JO63" s="56"/>
    </row>
    <row r="64" spans="1:275" x14ac:dyDescent="0.25">
      <c r="A64" s="58">
        <v>43069.352303240739</v>
      </c>
      <c r="B64" s="56" t="s">
        <v>392</v>
      </c>
      <c r="C64" s="56" t="s">
        <v>633</v>
      </c>
      <c r="D64" s="56">
        <v>13</v>
      </c>
      <c r="E64" s="56">
        <v>1</v>
      </c>
      <c r="F64" s="56">
        <v>2100</v>
      </c>
      <c r="G64" s="56" t="s">
        <v>104</v>
      </c>
      <c r="H64" s="56" t="s">
        <v>105</v>
      </c>
      <c r="I64" s="56">
        <v>5.7</v>
      </c>
      <c r="J64" s="56">
        <v>49.7</v>
      </c>
      <c r="K64" s="56">
        <v>149.97300000000001</v>
      </c>
      <c r="L64" s="56">
        <v>1312.55</v>
      </c>
      <c r="M64" s="56">
        <v>111.69</v>
      </c>
      <c r="N64" s="56">
        <v>0</v>
      </c>
      <c r="O64" s="56">
        <v>0</v>
      </c>
      <c r="P64" s="56">
        <v>0</v>
      </c>
      <c r="Q64" s="56">
        <v>0</v>
      </c>
      <c r="R64" s="56">
        <v>505.55700000000002</v>
      </c>
      <c r="S64" s="56">
        <v>971.82600000000002</v>
      </c>
      <c r="T64" s="56">
        <v>2025.88</v>
      </c>
      <c r="U64" s="56">
        <v>119.621</v>
      </c>
      <c r="V64" s="56">
        <v>5197.09</v>
      </c>
      <c r="W64" s="56">
        <v>170.29599999999999</v>
      </c>
      <c r="X64" s="56">
        <v>0</v>
      </c>
      <c r="Y64" s="56">
        <v>0</v>
      </c>
      <c r="Z64" s="56">
        <v>0</v>
      </c>
      <c r="AA64" s="56">
        <v>99.881200000000007</v>
      </c>
      <c r="AB64" s="56">
        <v>0</v>
      </c>
      <c r="AC64" s="56">
        <v>43.669699999999999</v>
      </c>
      <c r="AD64" s="56">
        <v>0</v>
      </c>
      <c r="AE64" s="56">
        <v>0</v>
      </c>
      <c r="AF64" s="56">
        <v>313.84699999999998</v>
      </c>
      <c r="AG64" s="56">
        <v>0</v>
      </c>
      <c r="AH64" s="56">
        <v>0</v>
      </c>
      <c r="AI64" s="56">
        <v>0</v>
      </c>
      <c r="AJ64" s="56">
        <v>0</v>
      </c>
      <c r="AK64" s="56">
        <v>0</v>
      </c>
      <c r="AL64" s="56">
        <v>0</v>
      </c>
      <c r="AM64" s="56">
        <v>0</v>
      </c>
      <c r="AN64" s="56">
        <v>0</v>
      </c>
      <c r="AO64" s="56">
        <v>0</v>
      </c>
      <c r="AP64" s="56">
        <v>0</v>
      </c>
      <c r="AQ64" s="56">
        <v>16.579999999999998</v>
      </c>
      <c r="AR64" s="56">
        <v>33.67</v>
      </c>
      <c r="AS64" s="56">
        <v>1.17</v>
      </c>
      <c r="AT64" s="56">
        <v>0</v>
      </c>
      <c r="AU64" s="56">
        <v>8.0399999999999991</v>
      </c>
      <c r="AV64" s="56">
        <v>0</v>
      </c>
      <c r="AW64" s="56">
        <v>0</v>
      </c>
      <c r="AX64" s="56">
        <v>5.5</v>
      </c>
      <c r="AY64" s="56">
        <v>14.16</v>
      </c>
      <c r="AZ64" s="56">
        <v>21.53</v>
      </c>
      <c r="BA64" s="56">
        <v>1.21</v>
      </c>
      <c r="BB64" s="56">
        <v>101.86</v>
      </c>
      <c r="BC64" s="56">
        <v>59.46</v>
      </c>
      <c r="BD64" s="56">
        <v>0</v>
      </c>
      <c r="BE64" s="56">
        <v>1.78355</v>
      </c>
      <c r="BF64" s="56">
        <v>1.2753799999999999E-2</v>
      </c>
      <c r="BG64" s="56">
        <v>0</v>
      </c>
      <c r="BH64" s="56">
        <v>0</v>
      </c>
      <c r="BI64" s="56">
        <v>0</v>
      </c>
      <c r="BJ64" s="56">
        <v>0</v>
      </c>
      <c r="BK64" s="56">
        <v>7.4915999999999996E-2</v>
      </c>
      <c r="BL64" s="56">
        <v>0.15284500000000001</v>
      </c>
      <c r="BM64" s="56">
        <v>0.25846799999999998</v>
      </c>
      <c r="BN64" s="56">
        <v>1.0530599999999999E-2</v>
      </c>
      <c r="BO64" s="56">
        <v>2.2930600000000001</v>
      </c>
      <c r="BP64" s="56">
        <v>1.7963</v>
      </c>
      <c r="BQ64" s="56">
        <v>157.476</v>
      </c>
      <c r="BR64" s="56">
        <v>1499.37</v>
      </c>
      <c r="BS64" s="56">
        <v>111.69</v>
      </c>
      <c r="BT64" s="56">
        <v>0</v>
      </c>
      <c r="BU64" s="56">
        <v>0</v>
      </c>
      <c r="BV64" s="56">
        <v>505.55700000000002</v>
      </c>
      <c r="BW64" s="56">
        <v>975.74599999999998</v>
      </c>
      <c r="BX64" s="56">
        <v>2025.88</v>
      </c>
      <c r="BY64" s="56">
        <v>119.621</v>
      </c>
      <c r="BZ64" s="56">
        <v>5395.35</v>
      </c>
      <c r="CA64" s="56">
        <v>178.816</v>
      </c>
      <c r="CB64" s="56">
        <v>0</v>
      </c>
      <c r="CC64" s="56">
        <v>0</v>
      </c>
      <c r="CD64" s="56">
        <v>0</v>
      </c>
      <c r="CE64" s="56">
        <v>99.881200000000007</v>
      </c>
      <c r="CF64" s="56">
        <v>0</v>
      </c>
      <c r="CG64" s="56">
        <v>43.669699999999999</v>
      </c>
      <c r="CH64" s="56">
        <v>0</v>
      </c>
      <c r="CI64" s="56">
        <v>0</v>
      </c>
      <c r="CJ64" s="56">
        <v>322.36700000000002</v>
      </c>
      <c r="CK64" s="56">
        <v>0</v>
      </c>
      <c r="CL64" s="56">
        <v>0</v>
      </c>
      <c r="CM64" s="56">
        <v>0</v>
      </c>
      <c r="CN64" s="56">
        <v>0</v>
      </c>
      <c r="CO64" s="56">
        <v>0</v>
      </c>
      <c r="CP64" s="56">
        <v>0</v>
      </c>
      <c r="CQ64" s="56">
        <v>0</v>
      </c>
      <c r="CR64" s="56">
        <v>0</v>
      </c>
      <c r="CS64" s="56">
        <v>0</v>
      </c>
      <c r="CT64" s="56">
        <v>0</v>
      </c>
      <c r="CU64" s="56">
        <v>17.45</v>
      </c>
      <c r="CV64" s="56">
        <v>38.5</v>
      </c>
      <c r="CW64" s="56">
        <v>1.17</v>
      </c>
      <c r="CX64" s="56">
        <v>0</v>
      </c>
      <c r="CY64" s="56">
        <v>8.0399999999999991</v>
      </c>
      <c r="CZ64" s="56">
        <v>5.5</v>
      </c>
      <c r="DA64" s="56">
        <v>14.21</v>
      </c>
      <c r="DB64" s="56">
        <v>21.53</v>
      </c>
      <c r="DC64" s="56">
        <v>1.21</v>
      </c>
      <c r="DD64" s="56">
        <v>107.61</v>
      </c>
      <c r="DE64" s="56">
        <v>65.16</v>
      </c>
      <c r="DF64" s="56">
        <v>0</v>
      </c>
      <c r="DG64" s="56">
        <v>1.9902899999999999</v>
      </c>
      <c r="DH64" s="56">
        <v>1.2753799999999999E-2</v>
      </c>
      <c r="DI64" s="56">
        <v>0</v>
      </c>
      <c r="DJ64" s="56">
        <v>0</v>
      </c>
      <c r="DK64" s="56">
        <v>7.4915999999999996E-2</v>
      </c>
      <c r="DL64" s="56">
        <v>0.153723</v>
      </c>
      <c r="DM64" s="56">
        <v>0.25846799999999998</v>
      </c>
      <c r="DN64" s="56">
        <v>1.0530599999999999E-2</v>
      </c>
      <c r="DO64" s="56">
        <v>2.50068</v>
      </c>
      <c r="DP64" s="56">
        <v>2.00305</v>
      </c>
      <c r="DQ64" s="56" t="s">
        <v>925</v>
      </c>
      <c r="DR64" s="56" t="s">
        <v>875</v>
      </c>
      <c r="DS64" s="56" t="s">
        <v>22</v>
      </c>
      <c r="DT64" s="56">
        <v>0.207621</v>
      </c>
      <c r="DU64" s="56">
        <v>0.20674300000000001</v>
      </c>
      <c r="DV64" s="56">
        <v>5.3433700000000002</v>
      </c>
      <c r="DW64" s="56">
        <v>8.7477</v>
      </c>
      <c r="DX64" s="56"/>
      <c r="DY64" s="56"/>
      <c r="DZ64" s="56"/>
      <c r="EA64" s="56"/>
      <c r="EB64" s="56"/>
      <c r="EC64" s="56"/>
      <c r="ED64" s="56"/>
      <c r="EE64" s="56"/>
      <c r="EF64" s="56"/>
      <c r="EG64" s="56"/>
      <c r="EH64" s="56"/>
      <c r="EI64" s="56"/>
      <c r="EJ64" s="56"/>
      <c r="EK64" s="56"/>
      <c r="EL64" s="56"/>
      <c r="EM64" s="56"/>
      <c r="EN64" s="56">
        <v>149.97300000000001</v>
      </c>
      <c r="EO64" s="56">
        <v>1312.55</v>
      </c>
      <c r="EP64" s="56">
        <v>111.69</v>
      </c>
      <c r="EQ64" s="56">
        <v>0</v>
      </c>
      <c r="ER64" s="56">
        <v>0</v>
      </c>
      <c r="ES64" s="56">
        <v>0</v>
      </c>
      <c r="ET64" s="56">
        <v>0</v>
      </c>
      <c r="EU64" s="56">
        <v>505.55700000000002</v>
      </c>
      <c r="EV64" s="56">
        <v>971.82600000000002</v>
      </c>
      <c r="EW64" s="56">
        <v>2025.88</v>
      </c>
      <c r="EX64" s="56">
        <v>119.621</v>
      </c>
      <c r="EY64" s="56">
        <v>5197.09</v>
      </c>
      <c r="EZ64" s="56">
        <v>170.29599999999999</v>
      </c>
      <c r="FA64" s="56">
        <v>0</v>
      </c>
      <c r="FB64" s="56">
        <v>0</v>
      </c>
      <c r="FC64" s="56">
        <v>0</v>
      </c>
      <c r="FD64" s="56">
        <v>99.881200000000007</v>
      </c>
      <c r="FE64" s="56">
        <v>0</v>
      </c>
      <c r="FF64" s="56">
        <v>43.669699999999999</v>
      </c>
      <c r="FG64" s="56">
        <v>0</v>
      </c>
      <c r="FH64" s="56">
        <v>0</v>
      </c>
      <c r="FI64" s="56">
        <v>313.84699999999998</v>
      </c>
      <c r="FJ64" s="56">
        <v>0</v>
      </c>
      <c r="FK64" s="56">
        <v>0</v>
      </c>
      <c r="FL64" s="56">
        <v>0</v>
      </c>
      <c r="FM64" s="56">
        <v>0</v>
      </c>
      <c r="FN64" s="56">
        <v>0</v>
      </c>
      <c r="FO64" s="56">
        <v>0</v>
      </c>
      <c r="FP64" s="56">
        <v>0</v>
      </c>
      <c r="FQ64" s="56">
        <v>0</v>
      </c>
      <c r="FR64" s="56">
        <v>0</v>
      </c>
      <c r="FS64" s="56">
        <v>0</v>
      </c>
      <c r="FT64" s="56">
        <v>16.579999999999998</v>
      </c>
      <c r="FU64" s="56">
        <v>33.67</v>
      </c>
      <c r="FV64" s="56">
        <v>1.17</v>
      </c>
      <c r="FW64" s="56">
        <v>0</v>
      </c>
      <c r="FX64" s="56">
        <v>8.0399999999999991</v>
      </c>
      <c r="FY64" s="56">
        <v>0</v>
      </c>
      <c r="FZ64" s="56">
        <v>0</v>
      </c>
      <c r="GA64" s="56">
        <v>5.5</v>
      </c>
      <c r="GB64" s="56">
        <v>14.16</v>
      </c>
      <c r="GC64" s="56">
        <v>21.53</v>
      </c>
      <c r="GD64" s="56">
        <v>1.21</v>
      </c>
      <c r="GE64" s="56">
        <v>101.86</v>
      </c>
      <c r="GF64" s="56">
        <v>0</v>
      </c>
      <c r="GG64" s="56">
        <v>1.78355</v>
      </c>
      <c r="GH64" s="56">
        <v>1.2753799999999999E-2</v>
      </c>
      <c r="GI64" s="56">
        <v>0</v>
      </c>
      <c r="GJ64" s="56">
        <v>0</v>
      </c>
      <c r="GK64" s="56">
        <v>0</v>
      </c>
      <c r="GL64" s="56">
        <v>0</v>
      </c>
      <c r="GM64" s="56">
        <v>7.4915999999999996E-2</v>
      </c>
      <c r="GN64" s="56">
        <v>0.15284500000000001</v>
      </c>
      <c r="GO64" s="56">
        <v>0.25846799999999998</v>
      </c>
      <c r="GP64" s="56">
        <v>1.0530599999999999E-2</v>
      </c>
      <c r="GQ64" s="56">
        <v>2.2930600000000001</v>
      </c>
      <c r="GR64" s="56">
        <v>365.69200000000001</v>
      </c>
      <c r="GS64" s="56">
        <v>3417</v>
      </c>
      <c r="GT64" s="56">
        <v>111.69</v>
      </c>
      <c r="GU64" s="56">
        <v>0</v>
      </c>
      <c r="GV64" s="56">
        <v>0</v>
      </c>
      <c r="GW64" s="56">
        <v>2135</v>
      </c>
      <c r="GX64" s="56">
        <v>930.00099999999998</v>
      </c>
      <c r="GY64" s="56">
        <v>2637.81</v>
      </c>
      <c r="GZ64" s="56">
        <v>297.5</v>
      </c>
      <c r="HA64" s="56">
        <v>9894.7000000000007</v>
      </c>
      <c r="HB64" s="56">
        <v>304.37400000000002</v>
      </c>
      <c r="HC64" s="56">
        <v>0</v>
      </c>
      <c r="HD64" s="56">
        <v>0</v>
      </c>
      <c r="HE64" s="56">
        <v>0</v>
      </c>
      <c r="HF64" s="56">
        <v>154.51900000000001</v>
      </c>
      <c r="HG64" s="56">
        <v>0</v>
      </c>
      <c r="HH64" s="56">
        <v>65.400000000000006</v>
      </c>
      <c r="HI64" s="56">
        <v>0</v>
      </c>
      <c r="HJ64" s="56">
        <v>0</v>
      </c>
      <c r="HK64" s="56">
        <v>524.29300000000001</v>
      </c>
      <c r="HL64" s="56">
        <v>0</v>
      </c>
      <c r="HM64" s="56">
        <v>0</v>
      </c>
      <c r="HN64" s="56">
        <v>0</v>
      </c>
      <c r="HO64" s="56">
        <v>0</v>
      </c>
      <c r="HP64" s="56">
        <v>0</v>
      </c>
      <c r="HQ64" s="56">
        <v>0</v>
      </c>
      <c r="HR64" s="56">
        <v>0</v>
      </c>
      <c r="HS64" s="56">
        <v>0</v>
      </c>
      <c r="HT64" s="56">
        <v>0</v>
      </c>
      <c r="HU64" s="56">
        <v>0</v>
      </c>
      <c r="HV64" s="56">
        <v>30.5</v>
      </c>
      <c r="HW64" s="56">
        <v>75.56</v>
      </c>
      <c r="HX64" s="56">
        <v>1.17</v>
      </c>
      <c r="HY64" s="56">
        <v>0</v>
      </c>
      <c r="HZ64" s="56">
        <v>12.43</v>
      </c>
      <c r="IA64" s="56">
        <v>23.59</v>
      </c>
      <c r="IB64" s="56">
        <v>14.91</v>
      </c>
      <c r="IC64" s="56">
        <v>28.27</v>
      </c>
      <c r="ID64" s="56">
        <v>2.82</v>
      </c>
      <c r="IE64" s="56">
        <v>189.25</v>
      </c>
      <c r="IF64" s="56">
        <v>0</v>
      </c>
      <c r="IG64" s="56">
        <v>3.4108700000000001</v>
      </c>
      <c r="IH64" s="56">
        <v>1.2753799999999999E-2</v>
      </c>
      <c r="II64" s="56">
        <v>0</v>
      </c>
      <c r="IJ64" s="56">
        <v>0</v>
      </c>
      <c r="IK64" s="56">
        <v>0.33579999999999999</v>
      </c>
      <c r="IL64" s="56">
        <v>0.11074100000000001</v>
      </c>
      <c r="IM64" s="56">
        <v>0.35138000000000003</v>
      </c>
      <c r="IN64" s="56">
        <v>4.1461199999999997E-3</v>
      </c>
      <c r="IO64" s="56">
        <v>4.2256900000000002</v>
      </c>
      <c r="IP64" s="56">
        <v>49.7</v>
      </c>
      <c r="IQ64" s="56">
        <v>0</v>
      </c>
      <c r="IR64" s="56">
        <v>52.5</v>
      </c>
      <c r="IS64" s="56">
        <v>0</v>
      </c>
      <c r="IT64" s="56">
        <v>0</v>
      </c>
      <c r="IU64" s="56">
        <v>36.21</v>
      </c>
      <c r="IV64" s="56">
        <v>23.25</v>
      </c>
      <c r="IW64" s="56">
        <v>41.11</v>
      </c>
      <c r="IX64" s="56">
        <v>24.05</v>
      </c>
      <c r="IY64" s="56">
        <v>36.21</v>
      </c>
      <c r="IZ64" s="56">
        <v>23.25</v>
      </c>
      <c r="JA64" s="56">
        <v>80</v>
      </c>
      <c r="JB64" s="56">
        <v>39.659999999999997</v>
      </c>
      <c r="JC64" s="56">
        <v>1</v>
      </c>
      <c r="JD64" s="56"/>
      <c r="JE64" s="56"/>
      <c r="JF64" s="56"/>
      <c r="JG64" s="56"/>
      <c r="JH64" s="56"/>
      <c r="JI64" s="56"/>
      <c r="JJ64" s="56"/>
      <c r="JK64" s="56"/>
      <c r="JL64" s="56"/>
      <c r="JM64" s="56"/>
      <c r="JN64" s="56"/>
      <c r="JO64" s="56"/>
    </row>
    <row r="65" spans="1:275" x14ac:dyDescent="0.25">
      <c r="A65" s="58">
        <v>43069.352349537039</v>
      </c>
      <c r="B65" s="56" t="s">
        <v>393</v>
      </c>
      <c r="C65" s="56" t="s">
        <v>634</v>
      </c>
      <c r="D65" s="56">
        <v>14</v>
      </c>
      <c r="E65" s="56">
        <v>1</v>
      </c>
      <c r="F65" s="56">
        <v>2100</v>
      </c>
      <c r="G65" s="56" t="s">
        <v>104</v>
      </c>
      <c r="H65" s="56" t="s">
        <v>105</v>
      </c>
      <c r="I65" s="56">
        <v>6.85</v>
      </c>
      <c r="J65" s="56">
        <v>48.1</v>
      </c>
      <c r="K65" s="56">
        <v>160.32300000000001</v>
      </c>
      <c r="L65" s="56">
        <v>1087.75</v>
      </c>
      <c r="M65" s="56">
        <v>111.69</v>
      </c>
      <c r="N65" s="56">
        <v>0</v>
      </c>
      <c r="O65" s="56">
        <v>0</v>
      </c>
      <c r="P65" s="56">
        <v>0</v>
      </c>
      <c r="Q65" s="56">
        <v>0</v>
      </c>
      <c r="R65" s="56">
        <v>505.55700000000002</v>
      </c>
      <c r="S65" s="56">
        <v>959.57799999999997</v>
      </c>
      <c r="T65" s="56">
        <v>2025.88</v>
      </c>
      <c r="U65" s="56">
        <v>119.621</v>
      </c>
      <c r="V65" s="56">
        <v>4970.3999999999996</v>
      </c>
      <c r="W65" s="56">
        <v>182.24199999999999</v>
      </c>
      <c r="X65" s="56">
        <v>0</v>
      </c>
      <c r="Y65" s="56">
        <v>0</v>
      </c>
      <c r="Z65" s="56">
        <v>0</v>
      </c>
      <c r="AA65" s="56">
        <v>103.059</v>
      </c>
      <c r="AB65" s="56">
        <v>0</v>
      </c>
      <c r="AC65" s="56">
        <v>43.669699999999999</v>
      </c>
      <c r="AD65" s="56">
        <v>0</v>
      </c>
      <c r="AE65" s="56">
        <v>0</v>
      </c>
      <c r="AF65" s="56">
        <v>328.971</v>
      </c>
      <c r="AG65" s="56">
        <v>0</v>
      </c>
      <c r="AH65" s="56">
        <v>0</v>
      </c>
      <c r="AI65" s="56">
        <v>0</v>
      </c>
      <c r="AJ65" s="56">
        <v>0</v>
      </c>
      <c r="AK65" s="56">
        <v>0</v>
      </c>
      <c r="AL65" s="56">
        <v>0</v>
      </c>
      <c r="AM65" s="56">
        <v>0</v>
      </c>
      <c r="AN65" s="56">
        <v>0</v>
      </c>
      <c r="AO65" s="56">
        <v>0</v>
      </c>
      <c r="AP65" s="56">
        <v>0</v>
      </c>
      <c r="AQ65" s="56">
        <v>17.61</v>
      </c>
      <c r="AR65" s="56">
        <v>27.15</v>
      </c>
      <c r="AS65" s="56">
        <v>1.1200000000000001</v>
      </c>
      <c r="AT65" s="56">
        <v>0</v>
      </c>
      <c r="AU65" s="56">
        <v>8.35</v>
      </c>
      <c r="AV65" s="56">
        <v>0</v>
      </c>
      <c r="AW65" s="56">
        <v>0</v>
      </c>
      <c r="AX65" s="56">
        <v>5.26</v>
      </c>
      <c r="AY65" s="56">
        <v>13.62</v>
      </c>
      <c r="AZ65" s="56">
        <v>20.6</v>
      </c>
      <c r="BA65" s="56">
        <v>1.1499999999999999</v>
      </c>
      <c r="BB65" s="56">
        <v>94.86</v>
      </c>
      <c r="BC65" s="56">
        <v>54.23</v>
      </c>
      <c r="BD65" s="56">
        <v>0</v>
      </c>
      <c r="BE65" s="56">
        <v>1.5650200000000001</v>
      </c>
      <c r="BF65" s="56">
        <v>1.2753799999999999E-2</v>
      </c>
      <c r="BG65" s="56">
        <v>0</v>
      </c>
      <c r="BH65" s="56">
        <v>0</v>
      </c>
      <c r="BI65" s="56">
        <v>0</v>
      </c>
      <c r="BJ65" s="56">
        <v>0</v>
      </c>
      <c r="BK65" s="56">
        <v>7.4915999999999996E-2</v>
      </c>
      <c r="BL65" s="56">
        <v>0.15286</v>
      </c>
      <c r="BM65" s="56">
        <v>0.25846799999999998</v>
      </c>
      <c r="BN65" s="56">
        <v>1.0530599999999999E-2</v>
      </c>
      <c r="BO65" s="56">
        <v>2.0745499999999999</v>
      </c>
      <c r="BP65" s="56">
        <v>1.5777699999999999</v>
      </c>
      <c r="BQ65" s="56">
        <v>175.54599999999999</v>
      </c>
      <c r="BR65" s="56">
        <v>1283.32</v>
      </c>
      <c r="BS65" s="56">
        <v>111.69</v>
      </c>
      <c r="BT65" s="56">
        <v>0</v>
      </c>
      <c r="BU65" s="56">
        <v>0</v>
      </c>
      <c r="BV65" s="56">
        <v>505.55700000000002</v>
      </c>
      <c r="BW65" s="56">
        <v>964.49400000000003</v>
      </c>
      <c r="BX65" s="56">
        <v>2025.88</v>
      </c>
      <c r="BY65" s="56">
        <v>119.621</v>
      </c>
      <c r="BZ65" s="56">
        <v>5186.1099999999997</v>
      </c>
      <c r="CA65" s="56">
        <v>199.547</v>
      </c>
      <c r="CB65" s="56">
        <v>0</v>
      </c>
      <c r="CC65" s="56">
        <v>0</v>
      </c>
      <c r="CD65" s="56">
        <v>0</v>
      </c>
      <c r="CE65" s="56">
        <v>103.059</v>
      </c>
      <c r="CF65" s="56">
        <v>0</v>
      </c>
      <c r="CG65" s="56">
        <v>43.669699999999999</v>
      </c>
      <c r="CH65" s="56">
        <v>0</v>
      </c>
      <c r="CI65" s="56">
        <v>0</v>
      </c>
      <c r="CJ65" s="56">
        <v>346.27499999999998</v>
      </c>
      <c r="CK65" s="56">
        <v>0</v>
      </c>
      <c r="CL65" s="56">
        <v>0</v>
      </c>
      <c r="CM65" s="56">
        <v>0</v>
      </c>
      <c r="CN65" s="56">
        <v>0</v>
      </c>
      <c r="CO65" s="56">
        <v>0</v>
      </c>
      <c r="CP65" s="56">
        <v>0</v>
      </c>
      <c r="CQ65" s="56">
        <v>0</v>
      </c>
      <c r="CR65" s="56">
        <v>0</v>
      </c>
      <c r="CS65" s="56">
        <v>0</v>
      </c>
      <c r="CT65" s="56">
        <v>0</v>
      </c>
      <c r="CU65" s="56">
        <v>19.41</v>
      </c>
      <c r="CV65" s="56">
        <v>32.200000000000003</v>
      </c>
      <c r="CW65" s="56">
        <v>1.1200000000000001</v>
      </c>
      <c r="CX65" s="56">
        <v>0</v>
      </c>
      <c r="CY65" s="56">
        <v>8.35</v>
      </c>
      <c r="CZ65" s="56">
        <v>5.26</v>
      </c>
      <c r="DA65" s="56">
        <v>13.67</v>
      </c>
      <c r="DB65" s="56">
        <v>20.6</v>
      </c>
      <c r="DC65" s="56">
        <v>1.1499999999999999</v>
      </c>
      <c r="DD65" s="56">
        <v>101.76</v>
      </c>
      <c r="DE65" s="56">
        <v>61.08</v>
      </c>
      <c r="DF65" s="56">
        <v>0</v>
      </c>
      <c r="DG65" s="56">
        <v>1.79762</v>
      </c>
      <c r="DH65" s="56">
        <v>1.2753799999999999E-2</v>
      </c>
      <c r="DI65" s="56">
        <v>0</v>
      </c>
      <c r="DJ65" s="56">
        <v>0</v>
      </c>
      <c r="DK65" s="56">
        <v>7.4915999999999996E-2</v>
      </c>
      <c r="DL65" s="56">
        <v>0.15365500000000001</v>
      </c>
      <c r="DM65" s="56">
        <v>0.25846799999999998</v>
      </c>
      <c r="DN65" s="56">
        <v>1.0530599999999999E-2</v>
      </c>
      <c r="DO65" s="56">
        <v>2.3079499999999999</v>
      </c>
      <c r="DP65" s="56">
        <v>1.8103800000000001</v>
      </c>
      <c r="DQ65" s="56" t="s">
        <v>925</v>
      </c>
      <c r="DR65" s="56" t="s">
        <v>875</v>
      </c>
      <c r="DS65" s="56" t="s">
        <v>22</v>
      </c>
      <c r="DT65" s="56">
        <v>0.23339699999999999</v>
      </c>
      <c r="DU65" s="56">
        <v>0.232602</v>
      </c>
      <c r="DV65" s="56">
        <v>6.7806600000000001</v>
      </c>
      <c r="DW65" s="56">
        <v>11.2148</v>
      </c>
      <c r="DX65" s="56"/>
      <c r="DY65" s="56"/>
      <c r="DZ65" s="56"/>
      <c r="EA65" s="56"/>
      <c r="EB65" s="56"/>
      <c r="EC65" s="56"/>
      <c r="ED65" s="56"/>
      <c r="EE65" s="56"/>
      <c r="EF65" s="56"/>
      <c r="EG65" s="56"/>
      <c r="EH65" s="56"/>
      <c r="EI65" s="56"/>
      <c r="EJ65" s="56"/>
      <c r="EK65" s="56"/>
      <c r="EL65" s="56"/>
      <c r="EM65" s="56"/>
      <c r="EN65" s="56">
        <v>160.32300000000001</v>
      </c>
      <c r="EO65" s="56">
        <v>1087.75</v>
      </c>
      <c r="EP65" s="56">
        <v>111.69</v>
      </c>
      <c r="EQ65" s="56">
        <v>0</v>
      </c>
      <c r="ER65" s="56">
        <v>0</v>
      </c>
      <c r="ES65" s="56">
        <v>0</v>
      </c>
      <c r="ET65" s="56">
        <v>0</v>
      </c>
      <c r="EU65" s="56">
        <v>505.55700000000002</v>
      </c>
      <c r="EV65" s="56">
        <v>959.57799999999997</v>
      </c>
      <c r="EW65" s="56">
        <v>2025.88</v>
      </c>
      <c r="EX65" s="56">
        <v>119.621</v>
      </c>
      <c r="EY65" s="56">
        <v>4970.3999999999996</v>
      </c>
      <c r="EZ65" s="56">
        <v>182.24199999999999</v>
      </c>
      <c r="FA65" s="56">
        <v>0</v>
      </c>
      <c r="FB65" s="56">
        <v>0</v>
      </c>
      <c r="FC65" s="56">
        <v>0</v>
      </c>
      <c r="FD65" s="56">
        <v>103.059</v>
      </c>
      <c r="FE65" s="56">
        <v>0</v>
      </c>
      <c r="FF65" s="56">
        <v>43.669699999999999</v>
      </c>
      <c r="FG65" s="56">
        <v>0</v>
      </c>
      <c r="FH65" s="56">
        <v>0</v>
      </c>
      <c r="FI65" s="56">
        <v>328.971</v>
      </c>
      <c r="FJ65" s="56">
        <v>0</v>
      </c>
      <c r="FK65" s="56">
        <v>0</v>
      </c>
      <c r="FL65" s="56">
        <v>0</v>
      </c>
      <c r="FM65" s="56">
        <v>0</v>
      </c>
      <c r="FN65" s="56">
        <v>0</v>
      </c>
      <c r="FO65" s="56">
        <v>0</v>
      </c>
      <c r="FP65" s="56">
        <v>0</v>
      </c>
      <c r="FQ65" s="56">
        <v>0</v>
      </c>
      <c r="FR65" s="56">
        <v>0</v>
      </c>
      <c r="FS65" s="56">
        <v>0</v>
      </c>
      <c r="FT65" s="56">
        <v>17.61</v>
      </c>
      <c r="FU65" s="56">
        <v>27.15</v>
      </c>
      <c r="FV65" s="56">
        <v>1.1200000000000001</v>
      </c>
      <c r="FW65" s="56">
        <v>0</v>
      </c>
      <c r="FX65" s="56">
        <v>8.35</v>
      </c>
      <c r="FY65" s="56">
        <v>0</v>
      </c>
      <c r="FZ65" s="56">
        <v>0</v>
      </c>
      <c r="GA65" s="56">
        <v>5.26</v>
      </c>
      <c r="GB65" s="56">
        <v>13.62</v>
      </c>
      <c r="GC65" s="56">
        <v>20.6</v>
      </c>
      <c r="GD65" s="56">
        <v>1.1499999999999999</v>
      </c>
      <c r="GE65" s="56">
        <v>94.86</v>
      </c>
      <c r="GF65" s="56">
        <v>0</v>
      </c>
      <c r="GG65" s="56">
        <v>1.5650200000000001</v>
      </c>
      <c r="GH65" s="56">
        <v>1.2753799999999999E-2</v>
      </c>
      <c r="GI65" s="56">
        <v>0</v>
      </c>
      <c r="GJ65" s="56">
        <v>0</v>
      </c>
      <c r="GK65" s="56">
        <v>0</v>
      </c>
      <c r="GL65" s="56">
        <v>0</v>
      </c>
      <c r="GM65" s="56">
        <v>7.4915999999999996E-2</v>
      </c>
      <c r="GN65" s="56">
        <v>0.15286</v>
      </c>
      <c r="GO65" s="56">
        <v>0.25846799999999998</v>
      </c>
      <c r="GP65" s="56">
        <v>1.0530599999999999E-2</v>
      </c>
      <c r="GQ65" s="56">
        <v>2.0745499999999999</v>
      </c>
      <c r="GR65" s="56">
        <v>413.59399999999999</v>
      </c>
      <c r="GS65" s="56">
        <v>2961.78</v>
      </c>
      <c r="GT65" s="56">
        <v>111.69</v>
      </c>
      <c r="GU65" s="56">
        <v>0</v>
      </c>
      <c r="GV65" s="56">
        <v>0</v>
      </c>
      <c r="GW65" s="56">
        <v>2135</v>
      </c>
      <c r="GX65" s="56">
        <v>930.00099999999998</v>
      </c>
      <c r="GY65" s="56">
        <v>2637.81</v>
      </c>
      <c r="GZ65" s="56">
        <v>297.5</v>
      </c>
      <c r="HA65" s="56">
        <v>9487.3799999999992</v>
      </c>
      <c r="HB65" s="56">
        <v>344.61599999999999</v>
      </c>
      <c r="HC65" s="56">
        <v>0</v>
      </c>
      <c r="HD65" s="56">
        <v>0</v>
      </c>
      <c r="HE65" s="56">
        <v>0</v>
      </c>
      <c r="HF65" s="56">
        <v>157.583</v>
      </c>
      <c r="HG65" s="56">
        <v>0</v>
      </c>
      <c r="HH65" s="56">
        <v>65.400000000000006</v>
      </c>
      <c r="HI65" s="56">
        <v>0</v>
      </c>
      <c r="HJ65" s="56">
        <v>0</v>
      </c>
      <c r="HK65" s="56">
        <v>567.59900000000005</v>
      </c>
      <c r="HL65" s="56">
        <v>0</v>
      </c>
      <c r="HM65" s="56">
        <v>0</v>
      </c>
      <c r="HN65" s="56">
        <v>0</v>
      </c>
      <c r="HO65" s="56">
        <v>0</v>
      </c>
      <c r="HP65" s="56">
        <v>0</v>
      </c>
      <c r="HQ65" s="56">
        <v>0</v>
      </c>
      <c r="HR65" s="56">
        <v>0</v>
      </c>
      <c r="HS65" s="56">
        <v>0</v>
      </c>
      <c r="HT65" s="56">
        <v>0</v>
      </c>
      <c r="HU65" s="56">
        <v>0</v>
      </c>
      <c r="HV65" s="56">
        <v>34.380000000000003</v>
      </c>
      <c r="HW65" s="56">
        <v>66.819999999999993</v>
      </c>
      <c r="HX65" s="56">
        <v>1.1200000000000001</v>
      </c>
      <c r="HY65" s="56">
        <v>0</v>
      </c>
      <c r="HZ65" s="56">
        <v>12.77</v>
      </c>
      <c r="IA65" s="56">
        <v>22.6</v>
      </c>
      <c r="IB65" s="56">
        <v>14.52</v>
      </c>
      <c r="IC65" s="56">
        <v>27.07</v>
      </c>
      <c r="ID65" s="56">
        <v>2.72</v>
      </c>
      <c r="IE65" s="56">
        <v>182</v>
      </c>
      <c r="IF65" s="56">
        <v>0</v>
      </c>
      <c r="IG65" s="56">
        <v>3.1716700000000002</v>
      </c>
      <c r="IH65" s="56">
        <v>1.2753799999999999E-2</v>
      </c>
      <c r="II65" s="56">
        <v>0</v>
      </c>
      <c r="IJ65" s="56">
        <v>0</v>
      </c>
      <c r="IK65" s="56">
        <v>0.33579999999999999</v>
      </c>
      <c r="IL65" s="56">
        <v>0.11074100000000001</v>
      </c>
      <c r="IM65" s="56">
        <v>0.35138000000000003</v>
      </c>
      <c r="IN65" s="56">
        <v>4.1461199999999997E-3</v>
      </c>
      <c r="IO65" s="56">
        <v>3.9864899999999999</v>
      </c>
      <c r="IP65" s="56">
        <v>48.1</v>
      </c>
      <c r="IQ65" s="56">
        <v>0</v>
      </c>
      <c r="IR65" s="56">
        <v>51.5</v>
      </c>
      <c r="IS65" s="56">
        <v>0</v>
      </c>
      <c r="IT65" s="56">
        <v>0</v>
      </c>
      <c r="IU65" s="56">
        <v>29.64</v>
      </c>
      <c r="IV65" s="56">
        <v>24.59</v>
      </c>
      <c r="IW65" s="56">
        <v>34.83</v>
      </c>
      <c r="IX65" s="56">
        <v>26.25</v>
      </c>
      <c r="IY65" s="56">
        <v>29.64</v>
      </c>
      <c r="IZ65" s="56">
        <v>24.59</v>
      </c>
      <c r="JA65" s="56">
        <v>71.39</v>
      </c>
      <c r="JB65" s="56">
        <v>43.7</v>
      </c>
      <c r="JC65" s="56">
        <v>1</v>
      </c>
      <c r="JD65" s="56"/>
      <c r="JE65" s="56"/>
      <c r="JF65" s="56"/>
      <c r="JG65" s="56"/>
      <c r="JH65" s="56"/>
      <c r="JI65" s="56"/>
      <c r="JJ65" s="56"/>
      <c r="JK65" s="56"/>
      <c r="JL65" s="56"/>
      <c r="JM65" s="56"/>
      <c r="JN65" s="56"/>
      <c r="JO65" s="56"/>
    </row>
    <row r="66" spans="1:275" x14ac:dyDescent="0.25">
      <c r="A66" s="58">
        <v>43069.352349537039</v>
      </c>
      <c r="B66" s="56" t="s">
        <v>394</v>
      </c>
      <c r="C66" s="56" t="s">
        <v>635</v>
      </c>
      <c r="D66" s="56">
        <v>15</v>
      </c>
      <c r="E66" s="56">
        <v>1</v>
      </c>
      <c r="F66" s="56">
        <v>2100</v>
      </c>
      <c r="G66" s="56" t="s">
        <v>104</v>
      </c>
      <c r="H66" s="56" t="s">
        <v>105</v>
      </c>
      <c r="I66" s="56">
        <v>6.7</v>
      </c>
      <c r="J66" s="56">
        <v>54.3</v>
      </c>
      <c r="K66" s="56">
        <v>3.8508</v>
      </c>
      <c r="L66" s="56">
        <v>4638.2</v>
      </c>
      <c r="M66" s="56">
        <v>111.69</v>
      </c>
      <c r="N66" s="56">
        <v>0</v>
      </c>
      <c r="O66" s="56">
        <v>0</v>
      </c>
      <c r="P66" s="56">
        <v>0</v>
      </c>
      <c r="Q66" s="56">
        <v>0</v>
      </c>
      <c r="R66" s="56">
        <v>505.55700000000002</v>
      </c>
      <c r="S66" s="56">
        <v>1041.3399999999999</v>
      </c>
      <c r="T66" s="56">
        <v>2025.88</v>
      </c>
      <c r="U66" s="56">
        <v>119.621</v>
      </c>
      <c r="V66" s="56">
        <v>8446.14</v>
      </c>
      <c r="W66" s="56">
        <v>4.3729199999999997</v>
      </c>
      <c r="X66" s="56">
        <v>0</v>
      </c>
      <c r="Y66" s="56">
        <v>0</v>
      </c>
      <c r="Z66" s="56">
        <v>0</v>
      </c>
      <c r="AA66" s="56">
        <v>74.662099999999995</v>
      </c>
      <c r="AB66" s="56">
        <v>0</v>
      </c>
      <c r="AC66" s="56">
        <v>43.669699999999999</v>
      </c>
      <c r="AD66" s="56">
        <v>0</v>
      </c>
      <c r="AE66" s="56">
        <v>0</v>
      </c>
      <c r="AF66" s="56">
        <v>122.705</v>
      </c>
      <c r="AG66" s="56">
        <v>0</v>
      </c>
      <c r="AH66" s="56">
        <v>0</v>
      </c>
      <c r="AI66" s="56">
        <v>0</v>
      </c>
      <c r="AJ66" s="56">
        <v>0</v>
      </c>
      <c r="AK66" s="56">
        <v>0</v>
      </c>
      <c r="AL66" s="56">
        <v>0</v>
      </c>
      <c r="AM66" s="56">
        <v>0</v>
      </c>
      <c r="AN66" s="56">
        <v>0</v>
      </c>
      <c r="AO66" s="56">
        <v>0</v>
      </c>
      <c r="AP66" s="56">
        <v>0</v>
      </c>
      <c r="AQ66" s="56">
        <v>0.43</v>
      </c>
      <c r="AR66" s="56">
        <v>81.89</v>
      </c>
      <c r="AS66" s="56">
        <v>1.1200000000000001</v>
      </c>
      <c r="AT66" s="56">
        <v>0</v>
      </c>
      <c r="AU66" s="56">
        <v>6.09</v>
      </c>
      <c r="AV66" s="56">
        <v>0</v>
      </c>
      <c r="AW66" s="56">
        <v>0</v>
      </c>
      <c r="AX66" s="56">
        <v>5.29</v>
      </c>
      <c r="AY66" s="56">
        <v>14.39</v>
      </c>
      <c r="AZ66" s="56">
        <v>20.64</v>
      </c>
      <c r="BA66" s="56">
        <v>1.1599999999999999</v>
      </c>
      <c r="BB66" s="56">
        <v>131.01</v>
      </c>
      <c r="BC66" s="56">
        <v>89.53</v>
      </c>
      <c r="BD66" s="56">
        <v>0</v>
      </c>
      <c r="BE66" s="56">
        <v>3.4085299999999998</v>
      </c>
      <c r="BF66" s="56">
        <v>1.2753799999999999E-2</v>
      </c>
      <c r="BG66" s="56">
        <v>0</v>
      </c>
      <c r="BH66" s="56">
        <v>0</v>
      </c>
      <c r="BI66" s="56">
        <v>0</v>
      </c>
      <c r="BJ66" s="56">
        <v>0</v>
      </c>
      <c r="BK66" s="56">
        <v>7.4915999999999996E-2</v>
      </c>
      <c r="BL66" s="56">
        <v>0.15745899999999999</v>
      </c>
      <c r="BM66" s="56">
        <v>0.25846799999999998</v>
      </c>
      <c r="BN66" s="56">
        <v>1.0530599999999999E-2</v>
      </c>
      <c r="BO66" s="56">
        <v>3.92266</v>
      </c>
      <c r="BP66" s="56">
        <v>3.4212799999999999</v>
      </c>
      <c r="BQ66" s="56">
        <v>5.8559200000000002</v>
      </c>
      <c r="BR66" s="56">
        <v>4909.3</v>
      </c>
      <c r="BS66" s="56">
        <v>111.69</v>
      </c>
      <c r="BT66" s="56">
        <v>0</v>
      </c>
      <c r="BU66" s="56">
        <v>0</v>
      </c>
      <c r="BV66" s="56">
        <v>505.55700000000002</v>
      </c>
      <c r="BW66" s="56">
        <v>1043.96</v>
      </c>
      <c r="BX66" s="56">
        <v>2025.88</v>
      </c>
      <c r="BY66" s="56">
        <v>119.621</v>
      </c>
      <c r="BZ66" s="56">
        <v>8721.8700000000008</v>
      </c>
      <c r="CA66" s="56">
        <v>6.6499199999999998</v>
      </c>
      <c r="CB66" s="56">
        <v>0</v>
      </c>
      <c r="CC66" s="56">
        <v>0</v>
      </c>
      <c r="CD66" s="56">
        <v>0</v>
      </c>
      <c r="CE66" s="56">
        <v>74.662099999999995</v>
      </c>
      <c r="CF66" s="56">
        <v>0</v>
      </c>
      <c r="CG66" s="56">
        <v>43.669699999999999</v>
      </c>
      <c r="CH66" s="56">
        <v>0</v>
      </c>
      <c r="CI66" s="56">
        <v>0</v>
      </c>
      <c r="CJ66" s="56">
        <v>124.982</v>
      </c>
      <c r="CK66" s="56">
        <v>0</v>
      </c>
      <c r="CL66" s="56">
        <v>0</v>
      </c>
      <c r="CM66" s="56">
        <v>0</v>
      </c>
      <c r="CN66" s="56">
        <v>0</v>
      </c>
      <c r="CO66" s="56">
        <v>0</v>
      </c>
      <c r="CP66" s="56">
        <v>0</v>
      </c>
      <c r="CQ66" s="56">
        <v>0</v>
      </c>
      <c r="CR66" s="56">
        <v>0</v>
      </c>
      <c r="CS66" s="56">
        <v>0</v>
      </c>
      <c r="CT66" s="56">
        <v>0</v>
      </c>
      <c r="CU66" s="56">
        <v>0.66</v>
      </c>
      <c r="CV66" s="56">
        <v>88.36</v>
      </c>
      <c r="CW66" s="56">
        <v>1.1200000000000001</v>
      </c>
      <c r="CX66" s="56">
        <v>0</v>
      </c>
      <c r="CY66" s="56">
        <v>6.09</v>
      </c>
      <c r="CZ66" s="56">
        <v>5.29</v>
      </c>
      <c r="DA66" s="56">
        <v>14.42</v>
      </c>
      <c r="DB66" s="56">
        <v>20.64</v>
      </c>
      <c r="DC66" s="56">
        <v>1.1599999999999999</v>
      </c>
      <c r="DD66" s="56">
        <v>137.74</v>
      </c>
      <c r="DE66" s="56">
        <v>96.23</v>
      </c>
      <c r="DF66" s="56">
        <v>0</v>
      </c>
      <c r="DG66" s="56">
        <v>3.7210299999999998</v>
      </c>
      <c r="DH66" s="56">
        <v>1.2753799999999999E-2</v>
      </c>
      <c r="DI66" s="56">
        <v>0</v>
      </c>
      <c r="DJ66" s="56">
        <v>0</v>
      </c>
      <c r="DK66" s="56">
        <v>7.4915999999999996E-2</v>
      </c>
      <c r="DL66" s="56">
        <v>0.15803400000000001</v>
      </c>
      <c r="DM66" s="56">
        <v>0.25846799999999998</v>
      </c>
      <c r="DN66" s="56">
        <v>1.0530599999999999E-2</v>
      </c>
      <c r="DO66" s="56">
        <v>4.2357300000000002</v>
      </c>
      <c r="DP66" s="56">
        <v>3.7337799999999999</v>
      </c>
      <c r="DQ66" s="56" t="s">
        <v>925</v>
      </c>
      <c r="DR66" s="56" t="s">
        <v>875</v>
      </c>
      <c r="DS66" s="56" t="s">
        <v>22</v>
      </c>
      <c r="DT66" s="56">
        <v>0.31307200000000002</v>
      </c>
      <c r="DU66" s="56">
        <v>0.31249700000000002</v>
      </c>
      <c r="DV66" s="56">
        <v>4.8860200000000003</v>
      </c>
      <c r="DW66" s="56">
        <v>6.9624899999999998</v>
      </c>
      <c r="DX66" s="56"/>
      <c r="DY66" s="56"/>
      <c r="DZ66" s="56"/>
      <c r="EA66" s="56"/>
      <c r="EB66" s="56"/>
      <c r="EC66" s="56"/>
      <c r="ED66" s="56"/>
      <c r="EE66" s="56"/>
      <c r="EF66" s="56"/>
      <c r="EG66" s="56"/>
      <c r="EH66" s="56"/>
      <c r="EI66" s="56"/>
      <c r="EJ66" s="56"/>
      <c r="EK66" s="56"/>
      <c r="EL66" s="56"/>
      <c r="EM66" s="56"/>
      <c r="EN66" s="56">
        <v>3.8508</v>
      </c>
      <c r="EO66" s="56">
        <v>4638.2</v>
      </c>
      <c r="EP66" s="56">
        <v>111.69</v>
      </c>
      <c r="EQ66" s="56">
        <v>0</v>
      </c>
      <c r="ER66" s="56">
        <v>0</v>
      </c>
      <c r="ES66" s="56">
        <v>0</v>
      </c>
      <c r="ET66" s="56">
        <v>0</v>
      </c>
      <c r="EU66" s="56">
        <v>505.55700000000002</v>
      </c>
      <c r="EV66" s="56">
        <v>1041.3399999999999</v>
      </c>
      <c r="EW66" s="56">
        <v>2025.88</v>
      </c>
      <c r="EX66" s="56">
        <v>119.621</v>
      </c>
      <c r="EY66" s="56">
        <v>8446.14</v>
      </c>
      <c r="EZ66" s="56">
        <v>4.3729199999999997</v>
      </c>
      <c r="FA66" s="56">
        <v>0</v>
      </c>
      <c r="FB66" s="56">
        <v>0</v>
      </c>
      <c r="FC66" s="56">
        <v>0</v>
      </c>
      <c r="FD66" s="56">
        <v>74.662099999999995</v>
      </c>
      <c r="FE66" s="56">
        <v>0</v>
      </c>
      <c r="FF66" s="56">
        <v>43.669699999999999</v>
      </c>
      <c r="FG66" s="56">
        <v>0</v>
      </c>
      <c r="FH66" s="56">
        <v>0</v>
      </c>
      <c r="FI66" s="56">
        <v>122.705</v>
      </c>
      <c r="FJ66" s="56">
        <v>0</v>
      </c>
      <c r="FK66" s="56">
        <v>0</v>
      </c>
      <c r="FL66" s="56">
        <v>0</v>
      </c>
      <c r="FM66" s="56">
        <v>0</v>
      </c>
      <c r="FN66" s="56">
        <v>0</v>
      </c>
      <c r="FO66" s="56">
        <v>0</v>
      </c>
      <c r="FP66" s="56">
        <v>0</v>
      </c>
      <c r="FQ66" s="56">
        <v>0</v>
      </c>
      <c r="FR66" s="56">
        <v>0</v>
      </c>
      <c r="FS66" s="56">
        <v>0</v>
      </c>
      <c r="FT66" s="56">
        <v>0.43</v>
      </c>
      <c r="FU66" s="56">
        <v>81.89</v>
      </c>
      <c r="FV66" s="56">
        <v>1.1200000000000001</v>
      </c>
      <c r="FW66" s="56">
        <v>0</v>
      </c>
      <c r="FX66" s="56">
        <v>6.09</v>
      </c>
      <c r="FY66" s="56">
        <v>0</v>
      </c>
      <c r="FZ66" s="56">
        <v>0</v>
      </c>
      <c r="GA66" s="56">
        <v>5.29</v>
      </c>
      <c r="GB66" s="56">
        <v>14.39</v>
      </c>
      <c r="GC66" s="56">
        <v>20.64</v>
      </c>
      <c r="GD66" s="56">
        <v>1.1599999999999999</v>
      </c>
      <c r="GE66" s="56">
        <v>131.01</v>
      </c>
      <c r="GF66" s="56">
        <v>0</v>
      </c>
      <c r="GG66" s="56">
        <v>3.4085299999999998</v>
      </c>
      <c r="GH66" s="56">
        <v>1.2753799999999999E-2</v>
      </c>
      <c r="GI66" s="56">
        <v>0</v>
      </c>
      <c r="GJ66" s="56">
        <v>0</v>
      </c>
      <c r="GK66" s="56">
        <v>0</v>
      </c>
      <c r="GL66" s="56">
        <v>0</v>
      </c>
      <c r="GM66" s="56">
        <v>7.4915999999999996E-2</v>
      </c>
      <c r="GN66" s="56">
        <v>0.15745899999999999</v>
      </c>
      <c r="GO66" s="56">
        <v>0.25846799999999998</v>
      </c>
      <c r="GP66" s="56">
        <v>1.0530599999999999E-2</v>
      </c>
      <c r="GQ66" s="56">
        <v>3.92266</v>
      </c>
      <c r="GR66" s="56">
        <v>33.8992</v>
      </c>
      <c r="GS66" s="56">
        <v>9519.7000000000007</v>
      </c>
      <c r="GT66" s="56">
        <v>111.69</v>
      </c>
      <c r="GU66" s="56">
        <v>0</v>
      </c>
      <c r="GV66" s="56">
        <v>0</v>
      </c>
      <c r="GW66" s="56">
        <v>2135</v>
      </c>
      <c r="GX66" s="56">
        <v>930.00099999999998</v>
      </c>
      <c r="GY66" s="56">
        <v>2637.81</v>
      </c>
      <c r="GZ66" s="56">
        <v>297.5</v>
      </c>
      <c r="HA66" s="56">
        <v>15665.6</v>
      </c>
      <c r="HB66" s="56">
        <v>28.216899999999999</v>
      </c>
      <c r="HC66" s="56">
        <v>0</v>
      </c>
      <c r="HD66" s="56">
        <v>0</v>
      </c>
      <c r="HE66" s="56">
        <v>0</v>
      </c>
      <c r="HF66" s="56">
        <v>129.27600000000001</v>
      </c>
      <c r="HG66" s="56">
        <v>0</v>
      </c>
      <c r="HH66" s="56">
        <v>65.400000000000006</v>
      </c>
      <c r="HI66" s="56">
        <v>0</v>
      </c>
      <c r="HJ66" s="56">
        <v>0</v>
      </c>
      <c r="HK66" s="56">
        <v>222.893</v>
      </c>
      <c r="HL66" s="56">
        <v>0</v>
      </c>
      <c r="HM66" s="56">
        <v>0</v>
      </c>
      <c r="HN66" s="56">
        <v>0</v>
      </c>
      <c r="HO66" s="56">
        <v>0</v>
      </c>
      <c r="HP66" s="56">
        <v>0</v>
      </c>
      <c r="HQ66" s="56">
        <v>0</v>
      </c>
      <c r="HR66" s="56">
        <v>0</v>
      </c>
      <c r="HS66" s="56">
        <v>0</v>
      </c>
      <c r="HT66" s="56">
        <v>0</v>
      </c>
      <c r="HU66" s="56">
        <v>0</v>
      </c>
      <c r="HV66" s="56">
        <v>2.85</v>
      </c>
      <c r="HW66" s="56">
        <v>149.29</v>
      </c>
      <c r="HX66" s="56">
        <v>1.1200000000000001</v>
      </c>
      <c r="HY66" s="56">
        <v>0</v>
      </c>
      <c r="HZ66" s="56">
        <v>10.55</v>
      </c>
      <c r="IA66" s="56">
        <v>22.73</v>
      </c>
      <c r="IB66" s="56">
        <v>14.54</v>
      </c>
      <c r="IC66" s="56">
        <v>27.12</v>
      </c>
      <c r="ID66" s="56">
        <v>2.76</v>
      </c>
      <c r="IE66" s="56">
        <v>230.96</v>
      </c>
      <c r="IF66" s="56">
        <v>0</v>
      </c>
      <c r="IG66" s="56">
        <v>5.08765</v>
      </c>
      <c r="IH66" s="56">
        <v>1.2753799999999999E-2</v>
      </c>
      <c r="II66" s="56">
        <v>0</v>
      </c>
      <c r="IJ66" s="56">
        <v>0</v>
      </c>
      <c r="IK66" s="56">
        <v>0.33579999999999999</v>
      </c>
      <c r="IL66" s="56">
        <v>0.11074100000000001</v>
      </c>
      <c r="IM66" s="56">
        <v>0.35138000000000003</v>
      </c>
      <c r="IN66" s="56">
        <v>4.1461199999999997E-3</v>
      </c>
      <c r="IO66" s="56">
        <v>5.9024700000000001</v>
      </c>
      <c r="IP66" s="56">
        <v>54.3</v>
      </c>
      <c r="IQ66" s="56">
        <v>0</v>
      </c>
      <c r="IR66" s="56">
        <v>57</v>
      </c>
      <c r="IS66" s="56">
        <v>0</v>
      </c>
      <c r="IT66" s="56">
        <v>0</v>
      </c>
      <c r="IU66" s="56">
        <v>83.04</v>
      </c>
      <c r="IV66" s="56">
        <v>6.49</v>
      </c>
      <c r="IW66" s="56">
        <v>89.53</v>
      </c>
      <c r="IX66" s="56">
        <v>6.7</v>
      </c>
      <c r="IY66" s="56">
        <v>83.04</v>
      </c>
      <c r="IZ66" s="56">
        <v>6.49</v>
      </c>
      <c r="JA66" s="56">
        <v>150.69</v>
      </c>
      <c r="JB66" s="56">
        <v>13.12</v>
      </c>
      <c r="JC66" s="56">
        <v>1</v>
      </c>
      <c r="JD66" s="56"/>
      <c r="JE66" s="56"/>
      <c r="JF66" s="56"/>
      <c r="JG66" s="56"/>
      <c r="JH66" s="56"/>
      <c r="JI66" s="56"/>
      <c r="JJ66" s="56"/>
      <c r="JK66" s="56"/>
      <c r="JL66" s="56"/>
      <c r="JM66" s="56"/>
      <c r="JN66" s="56"/>
      <c r="JO66" s="56"/>
    </row>
    <row r="67" spans="1:275" x14ac:dyDescent="0.25">
      <c r="A67" s="58">
        <v>43069.352627314816</v>
      </c>
      <c r="B67" s="56" t="s">
        <v>395</v>
      </c>
      <c r="C67" s="56" t="s">
        <v>636</v>
      </c>
      <c r="D67" s="56">
        <v>16</v>
      </c>
      <c r="E67" s="56">
        <v>1</v>
      </c>
      <c r="F67" s="56">
        <v>2100</v>
      </c>
      <c r="G67" s="56" t="s">
        <v>104</v>
      </c>
      <c r="H67" s="56" t="s">
        <v>105</v>
      </c>
      <c r="I67" s="56">
        <v>3.14</v>
      </c>
      <c r="J67" s="56">
        <v>60</v>
      </c>
      <c r="K67" s="56">
        <v>401.65499999999997</v>
      </c>
      <c r="L67" s="56">
        <v>4.0533900000000003</v>
      </c>
      <c r="M67" s="56">
        <v>111.69</v>
      </c>
      <c r="N67" s="56">
        <v>0</v>
      </c>
      <c r="O67" s="56">
        <v>0</v>
      </c>
      <c r="P67" s="56">
        <v>0</v>
      </c>
      <c r="Q67" s="56">
        <v>0</v>
      </c>
      <c r="R67" s="56">
        <v>505.55700000000002</v>
      </c>
      <c r="S67" s="56">
        <v>900.23</v>
      </c>
      <c r="T67" s="56">
        <v>2025.88</v>
      </c>
      <c r="U67" s="56">
        <v>119.621</v>
      </c>
      <c r="V67" s="56">
        <v>4068.69</v>
      </c>
      <c r="W67" s="56">
        <v>457.25400000000002</v>
      </c>
      <c r="X67" s="56">
        <v>0</v>
      </c>
      <c r="Y67" s="56">
        <v>0</v>
      </c>
      <c r="Z67" s="56">
        <v>0</v>
      </c>
      <c r="AA67" s="56">
        <v>127.167</v>
      </c>
      <c r="AB67" s="56">
        <v>0</v>
      </c>
      <c r="AC67" s="56">
        <v>43.669699999999999</v>
      </c>
      <c r="AD67" s="56">
        <v>0</v>
      </c>
      <c r="AE67" s="56">
        <v>0</v>
      </c>
      <c r="AF67" s="56">
        <v>628.09</v>
      </c>
      <c r="AG67" s="56">
        <v>0</v>
      </c>
      <c r="AH67" s="56">
        <v>0</v>
      </c>
      <c r="AI67" s="56">
        <v>0</v>
      </c>
      <c r="AJ67" s="56">
        <v>0</v>
      </c>
      <c r="AK67" s="56">
        <v>0</v>
      </c>
      <c r="AL67" s="56">
        <v>0</v>
      </c>
      <c r="AM67" s="56">
        <v>0</v>
      </c>
      <c r="AN67" s="56">
        <v>0</v>
      </c>
      <c r="AO67" s="56">
        <v>0</v>
      </c>
      <c r="AP67" s="56">
        <v>0</v>
      </c>
      <c r="AQ67" s="56">
        <v>42.92</v>
      </c>
      <c r="AR67" s="56">
        <v>0.13</v>
      </c>
      <c r="AS67" s="56">
        <v>1.1100000000000001</v>
      </c>
      <c r="AT67" s="56">
        <v>0</v>
      </c>
      <c r="AU67" s="56">
        <v>10.23</v>
      </c>
      <c r="AV67" s="56">
        <v>0</v>
      </c>
      <c r="AW67" s="56">
        <v>0</v>
      </c>
      <c r="AX67" s="56">
        <v>5.22</v>
      </c>
      <c r="AY67" s="56">
        <v>13.04</v>
      </c>
      <c r="AZ67" s="56">
        <v>20.54</v>
      </c>
      <c r="BA67" s="56">
        <v>1.1399999999999999</v>
      </c>
      <c r="BB67" s="56">
        <v>94.33</v>
      </c>
      <c r="BC67" s="56">
        <v>54.39</v>
      </c>
      <c r="BD67" s="56">
        <v>0</v>
      </c>
      <c r="BE67" s="56">
        <v>2.5305599999999998E-3</v>
      </c>
      <c r="BF67" s="56">
        <v>1.2753799999999999E-2</v>
      </c>
      <c r="BG67" s="56">
        <v>0</v>
      </c>
      <c r="BH67" s="56">
        <v>0</v>
      </c>
      <c r="BI67" s="56">
        <v>0</v>
      </c>
      <c r="BJ67" s="56">
        <v>0</v>
      </c>
      <c r="BK67" s="56">
        <v>7.4915999999999996E-2</v>
      </c>
      <c r="BL67" s="56">
        <v>0.143512</v>
      </c>
      <c r="BM67" s="56">
        <v>0.25846799999999998</v>
      </c>
      <c r="BN67" s="56">
        <v>1.0530599999999999E-2</v>
      </c>
      <c r="BO67" s="56">
        <v>0.50271100000000002</v>
      </c>
      <c r="BP67" s="56">
        <v>1.5284300000000001E-2</v>
      </c>
      <c r="BQ67" s="56">
        <v>417.76299999999998</v>
      </c>
      <c r="BR67" s="56">
        <v>36.7254</v>
      </c>
      <c r="BS67" s="56">
        <v>111.69</v>
      </c>
      <c r="BT67" s="56">
        <v>0</v>
      </c>
      <c r="BU67" s="56">
        <v>0</v>
      </c>
      <c r="BV67" s="56">
        <v>505.55700000000002</v>
      </c>
      <c r="BW67" s="56">
        <v>907.18399999999997</v>
      </c>
      <c r="BX67" s="56">
        <v>2025.88</v>
      </c>
      <c r="BY67" s="56">
        <v>119.621</v>
      </c>
      <c r="BZ67" s="56">
        <v>4124.42</v>
      </c>
      <c r="CA67" s="56">
        <v>475.59100000000001</v>
      </c>
      <c r="CB67" s="56">
        <v>0</v>
      </c>
      <c r="CC67" s="56">
        <v>0</v>
      </c>
      <c r="CD67" s="56">
        <v>0</v>
      </c>
      <c r="CE67" s="56">
        <v>127.167</v>
      </c>
      <c r="CF67" s="56">
        <v>0</v>
      </c>
      <c r="CG67" s="56">
        <v>43.669699999999999</v>
      </c>
      <c r="CH67" s="56">
        <v>0</v>
      </c>
      <c r="CI67" s="56">
        <v>0</v>
      </c>
      <c r="CJ67" s="56">
        <v>646.428</v>
      </c>
      <c r="CK67" s="56">
        <v>0</v>
      </c>
      <c r="CL67" s="56">
        <v>0</v>
      </c>
      <c r="CM67" s="56">
        <v>0</v>
      </c>
      <c r="CN67" s="56">
        <v>0</v>
      </c>
      <c r="CO67" s="56">
        <v>0</v>
      </c>
      <c r="CP67" s="56">
        <v>0</v>
      </c>
      <c r="CQ67" s="56">
        <v>0</v>
      </c>
      <c r="CR67" s="56">
        <v>0</v>
      </c>
      <c r="CS67" s="56">
        <v>0</v>
      </c>
      <c r="CT67" s="56">
        <v>0</v>
      </c>
      <c r="CU67" s="56">
        <v>44.83</v>
      </c>
      <c r="CV67" s="56">
        <v>1.36</v>
      </c>
      <c r="CW67" s="56">
        <v>1.1100000000000001</v>
      </c>
      <c r="CX67" s="56">
        <v>0</v>
      </c>
      <c r="CY67" s="56">
        <v>10.23</v>
      </c>
      <c r="CZ67" s="56">
        <v>5.22</v>
      </c>
      <c r="DA67" s="56">
        <v>13.12</v>
      </c>
      <c r="DB67" s="56">
        <v>20.54</v>
      </c>
      <c r="DC67" s="56">
        <v>1.1399999999999999</v>
      </c>
      <c r="DD67" s="56">
        <v>97.55</v>
      </c>
      <c r="DE67" s="56">
        <v>57.53</v>
      </c>
      <c r="DF67" s="56">
        <v>0</v>
      </c>
      <c r="DG67" s="56">
        <v>5.1458400000000001E-2</v>
      </c>
      <c r="DH67" s="56">
        <v>1.2753799999999999E-2</v>
      </c>
      <c r="DI67" s="56">
        <v>0</v>
      </c>
      <c r="DJ67" s="56">
        <v>0</v>
      </c>
      <c r="DK67" s="56">
        <v>7.4915999999999996E-2</v>
      </c>
      <c r="DL67" s="56">
        <v>0.14513499999999999</v>
      </c>
      <c r="DM67" s="56">
        <v>0.25846799999999998</v>
      </c>
      <c r="DN67" s="56">
        <v>1.0530599999999999E-2</v>
      </c>
      <c r="DO67" s="56">
        <v>0.55326200000000003</v>
      </c>
      <c r="DP67" s="56">
        <v>6.4212199999999997E-2</v>
      </c>
      <c r="DQ67" s="56" t="s">
        <v>925</v>
      </c>
      <c r="DR67" s="56" t="s">
        <v>875</v>
      </c>
      <c r="DS67" s="56" t="s">
        <v>22</v>
      </c>
      <c r="DT67" s="56">
        <v>5.0550699999999997E-2</v>
      </c>
      <c r="DU67" s="56">
        <v>4.8927900000000003E-2</v>
      </c>
      <c r="DV67" s="56">
        <v>3.3008700000000002</v>
      </c>
      <c r="DW67" s="56">
        <v>5.4580200000000003</v>
      </c>
      <c r="DX67" s="56"/>
      <c r="DY67" s="56"/>
      <c r="DZ67" s="56"/>
      <c r="EA67" s="56"/>
      <c r="EB67" s="56"/>
      <c r="EC67" s="56"/>
      <c r="ED67" s="56"/>
      <c r="EE67" s="56"/>
      <c r="EF67" s="56"/>
      <c r="EG67" s="56"/>
      <c r="EH67" s="56"/>
      <c r="EI67" s="56"/>
      <c r="EJ67" s="56"/>
      <c r="EK67" s="56"/>
      <c r="EL67" s="56"/>
      <c r="EM67" s="56"/>
      <c r="EN67" s="56">
        <v>401.65499999999997</v>
      </c>
      <c r="EO67" s="56">
        <v>4.0533900000000003</v>
      </c>
      <c r="EP67" s="56">
        <v>111.69</v>
      </c>
      <c r="EQ67" s="56">
        <v>0</v>
      </c>
      <c r="ER67" s="56">
        <v>0</v>
      </c>
      <c r="ES67" s="56">
        <v>0</v>
      </c>
      <c r="ET67" s="56">
        <v>0</v>
      </c>
      <c r="EU67" s="56">
        <v>505.55700000000002</v>
      </c>
      <c r="EV67" s="56">
        <v>900.23</v>
      </c>
      <c r="EW67" s="56">
        <v>2025.88</v>
      </c>
      <c r="EX67" s="56">
        <v>119.621</v>
      </c>
      <c r="EY67" s="56">
        <v>4068.69</v>
      </c>
      <c r="EZ67" s="56">
        <v>457.25400000000002</v>
      </c>
      <c r="FA67" s="56">
        <v>0</v>
      </c>
      <c r="FB67" s="56">
        <v>0</v>
      </c>
      <c r="FC67" s="56">
        <v>0</v>
      </c>
      <c r="FD67" s="56">
        <v>127.167</v>
      </c>
      <c r="FE67" s="56">
        <v>0</v>
      </c>
      <c r="FF67" s="56">
        <v>43.669699999999999</v>
      </c>
      <c r="FG67" s="56">
        <v>0</v>
      </c>
      <c r="FH67" s="56">
        <v>0</v>
      </c>
      <c r="FI67" s="56">
        <v>628.09</v>
      </c>
      <c r="FJ67" s="56">
        <v>0</v>
      </c>
      <c r="FK67" s="56">
        <v>0</v>
      </c>
      <c r="FL67" s="56">
        <v>0</v>
      </c>
      <c r="FM67" s="56">
        <v>0</v>
      </c>
      <c r="FN67" s="56">
        <v>0</v>
      </c>
      <c r="FO67" s="56">
        <v>0</v>
      </c>
      <c r="FP67" s="56">
        <v>0</v>
      </c>
      <c r="FQ67" s="56">
        <v>0</v>
      </c>
      <c r="FR67" s="56">
        <v>0</v>
      </c>
      <c r="FS67" s="56">
        <v>0</v>
      </c>
      <c r="FT67" s="56">
        <v>42.92</v>
      </c>
      <c r="FU67" s="56">
        <v>0.13</v>
      </c>
      <c r="FV67" s="56">
        <v>1.1100000000000001</v>
      </c>
      <c r="FW67" s="56">
        <v>0</v>
      </c>
      <c r="FX67" s="56">
        <v>10.23</v>
      </c>
      <c r="FY67" s="56">
        <v>0</v>
      </c>
      <c r="FZ67" s="56">
        <v>0</v>
      </c>
      <c r="GA67" s="56">
        <v>5.22</v>
      </c>
      <c r="GB67" s="56">
        <v>13.04</v>
      </c>
      <c r="GC67" s="56">
        <v>20.54</v>
      </c>
      <c r="GD67" s="56">
        <v>1.1399999999999999</v>
      </c>
      <c r="GE67" s="56">
        <v>94.33</v>
      </c>
      <c r="GF67" s="56">
        <v>0</v>
      </c>
      <c r="GG67" s="56">
        <v>2.5305599999999998E-3</v>
      </c>
      <c r="GH67" s="56">
        <v>1.2753799999999999E-2</v>
      </c>
      <c r="GI67" s="56">
        <v>0</v>
      </c>
      <c r="GJ67" s="56">
        <v>0</v>
      </c>
      <c r="GK67" s="56">
        <v>0</v>
      </c>
      <c r="GL67" s="56">
        <v>0</v>
      </c>
      <c r="GM67" s="56">
        <v>7.4915999999999996E-2</v>
      </c>
      <c r="GN67" s="56">
        <v>0.143512</v>
      </c>
      <c r="GO67" s="56">
        <v>0.25846799999999998</v>
      </c>
      <c r="GP67" s="56">
        <v>1.0530599999999999E-2</v>
      </c>
      <c r="GQ67" s="56">
        <v>0.50271100000000002</v>
      </c>
      <c r="GR67" s="56">
        <v>537.06100000000004</v>
      </c>
      <c r="GS67" s="56">
        <v>250.48</v>
      </c>
      <c r="GT67" s="56">
        <v>111.69</v>
      </c>
      <c r="GU67" s="56">
        <v>0</v>
      </c>
      <c r="GV67" s="56">
        <v>0</v>
      </c>
      <c r="GW67" s="56">
        <v>2135</v>
      </c>
      <c r="GX67" s="56">
        <v>930.00099999999998</v>
      </c>
      <c r="GY67" s="56">
        <v>2637.81</v>
      </c>
      <c r="GZ67" s="56">
        <v>297.5</v>
      </c>
      <c r="HA67" s="56">
        <v>6899.54</v>
      </c>
      <c r="HB67" s="56">
        <v>448.17</v>
      </c>
      <c r="HC67" s="56">
        <v>0</v>
      </c>
      <c r="HD67" s="56">
        <v>0</v>
      </c>
      <c r="HE67" s="56">
        <v>0</v>
      </c>
      <c r="HF67" s="56">
        <v>180.82400000000001</v>
      </c>
      <c r="HG67" s="56">
        <v>0</v>
      </c>
      <c r="HH67" s="56">
        <v>65.400000000000006</v>
      </c>
      <c r="HI67" s="56">
        <v>0</v>
      </c>
      <c r="HJ67" s="56">
        <v>0</v>
      </c>
      <c r="HK67" s="56">
        <v>694.39499999999998</v>
      </c>
      <c r="HL67" s="56">
        <v>0</v>
      </c>
      <c r="HM67" s="56">
        <v>0</v>
      </c>
      <c r="HN67" s="56">
        <v>0</v>
      </c>
      <c r="HO67" s="56">
        <v>0</v>
      </c>
      <c r="HP67" s="56">
        <v>0</v>
      </c>
      <c r="HQ67" s="56">
        <v>0</v>
      </c>
      <c r="HR67" s="56">
        <v>0</v>
      </c>
      <c r="HS67" s="56">
        <v>0</v>
      </c>
      <c r="HT67" s="56">
        <v>0</v>
      </c>
      <c r="HU67" s="56">
        <v>0</v>
      </c>
      <c r="HV67" s="56">
        <v>43.57</v>
      </c>
      <c r="HW67" s="56">
        <v>10.210000000000001</v>
      </c>
      <c r="HX67" s="56">
        <v>1.1100000000000001</v>
      </c>
      <c r="HY67" s="56">
        <v>0</v>
      </c>
      <c r="HZ67" s="56">
        <v>14.55</v>
      </c>
      <c r="IA67" s="56">
        <v>22.38</v>
      </c>
      <c r="IB67" s="56">
        <v>14.5</v>
      </c>
      <c r="IC67" s="56">
        <v>26.96</v>
      </c>
      <c r="ID67" s="56">
        <v>2.7</v>
      </c>
      <c r="IE67" s="56">
        <v>135.97999999999999</v>
      </c>
      <c r="IF67" s="56">
        <v>0</v>
      </c>
      <c r="IG67" s="56">
        <v>0.54010100000000005</v>
      </c>
      <c r="IH67" s="56">
        <v>1.2753799999999999E-2</v>
      </c>
      <c r="II67" s="56">
        <v>0</v>
      </c>
      <c r="IJ67" s="56">
        <v>0</v>
      </c>
      <c r="IK67" s="56">
        <v>0.33579999999999999</v>
      </c>
      <c r="IL67" s="56">
        <v>0.11074100000000001</v>
      </c>
      <c r="IM67" s="56">
        <v>0.35138000000000003</v>
      </c>
      <c r="IN67" s="56">
        <v>4.1461199999999997E-3</v>
      </c>
      <c r="IO67" s="56">
        <v>1.3549199999999999</v>
      </c>
      <c r="IP67" s="56">
        <v>60</v>
      </c>
      <c r="IQ67" s="56">
        <v>0</v>
      </c>
      <c r="IR67" s="56">
        <v>62</v>
      </c>
      <c r="IS67" s="56">
        <v>0</v>
      </c>
      <c r="IT67" s="56">
        <v>0</v>
      </c>
      <c r="IU67" s="56">
        <v>4.6500000000000004</v>
      </c>
      <c r="IV67" s="56">
        <v>49.74</v>
      </c>
      <c r="IW67" s="56">
        <v>6.02</v>
      </c>
      <c r="IX67" s="56">
        <v>51.51</v>
      </c>
      <c r="IY67" s="56">
        <v>4.6500000000000004</v>
      </c>
      <c r="IZ67" s="56">
        <v>49.74</v>
      </c>
      <c r="JA67" s="56">
        <v>15.8</v>
      </c>
      <c r="JB67" s="56">
        <v>53.64</v>
      </c>
      <c r="JC67" s="56">
        <v>1</v>
      </c>
      <c r="JD67" s="56"/>
      <c r="JE67" s="56"/>
      <c r="JF67" s="56"/>
      <c r="JG67" s="56"/>
      <c r="JH67" s="56"/>
      <c r="JI67" s="56"/>
      <c r="JJ67" s="56"/>
      <c r="JK67" s="56"/>
      <c r="JL67" s="56"/>
      <c r="JM67" s="56"/>
      <c r="JN67" s="56"/>
      <c r="JO67" s="56"/>
    </row>
    <row r="68" spans="1:275" x14ac:dyDescent="0.25">
      <c r="A68" s="58">
        <v>43069.352349537039</v>
      </c>
      <c r="B68" s="56" t="s">
        <v>396</v>
      </c>
      <c r="C68" s="56" t="s">
        <v>637</v>
      </c>
      <c r="D68" s="56">
        <v>1</v>
      </c>
      <c r="E68" s="56">
        <v>1</v>
      </c>
      <c r="F68" s="56">
        <v>2700</v>
      </c>
      <c r="G68" s="56" t="s">
        <v>104</v>
      </c>
      <c r="H68" s="56" t="s">
        <v>105</v>
      </c>
      <c r="I68" s="56">
        <v>1.53</v>
      </c>
      <c r="J68" s="56">
        <v>55.4</v>
      </c>
      <c r="K68" s="56">
        <v>290.512</v>
      </c>
      <c r="L68" s="56">
        <v>0</v>
      </c>
      <c r="M68" s="56">
        <v>141.255</v>
      </c>
      <c r="N68" s="56">
        <v>0</v>
      </c>
      <c r="O68" s="56">
        <v>0</v>
      </c>
      <c r="P68" s="56">
        <v>0</v>
      </c>
      <c r="Q68" s="56">
        <v>0</v>
      </c>
      <c r="R68" s="56">
        <v>615.745</v>
      </c>
      <c r="S68" s="56">
        <v>968.02200000000005</v>
      </c>
      <c r="T68" s="56">
        <v>2371.31</v>
      </c>
      <c r="U68" s="56">
        <v>151.51499999999999</v>
      </c>
      <c r="V68" s="56">
        <v>4538.3599999999997</v>
      </c>
      <c r="W68" s="56">
        <v>329.86</v>
      </c>
      <c r="X68" s="56">
        <v>0</v>
      </c>
      <c r="Y68" s="56">
        <v>0</v>
      </c>
      <c r="Z68" s="56">
        <v>0</v>
      </c>
      <c r="AA68" s="56">
        <v>144.28200000000001</v>
      </c>
      <c r="AB68" s="56">
        <v>0</v>
      </c>
      <c r="AC68" s="56">
        <v>45.121000000000002</v>
      </c>
      <c r="AD68" s="56">
        <v>0</v>
      </c>
      <c r="AE68" s="56">
        <v>0</v>
      </c>
      <c r="AF68" s="56">
        <v>519.26199999999994</v>
      </c>
      <c r="AG68" s="56">
        <v>0</v>
      </c>
      <c r="AH68" s="56">
        <v>0</v>
      </c>
      <c r="AI68" s="56">
        <v>0</v>
      </c>
      <c r="AJ68" s="56">
        <v>0</v>
      </c>
      <c r="AK68" s="56">
        <v>0</v>
      </c>
      <c r="AL68" s="56">
        <v>0</v>
      </c>
      <c r="AM68" s="56">
        <v>0</v>
      </c>
      <c r="AN68" s="56">
        <v>0</v>
      </c>
      <c r="AO68" s="56">
        <v>0</v>
      </c>
      <c r="AP68" s="56">
        <v>0</v>
      </c>
      <c r="AQ68" s="56">
        <v>23.69</v>
      </c>
      <c r="AR68" s="56">
        <v>0</v>
      </c>
      <c r="AS68" s="56">
        <v>1.1499999999999999</v>
      </c>
      <c r="AT68" s="56">
        <v>0</v>
      </c>
      <c r="AU68" s="56">
        <v>8.84</v>
      </c>
      <c r="AV68" s="56">
        <v>0</v>
      </c>
      <c r="AW68" s="56">
        <v>0</v>
      </c>
      <c r="AX68" s="56">
        <v>5.15</v>
      </c>
      <c r="AY68" s="56">
        <v>10.77</v>
      </c>
      <c r="AZ68" s="56">
        <v>19.52</v>
      </c>
      <c r="BA68" s="56">
        <v>1.18</v>
      </c>
      <c r="BB68" s="56">
        <v>70.3</v>
      </c>
      <c r="BC68" s="56">
        <v>33.68</v>
      </c>
      <c r="BD68" s="59">
        <v>7.0657400000000003E-11</v>
      </c>
      <c r="BE68" s="56">
        <v>0</v>
      </c>
      <c r="BF68" s="56">
        <v>1.61297E-2</v>
      </c>
      <c r="BG68" s="56">
        <v>0</v>
      </c>
      <c r="BH68" s="56">
        <v>0</v>
      </c>
      <c r="BI68" s="56">
        <v>0</v>
      </c>
      <c r="BJ68" s="56">
        <v>0</v>
      </c>
      <c r="BK68" s="56">
        <v>9.1244199999999998E-2</v>
      </c>
      <c r="BL68" s="56">
        <v>0.12722700000000001</v>
      </c>
      <c r="BM68" s="56">
        <v>0.30218800000000001</v>
      </c>
      <c r="BN68" s="56">
        <v>1.3338300000000001E-2</v>
      </c>
      <c r="BO68" s="56">
        <v>0.55012700000000003</v>
      </c>
      <c r="BP68" s="56">
        <v>1.61297E-2</v>
      </c>
      <c r="BQ68" s="56">
        <v>305.27499999999998</v>
      </c>
      <c r="BR68" s="56">
        <v>0</v>
      </c>
      <c r="BS68" s="56">
        <v>141.255</v>
      </c>
      <c r="BT68" s="56">
        <v>0</v>
      </c>
      <c r="BU68" s="56">
        <v>0</v>
      </c>
      <c r="BV68" s="56">
        <v>615.745</v>
      </c>
      <c r="BW68" s="56">
        <v>974.07799999999997</v>
      </c>
      <c r="BX68" s="56">
        <v>2371.31</v>
      </c>
      <c r="BY68" s="56">
        <v>151.51499999999999</v>
      </c>
      <c r="BZ68" s="56">
        <v>4559.17</v>
      </c>
      <c r="CA68" s="56">
        <v>346.62200000000001</v>
      </c>
      <c r="CB68" s="56">
        <v>0</v>
      </c>
      <c r="CC68" s="56">
        <v>0</v>
      </c>
      <c r="CD68" s="56">
        <v>0</v>
      </c>
      <c r="CE68" s="56">
        <v>144.28200000000001</v>
      </c>
      <c r="CF68" s="56">
        <v>0</v>
      </c>
      <c r="CG68" s="56">
        <v>45.121000000000002</v>
      </c>
      <c r="CH68" s="56">
        <v>0</v>
      </c>
      <c r="CI68" s="56">
        <v>0</v>
      </c>
      <c r="CJ68" s="56">
        <v>536.02499999999998</v>
      </c>
      <c r="CK68" s="56">
        <v>0</v>
      </c>
      <c r="CL68" s="56">
        <v>0</v>
      </c>
      <c r="CM68" s="56">
        <v>0</v>
      </c>
      <c r="CN68" s="56">
        <v>0</v>
      </c>
      <c r="CO68" s="56">
        <v>0</v>
      </c>
      <c r="CP68" s="56">
        <v>0</v>
      </c>
      <c r="CQ68" s="56">
        <v>0</v>
      </c>
      <c r="CR68" s="56">
        <v>0</v>
      </c>
      <c r="CS68" s="56">
        <v>0</v>
      </c>
      <c r="CT68" s="56">
        <v>0</v>
      </c>
      <c r="CU68" s="56">
        <v>25.22</v>
      </c>
      <c r="CV68" s="56">
        <v>0</v>
      </c>
      <c r="CW68" s="56">
        <v>1.1499999999999999</v>
      </c>
      <c r="CX68" s="56">
        <v>0</v>
      </c>
      <c r="CY68" s="56">
        <v>8.84</v>
      </c>
      <c r="CZ68" s="56">
        <v>5.15</v>
      </c>
      <c r="DA68" s="56">
        <v>10.83</v>
      </c>
      <c r="DB68" s="56">
        <v>19.52</v>
      </c>
      <c r="DC68" s="56">
        <v>1.18</v>
      </c>
      <c r="DD68" s="56">
        <v>71.89</v>
      </c>
      <c r="DE68" s="56">
        <v>35.21</v>
      </c>
      <c r="DF68" s="59">
        <v>1.35553E-13</v>
      </c>
      <c r="DG68" s="56">
        <v>0</v>
      </c>
      <c r="DH68" s="56">
        <v>1.61297E-2</v>
      </c>
      <c r="DI68" s="56">
        <v>0</v>
      </c>
      <c r="DJ68" s="56">
        <v>0</v>
      </c>
      <c r="DK68" s="56">
        <v>9.1244199999999998E-2</v>
      </c>
      <c r="DL68" s="56">
        <v>0.12876199999999999</v>
      </c>
      <c r="DM68" s="56">
        <v>0.30218800000000001</v>
      </c>
      <c r="DN68" s="56">
        <v>1.3338300000000001E-2</v>
      </c>
      <c r="DO68" s="56">
        <v>0.55166300000000001</v>
      </c>
      <c r="DP68" s="56">
        <v>1.61297E-2</v>
      </c>
      <c r="DQ68" s="56" t="s">
        <v>925</v>
      </c>
      <c r="DR68" s="56" t="s">
        <v>875</v>
      </c>
      <c r="DS68" s="56" t="s">
        <v>22</v>
      </c>
      <c r="DT68" s="56">
        <v>1.5354699999999999E-3</v>
      </c>
      <c r="DU68" s="59">
        <v>-7.0521900000000004E-11</v>
      </c>
      <c r="DV68" s="56">
        <v>2.2117100000000001</v>
      </c>
      <c r="DW68" s="56">
        <v>4.3453600000000003</v>
      </c>
      <c r="DX68" s="56"/>
      <c r="DY68" s="56"/>
      <c r="DZ68" s="56"/>
      <c r="EA68" s="56"/>
      <c r="EB68" s="56"/>
      <c r="EC68" s="56"/>
      <c r="ED68" s="56"/>
      <c r="EE68" s="56"/>
      <c r="EF68" s="56"/>
      <c r="EG68" s="56"/>
      <c r="EH68" s="56"/>
      <c r="EI68" s="56"/>
      <c r="EJ68" s="56"/>
      <c r="EK68" s="56"/>
      <c r="EL68" s="56"/>
      <c r="EM68" s="56"/>
      <c r="EN68" s="56">
        <v>290.512</v>
      </c>
      <c r="EO68" s="56">
        <v>0</v>
      </c>
      <c r="EP68" s="56">
        <v>141.255</v>
      </c>
      <c r="EQ68" s="56">
        <v>0</v>
      </c>
      <c r="ER68" s="56">
        <v>0</v>
      </c>
      <c r="ES68" s="56">
        <v>0</v>
      </c>
      <c r="ET68" s="56">
        <v>0</v>
      </c>
      <c r="EU68" s="56">
        <v>615.745</v>
      </c>
      <c r="EV68" s="56">
        <v>968.02200000000005</v>
      </c>
      <c r="EW68" s="56">
        <v>2371.31</v>
      </c>
      <c r="EX68" s="56">
        <v>151.51499999999999</v>
      </c>
      <c r="EY68" s="56">
        <v>4538.3599999999997</v>
      </c>
      <c r="EZ68" s="56">
        <v>329.86</v>
      </c>
      <c r="FA68" s="56">
        <v>0</v>
      </c>
      <c r="FB68" s="56">
        <v>0</v>
      </c>
      <c r="FC68" s="56">
        <v>0</v>
      </c>
      <c r="FD68" s="56">
        <v>144.28200000000001</v>
      </c>
      <c r="FE68" s="56">
        <v>0</v>
      </c>
      <c r="FF68" s="56">
        <v>45.121000000000002</v>
      </c>
      <c r="FG68" s="56">
        <v>0</v>
      </c>
      <c r="FH68" s="56">
        <v>0</v>
      </c>
      <c r="FI68" s="56">
        <v>519.26199999999994</v>
      </c>
      <c r="FJ68" s="56">
        <v>0</v>
      </c>
      <c r="FK68" s="56">
        <v>0</v>
      </c>
      <c r="FL68" s="56">
        <v>0</v>
      </c>
      <c r="FM68" s="56">
        <v>0</v>
      </c>
      <c r="FN68" s="56">
        <v>0</v>
      </c>
      <c r="FO68" s="56">
        <v>0</v>
      </c>
      <c r="FP68" s="56">
        <v>0</v>
      </c>
      <c r="FQ68" s="56">
        <v>0</v>
      </c>
      <c r="FR68" s="56">
        <v>0</v>
      </c>
      <c r="FS68" s="56">
        <v>0</v>
      </c>
      <c r="FT68" s="56">
        <v>23.69</v>
      </c>
      <c r="FU68" s="56">
        <v>0</v>
      </c>
      <c r="FV68" s="56">
        <v>1.1499999999999999</v>
      </c>
      <c r="FW68" s="56">
        <v>0</v>
      </c>
      <c r="FX68" s="56">
        <v>8.84</v>
      </c>
      <c r="FY68" s="56">
        <v>0</v>
      </c>
      <c r="FZ68" s="56">
        <v>0</v>
      </c>
      <c r="GA68" s="56">
        <v>5.15</v>
      </c>
      <c r="GB68" s="56">
        <v>10.77</v>
      </c>
      <c r="GC68" s="56">
        <v>19.52</v>
      </c>
      <c r="GD68" s="56">
        <v>1.18</v>
      </c>
      <c r="GE68" s="56">
        <v>70.3</v>
      </c>
      <c r="GF68" s="59">
        <v>7.0657400000000003E-11</v>
      </c>
      <c r="GG68" s="56">
        <v>0</v>
      </c>
      <c r="GH68" s="56">
        <v>1.61297E-2</v>
      </c>
      <c r="GI68" s="56">
        <v>0</v>
      </c>
      <c r="GJ68" s="56">
        <v>0</v>
      </c>
      <c r="GK68" s="56">
        <v>0</v>
      </c>
      <c r="GL68" s="56">
        <v>0</v>
      </c>
      <c r="GM68" s="56">
        <v>9.1244199999999998E-2</v>
      </c>
      <c r="GN68" s="56">
        <v>0.12722700000000001</v>
      </c>
      <c r="GO68" s="56">
        <v>0.30218800000000001</v>
      </c>
      <c r="GP68" s="56">
        <v>1.3338300000000001E-2</v>
      </c>
      <c r="GQ68" s="56">
        <v>0.55012700000000003</v>
      </c>
      <c r="GR68" s="56">
        <v>506.57799999999997</v>
      </c>
      <c r="GS68" s="56">
        <v>0</v>
      </c>
      <c r="GT68" s="56">
        <v>141.255</v>
      </c>
      <c r="GU68" s="56">
        <v>0</v>
      </c>
      <c r="GV68" s="56">
        <v>0</v>
      </c>
      <c r="GW68" s="56">
        <v>2615</v>
      </c>
      <c r="GX68" s="56">
        <v>989.00099999999998</v>
      </c>
      <c r="GY68" s="56">
        <v>3267.2</v>
      </c>
      <c r="GZ68" s="56">
        <v>327.5</v>
      </c>
      <c r="HA68" s="56">
        <v>7846.53</v>
      </c>
      <c r="HB68" s="56">
        <v>421.61099999999999</v>
      </c>
      <c r="HC68" s="56">
        <v>0</v>
      </c>
      <c r="HD68" s="56">
        <v>0</v>
      </c>
      <c r="HE68" s="56">
        <v>0</v>
      </c>
      <c r="HF68" s="56">
        <v>197.499</v>
      </c>
      <c r="HG68" s="56">
        <v>0</v>
      </c>
      <c r="HH68" s="56">
        <v>73.400000000000006</v>
      </c>
      <c r="HI68" s="56">
        <v>0</v>
      </c>
      <c r="HJ68" s="56">
        <v>0</v>
      </c>
      <c r="HK68" s="56">
        <v>692.51</v>
      </c>
      <c r="HL68" s="56">
        <v>0</v>
      </c>
      <c r="HM68" s="56">
        <v>0</v>
      </c>
      <c r="HN68" s="56">
        <v>0</v>
      </c>
      <c r="HO68" s="56">
        <v>0</v>
      </c>
      <c r="HP68" s="56">
        <v>0</v>
      </c>
      <c r="HQ68" s="56">
        <v>0</v>
      </c>
      <c r="HR68" s="56">
        <v>0</v>
      </c>
      <c r="HS68" s="56">
        <v>0</v>
      </c>
      <c r="HT68" s="56">
        <v>0</v>
      </c>
      <c r="HU68" s="56">
        <v>0</v>
      </c>
      <c r="HV68" s="56">
        <v>31.42</v>
      </c>
      <c r="HW68" s="56">
        <v>0</v>
      </c>
      <c r="HX68" s="56">
        <v>1.1499999999999999</v>
      </c>
      <c r="HY68" s="56">
        <v>0</v>
      </c>
      <c r="HZ68" s="56">
        <v>12.09</v>
      </c>
      <c r="IA68" s="56">
        <v>22.11</v>
      </c>
      <c r="IB68" s="56">
        <v>12.56</v>
      </c>
      <c r="IC68" s="56">
        <v>27.01</v>
      </c>
      <c r="ID68" s="56">
        <v>2.41</v>
      </c>
      <c r="IE68" s="56">
        <v>108.75</v>
      </c>
      <c r="IF68" s="59">
        <v>1.9308099999999999E-9</v>
      </c>
      <c r="IG68" s="56">
        <v>0</v>
      </c>
      <c r="IH68" s="56">
        <v>1.61297E-2</v>
      </c>
      <c r="II68" s="56">
        <v>0</v>
      </c>
      <c r="IJ68" s="56">
        <v>0</v>
      </c>
      <c r="IK68" s="56">
        <v>0.41129599999999999</v>
      </c>
      <c r="IL68" s="56">
        <v>0.118258</v>
      </c>
      <c r="IM68" s="56">
        <v>0.43522</v>
      </c>
      <c r="IN68" s="56">
        <v>4.56421E-3</v>
      </c>
      <c r="IO68" s="56">
        <v>0.98546800000000001</v>
      </c>
      <c r="IP68" s="56">
        <v>55.4</v>
      </c>
      <c r="IQ68" s="56">
        <v>0</v>
      </c>
      <c r="IR68" s="56">
        <v>56.6</v>
      </c>
      <c r="IS68" s="56">
        <v>0</v>
      </c>
      <c r="IT68" s="56">
        <v>0</v>
      </c>
      <c r="IU68" s="56">
        <v>3.18</v>
      </c>
      <c r="IV68" s="56">
        <v>30.5</v>
      </c>
      <c r="IW68" s="56">
        <v>3.3</v>
      </c>
      <c r="IX68" s="56">
        <v>31.91</v>
      </c>
      <c r="IY68" s="56">
        <v>3.18</v>
      </c>
      <c r="IZ68" s="56">
        <v>30.5</v>
      </c>
      <c r="JA68" s="56">
        <v>4.6399999999999997</v>
      </c>
      <c r="JB68" s="56">
        <v>40.020000000000003</v>
      </c>
      <c r="JC68" s="56">
        <v>1</v>
      </c>
      <c r="JD68" s="56"/>
      <c r="JE68" s="56"/>
      <c r="JF68" s="56"/>
      <c r="JG68" s="56"/>
      <c r="JH68" s="56"/>
      <c r="JI68" s="56"/>
      <c r="JJ68" s="56"/>
      <c r="JK68" s="56"/>
      <c r="JL68" s="56"/>
      <c r="JM68" s="56"/>
      <c r="JN68" s="56"/>
      <c r="JO68" s="56"/>
    </row>
    <row r="69" spans="1:275" x14ac:dyDescent="0.25">
      <c r="A69" s="58">
        <v>43069.35229166667</v>
      </c>
      <c r="B69" s="56" t="s">
        <v>397</v>
      </c>
      <c r="C69" s="56" t="s">
        <v>638</v>
      </c>
      <c r="D69" s="56">
        <v>2</v>
      </c>
      <c r="E69" s="56">
        <v>1</v>
      </c>
      <c r="F69" s="56">
        <v>2700</v>
      </c>
      <c r="G69" s="56" t="s">
        <v>104</v>
      </c>
      <c r="H69" s="56" t="s">
        <v>105</v>
      </c>
      <c r="I69" s="56">
        <v>2.33</v>
      </c>
      <c r="J69" s="56">
        <v>47.3</v>
      </c>
      <c r="K69" s="56">
        <v>222.726</v>
      </c>
      <c r="L69" s="56">
        <v>8.9367999999999999</v>
      </c>
      <c r="M69" s="56">
        <v>141.255</v>
      </c>
      <c r="N69" s="56">
        <v>0</v>
      </c>
      <c r="O69" s="56">
        <v>0</v>
      </c>
      <c r="P69" s="56">
        <v>0</v>
      </c>
      <c r="Q69" s="56">
        <v>0</v>
      </c>
      <c r="R69" s="56">
        <v>615.745</v>
      </c>
      <c r="S69" s="56">
        <v>1007.66</v>
      </c>
      <c r="T69" s="56">
        <v>2371.31</v>
      </c>
      <c r="U69" s="56">
        <v>151.51499999999999</v>
      </c>
      <c r="V69" s="56">
        <v>4519.1400000000003</v>
      </c>
      <c r="W69" s="56">
        <v>252.88300000000001</v>
      </c>
      <c r="X69" s="56">
        <v>0</v>
      </c>
      <c r="Y69" s="56">
        <v>0</v>
      </c>
      <c r="Z69" s="56">
        <v>0</v>
      </c>
      <c r="AA69" s="56">
        <v>129.41399999999999</v>
      </c>
      <c r="AB69" s="56">
        <v>0</v>
      </c>
      <c r="AC69" s="56">
        <v>45.121000000000002</v>
      </c>
      <c r="AD69" s="56">
        <v>0</v>
      </c>
      <c r="AE69" s="56">
        <v>0</v>
      </c>
      <c r="AF69" s="56">
        <v>427.41899999999998</v>
      </c>
      <c r="AG69" s="56">
        <v>0</v>
      </c>
      <c r="AH69" s="56">
        <v>0</v>
      </c>
      <c r="AI69" s="56">
        <v>0</v>
      </c>
      <c r="AJ69" s="56">
        <v>0</v>
      </c>
      <c r="AK69" s="56">
        <v>0</v>
      </c>
      <c r="AL69" s="56">
        <v>0</v>
      </c>
      <c r="AM69" s="56">
        <v>0</v>
      </c>
      <c r="AN69" s="56">
        <v>0</v>
      </c>
      <c r="AO69" s="56">
        <v>0</v>
      </c>
      <c r="AP69" s="56">
        <v>0</v>
      </c>
      <c r="AQ69" s="56">
        <v>18.84</v>
      </c>
      <c r="AR69" s="56">
        <v>0.36</v>
      </c>
      <c r="AS69" s="56">
        <v>1.1499999999999999</v>
      </c>
      <c r="AT69" s="56">
        <v>0</v>
      </c>
      <c r="AU69" s="56">
        <v>7.96</v>
      </c>
      <c r="AV69" s="56">
        <v>0</v>
      </c>
      <c r="AW69" s="56">
        <v>0</v>
      </c>
      <c r="AX69" s="56">
        <v>5.16</v>
      </c>
      <c r="AY69" s="56">
        <v>11.17</v>
      </c>
      <c r="AZ69" s="56">
        <v>19.54</v>
      </c>
      <c r="BA69" s="56">
        <v>1.18</v>
      </c>
      <c r="BB69" s="56">
        <v>65.36</v>
      </c>
      <c r="BC69" s="56">
        <v>28.31</v>
      </c>
      <c r="BD69" s="56">
        <v>0</v>
      </c>
      <c r="BE69" s="56">
        <v>1.4274E-2</v>
      </c>
      <c r="BF69" s="56">
        <v>1.61297E-2</v>
      </c>
      <c r="BG69" s="56">
        <v>0</v>
      </c>
      <c r="BH69" s="56">
        <v>0</v>
      </c>
      <c r="BI69" s="56">
        <v>0</v>
      </c>
      <c r="BJ69" s="56">
        <v>0</v>
      </c>
      <c r="BK69" s="56">
        <v>9.1244199999999998E-2</v>
      </c>
      <c r="BL69" s="56">
        <v>0.139179</v>
      </c>
      <c r="BM69" s="56">
        <v>0.30218800000000001</v>
      </c>
      <c r="BN69" s="56">
        <v>1.3338300000000001E-2</v>
      </c>
      <c r="BO69" s="56">
        <v>0.576353</v>
      </c>
      <c r="BP69" s="56">
        <v>3.0403699999999999E-2</v>
      </c>
      <c r="BQ69" s="56">
        <v>234.66800000000001</v>
      </c>
      <c r="BR69" s="56">
        <v>41.115900000000003</v>
      </c>
      <c r="BS69" s="56">
        <v>141.255</v>
      </c>
      <c r="BT69" s="56">
        <v>0</v>
      </c>
      <c r="BU69" s="56">
        <v>0</v>
      </c>
      <c r="BV69" s="56">
        <v>615.745</v>
      </c>
      <c r="BW69" s="56">
        <v>1015.23</v>
      </c>
      <c r="BX69" s="56">
        <v>2371.31</v>
      </c>
      <c r="BY69" s="56">
        <v>151.51499999999999</v>
      </c>
      <c r="BZ69" s="56">
        <v>4570.84</v>
      </c>
      <c r="CA69" s="56">
        <v>266.44299999999998</v>
      </c>
      <c r="CB69" s="56">
        <v>0</v>
      </c>
      <c r="CC69" s="56">
        <v>0</v>
      </c>
      <c r="CD69" s="56">
        <v>0</v>
      </c>
      <c r="CE69" s="56">
        <v>129.41399999999999</v>
      </c>
      <c r="CF69" s="56">
        <v>0</v>
      </c>
      <c r="CG69" s="56">
        <v>45.121000000000002</v>
      </c>
      <c r="CH69" s="56">
        <v>0</v>
      </c>
      <c r="CI69" s="56">
        <v>0</v>
      </c>
      <c r="CJ69" s="56">
        <v>440.97800000000001</v>
      </c>
      <c r="CK69" s="56">
        <v>0</v>
      </c>
      <c r="CL69" s="56">
        <v>0</v>
      </c>
      <c r="CM69" s="56">
        <v>0</v>
      </c>
      <c r="CN69" s="56">
        <v>0</v>
      </c>
      <c r="CO69" s="56">
        <v>0</v>
      </c>
      <c r="CP69" s="56">
        <v>0</v>
      </c>
      <c r="CQ69" s="56">
        <v>0</v>
      </c>
      <c r="CR69" s="56">
        <v>0</v>
      </c>
      <c r="CS69" s="56">
        <v>0</v>
      </c>
      <c r="CT69" s="56">
        <v>0</v>
      </c>
      <c r="CU69" s="56">
        <v>19.96</v>
      </c>
      <c r="CV69" s="56">
        <v>1.57</v>
      </c>
      <c r="CW69" s="56">
        <v>1.1499999999999999</v>
      </c>
      <c r="CX69" s="56">
        <v>0</v>
      </c>
      <c r="CY69" s="56">
        <v>7.96</v>
      </c>
      <c r="CZ69" s="56">
        <v>5.16</v>
      </c>
      <c r="DA69" s="56">
        <v>11.24</v>
      </c>
      <c r="DB69" s="56">
        <v>19.54</v>
      </c>
      <c r="DC69" s="56">
        <v>1.18</v>
      </c>
      <c r="DD69" s="56">
        <v>67.760000000000005</v>
      </c>
      <c r="DE69" s="56">
        <v>30.64</v>
      </c>
      <c r="DF69" s="56">
        <v>0</v>
      </c>
      <c r="DG69" s="56">
        <v>5.1619600000000002E-2</v>
      </c>
      <c r="DH69" s="56">
        <v>1.61297E-2</v>
      </c>
      <c r="DI69" s="56">
        <v>0</v>
      </c>
      <c r="DJ69" s="56">
        <v>0</v>
      </c>
      <c r="DK69" s="56">
        <v>9.1244199999999998E-2</v>
      </c>
      <c r="DL69" s="56">
        <v>0.140927</v>
      </c>
      <c r="DM69" s="56">
        <v>0.30218800000000001</v>
      </c>
      <c r="DN69" s="56">
        <v>1.3338300000000001E-2</v>
      </c>
      <c r="DO69" s="56">
        <v>0.61544600000000005</v>
      </c>
      <c r="DP69" s="56">
        <v>6.7749299999999998E-2</v>
      </c>
      <c r="DQ69" s="56" t="s">
        <v>925</v>
      </c>
      <c r="DR69" s="56" t="s">
        <v>875</v>
      </c>
      <c r="DS69" s="56" t="s">
        <v>22</v>
      </c>
      <c r="DT69" s="56">
        <v>3.9093299999999997E-2</v>
      </c>
      <c r="DU69" s="56">
        <v>3.7345700000000003E-2</v>
      </c>
      <c r="DV69" s="56">
        <v>3.5419100000000001</v>
      </c>
      <c r="DW69" s="56">
        <v>7.6044400000000003</v>
      </c>
      <c r="DX69" s="56"/>
      <c r="DY69" s="56"/>
      <c r="DZ69" s="56"/>
      <c r="EA69" s="56"/>
      <c r="EB69" s="56"/>
      <c r="EC69" s="56"/>
      <c r="ED69" s="56"/>
      <c r="EE69" s="56"/>
      <c r="EF69" s="56"/>
      <c r="EG69" s="56"/>
      <c r="EH69" s="56"/>
      <c r="EI69" s="56"/>
      <c r="EJ69" s="56"/>
      <c r="EK69" s="56"/>
      <c r="EL69" s="56"/>
      <c r="EM69" s="56"/>
      <c r="EN69" s="56">
        <v>222.726</v>
      </c>
      <c r="EO69" s="56">
        <v>8.9367999999999999</v>
      </c>
      <c r="EP69" s="56">
        <v>141.255</v>
      </c>
      <c r="EQ69" s="56">
        <v>0</v>
      </c>
      <c r="ER69" s="56">
        <v>0</v>
      </c>
      <c r="ES69" s="56">
        <v>0</v>
      </c>
      <c r="ET69" s="56">
        <v>0</v>
      </c>
      <c r="EU69" s="56">
        <v>615.745</v>
      </c>
      <c r="EV69" s="56">
        <v>1007.66</v>
      </c>
      <c r="EW69" s="56">
        <v>2371.31</v>
      </c>
      <c r="EX69" s="56">
        <v>151.51499999999999</v>
      </c>
      <c r="EY69" s="56">
        <v>4519.1400000000003</v>
      </c>
      <c r="EZ69" s="56">
        <v>252.88300000000001</v>
      </c>
      <c r="FA69" s="56">
        <v>0</v>
      </c>
      <c r="FB69" s="56">
        <v>0</v>
      </c>
      <c r="FC69" s="56">
        <v>0</v>
      </c>
      <c r="FD69" s="56">
        <v>129.41399999999999</v>
      </c>
      <c r="FE69" s="56">
        <v>0</v>
      </c>
      <c r="FF69" s="56">
        <v>45.121000000000002</v>
      </c>
      <c r="FG69" s="56">
        <v>0</v>
      </c>
      <c r="FH69" s="56">
        <v>0</v>
      </c>
      <c r="FI69" s="56">
        <v>427.41899999999998</v>
      </c>
      <c r="FJ69" s="56">
        <v>0</v>
      </c>
      <c r="FK69" s="56">
        <v>0</v>
      </c>
      <c r="FL69" s="56">
        <v>0</v>
      </c>
      <c r="FM69" s="56">
        <v>0</v>
      </c>
      <c r="FN69" s="56">
        <v>0</v>
      </c>
      <c r="FO69" s="56">
        <v>0</v>
      </c>
      <c r="FP69" s="56">
        <v>0</v>
      </c>
      <c r="FQ69" s="56">
        <v>0</v>
      </c>
      <c r="FR69" s="56">
        <v>0</v>
      </c>
      <c r="FS69" s="56">
        <v>0</v>
      </c>
      <c r="FT69" s="56">
        <v>18.84</v>
      </c>
      <c r="FU69" s="56">
        <v>0.36</v>
      </c>
      <c r="FV69" s="56">
        <v>1.1499999999999999</v>
      </c>
      <c r="FW69" s="56">
        <v>0</v>
      </c>
      <c r="FX69" s="56">
        <v>7.96</v>
      </c>
      <c r="FY69" s="56">
        <v>0</v>
      </c>
      <c r="FZ69" s="56">
        <v>0</v>
      </c>
      <c r="GA69" s="56">
        <v>5.16</v>
      </c>
      <c r="GB69" s="56">
        <v>11.17</v>
      </c>
      <c r="GC69" s="56">
        <v>19.54</v>
      </c>
      <c r="GD69" s="56">
        <v>1.18</v>
      </c>
      <c r="GE69" s="56">
        <v>65.36</v>
      </c>
      <c r="GF69" s="56">
        <v>0</v>
      </c>
      <c r="GG69" s="56">
        <v>1.4274E-2</v>
      </c>
      <c r="GH69" s="56">
        <v>1.61297E-2</v>
      </c>
      <c r="GI69" s="56">
        <v>0</v>
      </c>
      <c r="GJ69" s="56">
        <v>0</v>
      </c>
      <c r="GK69" s="56">
        <v>0</v>
      </c>
      <c r="GL69" s="56">
        <v>0</v>
      </c>
      <c r="GM69" s="56">
        <v>9.1244199999999998E-2</v>
      </c>
      <c r="GN69" s="56">
        <v>0.139179</v>
      </c>
      <c r="GO69" s="56">
        <v>0.30218800000000001</v>
      </c>
      <c r="GP69" s="56">
        <v>1.3338300000000001E-2</v>
      </c>
      <c r="GQ69" s="56">
        <v>0.576353</v>
      </c>
      <c r="GR69" s="56">
        <v>593.28099999999995</v>
      </c>
      <c r="GS69" s="56">
        <v>193.13499999999999</v>
      </c>
      <c r="GT69" s="56">
        <v>141.255</v>
      </c>
      <c r="GU69" s="56">
        <v>0</v>
      </c>
      <c r="GV69" s="56">
        <v>0</v>
      </c>
      <c r="GW69" s="56">
        <v>2615</v>
      </c>
      <c r="GX69" s="56">
        <v>989.00099999999998</v>
      </c>
      <c r="GY69" s="56">
        <v>3267.2</v>
      </c>
      <c r="GZ69" s="56">
        <v>327.5</v>
      </c>
      <c r="HA69" s="56">
        <v>8126.37</v>
      </c>
      <c r="HB69" s="56">
        <v>493.75299999999999</v>
      </c>
      <c r="HC69" s="56">
        <v>0</v>
      </c>
      <c r="HD69" s="56">
        <v>0</v>
      </c>
      <c r="HE69" s="56">
        <v>0</v>
      </c>
      <c r="HF69" s="56">
        <v>183.536</v>
      </c>
      <c r="HG69" s="56">
        <v>0</v>
      </c>
      <c r="HH69" s="56">
        <v>73.400000000000006</v>
      </c>
      <c r="HI69" s="56">
        <v>0</v>
      </c>
      <c r="HJ69" s="56">
        <v>0</v>
      </c>
      <c r="HK69" s="56">
        <v>750.68799999999999</v>
      </c>
      <c r="HL69" s="56">
        <v>0</v>
      </c>
      <c r="HM69" s="56">
        <v>0</v>
      </c>
      <c r="HN69" s="56">
        <v>0</v>
      </c>
      <c r="HO69" s="56">
        <v>0</v>
      </c>
      <c r="HP69" s="56">
        <v>0</v>
      </c>
      <c r="HQ69" s="56">
        <v>0</v>
      </c>
      <c r="HR69" s="56">
        <v>0</v>
      </c>
      <c r="HS69" s="56">
        <v>0</v>
      </c>
      <c r="HT69" s="56">
        <v>0</v>
      </c>
      <c r="HU69" s="56">
        <v>0</v>
      </c>
      <c r="HV69" s="56">
        <v>37.85</v>
      </c>
      <c r="HW69" s="56">
        <v>7.84</v>
      </c>
      <c r="HX69" s="56">
        <v>1.1499999999999999</v>
      </c>
      <c r="HY69" s="56">
        <v>0</v>
      </c>
      <c r="HZ69" s="56">
        <v>11.29</v>
      </c>
      <c r="IA69" s="56">
        <v>22.19</v>
      </c>
      <c r="IB69" s="56">
        <v>12.57</v>
      </c>
      <c r="IC69" s="56">
        <v>27.1</v>
      </c>
      <c r="ID69" s="56">
        <v>2.41</v>
      </c>
      <c r="IE69" s="56">
        <v>122.4</v>
      </c>
      <c r="IF69" s="56">
        <v>0</v>
      </c>
      <c r="IG69" s="56">
        <v>0.37593900000000002</v>
      </c>
      <c r="IH69" s="56">
        <v>1.61297E-2</v>
      </c>
      <c r="II69" s="56">
        <v>0</v>
      </c>
      <c r="IJ69" s="56">
        <v>0</v>
      </c>
      <c r="IK69" s="56">
        <v>0.41129599999999999</v>
      </c>
      <c r="IL69" s="56">
        <v>0.118258</v>
      </c>
      <c r="IM69" s="56">
        <v>0.43522</v>
      </c>
      <c r="IN69" s="56">
        <v>4.56421E-3</v>
      </c>
      <c r="IO69" s="56">
        <v>1.36141</v>
      </c>
      <c r="IP69" s="56">
        <v>47.3</v>
      </c>
      <c r="IQ69" s="56">
        <v>0</v>
      </c>
      <c r="IR69" s="56">
        <v>49.1</v>
      </c>
      <c r="IS69" s="56">
        <v>0</v>
      </c>
      <c r="IT69" s="56">
        <v>0</v>
      </c>
      <c r="IU69" s="56">
        <v>3.08</v>
      </c>
      <c r="IV69" s="56">
        <v>25.23</v>
      </c>
      <c r="IW69" s="56">
        <v>4.38</v>
      </c>
      <c r="IX69" s="56">
        <v>26.26</v>
      </c>
      <c r="IY69" s="56">
        <v>3.08</v>
      </c>
      <c r="IZ69" s="56">
        <v>25.23</v>
      </c>
      <c r="JA69" s="56">
        <v>13.09</v>
      </c>
      <c r="JB69" s="56">
        <v>45.04</v>
      </c>
      <c r="JC69" s="56">
        <v>1</v>
      </c>
      <c r="JD69" s="56"/>
      <c r="JE69" s="56"/>
      <c r="JF69" s="56"/>
      <c r="JG69" s="56"/>
      <c r="JH69" s="56"/>
      <c r="JI69" s="56"/>
      <c r="JJ69" s="56"/>
      <c r="JK69" s="56"/>
      <c r="JL69" s="56"/>
      <c r="JM69" s="56"/>
      <c r="JN69" s="56"/>
      <c r="JO69" s="56"/>
    </row>
    <row r="70" spans="1:275" x14ac:dyDescent="0.25">
      <c r="A70" s="58">
        <v>43069.352581018517</v>
      </c>
      <c r="B70" s="56" t="s">
        <v>398</v>
      </c>
      <c r="C70" s="56" t="s">
        <v>639</v>
      </c>
      <c r="D70" s="56">
        <v>3</v>
      </c>
      <c r="E70" s="56">
        <v>1</v>
      </c>
      <c r="F70" s="56">
        <v>2700</v>
      </c>
      <c r="G70" s="56" t="s">
        <v>104</v>
      </c>
      <c r="H70" s="56" t="s">
        <v>105</v>
      </c>
      <c r="I70" s="56">
        <v>2</v>
      </c>
      <c r="J70" s="56">
        <v>45.8</v>
      </c>
      <c r="K70" s="56">
        <v>106.348</v>
      </c>
      <c r="L70" s="56">
        <v>0.59416599999999997</v>
      </c>
      <c r="M70" s="56">
        <v>141.255</v>
      </c>
      <c r="N70" s="56">
        <v>0</v>
      </c>
      <c r="O70" s="56">
        <v>0</v>
      </c>
      <c r="P70" s="56">
        <v>0</v>
      </c>
      <c r="Q70" s="56">
        <v>0</v>
      </c>
      <c r="R70" s="56">
        <v>615.745</v>
      </c>
      <c r="S70" s="56">
        <v>1003.93</v>
      </c>
      <c r="T70" s="56">
        <v>2371.31</v>
      </c>
      <c r="U70" s="56">
        <v>151.51499999999999</v>
      </c>
      <c r="V70" s="56">
        <v>4390.7</v>
      </c>
      <c r="W70" s="56">
        <v>120.741</v>
      </c>
      <c r="X70" s="56">
        <v>0</v>
      </c>
      <c r="Y70" s="56">
        <v>0</v>
      </c>
      <c r="Z70" s="56">
        <v>0</v>
      </c>
      <c r="AA70" s="56">
        <v>129.96899999999999</v>
      </c>
      <c r="AB70" s="56">
        <v>0</v>
      </c>
      <c r="AC70" s="56">
        <v>45.121000000000002</v>
      </c>
      <c r="AD70" s="56">
        <v>0</v>
      </c>
      <c r="AE70" s="56">
        <v>0</v>
      </c>
      <c r="AF70" s="56">
        <v>295.83100000000002</v>
      </c>
      <c r="AG70" s="56">
        <v>0</v>
      </c>
      <c r="AH70" s="56">
        <v>0</v>
      </c>
      <c r="AI70" s="56">
        <v>0</v>
      </c>
      <c r="AJ70" s="56">
        <v>0</v>
      </c>
      <c r="AK70" s="56">
        <v>0</v>
      </c>
      <c r="AL70" s="56">
        <v>0</v>
      </c>
      <c r="AM70" s="56">
        <v>0</v>
      </c>
      <c r="AN70" s="56">
        <v>0</v>
      </c>
      <c r="AO70" s="56">
        <v>0</v>
      </c>
      <c r="AP70" s="56">
        <v>0</v>
      </c>
      <c r="AQ70" s="56">
        <v>9.08</v>
      </c>
      <c r="AR70" s="56">
        <v>0</v>
      </c>
      <c r="AS70" s="56">
        <v>1.1499999999999999</v>
      </c>
      <c r="AT70" s="56">
        <v>0</v>
      </c>
      <c r="AU70" s="56">
        <v>7.98</v>
      </c>
      <c r="AV70" s="56">
        <v>0</v>
      </c>
      <c r="AW70" s="56">
        <v>0</v>
      </c>
      <c r="AX70" s="56">
        <v>5.13</v>
      </c>
      <c r="AY70" s="56">
        <v>11.05</v>
      </c>
      <c r="AZ70" s="56">
        <v>19.5</v>
      </c>
      <c r="BA70" s="56">
        <v>1.17</v>
      </c>
      <c r="BB70" s="56">
        <v>55.06</v>
      </c>
      <c r="BC70" s="56">
        <v>18.21</v>
      </c>
      <c r="BD70" s="56">
        <v>0</v>
      </c>
      <c r="BE70" s="59">
        <v>1.2692600000000001E-7</v>
      </c>
      <c r="BF70" s="56">
        <v>1.61297E-2</v>
      </c>
      <c r="BG70" s="56">
        <v>0</v>
      </c>
      <c r="BH70" s="56">
        <v>0</v>
      </c>
      <c r="BI70" s="56">
        <v>0</v>
      </c>
      <c r="BJ70" s="56">
        <v>0</v>
      </c>
      <c r="BK70" s="56">
        <v>9.1244199999999998E-2</v>
      </c>
      <c r="BL70" s="56">
        <v>0.13427600000000001</v>
      </c>
      <c r="BM70" s="56">
        <v>0.30218800000000001</v>
      </c>
      <c r="BN70" s="56">
        <v>1.3338300000000001E-2</v>
      </c>
      <c r="BO70" s="56">
        <v>0.557176</v>
      </c>
      <c r="BP70" s="56">
        <v>1.61298E-2</v>
      </c>
      <c r="BQ70" s="56">
        <v>127.309</v>
      </c>
      <c r="BR70" s="56">
        <v>1.9234599999999999</v>
      </c>
      <c r="BS70" s="56">
        <v>141.255</v>
      </c>
      <c r="BT70" s="56">
        <v>0</v>
      </c>
      <c r="BU70" s="56">
        <v>0</v>
      </c>
      <c r="BV70" s="56">
        <v>615.745</v>
      </c>
      <c r="BW70" s="56">
        <v>1009.47</v>
      </c>
      <c r="BX70" s="56">
        <v>2371.31</v>
      </c>
      <c r="BY70" s="56">
        <v>151.51499999999999</v>
      </c>
      <c r="BZ70" s="56">
        <v>4418.5200000000004</v>
      </c>
      <c r="CA70" s="56">
        <v>144.54</v>
      </c>
      <c r="CB70" s="56">
        <v>0</v>
      </c>
      <c r="CC70" s="56">
        <v>0</v>
      </c>
      <c r="CD70" s="56">
        <v>0</v>
      </c>
      <c r="CE70" s="56">
        <v>129.96899999999999</v>
      </c>
      <c r="CF70" s="56">
        <v>0</v>
      </c>
      <c r="CG70" s="56">
        <v>45.121000000000002</v>
      </c>
      <c r="CH70" s="56">
        <v>0</v>
      </c>
      <c r="CI70" s="56">
        <v>0</v>
      </c>
      <c r="CJ70" s="56">
        <v>319.62900000000002</v>
      </c>
      <c r="CK70" s="56">
        <v>0</v>
      </c>
      <c r="CL70" s="56">
        <v>0</v>
      </c>
      <c r="CM70" s="56">
        <v>0</v>
      </c>
      <c r="CN70" s="56">
        <v>0</v>
      </c>
      <c r="CO70" s="56">
        <v>0</v>
      </c>
      <c r="CP70" s="56">
        <v>0</v>
      </c>
      <c r="CQ70" s="56">
        <v>0</v>
      </c>
      <c r="CR70" s="56">
        <v>0</v>
      </c>
      <c r="CS70" s="56">
        <v>0</v>
      </c>
      <c r="CT70" s="56">
        <v>0</v>
      </c>
      <c r="CU70" s="56">
        <v>10.98</v>
      </c>
      <c r="CV70" s="56">
        <v>0.1</v>
      </c>
      <c r="CW70" s="56">
        <v>1.1499999999999999</v>
      </c>
      <c r="CX70" s="56">
        <v>0</v>
      </c>
      <c r="CY70" s="56">
        <v>7.98</v>
      </c>
      <c r="CZ70" s="56">
        <v>5.13</v>
      </c>
      <c r="DA70" s="56">
        <v>11.11</v>
      </c>
      <c r="DB70" s="56">
        <v>19.5</v>
      </c>
      <c r="DC70" s="56">
        <v>1.17</v>
      </c>
      <c r="DD70" s="56">
        <v>57.12</v>
      </c>
      <c r="DE70" s="56">
        <v>20.21</v>
      </c>
      <c r="DF70" s="56">
        <v>0</v>
      </c>
      <c r="DG70" s="56">
        <v>8.8644799999999992E-3</v>
      </c>
      <c r="DH70" s="56">
        <v>1.61297E-2</v>
      </c>
      <c r="DI70" s="56">
        <v>0</v>
      </c>
      <c r="DJ70" s="56">
        <v>0</v>
      </c>
      <c r="DK70" s="56">
        <v>9.1244199999999998E-2</v>
      </c>
      <c r="DL70" s="56">
        <v>0.13575999999999999</v>
      </c>
      <c r="DM70" s="56">
        <v>0.30218800000000001</v>
      </c>
      <c r="DN70" s="56">
        <v>1.3338300000000001E-2</v>
      </c>
      <c r="DO70" s="56">
        <v>0.56752400000000003</v>
      </c>
      <c r="DP70" s="56">
        <v>2.4994200000000001E-2</v>
      </c>
      <c r="DQ70" s="56" t="s">
        <v>925</v>
      </c>
      <c r="DR70" s="56" t="s">
        <v>875</v>
      </c>
      <c r="DS70" s="56" t="s">
        <v>22</v>
      </c>
      <c r="DT70" s="56">
        <v>1.03482E-2</v>
      </c>
      <c r="DU70" s="56">
        <v>8.8643599999999999E-3</v>
      </c>
      <c r="DV70" s="56">
        <v>3.6064400000000001</v>
      </c>
      <c r="DW70" s="56">
        <v>9.8960899999999992</v>
      </c>
      <c r="DX70" s="56"/>
      <c r="DY70" s="56"/>
      <c r="DZ70" s="56"/>
      <c r="EA70" s="56"/>
      <c r="EB70" s="56"/>
      <c r="EC70" s="56"/>
      <c r="ED70" s="56"/>
      <c r="EE70" s="56"/>
      <c r="EF70" s="56"/>
      <c r="EG70" s="56"/>
      <c r="EH70" s="56"/>
      <c r="EI70" s="56"/>
      <c r="EJ70" s="56"/>
      <c r="EK70" s="56"/>
      <c r="EL70" s="56"/>
      <c r="EM70" s="56"/>
      <c r="EN70" s="56">
        <v>106.348</v>
      </c>
      <c r="EO70" s="56">
        <v>0.59416599999999997</v>
      </c>
      <c r="EP70" s="56">
        <v>141.255</v>
      </c>
      <c r="EQ70" s="56">
        <v>0</v>
      </c>
      <c r="ER70" s="56">
        <v>0</v>
      </c>
      <c r="ES70" s="56">
        <v>0</v>
      </c>
      <c r="ET70" s="56">
        <v>0</v>
      </c>
      <c r="EU70" s="56">
        <v>615.745</v>
      </c>
      <c r="EV70" s="56">
        <v>1003.93</v>
      </c>
      <c r="EW70" s="56">
        <v>2371.31</v>
      </c>
      <c r="EX70" s="56">
        <v>151.51499999999999</v>
      </c>
      <c r="EY70" s="56">
        <v>4390.7</v>
      </c>
      <c r="EZ70" s="56">
        <v>120.741</v>
      </c>
      <c r="FA70" s="56">
        <v>0</v>
      </c>
      <c r="FB70" s="56">
        <v>0</v>
      </c>
      <c r="FC70" s="56">
        <v>0</v>
      </c>
      <c r="FD70" s="56">
        <v>129.96899999999999</v>
      </c>
      <c r="FE70" s="56">
        <v>0</v>
      </c>
      <c r="FF70" s="56">
        <v>45.121000000000002</v>
      </c>
      <c r="FG70" s="56">
        <v>0</v>
      </c>
      <c r="FH70" s="56">
        <v>0</v>
      </c>
      <c r="FI70" s="56">
        <v>295.83100000000002</v>
      </c>
      <c r="FJ70" s="56">
        <v>0</v>
      </c>
      <c r="FK70" s="56">
        <v>0</v>
      </c>
      <c r="FL70" s="56">
        <v>0</v>
      </c>
      <c r="FM70" s="56">
        <v>0</v>
      </c>
      <c r="FN70" s="56">
        <v>0</v>
      </c>
      <c r="FO70" s="56">
        <v>0</v>
      </c>
      <c r="FP70" s="56">
        <v>0</v>
      </c>
      <c r="FQ70" s="56">
        <v>0</v>
      </c>
      <c r="FR70" s="56">
        <v>0</v>
      </c>
      <c r="FS70" s="56">
        <v>0</v>
      </c>
      <c r="FT70" s="56">
        <v>9.08</v>
      </c>
      <c r="FU70" s="56">
        <v>0</v>
      </c>
      <c r="FV70" s="56">
        <v>1.1499999999999999</v>
      </c>
      <c r="FW70" s="56">
        <v>0</v>
      </c>
      <c r="FX70" s="56">
        <v>7.98</v>
      </c>
      <c r="FY70" s="56">
        <v>0</v>
      </c>
      <c r="FZ70" s="56">
        <v>0</v>
      </c>
      <c r="GA70" s="56">
        <v>5.13</v>
      </c>
      <c r="GB70" s="56">
        <v>11.05</v>
      </c>
      <c r="GC70" s="56">
        <v>19.5</v>
      </c>
      <c r="GD70" s="56">
        <v>1.17</v>
      </c>
      <c r="GE70" s="56">
        <v>55.06</v>
      </c>
      <c r="GF70" s="56">
        <v>0</v>
      </c>
      <c r="GG70" s="59">
        <v>1.2692600000000001E-7</v>
      </c>
      <c r="GH70" s="56">
        <v>1.61297E-2</v>
      </c>
      <c r="GI70" s="56">
        <v>0</v>
      </c>
      <c r="GJ70" s="56">
        <v>0</v>
      </c>
      <c r="GK70" s="56">
        <v>0</v>
      </c>
      <c r="GL70" s="56">
        <v>0</v>
      </c>
      <c r="GM70" s="56">
        <v>9.1244199999999998E-2</v>
      </c>
      <c r="GN70" s="56">
        <v>0.13427600000000001</v>
      </c>
      <c r="GO70" s="56">
        <v>0.30218800000000001</v>
      </c>
      <c r="GP70" s="56">
        <v>1.3338300000000001E-2</v>
      </c>
      <c r="GQ70" s="56">
        <v>0.557176</v>
      </c>
      <c r="GR70" s="56">
        <v>491.92200000000003</v>
      </c>
      <c r="GS70" s="56">
        <v>0</v>
      </c>
      <c r="GT70" s="56">
        <v>141.255</v>
      </c>
      <c r="GU70" s="56">
        <v>0</v>
      </c>
      <c r="GV70" s="56">
        <v>0</v>
      </c>
      <c r="GW70" s="56">
        <v>2615</v>
      </c>
      <c r="GX70" s="56">
        <v>989.00099999999998</v>
      </c>
      <c r="GY70" s="56">
        <v>3267.2</v>
      </c>
      <c r="GZ70" s="56">
        <v>327.5</v>
      </c>
      <c r="HA70" s="56">
        <v>7831.88</v>
      </c>
      <c r="HB70" s="56">
        <v>409.375</v>
      </c>
      <c r="HC70" s="56">
        <v>0</v>
      </c>
      <c r="HD70" s="56">
        <v>0</v>
      </c>
      <c r="HE70" s="56">
        <v>0</v>
      </c>
      <c r="HF70" s="56">
        <v>184.16300000000001</v>
      </c>
      <c r="HG70" s="56">
        <v>0</v>
      </c>
      <c r="HH70" s="56">
        <v>73.400000000000006</v>
      </c>
      <c r="HI70" s="56">
        <v>0</v>
      </c>
      <c r="HJ70" s="56">
        <v>0</v>
      </c>
      <c r="HK70" s="56">
        <v>666.93799999999999</v>
      </c>
      <c r="HL70" s="56">
        <v>0</v>
      </c>
      <c r="HM70" s="56">
        <v>0</v>
      </c>
      <c r="HN70" s="56">
        <v>0</v>
      </c>
      <c r="HO70" s="56">
        <v>0</v>
      </c>
      <c r="HP70" s="56">
        <v>0</v>
      </c>
      <c r="HQ70" s="56">
        <v>0</v>
      </c>
      <c r="HR70" s="56">
        <v>0</v>
      </c>
      <c r="HS70" s="56">
        <v>0</v>
      </c>
      <c r="HT70" s="56">
        <v>0</v>
      </c>
      <c r="HU70" s="56">
        <v>0</v>
      </c>
      <c r="HV70" s="56">
        <v>31.31</v>
      </c>
      <c r="HW70" s="56">
        <v>0</v>
      </c>
      <c r="HX70" s="56">
        <v>1.1499999999999999</v>
      </c>
      <c r="HY70" s="56">
        <v>0</v>
      </c>
      <c r="HZ70" s="56">
        <v>11.3</v>
      </c>
      <c r="IA70" s="56">
        <v>22</v>
      </c>
      <c r="IB70" s="56">
        <v>12.56</v>
      </c>
      <c r="IC70" s="56">
        <v>27</v>
      </c>
      <c r="ID70" s="56">
        <v>2.38</v>
      </c>
      <c r="IE70" s="56">
        <v>107.7</v>
      </c>
      <c r="IF70" s="56">
        <v>0</v>
      </c>
      <c r="IG70" s="56">
        <v>0</v>
      </c>
      <c r="IH70" s="56">
        <v>1.61297E-2</v>
      </c>
      <c r="II70" s="56">
        <v>0</v>
      </c>
      <c r="IJ70" s="56">
        <v>0</v>
      </c>
      <c r="IK70" s="56">
        <v>0.41129599999999999</v>
      </c>
      <c r="IL70" s="56">
        <v>0.118258</v>
      </c>
      <c r="IM70" s="56">
        <v>0.43522</v>
      </c>
      <c r="IN70" s="56">
        <v>4.56421E-3</v>
      </c>
      <c r="IO70" s="56">
        <v>0.98546800000000001</v>
      </c>
      <c r="IP70" s="56">
        <v>45.8</v>
      </c>
      <c r="IQ70" s="56">
        <v>0</v>
      </c>
      <c r="IR70" s="56">
        <v>47.5</v>
      </c>
      <c r="IS70" s="56">
        <v>0</v>
      </c>
      <c r="IT70" s="56">
        <v>0</v>
      </c>
      <c r="IU70" s="56">
        <v>1.9</v>
      </c>
      <c r="IV70" s="56">
        <v>16.309999999999999</v>
      </c>
      <c r="IW70" s="56">
        <v>2.16</v>
      </c>
      <c r="IX70" s="56">
        <v>18.05</v>
      </c>
      <c r="IY70" s="56">
        <v>1.9</v>
      </c>
      <c r="IZ70" s="56">
        <v>16.309999999999999</v>
      </c>
      <c r="JA70" s="56">
        <v>4.54</v>
      </c>
      <c r="JB70" s="56">
        <v>39.22</v>
      </c>
      <c r="JC70" s="56">
        <v>1</v>
      </c>
      <c r="JD70" s="56"/>
      <c r="JE70" s="56"/>
      <c r="JF70" s="56"/>
      <c r="JG70" s="56"/>
      <c r="JH70" s="56"/>
      <c r="JI70" s="56"/>
      <c r="JJ70" s="56"/>
      <c r="JK70" s="56"/>
      <c r="JL70" s="56"/>
      <c r="JM70" s="56"/>
      <c r="JN70" s="56"/>
      <c r="JO70" s="56"/>
    </row>
    <row r="71" spans="1:275" x14ac:dyDescent="0.25">
      <c r="A71" s="58">
        <v>43069.352349537039</v>
      </c>
      <c r="B71" s="56" t="s">
        <v>399</v>
      </c>
      <c r="C71" s="56" t="s">
        <v>640</v>
      </c>
      <c r="D71" s="56">
        <v>4</v>
      </c>
      <c r="E71" s="56">
        <v>1</v>
      </c>
      <c r="F71" s="56">
        <v>2700</v>
      </c>
      <c r="G71" s="56" t="s">
        <v>104</v>
      </c>
      <c r="H71" s="56" t="s">
        <v>105</v>
      </c>
      <c r="I71" s="56">
        <v>2.27</v>
      </c>
      <c r="J71" s="56">
        <v>45.9</v>
      </c>
      <c r="K71" s="56">
        <v>155.99199999999999</v>
      </c>
      <c r="L71" s="56">
        <v>49.295299999999997</v>
      </c>
      <c r="M71" s="56">
        <v>141.255</v>
      </c>
      <c r="N71" s="56">
        <v>0</v>
      </c>
      <c r="O71" s="56">
        <v>0</v>
      </c>
      <c r="P71" s="56">
        <v>0</v>
      </c>
      <c r="Q71" s="56">
        <v>0</v>
      </c>
      <c r="R71" s="56">
        <v>615.745</v>
      </c>
      <c r="S71" s="56">
        <v>1022.58</v>
      </c>
      <c r="T71" s="56">
        <v>2371.31</v>
      </c>
      <c r="U71" s="56">
        <v>151.51499999999999</v>
      </c>
      <c r="V71" s="56">
        <v>4507.6899999999996</v>
      </c>
      <c r="W71" s="56">
        <v>177.114</v>
      </c>
      <c r="X71" s="56">
        <v>0</v>
      </c>
      <c r="Y71" s="56">
        <v>0</v>
      </c>
      <c r="Z71" s="56">
        <v>0</v>
      </c>
      <c r="AA71" s="56">
        <v>123.75</v>
      </c>
      <c r="AB71" s="56">
        <v>0</v>
      </c>
      <c r="AC71" s="56">
        <v>45.121000000000002</v>
      </c>
      <c r="AD71" s="56">
        <v>0</v>
      </c>
      <c r="AE71" s="56">
        <v>0</v>
      </c>
      <c r="AF71" s="56">
        <v>345.98599999999999</v>
      </c>
      <c r="AG71" s="56">
        <v>0</v>
      </c>
      <c r="AH71" s="56">
        <v>0</v>
      </c>
      <c r="AI71" s="56">
        <v>0</v>
      </c>
      <c r="AJ71" s="56">
        <v>0</v>
      </c>
      <c r="AK71" s="56">
        <v>0</v>
      </c>
      <c r="AL71" s="56">
        <v>0</v>
      </c>
      <c r="AM71" s="56">
        <v>0</v>
      </c>
      <c r="AN71" s="56">
        <v>0</v>
      </c>
      <c r="AO71" s="56">
        <v>0</v>
      </c>
      <c r="AP71" s="56">
        <v>0</v>
      </c>
      <c r="AQ71" s="56">
        <v>13.24</v>
      </c>
      <c r="AR71" s="56">
        <v>1.88</v>
      </c>
      <c r="AS71" s="56">
        <v>1.1499999999999999</v>
      </c>
      <c r="AT71" s="56">
        <v>0</v>
      </c>
      <c r="AU71" s="56">
        <v>7.62</v>
      </c>
      <c r="AV71" s="56">
        <v>0</v>
      </c>
      <c r="AW71" s="56">
        <v>0</v>
      </c>
      <c r="AX71" s="56">
        <v>5.17</v>
      </c>
      <c r="AY71" s="56">
        <v>11.32</v>
      </c>
      <c r="AZ71" s="56">
        <v>19.55</v>
      </c>
      <c r="BA71" s="56">
        <v>1.18</v>
      </c>
      <c r="BB71" s="56">
        <v>61.11</v>
      </c>
      <c r="BC71" s="56">
        <v>23.89</v>
      </c>
      <c r="BD71" s="56">
        <v>0</v>
      </c>
      <c r="BE71" s="56">
        <v>0.23166600000000001</v>
      </c>
      <c r="BF71" s="56">
        <v>1.61297E-2</v>
      </c>
      <c r="BG71" s="56">
        <v>0</v>
      </c>
      <c r="BH71" s="56">
        <v>0</v>
      </c>
      <c r="BI71" s="56">
        <v>0</v>
      </c>
      <c r="BJ71" s="56">
        <v>0</v>
      </c>
      <c r="BK71" s="56">
        <v>9.1244199999999998E-2</v>
      </c>
      <c r="BL71" s="56">
        <v>0.14316400000000001</v>
      </c>
      <c r="BM71" s="56">
        <v>0.30218800000000001</v>
      </c>
      <c r="BN71" s="56">
        <v>1.3338300000000001E-2</v>
      </c>
      <c r="BO71" s="56">
        <v>0.79773000000000005</v>
      </c>
      <c r="BP71" s="56">
        <v>0.24779499999999999</v>
      </c>
      <c r="BQ71" s="56">
        <v>169.87</v>
      </c>
      <c r="BR71" s="56">
        <v>71.321700000000007</v>
      </c>
      <c r="BS71" s="56">
        <v>141.255</v>
      </c>
      <c r="BT71" s="56">
        <v>0</v>
      </c>
      <c r="BU71" s="56">
        <v>0</v>
      </c>
      <c r="BV71" s="56">
        <v>615.745</v>
      </c>
      <c r="BW71" s="56">
        <v>1030.26</v>
      </c>
      <c r="BX71" s="56">
        <v>2371.31</v>
      </c>
      <c r="BY71" s="56">
        <v>151.51499999999999</v>
      </c>
      <c r="BZ71" s="56">
        <v>4551.2700000000004</v>
      </c>
      <c r="CA71" s="56">
        <v>192.87200000000001</v>
      </c>
      <c r="CB71" s="56">
        <v>0</v>
      </c>
      <c r="CC71" s="56">
        <v>0</v>
      </c>
      <c r="CD71" s="56">
        <v>0</v>
      </c>
      <c r="CE71" s="56">
        <v>123.75</v>
      </c>
      <c r="CF71" s="56">
        <v>0</v>
      </c>
      <c r="CG71" s="56">
        <v>45.121000000000002</v>
      </c>
      <c r="CH71" s="56">
        <v>0</v>
      </c>
      <c r="CI71" s="56">
        <v>0</v>
      </c>
      <c r="CJ71" s="56">
        <v>361.74299999999999</v>
      </c>
      <c r="CK71" s="56">
        <v>0</v>
      </c>
      <c r="CL71" s="56">
        <v>0</v>
      </c>
      <c r="CM71" s="56">
        <v>0</v>
      </c>
      <c r="CN71" s="56">
        <v>0</v>
      </c>
      <c r="CO71" s="56">
        <v>0</v>
      </c>
      <c r="CP71" s="56">
        <v>0</v>
      </c>
      <c r="CQ71" s="56">
        <v>0</v>
      </c>
      <c r="CR71" s="56">
        <v>0</v>
      </c>
      <c r="CS71" s="56">
        <v>0</v>
      </c>
      <c r="CT71" s="56">
        <v>0</v>
      </c>
      <c r="CU71" s="56">
        <v>14.5</v>
      </c>
      <c r="CV71" s="56">
        <v>2.89</v>
      </c>
      <c r="CW71" s="56">
        <v>1.1499999999999999</v>
      </c>
      <c r="CX71" s="56">
        <v>0</v>
      </c>
      <c r="CY71" s="56">
        <v>7.62</v>
      </c>
      <c r="CZ71" s="56">
        <v>5.17</v>
      </c>
      <c r="DA71" s="56">
        <v>11.39</v>
      </c>
      <c r="DB71" s="56">
        <v>19.55</v>
      </c>
      <c r="DC71" s="56">
        <v>1.18</v>
      </c>
      <c r="DD71" s="56">
        <v>63.45</v>
      </c>
      <c r="DE71" s="56">
        <v>26.16</v>
      </c>
      <c r="DF71" s="56">
        <v>0</v>
      </c>
      <c r="DG71" s="56">
        <v>0.34003800000000001</v>
      </c>
      <c r="DH71" s="56">
        <v>1.61297E-2</v>
      </c>
      <c r="DI71" s="56">
        <v>0</v>
      </c>
      <c r="DJ71" s="56">
        <v>0</v>
      </c>
      <c r="DK71" s="56">
        <v>9.1244199999999998E-2</v>
      </c>
      <c r="DL71" s="56">
        <v>0.1447</v>
      </c>
      <c r="DM71" s="56">
        <v>0.30218800000000001</v>
      </c>
      <c r="DN71" s="56">
        <v>1.3338300000000001E-2</v>
      </c>
      <c r="DO71" s="56">
        <v>0.90763700000000003</v>
      </c>
      <c r="DP71" s="56">
        <v>0.35616700000000001</v>
      </c>
      <c r="DQ71" s="56" t="s">
        <v>925</v>
      </c>
      <c r="DR71" s="56" t="s">
        <v>875</v>
      </c>
      <c r="DS71" s="56" t="s">
        <v>22</v>
      </c>
      <c r="DT71" s="56">
        <v>0.109907</v>
      </c>
      <c r="DU71" s="56">
        <v>0.108372</v>
      </c>
      <c r="DV71" s="56">
        <v>3.6879400000000002</v>
      </c>
      <c r="DW71" s="56">
        <v>8.6773699999999998</v>
      </c>
      <c r="DX71" s="56"/>
      <c r="DY71" s="56"/>
      <c r="DZ71" s="56"/>
      <c r="EA71" s="56"/>
      <c r="EB71" s="56"/>
      <c r="EC71" s="56"/>
      <c r="ED71" s="56"/>
      <c r="EE71" s="56"/>
      <c r="EF71" s="56"/>
      <c r="EG71" s="56"/>
      <c r="EH71" s="56"/>
      <c r="EI71" s="56"/>
      <c r="EJ71" s="56"/>
      <c r="EK71" s="56"/>
      <c r="EL71" s="56"/>
      <c r="EM71" s="56"/>
      <c r="EN71" s="56">
        <v>155.99199999999999</v>
      </c>
      <c r="EO71" s="56">
        <v>49.295299999999997</v>
      </c>
      <c r="EP71" s="56">
        <v>141.255</v>
      </c>
      <c r="EQ71" s="56">
        <v>0</v>
      </c>
      <c r="ER71" s="56">
        <v>0</v>
      </c>
      <c r="ES71" s="56">
        <v>0</v>
      </c>
      <c r="ET71" s="56">
        <v>0</v>
      </c>
      <c r="EU71" s="56">
        <v>615.745</v>
      </c>
      <c r="EV71" s="56">
        <v>1022.58</v>
      </c>
      <c r="EW71" s="56">
        <v>2371.31</v>
      </c>
      <c r="EX71" s="56">
        <v>151.51499999999999</v>
      </c>
      <c r="EY71" s="56">
        <v>4507.6899999999996</v>
      </c>
      <c r="EZ71" s="56">
        <v>177.114</v>
      </c>
      <c r="FA71" s="56">
        <v>0</v>
      </c>
      <c r="FB71" s="56">
        <v>0</v>
      </c>
      <c r="FC71" s="56">
        <v>0</v>
      </c>
      <c r="FD71" s="56">
        <v>123.75</v>
      </c>
      <c r="FE71" s="56">
        <v>0</v>
      </c>
      <c r="FF71" s="56">
        <v>45.121000000000002</v>
      </c>
      <c r="FG71" s="56">
        <v>0</v>
      </c>
      <c r="FH71" s="56">
        <v>0</v>
      </c>
      <c r="FI71" s="56">
        <v>345.98599999999999</v>
      </c>
      <c r="FJ71" s="56">
        <v>0</v>
      </c>
      <c r="FK71" s="56">
        <v>0</v>
      </c>
      <c r="FL71" s="56">
        <v>0</v>
      </c>
      <c r="FM71" s="56">
        <v>0</v>
      </c>
      <c r="FN71" s="56">
        <v>0</v>
      </c>
      <c r="FO71" s="56">
        <v>0</v>
      </c>
      <c r="FP71" s="56">
        <v>0</v>
      </c>
      <c r="FQ71" s="56">
        <v>0</v>
      </c>
      <c r="FR71" s="56">
        <v>0</v>
      </c>
      <c r="FS71" s="56">
        <v>0</v>
      </c>
      <c r="FT71" s="56">
        <v>13.24</v>
      </c>
      <c r="FU71" s="56">
        <v>1.88</v>
      </c>
      <c r="FV71" s="56">
        <v>1.1499999999999999</v>
      </c>
      <c r="FW71" s="56">
        <v>0</v>
      </c>
      <c r="FX71" s="56">
        <v>7.62</v>
      </c>
      <c r="FY71" s="56">
        <v>0</v>
      </c>
      <c r="FZ71" s="56">
        <v>0</v>
      </c>
      <c r="GA71" s="56">
        <v>5.17</v>
      </c>
      <c r="GB71" s="56">
        <v>11.32</v>
      </c>
      <c r="GC71" s="56">
        <v>19.55</v>
      </c>
      <c r="GD71" s="56">
        <v>1.18</v>
      </c>
      <c r="GE71" s="56">
        <v>61.11</v>
      </c>
      <c r="GF71" s="56">
        <v>0</v>
      </c>
      <c r="GG71" s="56">
        <v>0.23166600000000001</v>
      </c>
      <c r="GH71" s="56">
        <v>1.61297E-2</v>
      </c>
      <c r="GI71" s="56">
        <v>0</v>
      </c>
      <c r="GJ71" s="56">
        <v>0</v>
      </c>
      <c r="GK71" s="56">
        <v>0</v>
      </c>
      <c r="GL71" s="56">
        <v>0</v>
      </c>
      <c r="GM71" s="56">
        <v>9.1244199999999998E-2</v>
      </c>
      <c r="GN71" s="56">
        <v>0.14316400000000001</v>
      </c>
      <c r="GO71" s="56">
        <v>0.30218800000000001</v>
      </c>
      <c r="GP71" s="56">
        <v>1.3338300000000001E-2</v>
      </c>
      <c r="GQ71" s="56">
        <v>0.79773000000000005</v>
      </c>
      <c r="GR71" s="56">
        <v>464.55</v>
      </c>
      <c r="GS71" s="56">
        <v>327.92700000000002</v>
      </c>
      <c r="GT71" s="56">
        <v>141.255</v>
      </c>
      <c r="GU71" s="56">
        <v>0</v>
      </c>
      <c r="GV71" s="56">
        <v>0</v>
      </c>
      <c r="GW71" s="56">
        <v>2615</v>
      </c>
      <c r="GX71" s="56">
        <v>989.00099999999998</v>
      </c>
      <c r="GY71" s="56">
        <v>3267.2</v>
      </c>
      <c r="GZ71" s="56">
        <v>327.5</v>
      </c>
      <c r="HA71" s="56">
        <v>8132.43</v>
      </c>
      <c r="HB71" s="56">
        <v>386.62</v>
      </c>
      <c r="HC71" s="56">
        <v>0</v>
      </c>
      <c r="HD71" s="56">
        <v>0</v>
      </c>
      <c r="HE71" s="56">
        <v>0</v>
      </c>
      <c r="HF71" s="56">
        <v>178.17599999999999</v>
      </c>
      <c r="HG71" s="56">
        <v>0</v>
      </c>
      <c r="HH71" s="56">
        <v>73.400000000000006</v>
      </c>
      <c r="HI71" s="56">
        <v>0</v>
      </c>
      <c r="HJ71" s="56">
        <v>0</v>
      </c>
      <c r="HK71" s="56">
        <v>638.19500000000005</v>
      </c>
      <c r="HL71" s="56">
        <v>0</v>
      </c>
      <c r="HM71" s="56">
        <v>0</v>
      </c>
      <c r="HN71" s="56">
        <v>0</v>
      </c>
      <c r="HO71" s="56">
        <v>0</v>
      </c>
      <c r="HP71" s="56">
        <v>0</v>
      </c>
      <c r="HQ71" s="56">
        <v>0</v>
      </c>
      <c r="HR71" s="56">
        <v>0</v>
      </c>
      <c r="HS71" s="56">
        <v>0</v>
      </c>
      <c r="HT71" s="56">
        <v>0</v>
      </c>
      <c r="HU71" s="56">
        <v>0</v>
      </c>
      <c r="HV71" s="56">
        <v>29.81</v>
      </c>
      <c r="HW71" s="56">
        <v>12.25</v>
      </c>
      <c r="HX71" s="56">
        <v>1.1499999999999999</v>
      </c>
      <c r="HY71" s="56">
        <v>0</v>
      </c>
      <c r="HZ71" s="56">
        <v>10.97</v>
      </c>
      <c r="IA71" s="56">
        <v>22.23</v>
      </c>
      <c r="IB71" s="56">
        <v>12.57</v>
      </c>
      <c r="IC71" s="56">
        <v>27.12</v>
      </c>
      <c r="ID71" s="56">
        <v>2.4</v>
      </c>
      <c r="IE71" s="56">
        <v>118.5</v>
      </c>
      <c r="IF71" s="56">
        <v>0</v>
      </c>
      <c r="IG71" s="56">
        <v>1.18876</v>
      </c>
      <c r="IH71" s="56">
        <v>1.61297E-2</v>
      </c>
      <c r="II71" s="56">
        <v>0</v>
      </c>
      <c r="IJ71" s="56">
        <v>0</v>
      </c>
      <c r="IK71" s="56">
        <v>0.41129599999999999</v>
      </c>
      <c r="IL71" s="56">
        <v>0.118258</v>
      </c>
      <c r="IM71" s="56">
        <v>0.43522</v>
      </c>
      <c r="IN71" s="56">
        <v>4.56421E-3</v>
      </c>
      <c r="IO71" s="56">
        <v>2.1742300000000001</v>
      </c>
      <c r="IP71" s="56">
        <v>45.9</v>
      </c>
      <c r="IQ71" s="56">
        <v>0</v>
      </c>
      <c r="IR71" s="56">
        <v>47.6</v>
      </c>
      <c r="IS71" s="56">
        <v>0</v>
      </c>
      <c r="IT71" s="56">
        <v>0</v>
      </c>
      <c r="IU71" s="56">
        <v>4.13</v>
      </c>
      <c r="IV71" s="56">
        <v>19.760000000000002</v>
      </c>
      <c r="IW71" s="56">
        <v>5.24</v>
      </c>
      <c r="IX71" s="56">
        <v>20.92</v>
      </c>
      <c r="IY71" s="56">
        <v>4.13</v>
      </c>
      <c r="IZ71" s="56">
        <v>19.760000000000002</v>
      </c>
      <c r="JA71" s="56">
        <v>16.600000000000001</v>
      </c>
      <c r="JB71" s="56">
        <v>37.58</v>
      </c>
      <c r="JC71" s="56">
        <v>1</v>
      </c>
      <c r="JD71" s="56"/>
      <c r="JE71" s="56"/>
      <c r="JF71" s="56"/>
      <c r="JG71" s="56"/>
      <c r="JH71" s="56"/>
      <c r="JI71" s="56"/>
      <c r="JJ71" s="56"/>
      <c r="JK71" s="56"/>
      <c r="JL71" s="56"/>
      <c r="JM71" s="56"/>
      <c r="JN71" s="56"/>
      <c r="JO71" s="56"/>
    </row>
    <row r="72" spans="1:275" x14ac:dyDescent="0.25">
      <c r="A72" s="58">
        <v>43069.352349537039</v>
      </c>
      <c r="B72" s="56" t="s">
        <v>400</v>
      </c>
      <c r="C72" s="56" t="s">
        <v>641</v>
      </c>
      <c r="D72" s="56">
        <v>5</v>
      </c>
      <c r="E72" s="56">
        <v>1</v>
      </c>
      <c r="F72" s="56">
        <v>2700</v>
      </c>
      <c r="G72" s="56" t="s">
        <v>104</v>
      </c>
      <c r="H72" s="56" t="s">
        <v>105</v>
      </c>
      <c r="I72" s="56">
        <v>1.99</v>
      </c>
      <c r="J72" s="56">
        <v>42.5</v>
      </c>
      <c r="K72" s="56">
        <v>78.543300000000002</v>
      </c>
      <c r="L72" s="56">
        <v>0.83351200000000003</v>
      </c>
      <c r="M72" s="56">
        <v>141.255</v>
      </c>
      <c r="N72" s="56">
        <v>0</v>
      </c>
      <c r="O72" s="56">
        <v>0</v>
      </c>
      <c r="P72" s="56">
        <v>0</v>
      </c>
      <c r="Q72" s="56">
        <v>0</v>
      </c>
      <c r="R72" s="56">
        <v>615.745</v>
      </c>
      <c r="S72" s="56">
        <v>1003.13</v>
      </c>
      <c r="T72" s="56">
        <v>2371.31</v>
      </c>
      <c r="U72" s="56">
        <v>151.51499999999999</v>
      </c>
      <c r="V72" s="56">
        <v>4362.33</v>
      </c>
      <c r="W72" s="56">
        <v>89.183599999999998</v>
      </c>
      <c r="X72" s="56">
        <v>0</v>
      </c>
      <c r="Y72" s="56">
        <v>0</v>
      </c>
      <c r="Z72" s="56">
        <v>0</v>
      </c>
      <c r="AA72" s="56">
        <v>133.09200000000001</v>
      </c>
      <c r="AB72" s="56">
        <v>0</v>
      </c>
      <c r="AC72" s="56">
        <v>45.121000000000002</v>
      </c>
      <c r="AD72" s="56">
        <v>0</v>
      </c>
      <c r="AE72" s="56">
        <v>0</v>
      </c>
      <c r="AF72" s="56">
        <v>267.39600000000002</v>
      </c>
      <c r="AG72" s="56">
        <v>0</v>
      </c>
      <c r="AH72" s="56">
        <v>0</v>
      </c>
      <c r="AI72" s="56">
        <v>0</v>
      </c>
      <c r="AJ72" s="56">
        <v>0</v>
      </c>
      <c r="AK72" s="56">
        <v>0</v>
      </c>
      <c r="AL72" s="56">
        <v>0</v>
      </c>
      <c r="AM72" s="56">
        <v>0</v>
      </c>
      <c r="AN72" s="56">
        <v>0</v>
      </c>
      <c r="AO72" s="56">
        <v>0</v>
      </c>
      <c r="AP72" s="56">
        <v>0</v>
      </c>
      <c r="AQ72" s="56">
        <v>6.47</v>
      </c>
      <c r="AR72" s="56">
        <v>0.02</v>
      </c>
      <c r="AS72" s="56">
        <v>1.1499999999999999</v>
      </c>
      <c r="AT72" s="56">
        <v>0</v>
      </c>
      <c r="AU72" s="56">
        <v>8.16</v>
      </c>
      <c r="AV72" s="56">
        <v>0</v>
      </c>
      <c r="AW72" s="56">
        <v>0</v>
      </c>
      <c r="AX72" s="56">
        <v>5.08</v>
      </c>
      <c r="AY72" s="56">
        <v>11.06</v>
      </c>
      <c r="AZ72" s="56">
        <v>19.440000000000001</v>
      </c>
      <c r="BA72" s="56">
        <v>1.17</v>
      </c>
      <c r="BB72" s="56">
        <v>52.55</v>
      </c>
      <c r="BC72" s="56">
        <v>15.8</v>
      </c>
      <c r="BD72" s="56">
        <v>0</v>
      </c>
      <c r="BE72" s="56">
        <v>0</v>
      </c>
      <c r="BF72" s="56">
        <v>1.61297E-2</v>
      </c>
      <c r="BG72" s="56">
        <v>0</v>
      </c>
      <c r="BH72" s="56">
        <v>0</v>
      </c>
      <c r="BI72" s="56">
        <v>0</v>
      </c>
      <c r="BJ72" s="56">
        <v>0</v>
      </c>
      <c r="BK72" s="56">
        <v>9.1244199999999998E-2</v>
      </c>
      <c r="BL72" s="56">
        <v>0.13342300000000001</v>
      </c>
      <c r="BM72" s="56">
        <v>0.30218800000000001</v>
      </c>
      <c r="BN72" s="56">
        <v>1.3338300000000001E-2</v>
      </c>
      <c r="BO72" s="56">
        <v>0.55632300000000001</v>
      </c>
      <c r="BP72" s="56">
        <v>1.61297E-2</v>
      </c>
      <c r="BQ72" s="56">
        <v>100.137</v>
      </c>
      <c r="BR72" s="56">
        <v>0</v>
      </c>
      <c r="BS72" s="56">
        <v>141.255</v>
      </c>
      <c r="BT72" s="56">
        <v>0</v>
      </c>
      <c r="BU72" s="56">
        <v>0</v>
      </c>
      <c r="BV72" s="56">
        <v>615.745</v>
      </c>
      <c r="BW72" s="56">
        <v>1010.61</v>
      </c>
      <c r="BX72" s="56">
        <v>2371.31</v>
      </c>
      <c r="BY72" s="56">
        <v>151.51499999999999</v>
      </c>
      <c r="BZ72" s="56">
        <v>4390.5600000000004</v>
      </c>
      <c r="CA72" s="56">
        <v>113.703</v>
      </c>
      <c r="CB72" s="56">
        <v>0</v>
      </c>
      <c r="CC72" s="56">
        <v>0</v>
      </c>
      <c r="CD72" s="56">
        <v>0</v>
      </c>
      <c r="CE72" s="56">
        <v>133.09200000000001</v>
      </c>
      <c r="CF72" s="56">
        <v>0</v>
      </c>
      <c r="CG72" s="56">
        <v>45.121000000000002</v>
      </c>
      <c r="CH72" s="56">
        <v>0</v>
      </c>
      <c r="CI72" s="56">
        <v>0</v>
      </c>
      <c r="CJ72" s="56">
        <v>291.916</v>
      </c>
      <c r="CK72" s="56">
        <v>0</v>
      </c>
      <c r="CL72" s="56">
        <v>0</v>
      </c>
      <c r="CM72" s="56">
        <v>0</v>
      </c>
      <c r="CN72" s="56">
        <v>0</v>
      </c>
      <c r="CO72" s="56">
        <v>0</v>
      </c>
      <c r="CP72" s="56">
        <v>0</v>
      </c>
      <c r="CQ72" s="56">
        <v>0</v>
      </c>
      <c r="CR72" s="56">
        <v>0</v>
      </c>
      <c r="CS72" s="56">
        <v>0</v>
      </c>
      <c r="CT72" s="56">
        <v>0</v>
      </c>
      <c r="CU72" s="56">
        <v>8.48</v>
      </c>
      <c r="CV72" s="56">
        <v>0</v>
      </c>
      <c r="CW72" s="56">
        <v>1.1499999999999999</v>
      </c>
      <c r="CX72" s="56">
        <v>0</v>
      </c>
      <c r="CY72" s="56">
        <v>8.16</v>
      </c>
      <c r="CZ72" s="56">
        <v>5.08</v>
      </c>
      <c r="DA72" s="56">
        <v>11.13</v>
      </c>
      <c r="DB72" s="56">
        <v>19.440000000000001</v>
      </c>
      <c r="DC72" s="56">
        <v>1.17</v>
      </c>
      <c r="DD72" s="56">
        <v>54.61</v>
      </c>
      <c r="DE72" s="56">
        <v>17.79</v>
      </c>
      <c r="DF72" s="56">
        <v>0</v>
      </c>
      <c r="DG72" s="56">
        <v>0</v>
      </c>
      <c r="DH72" s="56">
        <v>1.61297E-2</v>
      </c>
      <c r="DI72" s="56">
        <v>0</v>
      </c>
      <c r="DJ72" s="56">
        <v>0</v>
      </c>
      <c r="DK72" s="56">
        <v>9.1244199999999998E-2</v>
      </c>
      <c r="DL72" s="56">
        <v>0.13558300000000001</v>
      </c>
      <c r="DM72" s="56">
        <v>0.30218800000000001</v>
      </c>
      <c r="DN72" s="56">
        <v>1.3338300000000001E-2</v>
      </c>
      <c r="DO72" s="56">
        <v>0.55848299999999995</v>
      </c>
      <c r="DP72" s="56">
        <v>1.61297E-2</v>
      </c>
      <c r="DQ72" s="56" t="s">
        <v>925</v>
      </c>
      <c r="DR72" s="56" t="s">
        <v>875</v>
      </c>
      <c r="DS72" s="56" t="s">
        <v>22</v>
      </c>
      <c r="DT72" s="56">
        <v>2.1599499999999999E-3</v>
      </c>
      <c r="DU72" s="56">
        <v>0</v>
      </c>
      <c r="DV72" s="56">
        <v>3.7722000000000002</v>
      </c>
      <c r="DW72" s="56">
        <v>11.1861</v>
      </c>
      <c r="DX72" s="56"/>
      <c r="DY72" s="56"/>
      <c r="DZ72" s="56"/>
      <c r="EA72" s="56"/>
      <c r="EB72" s="56"/>
      <c r="EC72" s="56"/>
      <c r="ED72" s="56"/>
      <c r="EE72" s="56"/>
      <c r="EF72" s="56"/>
      <c r="EG72" s="56"/>
      <c r="EH72" s="56"/>
      <c r="EI72" s="56"/>
      <c r="EJ72" s="56"/>
      <c r="EK72" s="56"/>
      <c r="EL72" s="56"/>
      <c r="EM72" s="56"/>
      <c r="EN72" s="56">
        <v>78.543300000000002</v>
      </c>
      <c r="EO72" s="56">
        <v>0.83351200000000003</v>
      </c>
      <c r="EP72" s="56">
        <v>141.255</v>
      </c>
      <c r="EQ72" s="56">
        <v>0</v>
      </c>
      <c r="ER72" s="56">
        <v>0</v>
      </c>
      <c r="ES72" s="56">
        <v>0</v>
      </c>
      <c r="ET72" s="56">
        <v>0</v>
      </c>
      <c r="EU72" s="56">
        <v>615.745</v>
      </c>
      <c r="EV72" s="56">
        <v>1003.13</v>
      </c>
      <c r="EW72" s="56">
        <v>2371.31</v>
      </c>
      <c r="EX72" s="56">
        <v>151.51499999999999</v>
      </c>
      <c r="EY72" s="56">
        <v>4362.33</v>
      </c>
      <c r="EZ72" s="56">
        <v>89.183599999999998</v>
      </c>
      <c r="FA72" s="56">
        <v>0</v>
      </c>
      <c r="FB72" s="56">
        <v>0</v>
      </c>
      <c r="FC72" s="56">
        <v>0</v>
      </c>
      <c r="FD72" s="56">
        <v>133.09200000000001</v>
      </c>
      <c r="FE72" s="56">
        <v>0</v>
      </c>
      <c r="FF72" s="56">
        <v>45.121000000000002</v>
      </c>
      <c r="FG72" s="56">
        <v>0</v>
      </c>
      <c r="FH72" s="56">
        <v>0</v>
      </c>
      <c r="FI72" s="56">
        <v>267.39600000000002</v>
      </c>
      <c r="FJ72" s="56">
        <v>0</v>
      </c>
      <c r="FK72" s="56">
        <v>0</v>
      </c>
      <c r="FL72" s="56">
        <v>0</v>
      </c>
      <c r="FM72" s="56">
        <v>0</v>
      </c>
      <c r="FN72" s="56">
        <v>0</v>
      </c>
      <c r="FO72" s="56">
        <v>0</v>
      </c>
      <c r="FP72" s="56">
        <v>0</v>
      </c>
      <c r="FQ72" s="56">
        <v>0</v>
      </c>
      <c r="FR72" s="56">
        <v>0</v>
      </c>
      <c r="FS72" s="56">
        <v>0</v>
      </c>
      <c r="FT72" s="56">
        <v>6.47</v>
      </c>
      <c r="FU72" s="56">
        <v>0.02</v>
      </c>
      <c r="FV72" s="56">
        <v>1.1499999999999999</v>
      </c>
      <c r="FW72" s="56">
        <v>0</v>
      </c>
      <c r="FX72" s="56">
        <v>8.16</v>
      </c>
      <c r="FY72" s="56">
        <v>0</v>
      </c>
      <c r="FZ72" s="56">
        <v>0</v>
      </c>
      <c r="GA72" s="56">
        <v>5.08</v>
      </c>
      <c r="GB72" s="56">
        <v>11.06</v>
      </c>
      <c r="GC72" s="56">
        <v>19.440000000000001</v>
      </c>
      <c r="GD72" s="56">
        <v>1.17</v>
      </c>
      <c r="GE72" s="56">
        <v>52.55</v>
      </c>
      <c r="GF72" s="56">
        <v>0</v>
      </c>
      <c r="GG72" s="56">
        <v>0</v>
      </c>
      <c r="GH72" s="56">
        <v>1.61297E-2</v>
      </c>
      <c r="GI72" s="56">
        <v>0</v>
      </c>
      <c r="GJ72" s="56">
        <v>0</v>
      </c>
      <c r="GK72" s="56">
        <v>0</v>
      </c>
      <c r="GL72" s="56">
        <v>0</v>
      </c>
      <c r="GM72" s="56">
        <v>9.1244199999999998E-2</v>
      </c>
      <c r="GN72" s="56">
        <v>0.13342300000000001</v>
      </c>
      <c r="GO72" s="56">
        <v>0.30218800000000001</v>
      </c>
      <c r="GP72" s="56">
        <v>1.3338300000000001E-2</v>
      </c>
      <c r="GQ72" s="56">
        <v>0.55632300000000001</v>
      </c>
      <c r="GR72" s="56">
        <v>507.97199999999998</v>
      </c>
      <c r="GS72" s="56">
        <v>0</v>
      </c>
      <c r="GT72" s="56">
        <v>141.255</v>
      </c>
      <c r="GU72" s="56">
        <v>0</v>
      </c>
      <c r="GV72" s="56">
        <v>0</v>
      </c>
      <c r="GW72" s="56">
        <v>2615</v>
      </c>
      <c r="GX72" s="56">
        <v>989.00099999999998</v>
      </c>
      <c r="GY72" s="56">
        <v>3267.2</v>
      </c>
      <c r="GZ72" s="56">
        <v>327.5</v>
      </c>
      <c r="HA72" s="56">
        <v>7847.92</v>
      </c>
      <c r="HB72" s="56">
        <v>422.78</v>
      </c>
      <c r="HC72" s="56">
        <v>0</v>
      </c>
      <c r="HD72" s="56">
        <v>0</v>
      </c>
      <c r="HE72" s="56">
        <v>0</v>
      </c>
      <c r="HF72" s="56">
        <v>187.107</v>
      </c>
      <c r="HG72" s="56">
        <v>0</v>
      </c>
      <c r="HH72" s="56">
        <v>73.400000000000006</v>
      </c>
      <c r="HI72" s="56">
        <v>0</v>
      </c>
      <c r="HJ72" s="56">
        <v>0</v>
      </c>
      <c r="HK72" s="56">
        <v>683.28700000000003</v>
      </c>
      <c r="HL72" s="56">
        <v>0</v>
      </c>
      <c r="HM72" s="56">
        <v>0</v>
      </c>
      <c r="HN72" s="56">
        <v>0</v>
      </c>
      <c r="HO72" s="56">
        <v>0</v>
      </c>
      <c r="HP72" s="56">
        <v>0</v>
      </c>
      <c r="HQ72" s="56">
        <v>0</v>
      </c>
      <c r="HR72" s="56">
        <v>0</v>
      </c>
      <c r="HS72" s="56">
        <v>0</v>
      </c>
      <c r="HT72" s="56">
        <v>0</v>
      </c>
      <c r="HU72" s="56">
        <v>0</v>
      </c>
      <c r="HV72" s="56">
        <v>31.74</v>
      </c>
      <c r="HW72" s="56">
        <v>0</v>
      </c>
      <c r="HX72" s="56">
        <v>1.1499999999999999</v>
      </c>
      <c r="HY72" s="56">
        <v>0</v>
      </c>
      <c r="HZ72" s="56">
        <v>11.47</v>
      </c>
      <c r="IA72" s="56">
        <v>21.76</v>
      </c>
      <c r="IB72" s="56">
        <v>12.54</v>
      </c>
      <c r="IC72" s="56">
        <v>26.83</v>
      </c>
      <c r="ID72" s="56">
        <v>2.38</v>
      </c>
      <c r="IE72" s="56">
        <v>107.87</v>
      </c>
      <c r="IF72" s="59">
        <v>3.8774300000000004E-15</v>
      </c>
      <c r="IG72" s="56">
        <v>0</v>
      </c>
      <c r="IH72" s="56">
        <v>1.61297E-2</v>
      </c>
      <c r="II72" s="56">
        <v>0</v>
      </c>
      <c r="IJ72" s="56">
        <v>0</v>
      </c>
      <c r="IK72" s="56">
        <v>0.41129599999999999</v>
      </c>
      <c r="IL72" s="56">
        <v>0.118258</v>
      </c>
      <c r="IM72" s="56">
        <v>0.43522</v>
      </c>
      <c r="IN72" s="56">
        <v>4.56421E-3</v>
      </c>
      <c r="IO72" s="56">
        <v>0.98546800000000001</v>
      </c>
      <c r="IP72" s="56">
        <v>42.5</v>
      </c>
      <c r="IQ72" s="56">
        <v>0</v>
      </c>
      <c r="IR72" s="56">
        <v>44.2</v>
      </c>
      <c r="IS72" s="56">
        <v>0</v>
      </c>
      <c r="IT72" s="56">
        <v>0</v>
      </c>
      <c r="IU72" s="56">
        <v>1.72</v>
      </c>
      <c r="IV72" s="56">
        <v>14.08</v>
      </c>
      <c r="IW72" s="56">
        <v>1.86</v>
      </c>
      <c r="IX72" s="56">
        <v>15.93</v>
      </c>
      <c r="IY72" s="56">
        <v>1.72</v>
      </c>
      <c r="IZ72" s="56">
        <v>14.08</v>
      </c>
      <c r="JA72" s="56">
        <v>4.63</v>
      </c>
      <c r="JB72" s="56">
        <v>39.729999999999997</v>
      </c>
      <c r="JC72" s="56">
        <v>1</v>
      </c>
      <c r="JD72" s="56"/>
      <c r="JE72" s="56"/>
      <c r="JF72" s="56"/>
      <c r="JG72" s="56"/>
      <c r="JH72" s="56"/>
      <c r="JI72" s="56"/>
      <c r="JJ72" s="56"/>
      <c r="JK72" s="56"/>
      <c r="JL72" s="56"/>
      <c r="JM72" s="56"/>
      <c r="JN72" s="56"/>
      <c r="JO72" s="56"/>
    </row>
    <row r="73" spans="1:275" x14ac:dyDescent="0.25">
      <c r="A73" s="58">
        <v>43069.352349537039</v>
      </c>
      <c r="B73" s="56" t="s">
        <v>401</v>
      </c>
      <c r="C73" s="56" t="s">
        <v>642</v>
      </c>
      <c r="D73" s="56">
        <v>6</v>
      </c>
      <c r="E73" s="56">
        <v>1</v>
      </c>
      <c r="F73" s="56">
        <v>2700</v>
      </c>
      <c r="G73" s="56" t="s">
        <v>104</v>
      </c>
      <c r="H73" s="56" t="s">
        <v>105</v>
      </c>
      <c r="I73" s="56">
        <v>1.73</v>
      </c>
      <c r="J73" s="56">
        <v>49.3</v>
      </c>
      <c r="K73" s="56">
        <v>66.874899999999997</v>
      </c>
      <c r="L73" s="56">
        <v>43.779299999999999</v>
      </c>
      <c r="M73" s="56">
        <v>141.255</v>
      </c>
      <c r="N73" s="56">
        <v>0</v>
      </c>
      <c r="O73" s="56">
        <v>0</v>
      </c>
      <c r="P73" s="56">
        <v>0</v>
      </c>
      <c r="Q73" s="56">
        <v>0</v>
      </c>
      <c r="R73" s="56">
        <v>615.745</v>
      </c>
      <c r="S73" s="56">
        <v>1040.8499999999999</v>
      </c>
      <c r="T73" s="56">
        <v>2371.31</v>
      </c>
      <c r="U73" s="56">
        <v>151.51499999999999</v>
      </c>
      <c r="V73" s="56">
        <v>4431.33</v>
      </c>
      <c r="W73" s="56">
        <v>75.928600000000003</v>
      </c>
      <c r="X73" s="56">
        <v>0</v>
      </c>
      <c r="Y73" s="56">
        <v>0</v>
      </c>
      <c r="Z73" s="56">
        <v>0</v>
      </c>
      <c r="AA73" s="56">
        <v>118.145</v>
      </c>
      <c r="AB73" s="56">
        <v>0</v>
      </c>
      <c r="AC73" s="56">
        <v>45.121000000000002</v>
      </c>
      <c r="AD73" s="56">
        <v>0</v>
      </c>
      <c r="AE73" s="56">
        <v>0</v>
      </c>
      <c r="AF73" s="56">
        <v>239.19399999999999</v>
      </c>
      <c r="AG73" s="56">
        <v>0</v>
      </c>
      <c r="AH73" s="56">
        <v>0</v>
      </c>
      <c r="AI73" s="56">
        <v>0</v>
      </c>
      <c r="AJ73" s="56">
        <v>0</v>
      </c>
      <c r="AK73" s="56">
        <v>0</v>
      </c>
      <c r="AL73" s="56">
        <v>0</v>
      </c>
      <c r="AM73" s="56">
        <v>0</v>
      </c>
      <c r="AN73" s="56">
        <v>0</v>
      </c>
      <c r="AO73" s="56">
        <v>0</v>
      </c>
      <c r="AP73" s="56">
        <v>0</v>
      </c>
      <c r="AQ73" s="56">
        <v>5.71</v>
      </c>
      <c r="AR73" s="56">
        <v>2.21</v>
      </c>
      <c r="AS73" s="56">
        <v>1.1100000000000001</v>
      </c>
      <c r="AT73" s="56">
        <v>0</v>
      </c>
      <c r="AU73" s="56">
        <v>7.3</v>
      </c>
      <c r="AV73" s="56">
        <v>0</v>
      </c>
      <c r="AW73" s="56">
        <v>0</v>
      </c>
      <c r="AX73" s="56">
        <v>4.99</v>
      </c>
      <c r="AY73" s="56">
        <v>11.19</v>
      </c>
      <c r="AZ73" s="56">
        <v>18.91</v>
      </c>
      <c r="BA73" s="56">
        <v>1.1399999999999999</v>
      </c>
      <c r="BB73" s="56">
        <v>52.56</v>
      </c>
      <c r="BC73" s="56">
        <v>16.329999999999998</v>
      </c>
      <c r="BD73" s="56">
        <v>0</v>
      </c>
      <c r="BE73" s="56">
        <v>0.23649999999999999</v>
      </c>
      <c r="BF73" s="56">
        <v>1.61297E-2</v>
      </c>
      <c r="BG73" s="56">
        <v>0</v>
      </c>
      <c r="BH73" s="56">
        <v>0</v>
      </c>
      <c r="BI73" s="56">
        <v>0</v>
      </c>
      <c r="BJ73" s="56">
        <v>0</v>
      </c>
      <c r="BK73" s="56">
        <v>9.1244199999999998E-2</v>
      </c>
      <c r="BL73" s="56">
        <v>0.14067199999999999</v>
      </c>
      <c r="BM73" s="56">
        <v>0.30218800000000001</v>
      </c>
      <c r="BN73" s="56">
        <v>1.3338300000000001E-2</v>
      </c>
      <c r="BO73" s="56">
        <v>0.80007200000000001</v>
      </c>
      <c r="BP73" s="56">
        <v>0.25262899999999999</v>
      </c>
      <c r="BQ73" s="56">
        <v>76.866299999999995</v>
      </c>
      <c r="BR73" s="56">
        <v>70.606200000000001</v>
      </c>
      <c r="BS73" s="56">
        <v>141.255</v>
      </c>
      <c r="BT73" s="56">
        <v>0</v>
      </c>
      <c r="BU73" s="56">
        <v>0</v>
      </c>
      <c r="BV73" s="56">
        <v>615.745</v>
      </c>
      <c r="BW73" s="56">
        <v>1046.51</v>
      </c>
      <c r="BX73" s="56">
        <v>2371.31</v>
      </c>
      <c r="BY73" s="56">
        <v>151.51499999999999</v>
      </c>
      <c r="BZ73" s="56">
        <v>4473.8100000000004</v>
      </c>
      <c r="CA73" s="56">
        <v>87.2727</v>
      </c>
      <c r="CB73" s="56">
        <v>0</v>
      </c>
      <c r="CC73" s="56">
        <v>0</v>
      </c>
      <c r="CD73" s="56">
        <v>0</v>
      </c>
      <c r="CE73" s="56">
        <v>118.145</v>
      </c>
      <c r="CF73" s="56">
        <v>0</v>
      </c>
      <c r="CG73" s="56">
        <v>45.121000000000002</v>
      </c>
      <c r="CH73" s="56">
        <v>0</v>
      </c>
      <c r="CI73" s="56">
        <v>0</v>
      </c>
      <c r="CJ73" s="56">
        <v>250.53800000000001</v>
      </c>
      <c r="CK73" s="56">
        <v>0</v>
      </c>
      <c r="CL73" s="56">
        <v>0</v>
      </c>
      <c r="CM73" s="56">
        <v>0</v>
      </c>
      <c r="CN73" s="56">
        <v>0</v>
      </c>
      <c r="CO73" s="56">
        <v>0</v>
      </c>
      <c r="CP73" s="56">
        <v>0</v>
      </c>
      <c r="CQ73" s="56">
        <v>0</v>
      </c>
      <c r="CR73" s="56">
        <v>0</v>
      </c>
      <c r="CS73" s="56">
        <v>0</v>
      </c>
      <c r="CT73" s="56">
        <v>0</v>
      </c>
      <c r="CU73" s="56">
        <v>6.63</v>
      </c>
      <c r="CV73" s="56">
        <v>3.02</v>
      </c>
      <c r="CW73" s="56">
        <v>1.1100000000000001</v>
      </c>
      <c r="CX73" s="56">
        <v>0</v>
      </c>
      <c r="CY73" s="56">
        <v>7.3</v>
      </c>
      <c r="CZ73" s="56">
        <v>4.99</v>
      </c>
      <c r="DA73" s="56">
        <v>11.24</v>
      </c>
      <c r="DB73" s="56">
        <v>18.91</v>
      </c>
      <c r="DC73" s="56">
        <v>1.1399999999999999</v>
      </c>
      <c r="DD73" s="56">
        <v>54.34</v>
      </c>
      <c r="DE73" s="56">
        <v>18.059999999999999</v>
      </c>
      <c r="DF73" s="56">
        <v>0</v>
      </c>
      <c r="DG73" s="56">
        <v>0.29835600000000001</v>
      </c>
      <c r="DH73" s="56">
        <v>1.61297E-2</v>
      </c>
      <c r="DI73" s="56">
        <v>0</v>
      </c>
      <c r="DJ73" s="56">
        <v>0</v>
      </c>
      <c r="DK73" s="56">
        <v>9.1244199999999998E-2</v>
      </c>
      <c r="DL73" s="56">
        <v>0.141816</v>
      </c>
      <c r="DM73" s="56">
        <v>0.30218800000000001</v>
      </c>
      <c r="DN73" s="56">
        <v>1.3338300000000001E-2</v>
      </c>
      <c r="DO73" s="56">
        <v>0.86307199999999995</v>
      </c>
      <c r="DP73" s="56">
        <v>0.31448599999999999</v>
      </c>
      <c r="DQ73" s="56" t="s">
        <v>925</v>
      </c>
      <c r="DR73" s="56" t="s">
        <v>875</v>
      </c>
      <c r="DS73" s="56" t="s">
        <v>22</v>
      </c>
      <c r="DT73" s="56">
        <v>6.3000200000000006E-2</v>
      </c>
      <c r="DU73" s="56">
        <v>6.1856399999999999E-2</v>
      </c>
      <c r="DV73" s="56">
        <v>3.2756699999999999</v>
      </c>
      <c r="DW73" s="56">
        <v>9.5791799999999991</v>
      </c>
      <c r="DX73" s="56"/>
      <c r="DY73" s="56"/>
      <c r="DZ73" s="56"/>
      <c r="EA73" s="56"/>
      <c r="EB73" s="56"/>
      <c r="EC73" s="56"/>
      <c r="ED73" s="56"/>
      <c r="EE73" s="56"/>
      <c r="EF73" s="56"/>
      <c r="EG73" s="56"/>
      <c r="EH73" s="56"/>
      <c r="EI73" s="56"/>
      <c r="EJ73" s="56"/>
      <c r="EK73" s="56"/>
      <c r="EL73" s="56"/>
      <c r="EM73" s="56"/>
      <c r="EN73" s="56">
        <v>66.874899999999997</v>
      </c>
      <c r="EO73" s="56">
        <v>43.779299999999999</v>
      </c>
      <c r="EP73" s="56">
        <v>141.255</v>
      </c>
      <c r="EQ73" s="56">
        <v>0</v>
      </c>
      <c r="ER73" s="56">
        <v>0</v>
      </c>
      <c r="ES73" s="56">
        <v>0</v>
      </c>
      <c r="ET73" s="56">
        <v>0</v>
      </c>
      <c r="EU73" s="56">
        <v>615.745</v>
      </c>
      <c r="EV73" s="56">
        <v>1040.8499999999999</v>
      </c>
      <c r="EW73" s="56">
        <v>2371.31</v>
      </c>
      <c r="EX73" s="56">
        <v>151.51499999999999</v>
      </c>
      <c r="EY73" s="56">
        <v>4431.33</v>
      </c>
      <c r="EZ73" s="56">
        <v>75.928600000000003</v>
      </c>
      <c r="FA73" s="56">
        <v>0</v>
      </c>
      <c r="FB73" s="56">
        <v>0</v>
      </c>
      <c r="FC73" s="56">
        <v>0</v>
      </c>
      <c r="FD73" s="56">
        <v>118.145</v>
      </c>
      <c r="FE73" s="56">
        <v>0</v>
      </c>
      <c r="FF73" s="56">
        <v>45.121000000000002</v>
      </c>
      <c r="FG73" s="56">
        <v>0</v>
      </c>
      <c r="FH73" s="56">
        <v>0</v>
      </c>
      <c r="FI73" s="56">
        <v>239.19399999999999</v>
      </c>
      <c r="FJ73" s="56">
        <v>0</v>
      </c>
      <c r="FK73" s="56">
        <v>0</v>
      </c>
      <c r="FL73" s="56">
        <v>0</v>
      </c>
      <c r="FM73" s="56">
        <v>0</v>
      </c>
      <c r="FN73" s="56">
        <v>0</v>
      </c>
      <c r="FO73" s="56">
        <v>0</v>
      </c>
      <c r="FP73" s="56">
        <v>0</v>
      </c>
      <c r="FQ73" s="56">
        <v>0</v>
      </c>
      <c r="FR73" s="56">
        <v>0</v>
      </c>
      <c r="FS73" s="56">
        <v>0</v>
      </c>
      <c r="FT73" s="56">
        <v>5.71</v>
      </c>
      <c r="FU73" s="56">
        <v>2.21</v>
      </c>
      <c r="FV73" s="56">
        <v>1.1100000000000001</v>
      </c>
      <c r="FW73" s="56">
        <v>0</v>
      </c>
      <c r="FX73" s="56">
        <v>7.3</v>
      </c>
      <c r="FY73" s="56">
        <v>0</v>
      </c>
      <c r="FZ73" s="56">
        <v>0</v>
      </c>
      <c r="GA73" s="56">
        <v>4.99</v>
      </c>
      <c r="GB73" s="56">
        <v>11.19</v>
      </c>
      <c r="GC73" s="56">
        <v>18.91</v>
      </c>
      <c r="GD73" s="56">
        <v>1.1399999999999999</v>
      </c>
      <c r="GE73" s="56">
        <v>52.56</v>
      </c>
      <c r="GF73" s="56">
        <v>0</v>
      </c>
      <c r="GG73" s="56">
        <v>0.23649999999999999</v>
      </c>
      <c r="GH73" s="56">
        <v>1.61297E-2</v>
      </c>
      <c r="GI73" s="56">
        <v>0</v>
      </c>
      <c r="GJ73" s="56">
        <v>0</v>
      </c>
      <c r="GK73" s="56">
        <v>0</v>
      </c>
      <c r="GL73" s="56">
        <v>0</v>
      </c>
      <c r="GM73" s="56">
        <v>9.1244199999999998E-2</v>
      </c>
      <c r="GN73" s="56">
        <v>0.14067199999999999</v>
      </c>
      <c r="GO73" s="56">
        <v>0.30218800000000001</v>
      </c>
      <c r="GP73" s="56">
        <v>1.3338300000000001E-2</v>
      </c>
      <c r="GQ73" s="56">
        <v>0.80007200000000001</v>
      </c>
      <c r="GR73" s="56">
        <v>204.10400000000001</v>
      </c>
      <c r="GS73" s="56">
        <v>174.184</v>
      </c>
      <c r="GT73" s="56">
        <v>141.255</v>
      </c>
      <c r="GU73" s="56">
        <v>0</v>
      </c>
      <c r="GV73" s="56">
        <v>0</v>
      </c>
      <c r="GW73" s="56">
        <v>2615</v>
      </c>
      <c r="GX73" s="56">
        <v>989.00099999999998</v>
      </c>
      <c r="GY73" s="56">
        <v>3267.2</v>
      </c>
      <c r="GZ73" s="56">
        <v>327.5</v>
      </c>
      <c r="HA73" s="56">
        <v>7718.24</v>
      </c>
      <c r="HB73" s="56">
        <v>169.86099999999999</v>
      </c>
      <c r="HC73" s="56">
        <v>0</v>
      </c>
      <c r="HD73" s="56">
        <v>0</v>
      </c>
      <c r="HE73" s="56">
        <v>0</v>
      </c>
      <c r="HF73" s="56">
        <v>172.96700000000001</v>
      </c>
      <c r="HG73" s="56">
        <v>0</v>
      </c>
      <c r="HH73" s="56">
        <v>73.400000000000006</v>
      </c>
      <c r="HI73" s="56">
        <v>0</v>
      </c>
      <c r="HJ73" s="56">
        <v>0</v>
      </c>
      <c r="HK73" s="56">
        <v>416.22800000000001</v>
      </c>
      <c r="HL73" s="56">
        <v>0</v>
      </c>
      <c r="HM73" s="56">
        <v>0</v>
      </c>
      <c r="HN73" s="56">
        <v>0</v>
      </c>
      <c r="HO73" s="56">
        <v>0</v>
      </c>
      <c r="HP73" s="56">
        <v>0</v>
      </c>
      <c r="HQ73" s="56">
        <v>0</v>
      </c>
      <c r="HR73" s="56">
        <v>0</v>
      </c>
      <c r="HS73" s="56">
        <v>0</v>
      </c>
      <c r="HT73" s="56">
        <v>0</v>
      </c>
      <c r="HU73" s="56">
        <v>0</v>
      </c>
      <c r="HV73" s="56">
        <v>13.19</v>
      </c>
      <c r="HW73" s="56">
        <v>7.52</v>
      </c>
      <c r="HX73" s="56">
        <v>1.1100000000000001</v>
      </c>
      <c r="HY73" s="56">
        <v>0</v>
      </c>
      <c r="HZ73" s="56">
        <v>10.69</v>
      </c>
      <c r="IA73" s="56">
        <v>21.36</v>
      </c>
      <c r="IB73" s="56">
        <v>12.31</v>
      </c>
      <c r="IC73" s="56">
        <v>26.08</v>
      </c>
      <c r="ID73" s="56">
        <v>2.35</v>
      </c>
      <c r="IE73" s="56">
        <v>94.61</v>
      </c>
      <c r="IF73" s="56">
        <v>0</v>
      </c>
      <c r="IG73" s="56">
        <v>0.49841800000000003</v>
      </c>
      <c r="IH73" s="56">
        <v>1.61297E-2</v>
      </c>
      <c r="II73" s="56">
        <v>0</v>
      </c>
      <c r="IJ73" s="56">
        <v>0</v>
      </c>
      <c r="IK73" s="56">
        <v>0.41129599999999999</v>
      </c>
      <c r="IL73" s="56">
        <v>0.118258</v>
      </c>
      <c r="IM73" s="56">
        <v>0.43522</v>
      </c>
      <c r="IN73" s="56">
        <v>4.56421E-3</v>
      </c>
      <c r="IO73" s="56">
        <v>1.4838899999999999</v>
      </c>
      <c r="IP73" s="56">
        <v>49.3</v>
      </c>
      <c r="IQ73" s="56">
        <v>0</v>
      </c>
      <c r="IR73" s="56">
        <v>51</v>
      </c>
      <c r="IS73" s="56">
        <v>0</v>
      </c>
      <c r="IT73" s="56">
        <v>0</v>
      </c>
      <c r="IU73" s="56">
        <v>3.77</v>
      </c>
      <c r="IV73" s="56">
        <v>12.56</v>
      </c>
      <c r="IW73" s="56">
        <v>4.6500000000000004</v>
      </c>
      <c r="IX73" s="56">
        <v>13.41</v>
      </c>
      <c r="IY73" s="56">
        <v>3.77</v>
      </c>
      <c r="IZ73" s="56">
        <v>12.56</v>
      </c>
      <c r="JA73" s="56">
        <v>9.9600000000000009</v>
      </c>
      <c r="JB73" s="56">
        <v>22.55</v>
      </c>
      <c r="JC73" s="56">
        <v>1</v>
      </c>
      <c r="JD73" s="56"/>
      <c r="JE73" s="56"/>
      <c r="JF73" s="56"/>
      <c r="JG73" s="56"/>
      <c r="JH73" s="56"/>
      <c r="JI73" s="56"/>
      <c r="JJ73" s="56"/>
      <c r="JK73" s="56"/>
      <c r="JL73" s="56"/>
      <c r="JM73" s="56"/>
      <c r="JN73" s="56"/>
      <c r="JO73" s="56"/>
    </row>
    <row r="74" spans="1:275" x14ac:dyDescent="0.25">
      <c r="A74" s="58">
        <v>43069.352638888886</v>
      </c>
      <c r="B74" s="56" t="s">
        <v>402</v>
      </c>
      <c r="C74" s="56" t="s">
        <v>643</v>
      </c>
      <c r="D74" s="56">
        <v>7</v>
      </c>
      <c r="E74" s="56">
        <v>1</v>
      </c>
      <c r="F74" s="56">
        <v>2700</v>
      </c>
      <c r="G74" s="56" t="s">
        <v>104</v>
      </c>
      <c r="H74" s="56" t="s">
        <v>105</v>
      </c>
      <c r="I74" s="56">
        <v>0.77</v>
      </c>
      <c r="J74" s="56">
        <v>48</v>
      </c>
      <c r="K74" s="56">
        <v>22.110800000000001</v>
      </c>
      <c r="L74" s="56">
        <v>5.3721899999999998</v>
      </c>
      <c r="M74" s="56">
        <v>141.255</v>
      </c>
      <c r="N74" s="56">
        <v>0</v>
      </c>
      <c r="O74" s="56">
        <v>0</v>
      </c>
      <c r="P74" s="56">
        <v>0</v>
      </c>
      <c r="Q74" s="56">
        <v>0</v>
      </c>
      <c r="R74" s="56">
        <v>615.745</v>
      </c>
      <c r="S74" s="56">
        <v>1042.95</v>
      </c>
      <c r="T74" s="56">
        <v>2371.31</v>
      </c>
      <c r="U74" s="56">
        <v>151.51499999999999</v>
      </c>
      <c r="V74" s="56">
        <v>4350.26</v>
      </c>
      <c r="W74" s="56">
        <v>25.103400000000001</v>
      </c>
      <c r="X74" s="56">
        <v>0</v>
      </c>
      <c r="Y74" s="56">
        <v>0</v>
      </c>
      <c r="Z74" s="56">
        <v>0</v>
      </c>
      <c r="AA74" s="56">
        <v>116.22799999999999</v>
      </c>
      <c r="AB74" s="56">
        <v>0</v>
      </c>
      <c r="AC74" s="56">
        <v>45.121000000000002</v>
      </c>
      <c r="AD74" s="56">
        <v>0</v>
      </c>
      <c r="AE74" s="56">
        <v>0</v>
      </c>
      <c r="AF74" s="56">
        <v>186.453</v>
      </c>
      <c r="AG74" s="56">
        <v>0</v>
      </c>
      <c r="AH74" s="56">
        <v>0</v>
      </c>
      <c r="AI74" s="56">
        <v>0</v>
      </c>
      <c r="AJ74" s="56">
        <v>0</v>
      </c>
      <c r="AK74" s="56">
        <v>0</v>
      </c>
      <c r="AL74" s="56">
        <v>0</v>
      </c>
      <c r="AM74" s="56">
        <v>0</v>
      </c>
      <c r="AN74" s="56">
        <v>0</v>
      </c>
      <c r="AO74" s="56">
        <v>0</v>
      </c>
      <c r="AP74" s="56">
        <v>0</v>
      </c>
      <c r="AQ74" s="56">
        <v>1.79</v>
      </c>
      <c r="AR74" s="56">
        <v>0.31</v>
      </c>
      <c r="AS74" s="56">
        <v>1.1499999999999999</v>
      </c>
      <c r="AT74" s="56">
        <v>0</v>
      </c>
      <c r="AU74" s="56">
        <v>7.05</v>
      </c>
      <c r="AV74" s="56">
        <v>0</v>
      </c>
      <c r="AW74" s="56">
        <v>0</v>
      </c>
      <c r="AX74" s="56">
        <v>5.25</v>
      </c>
      <c r="AY74" s="56">
        <v>11.45</v>
      </c>
      <c r="AZ74" s="56">
        <v>19.71</v>
      </c>
      <c r="BA74" s="56">
        <v>1.2</v>
      </c>
      <c r="BB74" s="56">
        <v>47.91</v>
      </c>
      <c r="BC74" s="56">
        <v>10.3</v>
      </c>
      <c r="BD74" s="56">
        <v>0</v>
      </c>
      <c r="BE74" s="56">
        <v>4.4822300000000002E-2</v>
      </c>
      <c r="BF74" s="56">
        <v>1.61297E-2</v>
      </c>
      <c r="BG74" s="56">
        <v>0</v>
      </c>
      <c r="BH74" s="56">
        <v>0</v>
      </c>
      <c r="BI74" s="56">
        <v>0</v>
      </c>
      <c r="BJ74" s="56">
        <v>0</v>
      </c>
      <c r="BK74" s="56">
        <v>9.1244199999999998E-2</v>
      </c>
      <c r="BL74" s="56">
        <v>0.139929</v>
      </c>
      <c r="BM74" s="56">
        <v>0.30218800000000001</v>
      </c>
      <c r="BN74" s="56">
        <v>1.3338300000000001E-2</v>
      </c>
      <c r="BO74" s="56">
        <v>0.60765100000000005</v>
      </c>
      <c r="BP74" s="56">
        <v>6.0952100000000002E-2</v>
      </c>
      <c r="BQ74" s="56">
        <v>27.2638</v>
      </c>
      <c r="BR74" s="56">
        <v>11.956899999999999</v>
      </c>
      <c r="BS74" s="56">
        <v>141.255</v>
      </c>
      <c r="BT74" s="56">
        <v>0</v>
      </c>
      <c r="BU74" s="56">
        <v>0</v>
      </c>
      <c r="BV74" s="56">
        <v>615.745</v>
      </c>
      <c r="BW74" s="56">
        <v>1048.3900000000001</v>
      </c>
      <c r="BX74" s="56">
        <v>2371.31</v>
      </c>
      <c r="BY74" s="56">
        <v>151.51499999999999</v>
      </c>
      <c r="BZ74" s="56">
        <v>4367.4399999999996</v>
      </c>
      <c r="CA74" s="56">
        <v>30.953800000000001</v>
      </c>
      <c r="CB74" s="56">
        <v>0</v>
      </c>
      <c r="CC74" s="56">
        <v>0</v>
      </c>
      <c r="CD74" s="56">
        <v>0</v>
      </c>
      <c r="CE74" s="56">
        <v>116.22799999999999</v>
      </c>
      <c r="CF74" s="56">
        <v>0</v>
      </c>
      <c r="CG74" s="56">
        <v>45.121000000000002</v>
      </c>
      <c r="CH74" s="56">
        <v>0</v>
      </c>
      <c r="CI74" s="56">
        <v>0</v>
      </c>
      <c r="CJ74" s="56">
        <v>192.303</v>
      </c>
      <c r="CK74" s="56">
        <v>0</v>
      </c>
      <c r="CL74" s="56">
        <v>0</v>
      </c>
      <c r="CM74" s="56">
        <v>0</v>
      </c>
      <c r="CN74" s="56">
        <v>0</v>
      </c>
      <c r="CO74" s="56">
        <v>0</v>
      </c>
      <c r="CP74" s="56">
        <v>0</v>
      </c>
      <c r="CQ74" s="56">
        <v>0</v>
      </c>
      <c r="CR74" s="56">
        <v>0</v>
      </c>
      <c r="CS74" s="56">
        <v>0</v>
      </c>
      <c r="CT74" s="56">
        <v>0</v>
      </c>
      <c r="CU74" s="56">
        <v>2.2599999999999998</v>
      </c>
      <c r="CV74" s="56">
        <v>0.61</v>
      </c>
      <c r="CW74" s="56">
        <v>1.1499999999999999</v>
      </c>
      <c r="CX74" s="56">
        <v>0</v>
      </c>
      <c r="CY74" s="56">
        <v>7.05</v>
      </c>
      <c r="CZ74" s="56">
        <v>5.25</v>
      </c>
      <c r="DA74" s="56">
        <v>11.5</v>
      </c>
      <c r="DB74" s="56">
        <v>19.71</v>
      </c>
      <c r="DC74" s="56">
        <v>1.2</v>
      </c>
      <c r="DD74" s="56">
        <v>48.73</v>
      </c>
      <c r="DE74" s="56">
        <v>11.07</v>
      </c>
      <c r="DF74" s="56">
        <v>0</v>
      </c>
      <c r="DG74" s="56">
        <v>7.3128600000000002E-2</v>
      </c>
      <c r="DH74" s="56">
        <v>1.61297E-2</v>
      </c>
      <c r="DI74" s="56">
        <v>0</v>
      </c>
      <c r="DJ74" s="56">
        <v>0</v>
      </c>
      <c r="DK74" s="56">
        <v>9.1244199999999998E-2</v>
      </c>
      <c r="DL74" s="56">
        <v>0.141209</v>
      </c>
      <c r="DM74" s="56">
        <v>0.30218800000000001</v>
      </c>
      <c r="DN74" s="56">
        <v>1.3338300000000001E-2</v>
      </c>
      <c r="DO74" s="56">
        <v>0.63723799999999997</v>
      </c>
      <c r="DP74" s="56">
        <v>8.9258299999999999E-2</v>
      </c>
      <c r="DQ74" s="56" t="s">
        <v>925</v>
      </c>
      <c r="DR74" s="56" t="s">
        <v>875</v>
      </c>
      <c r="DS74" s="56" t="s">
        <v>22</v>
      </c>
      <c r="DT74" s="56">
        <v>2.9586299999999999E-2</v>
      </c>
      <c r="DU74" s="56">
        <v>2.83062E-2</v>
      </c>
      <c r="DV74" s="56">
        <v>1.6827399999999999</v>
      </c>
      <c r="DW74" s="56">
        <v>6.9557399999999996</v>
      </c>
      <c r="DX74" s="56"/>
      <c r="DY74" s="56"/>
      <c r="DZ74" s="56"/>
      <c r="EA74" s="56"/>
      <c r="EB74" s="56"/>
      <c r="EC74" s="56"/>
      <c r="ED74" s="56"/>
      <c r="EE74" s="56"/>
      <c r="EF74" s="56"/>
      <c r="EG74" s="56"/>
      <c r="EH74" s="56"/>
      <c r="EI74" s="56"/>
      <c r="EJ74" s="56"/>
      <c r="EK74" s="56"/>
      <c r="EL74" s="56"/>
      <c r="EM74" s="56"/>
      <c r="EN74" s="56">
        <v>22.110800000000001</v>
      </c>
      <c r="EO74" s="56">
        <v>5.3721899999999998</v>
      </c>
      <c r="EP74" s="56">
        <v>141.255</v>
      </c>
      <c r="EQ74" s="56">
        <v>0</v>
      </c>
      <c r="ER74" s="56">
        <v>0</v>
      </c>
      <c r="ES74" s="56">
        <v>0</v>
      </c>
      <c r="ET74" s="56">
        <v>0</v>
      </c>
      <c r="EU74" s="56">
        <v>615.745</v>
      </c>
      <c r="EV74" s="56">
        <v>1042.95</v>
      </c>
      <c r="EW74" s="56">
        <v>2371.31</v>
      </c>
      <c r="EX74" s="56">
        <v>151.51499999999999</v>
      </c>
      <c r="EY74" s="56">
        <v>4350.26</v>
      </c>
      <c r="EZ74" s="56">
        <v>25.103400000000001</v>
      </c>
      <c r="FA74" s="56">
        <v>0</v>
      </c>
      <c r="FB74" s="56">
        <v>0</v>
      </c>
      <c r="FC74" s="56">
        <v>0</v>
      </c>
      <c r="FD74" s="56">
        <v>116.22799999999999</v>
      </c>
      <c r="FE74" s="56">
        <v>0</v>
      </c>
      <c r="FF74" s="56">
        <v>45.121000000000002</v>
      </c>
      <c r="FG74" s="56">
        <v>0</v>
      </c>
      <c r="FH74" s="56">
        <v>0</v>
      </c>
      <c r="FI74" s="56">
        <v>186.453</v>
      </c>
      <c r="FJ74" s="56">
        <v>0</v>
      </c>
      <c r="FK74" s="56">
        <v>0</v>
      </c>
      <c r="FL74" s="56">
        <v>0</v>
      </c>
      <c r="FM74" s="56">
        <v>0</v>
      </c>
      <c r="FN74" s="56">
        <v>0</v>
      </c>
      <c r="FO74" s="56">
        <v>0</v>
      </c>
      <c r="FP74" s="56">
        <v>0</v>
      </c>
      <c r="FQ74" s="56">
        <v>0</v>
      </c>
      <c r="FR74" s="56">
        <v>0</v>
      </c>
      <c r="FS74" s="56">
        <v>0</v>
      </c>
      <c r="FT74" s="56">
        <v>1.79</v>
      </c>
      <c r="FU74" s="56">
        <v>0.31</v>
      </c>
      <c r="FV74" s="56">
        <v>1.1499999999999999</v>
      </c>
      <c r="FW74" s="56">
        <v>0</v>
      </c>
      <c r="FX74" s="56">
        <v>7.05</v>
      </c>
      <c r="FY74" s="56">
        <v>0</v>
      </c>
      <c r="FZ74" s="56">
        <v>0</v>
      </c>
      <c r="GA74" s="56">
        <v>5.25</v>
      </c>
      <c r="GB74" s="56">
        <v>11.45</v>
      </c>
      <c r="GC74" s="56">
        <v>19.71</v>
      </c>
      <c r="GD74" s="56">
        <v>1.2</v>
      </c>
      <c r="GE74" s="56">
        <v>47.91</v>
      </c>
      <c r="GF74" s="56">
        <v>0</v>
      </c>
      <c r="GG74" s="56">
        <v>4.4822300000000002E-2</v>
      </c>
      <c r="GH74" s="56">
        <v>1.61297E-2</v>
      </c>
      <c r="GI74" s="56">
        <v>0</v>
      </c>
      <c r="GJ74" s="56">
        <v>0</v>
      </c>
      <c r="GK74" s="56">
        <v>0</v>
      </c>
      <c r="GL74" s="56">
        <v>0</v>
      </c>
      <c r="GM74" s="56">
        <v>9.1244199999999998E-2</v>
      </c>
      <c r="GN74" s="56">
        <v>0.139929</v>
      </c>
      <c r="GO74" s="56">
        <v>0.30218800000000001</v>
      </c>
      <c r="GP74" s="56">
        <v>1.3338300000000001E-2</v>
      </c>
      <c r="GQ74" s="56">
        <v>0.60765100000000005</v>
      </c>
      <c r="GR74" s="56">
        <v>84.390199999999993</v>
      </c>
      <c r="GS74" s="56">
        <v>76.908600000000007</v>
      </c>
      <c r="GT74" s="56">
        <v>141.255</v>
      </c>
      <c r="GU74" s="56">
        <v>0</v>
      </c>
      <c r="GV74" s="56">
        <v>0</v>
      </c>
      <c r="GW74" s="56">
        <v>2615</v>
      </c>
      <c r="GX74" s="56">
        <v>989.00099999999998</v>
      </c>
      <c r="GY74" s="56">
        <v>3267.2</v>
      </c>
      <c r="GZ74" s="56">
        <v>327.5</v>
      </c>
      <c r="HA74" s="56">
        <v>7501.25</v>
      </c>
      <c r="HB74" s="56">
        <v>70.229299999999995</v>
      </c>
      <c r="HC74" s="56">
        <v>0</v>
      </c>
      <c r="HD74" s="56">
        <v>0</v>
      </c>
      <c r="HE74" s="56">
        <v>0</v>
      </c>
      <c r="HF74" s="56">
        <v>171.255</v>
      </c>
      <c r="HG74" s="56">
        <v>0</v>
      </c>
      <c r="HH74" s="56">
        <v>73.400000000000006</v>
      </c>
      <c r="HI74" s="56">
        <v>0</v>
      </c>
      <c r="HJ74" s="56">
        <v>0</v>
      </c>
      <c r="HK74" s="56">
        <v>314.88400000000001</v>
      </c>
      <c r="HL74" s="56">
        <v>0</v>
      </c>
      <c r="HM74" s="56">
        <v>0</v>
      </c>
      <c r="HN74" s="56">
        <v>0</v>
      </c>
      <c r="HO74" s="56">
        <v>0</v>
      </c>
      <c r="HP74" s="56">
        <v>0</v>
      </c>
      <c r="HQ74" s="56">
        <v>0</v>
      </c>
      <c r="HR74" s="56">
        <v>0</v>
      </c>
      <c r="HS74" s="56">
        <v>0</v>
      </c>
      <c r="HT74" s="56">
        <v>0</v>
      </c>
      <c r="HU74" s="56">
        <v>0</v>
      </c>
      <c r="HV74" s="56">
        <v>5.28</v>
      </c>
      <c r="HW74" s="56">
        <v>4.29</v>
      </c>
      <c r="HX74" s="56">
        <v>1.1499999999999999</v>
      </c>
      <c r="HY74" s="56">
        <v>0</v>
      </c>
      <c r="HZ74" s="56">
        <v>10.39</v>
      </c>
      <c r="IA74" s="56">
        <v>22.47</v>
      </c>
      <c r="IB74" s="56">
        <v>12.55</v>
      </c>
      <c r="IC74" s="56">
        <v>27.22</v>
      </c>
      <c r="ID74" s="56">
        <v>2.5099999999999998</v>
      </c>
      <c r="IE74" s="56">
        <v>85.86</v>
      </c>
      <c r="IF74" s="56">
        <v>0</v>
      </c>
      <c r="IG74" s="56">
        <v>0.31995299999999999</v>
      </c>
      <c r="IH74" s="56">
        <v>1.61297E-2</v>
      </c>
      <c r="II74" s="56">
        <v>0</v>
      </c>
      <c r="IJ74" s="56">
        <v>0</v>
      </c>
      <c r="IK74" s="56">
        <v>0.41129599999999999</v>
      </c>
      <c r="IL74" s="56">
        <v>0.118258</v>
      </c>
      <c r="IM74" s="56">
        <v>0.43522</v>
      </c>
      <c r="IN74" s="56">
        <v>4.56421E-3</v>
      </c>
      <c r="IO74" s="56">
        <v>1.30542</v>
      </c>
      <c r="IP74" s="56">
        <v>48</v>
      </c>
      <c r="IQ74" s="56">
        <v>0</v>
      </c>
      <c r="IR74" s="56">
        <v>48.8</v>
      </c>
      <c r="IS74" s="56">
        <v>0</v>
      </c>
      <c r="IT74" s="56">
        <v>0</v>
      </c>
      <c r="IU74" s="56">
        <v>1.61</v>
      </c>
      <c r="IV74" s="56">
        <v>8.69</v>
      </c>
      <c r="IW74" s="56">
        <v>1.95</v>
      </c>
      <c r="IX74" s="56">
        <v>9.1199999999999992</v>
      </c>
      <c r="IY74" s="56">
        <v>1.61</v>
      </c>
      <c r="IZ74" s="56">
        <v>8.69</v>
      </c>
      <c r="JA74" s="56">
        <v>6.01</v>
      </c>
      <c r="JB74" s="56">
        <v>15.1</v>
      </c>
      <c r="JC74" s="56">
        <v>1</v>
      </c>
      <c r="JD74" s="56"/>
      <c r="JE74" s="56"/>
      <c r="JF74" s="56"/>
      <c r="JG74" s="56"/>
      <c r="JH74" s="56"/>
      <c r="JI74" s="56"/>
      <c r="JJ74" s="56"/>
      <c r="JK74" s="56"/>
      <c r="JL74" s="56"/>
      <c r="JM74" s="56"/>
      <c r="JN74" s="56"/>
      <c r="JO74" s="56"/>
    </row>
    <row r="75" spans="1:275" x14ac:dyDescent="0.25">
      <c r="A75" s="58">
        <v>43069.352349537039</v>
      </c>
      <c r="B75" s="56" t="s">
        <v>403</v>
      </c>
      <c r="C75" s="56" t="s">
        <v>644</v>
      </c>
      <c r="D75" s="56">
        <v>8</v>
      </c>
      <c r="E75" s="56">
        <v>1</v>
      </c>
      <c r="F75" s="56">
        <v>2700</v>
      </c>
      <c r="G75" s="56" t="s">
        <v>104</v>
      </c>
      <c r="H75" s="56" t="s">
        <v>105</v>
      </c>
      <c r="I75" s="56">
        <v>2.2599999999999998</v>
      </c>
      <c r="J75" s="56">
        <v>44.5</v>
      </c>
      <c r="K75" s="56">
        <v>37.190600000000003</v>
      </c>
      <c r="L75" s="56">
        <v>288.34199999999998</v>
      </c>
      <c r="M75" s="56">
        <v>141.255</v>
      </c>
      <c r="N75" s="56">
        <v>0</v>
      </c>
      <c r="O75" s="56">
        <v>0</v>
      </c>
      <c r="P75" s="56">
        <v>0</v>
      </c>
      <c r="Q75" s="56">
        <v>0</v>
      </c>
      <c r="R75" s="56">
        <v>615.745</v>
      </c>
      <c r="S75" s="56">
        <v>1060.33</v>
      </c>
      <c r="T75" s="56">
        <v>2371.31</v>
      </c>
      <c r="U75" s="56">
        <v>151.51499999999999</v>
      </c>
      <c r="V75" s="56">
        <v>4665.68</v>
      </c>
      <c r="W75" s="56">
        <v>42.2258</v>
      </c>
      <c r="X75" s="56">
        <v>0</v>
      </c>
      <c r="Y75" s="56">
        <v>0</v>
      </c>
      <c r="Z75" s="56">
        <v>0</v>
      </c>
      <c r="AA75" s="56">
        <v>113.158</v>
      </c>
      <c r="AB75" s="56">
        <v>0</v>
      </c>
      <c r="AC75" s="56">
        <v>45.121000000000002</v>
      </c>
      <c r="AD75" s="56">
        <v>0</v>
      </c>
      <c r="AE75" s="56">
        <v>0</v>
      </c>
      <c r="AF75" s="56">
        <v>200.505</v>
      </c>
      <c r="AG75" s="56">
        <v>0</v>
      </c>
      <c r="AH75" s="56">
        <v>0</v>
      </c>
      <c r="AI75" s="56">
        <v>0</v>
      </c>
      <c r="AJ75" s="56">
        <v>0</v>
      </c>
      <c r="AK75" s="56">
        <v>0</v>
      </c>
      <c r="AL75" s="56">
        <v>0</v>
      </c>
      <c r="AM75" s="56">
        <v>0</v>
      </c>
      <c r="AN75" s="56">
        <v>0</v>
      </c>
      <c r="AO75" s="56">
        <v>0</v>
      </c>
      <c r="AP75" s="56">
        <v>0</v>
      </c>
      <c r="AQ75" s="56">
        <v>3.19</v>
      </c>
      <c r="AR75" s="56">
        <v>6.45</v>
      </c>
      <c r="AS75" s="56">
        <v>1.1100000000000001</v>
      </c>
      <c r="AT75" s="56">
        <v>0</v>
      </c>
      <c r="AU75" s="56">
        <v>7</v>
      </c>
      <c r="AV75" s="56">
        <v>0</v>
      </c>
      <c r="AW75" s="56">
        <v>0</v>
      </c>
      <c r="AX75" s="56">
        <v>5.04</v>
      </c>
      <c r="AY75" s="56">
        <v>11.36</v>
      </c>
      <c r="AZ75" s="56">
        <v>18.989999999999998</v>
      </c>
      <c r="BA75" s="56">
        <v>1.1499999999999999</v>
      </c>
      <c r="BB75" s="56">
        <v>54.29</v>
      </c>
      <c r="BC75" s="56">
        <v>17.75</v>
      </c>
      <c r="BD75" s="56">
        <v>0</v>
      </c>
      <c r="BE75" s="56">
        <v>0.58587199999999995</v>
      </c>
      <c r="BF75" s="56">
        <v>1.61297E-2</v>
      </c>
      <c r="BG75" s="56">
        <v>0</v>
      </c>
      <c r="BH75" s="56">
        <v>0</v>
      </c>
      <c r="BI75" s="56">
        <v>0</v>
      </c>
      <c r="BJ75" s="56">
        <v>0</v>
      </c>
      <c r="BK75" s="56">
        <v>9.1244199999999998E-2</v>
      </c>
      <c r="BL75" s="56">
        <v>0.14623</v>
      </c>
      <c r="BM75" s="56">
        <v>0.30218800000000001</v>
      </c>
      <c r="BN75" s="56">
        <v>1.3338300000000001E-2</v>
      </c>
      <c r="BO75" s="56">
        <v>1.155</v>
      </c>
      <c r="BP75" s="56">
        <v>0.60200200000000004</v>
      </c>
      <c r="BQ75" s="56">
        <v>44.339100000000002</v>
      </c>
      <c r="BR75" s="56">
        <v>359.52499999999998</v>
      </c>
      <c r="BS75" s="56">
        <v>141.255</v>
      </c>
      <c r="BT75" s="56">
        <v>0</v>
      </c>
      <c r="BU75" s="56">
        <v>0</v>
      </c>
      <c r="BV75" s="56">
        <v>615.745</v>
      </c>
      <c r="BW75" s="56">
        <v>1066.33</v>
      </c>
      <c r="BX75" s="56">
        <v>2371.31</v>
      </c>
      <c r="BY75" s="56">
        <v>151.51499999999999</v>
      </c>
      <c r="BZ75" s="56">
        <v>4750.0200000000004</v>
      </c>
      <c r="CA75" s="56">
        <v>50.342100000000002</v>
      </c>
      <c r="CB75" s="56">
        <v>0</v>
      </c>
      <c r="CC75" s="56">
        <v>0</v>
      </c>
      <c r="CD75" s="56">
        <v>0</v>
      </c>
      <c r="CE75" s="56">
        <v>113.158</v>
      </c>
      <c r="CF75" s="56">
        <v>0</v>
      </c>
      <c r="CG75" s="56">
        <v>45.121000000000002</v>
      </c>
      <c r="CH75" s="56">
        <v>0</v>
      </c>
      <c r="CI75" s="56">
        <v>0</v>
      </c>
      <c r="CJ75" s="56">
        <v>208.62100000000001</v>
      </c>
      <c r="CK75" s="56">
        <v>0</v>
      </c>
      <c r="CL75" s="56">
        <v>0</v>
      </c>
      <c r="CM75" s="56">
        <v>0</v>
      </c>
      <c r="CN75" s="56">
        <v>0</v>
      </c>
      <c r="CO75" s="56">
        <v>0</v>
      </c>
      <c r="CP75" s="56">
        <v>0</v>
      </c>
      <c r="CQ75" s="56">
        <v>0</v>
      </c>
      <c r="CR75" s="56">
        <v>0</v>
      </c>
      <c r="CS75" s="56">
        <v>0</v>
      </c>
      <c r="CT75" s="56">
        <v>0</v>
      </c>
      <c r="CU75" s="56">
        <v>3.83</v>
      </c>
      <c r="CV75" s="56">
        <v>8.07</v>
      </c>
      <c r="CW75" s="56">
        <v>1.1100000000000001</v>
      </c>
      <c r="CX75" s="56">
        <v>0</v>
      </c>
      <c r="CY75" s="56">
        <v>7</v>
      </c>
      <c r="CZ75" s="56">
        <v>5.04</v>
      </c>
      <c r="DA75" s="56">
        <v>11.42</v>
      </c>
      <c r="DB75" s="56">
        <v>18.989999999999998</v>
      </c>
      <c r="DC75" s="56">
        <v>1.1499999999999999</v>
      </c>
      <c r="DD75" s="56">
        <v>56.61</v>
      </c>
      <c r="DE75" s="56">
        <v>20.010000000000002</v>
      </c>
      <c r="DF75" s="56">
        <v>0</v>
      </c>
      <c r="DG75" s="56">
        <v>0.76333099999999998</v>
      </c>
      <c r="DH75" s="56">
        <v>1.61297E-2</v>
      </c>
      <c r="DI75" s="56">
        <v>0</v>
      </c>
      <c r="DJ75" s="56">
        <v>0</v>
      </c>
      <c r="DK75" s="56">
        <v>9.1244199999999998E-2</v>
      </c>
      <c r="DL75" s="56">
        <v>0.14743000000000001</v>
      </c>
      <c r="DM75" s="56">
        <v>0.30218800000000001</v>
      </c>
      <c r="DN75" s="56">
        <v>1.3338300000000001E-2</v>
      </c>
      <c r="DO75" s="56">
        <v>1.3336600000000001</v>
      </c>
      <c r="DP75" s="56">
        <v>0.77946099999999996</v>
      </c>
      <c r="DQ75" s="56" t="s">
        <v>925</v>
      </c>
      <c r="DR75" s="56" t="s">
        <v>875</v>
      </c>
      <c r="DS75" s="56" t="s">
        <v>22</v>
      </c>
      <c r="DT75" s="56">
        <v>0.17865800000000001</v>
      </c>
      <c r="DU75" s="56">
        <v>0.17745900000000001</v>
      </c>
      <c r="DV75" s="56">
        <v>4.0982200000000004</v>
      </c>
      <c r="DW75" s="56">
        <v>11.2944</v>
      </c>
      <c r="DX75" s="56"/>
      <c r="DY75" s="56"/>
      <c r="DZ75" s="56"/>
      <c r="EA75" s="56"/>
      <c r="EB75" s="56"/>
      <c r="EC75" s="56"/>
      <c r="ED75" s="56"/>
      <c r="EE75" s="56"/>
      <c r="EF75" s="56"/>
      <c r="EG75" s="56"/>
      <c r="EH75" s="56"/>
      <c r="EI75" s="56"/>
      <c r="EJ75" s="56"/>
      <c r="EK75" s="56"/>
      <c r="EL75" s="56"/>
      <c r="EM75" s="56"/>
      <c r="EN75" s="56">
        <v>37.190600000000003</v>
      </c>
      <c r="EO75" s="56">
        <v>288.34199999999998</v>
      </c>
      <c r="EP75" s="56">
        <v>141.255</v>
      </c>
      <c r="EQ75" s="56">
        <v>0</v>
      </c>
      <c r="ER75" s="56">
        <v>0</v>
      </c>
      <c r="ES75" s="56">
        <v>0</v>
      </c>
      <c r="ET75" s="56">
        <v>0</v>
      </c>
      <c r="EU75" s="56">
        <v>615.745</v>
      </c>
      <c r="EV75" s="56">
        <v>1060.33</v>
      </c>
      <c r="EW75" s="56">
        <v>2371.31</v>
      </c>
      <c r="EX75" s="56">
        <v>151.51499999999999</v>
      </c>
      <c r="EY75" s="56">
        <v>4665.68</v>
      </c>
      <c r="EZ75" s="56">
        <v>42.2258</v>
      </c>
      <c r="FA75" s="56">
        <v>0</v>
      </c>
      <c r="FB75" s="56">
        <v>0</v>
      </c>
      <c r="FC75" s="56">
        <v>0</v>
      </c>
      <c r="FD75" s="56">
        <v>113.158</v>
      </c>
      <c r="FE75" s="56">
        <v>0</v>
      </c>
      <c r="FF75" s="56">
        <v>45.121000000000002</v>
      </c>
      <c r="FG75" s="56">
        <v>0</v>
      </c>
      <c r="FH75" s="56">
        <v>0</v>
      </c>
      <c r="FI75" s="56">
        <v>200.505</v>
      </c>
      <c r="FJ75" s="56">
        <v>0</v>
      </c>
      <c r="FK75" s="56">
        <v>0</v>
      </c>
      <c r="FL75" s="56">
        <v>0</v>
      </c>
      <c r="FM75" s="56">
        <v>0</v>
      </c>
      <c r="FN75" s="56">
        <v>0</v>
      </c>
      <c r="FO75" s="56">
        <v>0</v>
      </c>
      <c r="FP75" s="56">
        <v>0</v>
      </c>
      <c r="FQ75" s="56">
        <v>0</v>
      </c>
      <c r="FR75" s="56">
        <v>0</v>
      </c>
      <c r="FS75" s="56">
        <v>0</v>
      </c>
      <c r="FT75" s="56">
        <v>3.19</v>
      </c>
      <c r="FU75" s="56">
        <v>6.45</v>
      </c>
      <c r="FV75" s="56">
        <v>1.1100000000000001</v>
      </c>
      <c r="FW75" s="56">
        <v>0</v>
      </c>
      <c r="FX75" s="56">
        <v>7</v>
      </c>
      <c r="FY75" s="56">
        <v>0</v>
      </c>
      <c r="FZ75" s="56">
        <v>0</v>
      </c>
      <c r="GA75" s="56">
        <v>5.04</v>
      </c>
      <c r="GB75" s="56">
        <v>11.36</v>
      </c>
      <c r="GC75" s="56">
        <v>18.989999999999998</v>
      </c>
      <c r="GD75" s="56">
        <v>1.1499999999999999</v>
      </c>
      <c r="GE75" s="56">
        <v>54.29</v>
      </c>
      <c r="GF75" s="56">
        <v>0</v>
      </c>
      <c r="GG75" s="56">
        <v>0.58587199999999995</v>
      </c>
      <c r="GH75" s="56">
        <v>1.61297E-2</v>
      </c>
      <c r="GI75" s="56">
        <v>0</v>
      </c>
      <c r="GJ75" s="56">
        <v>0</v>
      </c>
      <c r="GK75" s="56">
        <v>0</v>
      </c>
      <c r="GL75" s="56">
        <v>0</v>
      </c>
      <c r="GM75" s="56">
        <v>9.1244199999999998E-2</v>
      </c>
      <c r="GN75" s="56">
        <v>0.14623</v>
      </c>
      <c r="GO75" s="56">
        <v>0.30218800000000001</v>
      </c>
      <c r="GP75" s="56">
        <v>1.3338300000000001E-2</v>
      </c>
      <c r="GQ75" s="56">
        <v>1.155</v>
      </c>
      <c r="GR75" s="56">
        <v>155.32599999999999</v>
      </c>
      <c r="GS75" s="56">
        <v>963.51800000000003</v>
      </c>
      <c r="GT75" s="56">
        <v>141.255</v>
      </c>
      <c r="GU75" s="56">
        <v>0</v>
      </c>
      <c r="GV75" s="56">
        <v>0</v>
      </c>
      <c r="GW75" s="56">
        <v>2615</v>
      </c>
      <c r="GX75" s="56">
        <v>989.00099999999998</v>
      </c>
      <c r="GY75" s="56">
        <v>3267.2</v>
      </c>
      <c r="GZ75" s="56">
        <v>327.5</v>
      </c>
      <c r="HA75" s="56">
        <v>8458.7999999999993</v>
      </c>
      <c r="HB75" s="56">
        <v>129.267</v>
      </c>
      <c r="HC75" s="56">
        <v>0</v>
      </c>
      <c r="HD75" s="56">
        <v>0</v>
      </c>
      <c r="HE75" s="56">
        <v>0</v>
      </c>
      <c r="HF75" s="56">
        <v>168.18700000000001</v>
      </c>
      <c r="HG75" s="56">
        <v>0</v>
      </c>
      <c r="HH75" s="56">
        <v>73.400000000000006</v>
      </c>
      <c r="HI75" s="56">
        <v>0</v>
      </c>
      <c r="HJ75" s="56">
        <v>0</v>
      </c>
      <c r="HK75" s="56">
        <v>370.85300000000001</v>
      </c>
      <c r="HL75" s="56">
        <v>0</v>
      </c>
      <c r="HM75" s="56">
        <v>0</v>
      </c>
      <c r="HN75" s="56">
        <v>0</v>
      </c>
      <c r="HO75" s="56">
        <v>0</v>
      </c>
      <c r="HP75" s="56">
        <v>0</v>
      </c>
      <c r="HQ75" s="56">
        <v>0</v>
      </c>
      <c r="HR75" s="56">
        <v>0</v>
      </c>
      <c r="HS75" s="56">
        <v>0</v>
      </c>
      <c r="HT75" s="56">
        <v>0</v>
      </c>
      <c r="HU75" s="56">
        <v>0</v>
      </c>
      <c r="HV75" s="56">
        <v>10.08</v>
      </c>
      <c r="HW75" s="56">
        <v>25.89</v>
      </c>
      <c r="HX75" s="56">
        <v>1.1100000000000001</v>
      </c>
      <c r="HY75" s="56">
        <v>0</v>
      </c>
      <c r="HZ75" s="56">
        <v>10.41</v>
      </c>
      <c r="IA75" s="56">
        <v>21.57</v>
      </c>
      <c r="IB75" s="56">
        <v>12.33</v>
      </c>
      <c r="IC75" s="56">
        <v>26.23</v>
      </c>
      <c r="ID75" s="56">
        <v>2.39</v>
      </c>
      <c r="IE75" s="56">
        <v>110.01</v>
      </c>
      <c r="IF75" s="56">
        <v>0</v>
      </c>
      <c r="IG75" s="56">
        <v>2.1880299999999999</v>
      </c>
      <c r="IH75" s="56">
        <v>1.61297E-2</v>
      </c>
      <c r="II75" s="56">
        <v>0</v>
      </c>
      <c r="IJ75" s="56">
        <v>0</v>
      </c>
      <c r="IK75" s="56">
        <v>0.41129599999999999</v>
      </c>
      <c r="IL75" s="56">
        <v>0.118258</v>
      </c>
      <c r="IM75" s="56">
        <v>0.43522</v>
      </c>
      <c r="IN75" s="56">
        <v>4.56421E-3</v>
      </c>
      <c r="IO75" s="56">
        <v>3.1734900000000001</v>
      </c>
      <c r="IP75" s="56">
        <v>44.5</v>
      </c>
      <c r="IQ75" s="56">
        <v>0</v>
      </c>
      <c r="IR75" s="56">
        <v>46.4</v>
      </c>
      <c r="IS75" s="56">
        <v>0</v>
      </c>
      <c r="IT75" s="56">
        <v>0</v>
      </c>
      <c r="IU75" s="56">
        <v>7.81</v>
      </c>
      <c r="IV75" s="56">
        <v>9.94</v>
      </c>
      <c r="IW75" s="56">
        <v>9.48</v>
      </c>
      <c r="IX75" s="56">
        <v>10.53</v>
      </c>
      <c r="IY75" s="56">
        <v>7.81</v>
      </c>
      <c r="IZ75" s="56">
        <v>9.94</v>
      </c>
      <c r="JA75" s="56">
        <v>28.02</v>
      </c>
      <c r="JB75" s="56">
        <v>19.47</v>
      </c>
      <c r="JC75" s="56">
        <v>1</v>
      </c>
      <c r="JD75" s="56"/>
      <c r="JE75" s="56"/>
      <c r="JF75" s="56"/>
      <c r="JG75" s="56"/>
      <c r="JH75" s="56"/>
      <c r="JI75" s="56"/>
      <c r="JJ75" s="56"/>
      <c r="JK75" s="56"/>
      <c r="JL75" s="56"/>
      <c r="JM75" s="56"/>
      <c r="JN75" s="56"/>
      <c r="JO75" s="56"/>
    </row>
    <row r="76" spans="1:275" x14ac:dyDescent="0.25">
      <c r="A76" s="58">
        <v>43069.352407407408</v>
      </c>
      <c r="B76" s="56" t="s">
        <v>404</v>
      </c>
      <c r="C76" s="56" t="s">
        <v>645</v>
      </c>
      <c r="D76" s="56">
        <v>9</v>
      </c>
      <c r="E76" s="56">
        <v>1</v>
      </c>
      <c r="F76" s="56">
        <v>2700</v>
      </c>
      <c r="G76" s="56" t="s">
        <v>104</v>
      </c>
      <c r="H76" s="56" t="s">
        <v>105</v>
      </c>
      <c r="I76" s="56">
        <v>3.92</v>
      </c>
      <c r="J76" s="56">
        <v>43.9</v>
      </c>
      <c r="K76" s="56">
        <v>60.3688</v>
      </c>
      <c r="L76" s="56">
        <v>562.36099999999999</v>
      </c>
      <c r="M76" s="56">
        <v>141.255</v>
      </c>
      <c r="N76" s="56">
        <v>0</v>
      </c>
      <c r="O76" s="56">
        <v>0</v>
      </c>
      <c r="P76" s="56">
        <v>0</v>
      </c>
      <c r="Q76" s="56">
        <v>0</v>
      </c>
      <c r="R76" s="56">
        <v>615.745</v>
      </c>
      <c r="S76" s="56">
        <v>1059.49</v>
      </c>
      <c r="T76" s="56">
        <v>2371.31</v>
      </c>
      <c r="U76" s="56">
        <v>151.51499999999999</v>
      </c>
      <c r="V76" s="56">
        <v>4962.04</v>
      </c>
      <c r="W76" s="56">
        <v>68.562600000000003</v>
      </c>
      <c r="X76" s="56">
        <v>0</v>
      </c>
      <c r="Y76" s="56">
        <v>0</v>
      </c>
      <c r="Z76" s="56">
        <v>0</v>
      </c>
      <c r="AA76" s="56">
        <v>112.944</v>
      </c>
      <c r="AB76" s="56">
        <v>0</v>
      </c>
      <c r="AC76" s="56">
        <v>45.121000000000002</v>
      </c>
      <c r="AD76" s="56">
        <v>0</v>
      </c>
      <c r="AE76" s="56">
        <v>0</v>
      </c>
      <c r="AF76" s="56">
        <v>226.62700000000001</v>
      </c>
      <c r="AG76" s="56">
        <v>0</v>
      </c>
      <c r="AH76" s="56">
        <v>0</v>
      </c>
      <c r="AI76" s="56">
        <v>0</v>
      </c>
      <c r="AJ76" s="56">
        <v>0</v>
      </c>
      <c r="AK76" s="56">
        <v>0</v>
      </c>
      <c r="AL76" s="56">
        <v>0</v>
      </c>
      <c r="AM76" s="56">
        <v>0</v>
      </c>
      <c r="AN76" s="56">
        <v>0</v>
      </c>
      <c r="AO76" s="56">
        <v>0</v>
      </c>
      <c r="AP76" s="56">
        <v>0</v>
      </c>
      <c r="AQ76" s="56">
        <v>5.13</v>
      </c>
      <c r="AR76" s="56">
        <v>15.44</v>
      </c>
      <c r="AS76" s="56">
        <v>1.1000000000000001</v>
      </c>
      <c r="AT76" s="56">
        <v>0</v>
      </c>
      <c r="AU76" s="56">
        <v>7</v>
      </c>
      <c r="AV76" s="56">
        <v>0</v>
      </c>
      <c r="AW76" s="56">
        <v>0</v>
      </c>
      <c r="AX76" s="56">
        <v>4.97</v>
      </c>
      <c r="AY76" s="56">
        <v>11.28</v>
      </c>
      <c r="AZ76" s="56">
        <v>18.77</v>
      </c>
      <c r="BA76" s="56">
        <v>1.1299999999999999</v>
      </c>
      <c r="BB76" s="56">
        <v>64.819999999999993</v>
      </c>
      <c r="BC76" s="56">
        <v>28.67</v>
      </c>
      <c r="BD76" s="56">
        <v>0</v>
      </c>
      <c r="BE76" s="56">
        <v>1.3588899999999999</v>
      </c>
      <c r="BF76" s="56">
        <v>1.61297E-2</v>
      </c>
      <c r="BG76" s="56">
        <v>0</v>
      </c>
      <c r="BH76" s="56">
        <v>0</v>
      </c>
      <c r="BI76" s="56">
        <v>0</v>
      </c>
      <c r="BJ76" s="56">
        <v>0</v>
      </c>
      <c r="BK76" s="56">
        <v>9.1244199999999998E-2</v>
      </c>
      <c r="BL76" s="56">
        <v>0.14943100000000001</v>
      </c>
      <c r="BM76" s="56">
        <v>0.30218800000000001</v>
      </c>
      <c r="BN76" s="56">
        <v>1.3338300000000001E-2</v>
      </c>
      <c r="BO76" s="56">
        <v>1.9312199999999999</v>
      </c>
      <c r="BP76" s="56">
        <v>1.3750199999999999</v>
      </c>
      <c r="BQ76" s="56">
        <v>68.551400000000001</v>
      </c>
      <c r="BR76" s="56">
        <v>685.47500000000002</v>
      </c>
      <c r="BS76" s="56">
        <v>141.255</v>
      </c>
      <c r="BT76" s="56">
        <v>0</v>
      </c>
      <c r="BU76" s="56">
        <v>0</v>
      </c>
      <c r="BV76" s="56">
        <v>615.745</v>
      </c>
      <c r="BW76" s="56">
        <v>1066.04</v>
      </c>
      <c r="BX76" s="56">
        <v>2371.31</v>
      </c>
      <c r="BY76" s="56">
        <v>151.51499999999999</v>
      </c>
      <c r="BZ76" s="56">
        <v>5099.8900000000003</v>
      </c>
      <c r="CA76" s="56">
        <v>77.855900000000005</v>
      </c>
      <c r="CB76" s="56">
        <v>0</v>
      </c>
      <c r="CC76" s="56">
        <v>0</v>
      </c>
      <c r="CD76" s="56">
        <v>0</v>
      </c>
      <c r="CE76" s="56">
        <v>112.944</v>
      </c>
      <c r="CF76" s="56">
        <v>0</v>
      </c>
      <c r="CG76" s="56">
        <v>45.121000000000002</v>
      </c>
      <c r="CH76" s="56">
        <v>0</v>
      </c>
      <c r="CI76" s="56">
        <v>0</v>
      </c>
      <c r="CJ76" s="56">
        <v>235.92099999999999</v>
      </c>
      <c r="CK76" s="56">
        <v>0</v>
      </c>
      <c r="CL76" s="56">
        <v>0</v>
      </c>
      <c r="CM76" s="56">
        <v>0</v>
      </c>
      <c r="CN76" s="56">
        <v>0</v>
      </c>
      <c r="CO76" s="56">
        <v>0</v>
      </c>
      <c r="CP76" s="56">
        <v>0</v>
      </c>
      <c r="CQ76" s="56">
        <v>0</v>
      </c>
      <c r="CR76" s="56">
        <v>0</v>
      </c>
      <c r="CS76" s="56">
        <v>0</v>
      </c>
      <c r="CT76" s="56">
        <v>0</v>
      </c>
      <c r="CU76" s="56">
        <v>5.88</v>
      </c>
      <c r="CV76" s="56">
        <v>18.61</v>
      </c>
      <c r="CW76" s="56">
        <v>1.1000000000000001</v>
      </c>
      <c r="CX76" s="56">
        <v>0</v>
      </c>
      <c r="CY76" s="56">
        <v>7</v>
      </c>
      <c r="CZ76" s="56">
        <v>4.97</v>
      </c>
      <c r="DA76" s="56">
        <v>11.34</v>
      </c>
      <c r="DB76" s="56">
        <v>18.77</v>
      </c>
      <c r="DC76" s="56">
        <v>1.1299999999999999</v>
      </c>
      <c r="DD76" s="56">
        <v>68.8</v>
      </c>
      <c r="DE76" s="56">
        <v>32.590000000000003</v>
      </c>
      <c r="DF76" s="56">
        <v>0</v>
      </c>
      <c r="DG76" s="56">
        <v>1.6370800000000001</v>
      </c>
      <c r="DH76" s="56">
        <v>1.61297E-2</v>
      </c>
      <c r="DI76" s="56">
        <v>0</v>
      </c>
      <c r="DJ76" s="56">
        <v>0</v>
      </c>
      <c r="DK76" s="56">
        <v>9.1244199999999998E-2</v>
      </c>
      <c r="DL76" s="56">
        <v>0.15054400000000001</v>
      </c>
      <c r="DM76" s="56">
        <v>0.30218800000000001</v>
      </c>
      <c r="DN76" s="56">
        <v>1.3338300000000001E-2</v>
      </c>
      <c r="DO76" s="56">
        <v>2.2105199999999998</v>
      </c>
      <c r="DP76" s="56">
        <v>1.6532100000000001</v>
      </c>
      <c r="DQ76" s="56" t="s">
        <v>925</v>
      </c>
      <c r="DR76" s="56" t="s">
        <v>875</v>
      </c>
      <c r="DS76" s="56" t="s">
        <v>22</v>
      </c>
      <c r="DT76" s="56">
        <v>0.27930300000000002</v>
      </c>
      <c r="DU76" s="56">
        <v>0.27818999999999999</v>
      </c>
      <c r="DV76" s="56">
        <v>5.7848800000000002</v>
      </c>
      <c r="DW76" s="56">
        <v>12.0282</v>
      </c>
      <c r="DX76" s="56"/>
      <c r="DY76" s="56"/>
      <c r="DZ76" s="56"/>
      <c r="EA76" s="56"/>
      <c r="EB76" s="56"/>
      <c r="EC76" s="56"/>
      <c r="ED76" s="56"/>
      <c r="EE76" s="56"/>
      <c r="EF76" s="56"/>
      <c r="EG76" s="56"/>
      <c r="EH76" s="56"/>
      <c r="EI76" s="56"/>
      <c r="EJ76" s="56"/>
      <c r="EK76" s="56"/>
      <c r="EL76" s="56"/>
      <c r="EM76" s="56"/>
      <c r="EN76" s="56">
        <v>60.3688</v>
      </c>
      <c r="EO76" s="56">
        <v>562.36099999999999</v>
      </c>
      <c r="EP76" s="56">
        <v>141.255</v>
      </c>
      <c r="EQ76" s="56">
        <v>0</v>
      </c>
      <c r="ER76" s="56">
        <v>0</v>
      </c>
      <c r="ES76" s="56">
        <v>0</v>
      </c>
      <c r="ET76" s="56">
        <v>0</v>
      </c>
      <c r="EU76" s="56">
        <v>615.745</v>
      </c>
      <c r="EV76" s="56">
        <v>1059.49</v>
      </c>
      <c r="EW76" s="56">
        <v>2371.31</v>
      </c>
      <c r="EX76" s="56">
        <v>151.51499999999999</v>
      </c>
      <c r="EY76" s="56">
        <v>4962.04</v>
      </c>
      <c r="EZ76" s="56">
        <v>68.562600000000003</v>
      </c>
      <c r="FA76" s="56">
        <v>0</v>
      </c>
      <c r="FB76" s="56">
        <v>0</v>
      </c>
      <c r="FC76" s="56">
        <v>0</v>
      </c>
      <c r="FD76" s="56">
        <v>112.944</v>
      </c>
      <c r="FE76" s="56">
        <v>0</v>
      </c>
      <c r="FF76" s="56">
        <v>45.121000000000002</v>
      </c>
      <c r="FG76" s="56">
        <v>0</v>
      </c>
      <c r="FH76" s="56">
        <v>0</v>
      </c>
      <c r="FI76" s="56">
        <v>226.62700000000001</v>
      </c>
      <c r="FJ76" s="56">
        <v>0</v>
      </c>
      <c r="FK76" s="56">
        <v>0</v>
      </c>
      <c r="FL76" s="56">
        <v>0</v>
      </c>
      <c r="FM76" s="56">
        <v>0</v>
      </c>
      <c r="FN76" s="56">
        <v>0</v>
      </c>
      <c r="FO76" s="56">
        <v>0</v>
      </c>
      <c r="FP76" s="56">
        <v>0</v>
      </c>
      <c r="FQ76" s="56">
        <v>0</v>
      </c>
      <c r="FR76" s="56">
        <v>0</v>
      </c>
      <c r="FS76" s="56">
        <v>0</v>
      </c>
      <c r="FT76" s="56">
        <v>5.13</v>
      </c>
      <c r="FU76" s="56">
        <v>15.44</v>
      </c>
      <c r="FV76" s="56">
        <v>1.1000000000000001</v>
      </c>
      <c r="FW76" s="56">
        <v>0</v>
      </c>
      <c r="FX76" s="56">
        <v>7</v>
      </c>
      <c r="FY76" s="56">
        <v>0</v>
      </c>
      <c r="FZ76" s="56">
        <v>0</v>
      </c>
      <c r="GA76" s="56">
        <v>4.97</v>
      </c>
      <c r="GB76" s="56">
        <v>11.28</v>
      </c>
      <c r="GC76" s="56">
        <v>18.77</v>
      </c>
      <c r="GD76" s="56">
        <v>1.1299999999999999</v>
      </c>
      <c r="GE76" s="56">
        <v>64.819999999999993</v>
      </c>
      <c r="GF76" s="56">
        <v>0</v>
      </c>
      <c r="GG76" s="56">
        <v>1.3588899999999999</v>
      </c>
      <c r="GH76" s="56">
        <v>1.61297E-2</v>
      </c>
      <c r="GI76" s="56">
        <v>0</v>
      </c>
      <c r="GJ76" s="56">
        <v>0</v>
      </c>
      <c r="GK76" s="56">
        <v>0</v>
      </c>
      <c r="GL76" s="56">
        <v>0</v>
      </c>
      <c r="GM76" s="56">
        <v>9.1244199999999998E-2</v>
      </c>
      <c r="GN76" s="56">
        <v>0.14943100000000001</v>
      </c>
      <c r="GO76" s="56">
        <v>0.30218800000000001</v>
      </c>
      <c r="GP76" s="56">
        <v>1.3338300000000001E-2</v>
      </c>
      <c r="GQ76" s="56">
        <v>1.9312199999999999</v>
      </c>
      <c r="GR76" s="56">
        <v>218.56800000000001</v>
      </c>
      <c r="GS76" s="56">
        <v>1765.28</v>
      </c>
      <c r="GT76" s="56">
        <v>141.255</v>
      </c>
      <c r="GU76" s="56">
        <v>0</v>
      </c>
      <c r="GV76" s="56">
        <v>0</v>
      </c>
      <c r="GW76" s="56">
        <v>2615</v>
      </c>
      <c r="GX76" s="56">
        <v>989.00099999999998</v>
      </c>
      <c r="GY76" s="56">
        <v>3267.2</v>
      </c>
      <c r="GZ76" s="56">
        <v>327.5</v>
      </c>
      <c r="HA76" s="56">
        <v>9323.7999999999993</v>
      </c>
      <c r="HB76" s="56">
        <v>181.95500000000001</v>
      </c>
      <c r="HC76" s="56">
        <v>0</v>
      </c>
      <c r="HD76" s="56">
        <v>0</v>
      </c>
      <c r="HE76" s="56">
        <v>0</v>
      </c>
      <c r="HF76" s="56">
        <v>167.94300000000001</v>
      </c>
      <c r="HG76" s="56">
        <v>0</v>
      </c>
      <c r="HH76" s="56">
        <v>73.400000000000006</v>
      </c>
      <c r="HI76" s="56">
        <v>0</v>
      </c>
      <c r="HJ76" s="56">
        <v>0</v>
      </c>
      <c r="HK76" s="56">
        <v>423.29700000000003</v>
      </c>
      <c r="HL76" s="56">
        <v>0</v>
      </c>
      <c r="HM76" s="56">
        <v>0</v>
      </c>
      <c r="HN76" s="56">
        <v>0</v>
      </c>
      <c r="HO76" s="56">
        <v>0</v>
      </c>
      <c r="HP76" s="56">
        <v>0</v>
      </c>
      <c r="HQ76" s="56">
        <v>0</v>
      </c>
      <c r="HR76" s="56">
        <v>0</v>
      </c>
      <c r="HS76" s="56">
        <v>0</v>
      </c>
      <c r="HT76" s="56">
        <v>0</v>
      </c>
      <c r="HU76" s="56">
        <v>0</v>
      </c>
      <c r="HV76" s="56">
        <v>14.07</v>
      </c>
      <c r="HW76" s="56">
        <v>48.7</v>
      </c>
      <c r="HX76" s="56">
        <v>1.1000000000000001</v>
      </c>
      <c r="HY76" s="56">
        <v>0</v>
      </c>
      <c r="HZ76" s="56">
        <v>10.41</v>
      </c>
      <c r="IA76" s="56">
        <v>21.33</v>
      </c>
      <c r="IB76" s="56">
        <v>12.25</v>
      </c>
      <c r="IC76" s="56">
        <v>25.98</v>
      </c>
      <c r="ID76" s="56">
        <v>2.35</v>
      </c>
      <c r="IE76" s="56">
        <v>136.19</v>
      </c>
      <c r="IF76" s="56">
        <v>0</v>
      </c>
      <c r="IG76" s="56">
        <v>3.50746</v>
      </c>
      <c r="IH76" s="56">
        <v>1.61297E-2</v>
      </c>
      <c r="II76" s="56">
        <v>0</v>
      </c>
      <c r="IJ76" s="56">
        <v>0</v>
      </c>
      <c r="IK76" s="56">
        <v>0.41129599999999999</v>
      </c>
      <c r="IL76" s="56">
        <v>0.118258</v>
      </c>
      <c r="IM76" s="56">
        <v>0.43522</v>
      </c>
      <c r="IN76" s="56">
        <v>4.56421E-3</v>
      </c>
      <c r="IO76" s="56">
        <v>4.4929199999999998</v>
      </c>
      <c r="IP76" s="56">
        <v>43.9</v>
      </c>
      <c r="IQ76" s="56">
        <v>0</v>
      </c>
      <c r="IR76" s="56">
        <v>46.6</v>
      </c>
      <c r="IS76" s="56">
        <v>0</v>
      </c>
      <c r="IT76" s="56">
        <v>0</v>
      </c>
      <c r="IU76" s="56">
        <v>16.940000000000001</v>
      </c>
      <c r="IV76" s="56">
        <v>11.73</v>
      </c>
      <c r="IW76" s="56">
        <v>20.170000000000002</v>
      </c>
      <c r="IX76" s="56">
        <v>12.42</v>
      </c>
      <c r="IY76" s="56">
        <v>16.940000000000001</v>
      </c>
      <c r="IZ76" s="56">
        <v>11.73</v>
      </c>
      <c r="JA76" s="56">
        <v>51.21</v>
      </c>
      <c r="JB76" s="56">
        <v>23.07</v>
      </c>
      <c r="JC76" s="56">
        <v>1</v>
      </c>
      <c r="JD76" s="56"/>
      <c r="JE76" s="56"/>
      <c r="JF76" s="56"/>
      <c r="JG76" s="56"/>
      <c r="JH76" s="56"/>
      <c r="JI76" s="56"/>
      <c r="JJ76" s="56"/>
      <c r="JK76" s="56"/>
      <c r="JL76" s="56"/>
      <c r="JM76" s="56"/>
      <c r="JN76" s="56"/>
      <c r="JO76" s="56"/>
    </row>
    <row r="77" spans="1:275" x14ac:dyDescent="0.25">
      <c r="A77" s="58">
        <v>43069.352407407408</v>
      </c>
      <c r="B77" s="56" t="s">
        <v>405</v>
      </c>
      <c r="C77" s="56" t="s">
        <v>646</v>
      </c>
      <c r="D77" s="56">
        <v>10</v>
      </c>
      <c r="E77" s="56">
        <v>1</v>
      </c>
      <c r="F77" s="56">
        <v>2700</v>
      </c>
      <c r="G77" s="56" t="s">
        <v>104</v>
      </c>
      <c r="H77" s="56" t="s">
        <v>105</v>
      </c>
      <c r="I77" s="56">
        <v>4.16</v>
      </c>
      <c r="J77" s="56">
        <v>42.1</v>
      </c>
      <c r="K77" s="56">
        <v>70.073700000000002</v>
      </c>
      <c r="L77" s="56">
        <v>695.33699999999999</v>
      </c>
      <c r="M77" s="56">
        <v>141.255</v>
      </c>
      <c r="N77" s="56">
        <v>0</v>
      </c>
      <c r="O77" s="56">
        <v>0</v>
      </c>
      <c r="P77" s="56">
        <v>0</v>
      </c>
      <c r="Q77" s="56">
        <v>0</v>
      </c>
      <c r="R77" s="56">
        <v>615.745</v>
      </c>
      <c r="S77" s="56">
        <v>1062.96</v>
      </c>
      <c r="T77" s="56">
        <v>2371.31</v>
      </c>
      <c r="U77" s="56">
        <v>151.51499999999999</v>
      </c>
      <c r="V77" s="56">
        <v>5108.1899999999996</v>
      </c>
      <c r="W77" s="56">
        <v>79.588499999999996</v>
      </c>
      <c r="X77" s="56">
        <v>0</v>
      </c>
      <c r="Y77" s="56">
        <v>0</v>
      </c>
      <c r="Z77" s="56">
        <v>0</v>
      </c>
      <c r="AA77" s="56">
        <v>112.09399999999999</v>
      </c>
      <c r="AB77" s="56">
        <v>0</v>
      </c>
      <c r="AC77" s="56">
        <v>45.121000000000002</v>
      </c>
      <c r="AD77" s="56">
        <v>0</v>
      </c>
      <c r="AE77" s="56">
        <v>0</v>
      </c>
      <c r="AF77" s="56">
        <v>236.803</v>
      </c>
      <c r="AG77" s="56">
        <v>0</v>
      </c>
      <c r="AH77" s="56">
        <v>0</v>
      </c>
      <c r="AI77" s="56">
        <v>0</v>
      </c>
      <c r="AJ77" s="56">
        <v>0</v>
      </c>
      <c r="AK77" s="56">
        <v>0</v>
      </c>
      <c r="AL77" s="56">
        <v>0</v>
      </c>
      <c r="AM77" s="56">
        <v>0</v>
      </c>
      <c r="AN77" s="56">
        <v>0</v>
      </c>
      <c r="AO77" s="56">
        <v>0</v>
      </c>
      <c r="AP77" s="56">
        <v>0</v>
      </c>
      <c r="AQ77" s="56">
        <v>5.93</v>
      </c>
      <c r="AR77" s="56">
        <v>15.32</v>
      </c>
      <c r="AS77" s="56">
        <v>1.1000000000000001</v>
      </c>
      <c r="AT77" s="56">
        <v>0</v>
      </c>
      <c r="AU77" s="56">
        <v>6.96</v>
      </c>
      <c r="AV77" s="56">
        <v>0</v>
      </c>
      <c r="AW77" s="56">
        <v>0</v>
      </c>
      <c r="AX77" s="56">
        <v>4.91</v>
      </c>
      <c r="AY77" s="56">
        <v>11.29</v>
      </c>
      <c r="AZ77" s="56">
        <v>18.7</v>
      </c>
      <c r="BA77" s="56">
        <v>1.1200000000000001</v>
      </c>
      <c r="BB77" s="56">
        <v>65.33</v>
      </c>
      <c r="BC77" s="56">
        <v>29.31</v>
      </c>
      <c r="BD77" s="56">
        <v>0</v>
      </c>
      <c r="BE77" s="56">
        <v>1.4126300000000001</v>
      </c>
      <c r="BF77" s="56">
        <v>1.61297E-2</v>
      </c>
      <c r="BG77" s="56">
        <v>0</v>
      </c>
      <c r="BH77" s="56">
        <v>0</v>
      </c>
      <c r="BI77" s="56">
        <v>0</v>
      </c>
      <c r="BJ77" s="56">
        <v>0</v>
      </c>
      <c r="BK77" s="56">
        <v>9.1244199999999998E-2</v>
      </c>
      <c r="BL77" s="56">
        <v>0.15029600000000001</v>
      </c>
      <c r="BM77" s="56">
        <v>0.30218800000000001</v>
      </c>
      <c r="BN77" s="56">
        <v>1.3338300000000001E-2</v>
      </c>
      <c r="BO77" s="56">
        <v>1.9858199999999999</v>
      </c>
      <c r="BP77" s="56">
        <v>1.42876</v>
      </c>
      <c r="BQ77" s="56">
        <v>80.049800000000005</v>
      </c>
      <c r="BR77" s="56">
        <v>863.94799999999998</v>
      </c>
      <c r="BS77" s="56">
        <v>141.255</v>
      </c>
      <c r="BT77" s="56">
        <v>0</v>
      </c>
      <c r="BU77" s="56">
        <v>0</v>
      </c>
      <c r="BV77" s="56">
        <v>615.745</v>
      </c>
      <c r="BW77" s="56">
        <v>1068.97</v>
      </c>
      <c r="BX77" s="56">
        <v>2371.31</v>
      </c>
      <c r="BY77" s="56">
        <v>151.51499999999999</v>
      </c>
      <c r="BZ77" s="56">
        <v>5292.79</v>
      </c>
      <c r="CA77" s="56">
        <v>90.9191</v>
      </c>
      <c r="CB77" s="56">
        <v>0</v>
      </c>
      <c r="CC77" s="56">
        <v>0</v>
      </c>
      <c r="CD77" s="56">
        <v>0</v>
      </c>
      <c r="CE77" s="56">
        <v>112.09399999999999</v>
      </c>
      <c r="CF77" s="56">
        <v>0</v>
      </c>
      <c r="CG77" s="56">
        <v>45.121000000000002</v>
      </c>
      <c r="CH77" s="56">
        <v>0</v>
      </c>
      <c r="CI77" s="56">
        <v>0</v>
      </c>
      <c r="CJ77" s="56">
        <v>248.13399999999999</v>
      </c>
      <c r="CK77" s="56">
        <v>0</v>
      </c>
      <c r="CL77" s="56">
        <v>0</v>
      </c>
      <c r="CM77" s="56">
        <v>0</v>
      </c>
      <c r="CN77" s="56">
        <v>0</v>
      </c>
      <c r="CO77" s="56">
        <v>0</v>
      </c>
      <c r="CP77" s="56">
        <v>0</v>
      </c>
      <c r="CQ77" s="56">
        <v>0</v>
      </c>
      <c r="CR77" s="56">
        <v>0</v>
      </c>
      <c r="CS77" s="56">
        <v>0</v>
      </c>
      <c r="CT77" s="56">
        <v>0</v>
      </c>
      <c r="CU77" s="56">
        <v>6.85</v>
      </c>
      <c r="CV77" s="56">
        <v>18.559999999999999</v>
      </c>
      <c r="CW77" s="56">
        <v>1.1000000000000001</v>
      </c>
      <c r="CX77" s="56">
        <v>0</v>
      </c>
      <c r="CY77" s="56">
        <v>6.96</v>
      </c>
      <c r="CZ77" s="56">
        <v>4.91</v>
      </c>
      <c r="DA77" s="56">
        <v>11.34</v>
      </c>
      <c r="DB77" s="56">
        <v>18.7</v>
      </c>
      <c r="DC77" s="56">
        <v>1.1200000000000001</v>
      </c>
      <c r="DD77" s="56">
        <v>69.540000000000006</v>
      </c>
      <c r="DE77" s="56">
        <v>33.47</v>
      </c>
      <c r="DF77" s="56">
        <v>0</v>
      </c>
      <c r="DG77" s="56">
        <v>1.65855</v>
      </c>
      <c r="DH77" s="56">
        <v>1.61297E-2</v>
      </c>
      <c r="DI77" s="56">
        <v>0</v>
      </c>
      <c r="DJ77" s="56">
        <v>0</v>
      </c>
      <c r="DK77" s="56">
        <v>9.1244199999999998E-2</v>
      </c>
      <c r="DL77" s="56">
        <v>0.15126700000000001</v>
      </c>
      <c r="DM77" s="56">
        <v>0.30218800000000001</v>
      </c>
      <c r="DN77" s="56">
        <v>1.3338300000000001E-2</v>
      </c>
      <c r="DO77" s="56">
        <v>2.23272</v>
      </c>
      <c r="DP77" s="56">
        <v>1.6746799999999999</v>
      </c>
      <c r="DQ77" s="56" t="s">
        <v>925</v>
      </c>
      <c r="DR77" s="56" t="s">
        <v>875</v>
      </c>
      <c r="DS77" s="56" t="s">
        <v>22</v>
      </c>
      <c r="DT77" s="56">
        <v>0.24689700000000001</v>
      </c>
      <c r="DU77" s="56">
        <v>0.24592600000000001</v>
      </c>
      <c r="DV77" s="56">
        <v>6.0540700000000003</v>
      </c>
      <c r="DW77" s="56">
        <v>12.429</v>
      </c>
      <c r="DX77" s="56"/>
      <c r="DY77" s="56"/>
      <c r="DZ77" s="56"/>
      <c r="EA77" s="56"/>
      <c r="EB77" s="56"/>
      <c r="EC77" s="56"/>
      <c r="ED77" s="56"/>
      <c r="EE77" s="56"/>
      <c r="EF77" s="56"/>
      <c r="EG77" s="56"/>
      <c r="EH77" s="56"/>
      <c r="EI77" s="56"/>
      <c r="EJ77" s="56"/>
      <c r="EK77" s="56"/>
      <c r="EL77" s="56"/>
      <c r="EM77" s="56"/>
      <c r="EN77" s="56">
        <v>70.073700000000002</v>
      </c>
      <c r="EO77" s="56">
        <v>695.33699999999999</v>
      </c>
      <c r="EP77" s="56">
        <v>141.255</v>
      </c>
      <c r="EQ77" s="56">
        <v>0</v>
      </c>
      <c r="ER77" s="56">
        <v>0</v>
      </c>
      <c r="ES77" s="56">
        <v>0</v>
      </c>
      <c r="ET77" s="56">
        <v>0</v>
      </c>
      <c r="EU77" s="56">
        <v>615.745</v>
      </c>
      <c r="EV77" s="56">
        <v>1062.96</v>
      </c>
      <c r="EW77" s="56">
        <v>2371.31</v>
      </c>
      <c r="EX77" s="56">
        <v>151.51499999999999</v>
      </c>
      <c r="EY77" s="56">
        <v>5108.1899999999996</v>
      </c>
      <c r="EZ77" s="56">
        <v>79.588499999999996</v>
      </c>
      <c r="FA77" s="56">
        <v>0</v>
      </c>
      <c r="FB77" s="56">
        <v>0</v>
      </c>
      <c r="FC77" s="56">
        <v>0</v>
      </c>
      <c r="FD77" s="56">
        <v>112.09399999999999</v>
      </c>
      <c r="FE77" s="56">
        <v>0</v>
      </c>
      <c r="FF77" s="56">
        <v>45.121000000000002</v>
      </c>
      <c r="FG77" s="56">
        <v>0</v>
      </c>
      <c r="FH77" s="56">
        <v>0</v>
      </c>
      <c r="FI77" s="56">
        <v>236.803</v>
      </c>
      <c r="FJ77" s="56">
        <v>0</v>
      </c>
      <c r="FK77" s="56">
        <v>0</v>
      </c>
      <c r="FL77" s="56">
        <v>0</v>
      </c>
      <c r="FM77" s="56">
        <v>0</v>
      </c>
      <c r="FN77" s="56">
        <v>0</v>
      </c>
      <c r="FO77" s="56">
        <v>0</v>
      </c>
      <c r="FP77" s="56">
        <v>0</v>
      </c>
      <c r="FQ77" s="56">
        <v>0</v>
      </c>
      <c r="FR77" s="56">
        <v>0</v>
      </c>
      <c r="FS77" s="56">
        <v>0</v>
      </c>
      <c r="FT77" s="56">
        <v>5.93</v>
      </c>
      <c r="FU77" s="56">
        <v>15.32</v>
      </c>
      <c r="FV77" s="56">
        <v>1.1000000000000001</v>
      </c>
      <c r="FW77" s="56">
        <v>0</v>
      </c>
      <c r="FX77" s="56">
        <v>6.96</v>
      </c>
      <c r="FY77" s="56">
        <v>0</v>
      </c>
      <c r="FZ77" s="56">
        <v>0</v>
      </c>
      <c r="GA77" s="56">
        <v>4.91</v>
      </c>
      <c r="GB77" s="56">
        <v>11.29</v>
      </c>
      <c r="GC77" s="56">
        <v>18.7</v>
      </c>
      <c r="GD77" s="56">
        <v>1.1200000000000001</v>
      </c>
      <c r="GE77" s="56">
        <v>65.33</v>
      </c>
      <c r="GF77" s="56">
        <v>0</v>
      </c>
      <c r="GG77" s="56">
        <v>1.4126300000000001</v>
      </c>
      <c r="GH77" s="56">
        <v>1.61297E-2</v>
      </c>
      <c r="GI77" s="56">
        <v>0</v>
      </c>
      <c r="GJ77" s="56">
        <v>0</v>
      </c>
      <c r="GK77" s="56">
        <v>0</v>
      </c>
      <c r="GL77" s="56">
        <v>0</v>
      </c>
      <c r="GM77" s="56">
        <v>9.1244199999999998E-2</v>
      </c>
      <c r="GN77" s="56">
        <v>0.15029600000000001</v>
      </c>
      <c r="GO77" s="56">
        <v>0.30218800000000001</v>
      </c>
      <c r="GP77" s="56">
        <v>1.3338300000000001E-2</v>
      </c>
      <c r="GQ77" s="56">
        <v>1.9858199999999999</v>
      </c>
      <c r="GR77" s="56">
        <v>247.178</v>
      </c>
      <c r="GS77" s="56">
        <v>2425.27</v>
      </c>
      <c r="GT77" s="56">
        <v>141.255</v>
      </c>
      <c r="GU77" s="56">
        <v>0</v>
      </c>
      <c r="GV77" s="56">
        <v>0</v>
      </c>
      <c r="GW77" s="56">
        <v>2615</v>
      </c>
      <c r="GX77" s="56">
        <v>989.00099999999998</v>
      </c>
      <c r="GY77" s="56">
        <v>3267.2</v>
      </c>
      <c r="GZ77" s="56">
        <v>327.5</v>
      </c>
      <c r="HA77" s="56">
        <v>10012.4</v>
      </c>
      <c r="HB77" s="56">
        <v>205.78100000000001</v>
      </c>
      <c r="HC77" s="56">
        <v>0</v>
      </c>
      <c r="HD77" s="56">
        <v>0</v>
      </c>
      <c r="HE77" s="56">
        <v>0</v>
      </c>
      <c r="HF77" s="56">
        <v>167.04499999999999</v>
      </c>
      <c r="HG77" s="56">
        <v>0</v>
      </c>
      <c r="HH77" s="56">
        <v>73.400000000000006</v>
      </c>
      <c r="HI77" s="56">
        <v>0</v>
      </c>
      <c r="HJ77" s="56">
        <v>0</v>
      </c>
      <c r="HK77" s="56">
        <v>446.22699999999998</v>
      </c>
      <c r="HL77" s="56">
        <v>0</v>
      </c>
      <c r="HM77" s="56">
        <v>0</v>
      </c>
      <c r="HN77" s="56">
        <v>0</v>
      </c>
      <c r="HO77" s="56">
        <v>0</v>
      </c>
      <c r="HP77" s="56">
        <v>0</v>
      </c>
      <c r="HQ77" s="56">
        <v>0</v>
      </c>
      <c r="HR77" s="56">
        <v>0</v>
      </c>
      <c r="HS77" s="56">
        <v>0</v>
      </c>
      <c r="HT77" s="56">
        <v>0</v>
      </c>
      <c r="HU77" s="56">
        <v>0</v>
      </c>
      <c r="HV77" s="56">
        <v>15.89</v>
      </c>
      <c r="HW77" s="56">
        <v>54.76</v>
      </c>
      <c r="HX77" s="56">
        <v>1.1000000000000001</v>
      </c>
      <c r="HY77" s="56">
        <v>0</v>
      </c>
      <c r="HZ77" s="56">
        <v>10.37</v>
      </c>
      <c r="IA77" s="56">
        <v>21.1</v>
      </c>
      <c r="IB77" s="56">
        <v>12.24</v>
      </c>
      <c r="IC77" s="56">
        <v>25.87</v>
      </c>
      <c r="ID77" s="56">
        <v>2.3199999999999998</v>
      </c>
      <c r="IE77" s="56">
        <v>143.65</v>
      </c>
      <c r="IF77" s="56">
        <v>0</v>
      </c>
      <c r="IG77" s="56">
        <v>3.87723</v>
      </c>
      <c r="IH77" s="56">
        <v>1.61297E-2</v>
      </c>
      <c r="II77" s="56">
        <v>0</v>
      </c>
      <c r="IJ77" s="56">
        <v>0</v>
      </c>
      <c r="IK77" s="56">
        <v>0.41129599999999999</v>
      </c>
      <c r="IL77" s="56">
        <v>0.118258</v>
      </c>
      <c r="IM77" s="56">
        <v>0.43522</v>
      </c>
      <c r="IN77" s="56">
        <v>4.56421E-3</v>
      </c>
      <c r="IO77" s="56">
        <v>4.8627000000000002</v>
      </c>
      <c r="IP77" s="56">
        <v>42.1</v>
      </c>
      <c r="IQ77" s="56">
        <v>0</v>
      </c>
      <c r="IR77" s="56">
        <v>44.8</v>
      </c>
      <c r="IS77" s="56">
        <v>0</v>
      </c>
      <c r="IT77" s="56">
        <v>0</v>
      </c>
      <c r="IU77" s="56">
        <v>16.88</v>
      </c>
      <c r="IV77" s="56">
        <v>12.43</v>
      </c>
      <c r="IW77" s="56">
        <v>20.190000000000001</v>
      </c>
      <c r="IX77" s="56">
        <v>13.28</v>
      </c>
      <c r="IY77" s="56">
        <v>16.88</v>
      </c>
      <c r="IZ77" s="56">
        <v>12.43</v>
      </c>
      <c r="JA77" s="56">
        <v>57.46</v>
      </c>
      <c r="JB77" s="56">
        <v>24.66</v>
      </c>
      <c r="JC77" s="56">
        <v>1</v>
      </c>
      <c r="JD77" s="56"/>
      <c r="JE77" s="56"/>
      <c r="JF77" s="56"/>
      <c r="JG77" s="56"/>
      <c r="JH77" s="56"/>
      <c r="JI77" s="56"/>
      <c r="JJ77" s="56"/>
      <c r="JK77" s="56"/>
      <c r="JL77" s="56"/>
      <c r="JM77" s="56"/>
      <c r="JN77" s="56"/>
      <c r="JO77" s="56"/>
    </row>
    <row r="78" spans="1:275" x14ac:dyDescent="0.25">
      <c r="A78" s="58">
        <v>43069.352326388886</v>
      </c>
      <c r="B78" s="56" t="s">
        <v>406</v>
      </c>
      <c r="C78" s="56" t="s">
        <v>647</v>
      </c>
      <c r="D78" s="56">
        <v>11</v>
      </c>
      <c r="E78" s="56">
        <v>1</v>
      </c>
      <c r="F78" s="56">
        <v>2700</v>
      </c>
      <c r="G78" s="56" t="s">
        <v>104</v>
      </c>
      <c r="H78" s="56" t="s">
        <v>105</v>
      </c>
      <c r="I78" s="56">
        <v>6.32</v>
      </c>
      <c r="J78" s="56">
        <v>45.2</v>
      </c>
      <c r="K78" s="56">
        <v>202.178</v>
      </c>
      <c r="L78" s="56">
        <v>1567.96</v>
      </c>
      <c r="M78" s="56">
        <v>141.255</v>
      </c>
      <c r="N78" s="56">
        <v>0</v>
      </c>
      <c r="O78" s="56">
        <v>0</v>
      </c>
      <c r="P78" s="56">
        <v>0</v>
      </c>
      <c r="Q78" s="56">
        <v>0</v>
      </c>
      <c r="R78" s="56">
        <v>615.745</v>
      </c>
      <c r="S78" s="56">
        <v>1056.67</v>
      </c>
      <c r="T78" s="56">
        <v>2371.31</v>
      </c>
      <c r="U78" s="56">
        <v>151.51499999999999</v>
      </c>
      <c r="V78" s="56">
        <v>6106.63</v>
      </c>
      <c r="W78" s="56">
        <v>229.577</v>
      </c>
      <c r="X78" s="56">
        <v>0</v>
      </c>
      <c r="Y78" s="56">
        <v>0</v>
      </c>
      <c r="Z78" s="56">
        <v>0</v>
      </c>
      <c r="AA78" s="56">
        <v>114.408</v>
      </c>
      <c r="AB78" s="56">
        <v>0</v>
      </c>
      <c r="AC78" s="56">
        <v>45.121000000000002</v>
      </c>
      <c r="AD78" s="56">
        <v>0</v>
      </c>
      <c r="AE78" s="56">
        <v>0</v>
      </c>
      <c r="AF78" s="56">
        <v>389.10700000000003</v>
      </c>
      <c r="AG78" s="56">
        <v>0</v>
      </c>
      <c r="AH78" s="56">
        <v>0</v>
      </c>
      <c r="AI78" s="56">
        <v>0</v>
      </c>
      <c r="AJ78" s="56">
        <v>0</v>
      </c>
      <c r="AK78" s="56">
        <v>0</v>
      </c>
      <c r="AL78" s="56">
        <v>0</v>
      </c>
      <c r="AM78" s="56">
        <v>0</v>
      </c>
      <c r="AN78" s="56">
        <v>0</v>
      </c>
      <c r="AO78" s="56">
        <v>0</v>
      </c>
      <c r="AP78" s="56">
        <v>0</v>
      </c>
      <c r="AQ78" s="56">
        <v>17.23</v>
      </c>
      <c r="AR78" s="56">
        <v>31.39</v>
      </c>
      <c r="AS78" s="56">
        <v>1.1499999999999999</v>
      </c>
      <c r="AT78" s="56">
        <v>0</v>
      </c>
      <c r="AU78" s="56">
        <v>7.11</v>
      </c>
      <c r="AV78" s="56">
        <v>0</v>
      </c>
      <c r="AW78" s="56">
        <v>0</v>
      </c>
      <c r="AX78" s="56">
        <v>5.23</v>
      </c>
      <c r="AY78" s="56">
        <v>11.73</v>
      </c>
      <c r="AZ78" s="56">
        <v>19.600000000000001</v>
      </c>
      <c r="BA78" s="56">
        <v>1.19</v>
      </c>
      <c r="BB78" s="56">
        <v>94.63</v>
      </c>
      <c r="BC78" s="56">
        <v>56.88</v>
      </c>
      <c r="BD78" s="56">
        <v>0</v>
      </c>
      <c r="BE78" s="56">
        <v>1.8528199999999999</v>
      </c>
      <c r="BF78" s="56">
        <v>1.61297E-2</v>
      </c>
      <c r="BG78" s="56">
        <v>0</v>
      </c>
      <c r="BH78" s="56">
        <v>0</v>
      </c>
      <c r="BI78" s="56">
        <v>0</v>
      </c>
      <c r="BJ78" s="56">
        <v>0</v>
      </c>
      <c r="BK78" s="56">
        <v>9.1244199999999998E-2</v>
      </c>
      <c r="BL78" s="56">
        <v>0.150504</v>
      </c>
      <c r="BM78" s="56">
        <v>0.30218800000000001</v>
      </c>
      <c r="BN78" s="56">
        <v>1.3338300000000001E-2</v>
      </c>
      <c r="BO78" s="56">
        <v>2.4262199999999998</v>
      </c>
      <c r="BP78" s="56">
        <v>1.8689499999999999</v>
      </c>
      <c r="BQ78" s="56">
        <v>218.15700000000001</v>
      </c>
      <c r="BR78" s="56">
        <v>1817.32</v>
      </c>
      <c r="BS78" s="56">
        <v>141.255</v>
      </c>
      <c r="BT78" s="56">
        <v>0</v>
      </c>
      <c r="BU78" s="56">
        <v>0</v>
      </c>
      <c r="BV78" s="56">
        <v>615.745</v>
      </c>
      <c r="BW78" s="56">
        <v>1062.03</v>
      </c>
      <c r="BX78" s="56">
        <v>2371.31</v>
      </c>
      <c r="BY78" s="56">
        <v>151.51499999999999</v>
      </c>
      <c r="BZ78" s="56">
        <v>6377.32</v>
      </c>
      <c r="CA78" s="56">
        <v>247.721</v>
      </c>
      <c r="CB78" s="56">
        <v>0</v>
      </c>
      <c r="CC78" s="56">
        <v>0</v>
      </c>
      <c r="CD78" s="56">
        <v>0</v>
      </c>
      <c r="CE78" s="56">
        <v>114.408</v>
      </c>
      <c r="CF78" s="56">
        <v>0</v>
      </c>
      <c r="CG78" s="56">
        <v>45.121000000000002</v>
      </c>
      <c r="CH78" s="56">
        <v>0</v>
      </c>
      <c r="CI78" s="56">
        <v>0</v>
      </c>
      <c r="CJ78" s="56">
        <v>407.25</v>
      </c>
      <c r="CK78" s="56">
        <v>0</v>
      </c>
      <c r="CL78" s="56">
        <v>0</v>
      </c>
      <c r="CM78" s="56">
        <v>0</v>
      </c>
      <c r="CN78" s="56">
        <v>0</v>
      </c>
      <c r="CO78" s="56">
        <v>0</v>
      </c>
      <c r="CP78" s="56">
        <v>0</v>
      </c>
      <c r="CQ78" s="56">
        <v>0</v>
      </c>
      <c r="CR78" s="56">
        <v>0</v>
      </c>
      <c r="CS78" s="56">
        <v>0</v>
      </c>
      <c r="CT78" s="56">
        <v>0</v>
      </c>
      <c r="CU78" s="56">
        <v>18.66</v>
      </c>
      <c r="CV78" s="56">
        <v>36.28</v>
      </c>
      <c r="CW78" s="56">
        <v>1.1499999999999999</v>
      </c>
      <c r="CX78" s="56">
        <v>0</v>
      </c>
      <c r="CY78" s="56">
        <v>7.11</v>
      </c>
      <c r="CZ78" s="56">
        <v>5.23</v>
      </c>
      <c r="DA78" s="56">
        <v>11.78</v>
      </c>
      <c r="DB78" s="56">
        <v>19.600000000000001</v>
      </c>
      <c r="DC78" s="56">
        <v>1.19</v>
      </c>
      <c r="DD78" s="56">
        <v>101</v>
      </c>
      <c r="DE78" s="56">
        <v>63.2</v>
      </c>
      <c r="DF78" s="56">
        <v>0</v>
      </c>
      <c r="DG78" s="56">
        <v>2.0752799999999998</v>
      </c>
      <c r="DH78" s="56">
        <v>1.61297E-2</v>
      </c>
      <c r="DI78" s="56">
        <v>0</v>
      </c>
      <c r="DJ78" s="56">
        <v>0</v>
      </c>
      <c r="DK78" s="56">
        <v>9.1244199999999998E-2</v>
      </c>
      <c r="DL78" s="56">
        <v>0.15173900000000001</v>
      </c>
      <c r="DM78" s="56">
        <v>0.30218800000000001</v>
      </c>
      <c r="DN78" s="56">
        <v>1.3338300000000001E-2</v>
      </c>
      <c r="DO78" s="56">
        <v>2.6499199999999998</v>
      </c>
      <c r="DP78" s="56">
        <v>2.0914100000000002</v>
      </c>
      <c r="DQ78" s="56" t="s">
        <v>925</v>
      </c>
      <c r="DR78" s="56" t="s">
        <v>875</v>
      </c>
      <c r="DS78" s="56" t="s">
        <v>22</v>
      </c>
      <c r="DT78" s="56">
        <v>0.22370200000000001</v>
      </c>
      <c r="DU78" s="56">
        <v>0.222466</v>
      </c>
      <c r="DV78" s="56">
        <v>6.3069300000000004</v>
      </c>
      <c r="DW78" s="56">
        <v>10</v>
      </c>
      <c r="DX78" s="56"/>
      <c r="DY78" s="56"/>
      <c r="DZ78" s="56"/>
      <c r="EA78" s="56"/>
      <c r="EB78" s="56"/>
      <c r="EC78" s="56"/>
      <c r="ED78" s="56"/>
      <c r="EE78" s="56"/>
      <c r="EF78" s="56"/>
      <c r="EG78" s="56"/>
      <c r="EH78" s="56"/>
      <c r="EI78" s="56"/>
      <c r="EJ78" s="56"/>
      <c r="EK78" s="56"/>
      <c r="EL78" s="56"/>
      <c r="EM78" s="56"/>
      <c r="EN78" s="56">
        <v>202.178</v>
      </c>
      <c r="EO78" s="56">
        <v>1567.96</v>
      </c>
      <c r="EP78" s="56">
        <v>141.255</v>
      </c>
      <c r="EQ78" s="56">
        <v>0</v>
      </c>
      <c r="ER78" s="56">
        <v>0</v>
      </c>
      <c r="ES78" s="56">
        <v>0</v>
      </c>
      <c r="ET78" s="56">
        <v>0</v>
      </c>
      <c r="EU78" s="56">
        <v>615.745</v>
      </c>
      <c r="EV78" s="56">
        <v>1056.67</v>
      </c>
      <c r="EW78" s="56">
        <v>2371.31</v>
      </c>
      <c r="EX78" s="56">
        <v>151.51499999999999</v>
      </c>
      <c r="EY78" s="56">
        <v>6106.63</v>
      </c>
      <c r="EZ78" s="56">
        <v>229.577</v>
      </c>
      <c r="FA78" s="56">
        <v>0</v>
      </c>
      <c r="FB78" s="56">
        <v>0</v>
      </c>
      <c r="FC78" s="56">
        <v>0</v>
      </c>
      <c r="FD78" s="56">
        <v>114.408</v>
      </c>
      <c r="FE78" s="56">
        <v>0</v>
      </c>
      <c r="FF78" s="56">
        <v>45.121000000000002</v>
      </c>
      <c r="FG78" s="56">
        <v>0</v>
      </c>
      <c r="FH78" s="56">
        <v>0</v>
      </c>
      <c r="FI78" s="56">
        <v>389.10700000000003</v>
      </c>
      <c r="FJ78" s="56">
        <v>0</v>
      </c>
      <c r="FK78" s="56">
        <v>0</v>
      </c>
      <c r="FL78" s="56">
        <v>0</v>
      </c>
      <c r="FM78" s="56">
        <v>0</v>
      </c>
      <c r="FN78" s="56">
        <v>0</v>
      </c>
      <c r="FO78" s="56">
        <v>0</v>
      </c>
      <c r="FP78" s="56">
        <v>0</v>
      </c>
      <c r="FQ78" s="56">
        <v>0</v>
      </c>
      <c r="FR78" s="56">
        <v>0</v>
      </c>
      <c r="FS78" s="56">
        <v>0</v>
      </c>
      <c r="FT78" s="56">
        <v>17.23</v>
      </c>
      <c r="FU78" s="56">
        <v>31.39</v>
      </c>
      <c r="FV78" s="56">
        <v>1.1499999999999999</v>
      </c>
      <c r="FW78" s="56">
        <v>0</v>
      </c>
      <c r="FX78" s="56">
        <v>7.11</v>
      </c>
      <c r="FY78" s="56">
        <v>0</v>
      </c>
      <c r="FZ78" s="56">
        <v>0</v>
      </c>
      <c r="GA78" s="56">
        <v>5.23</v>
      </c>
      <c r="GB78" s="56">
        <v>11.73</v>
      </c>
      <c r="GC78" s="56">
        <v>19.600000000000001</v>
      </c>
      <c r="GD78" s="56">
        <v>1.19</v>
      </c>
      <c r="GE78" s="56">
        <v>94.63</v>
      </c>
      <c r="GF78" s="56">
        <v>0</v>
      </c>
      <c r="GG78" s="56">
        <v>1.8528199999999999</v>
      </c>
      <c r="GH78" s="56">
        <v>1.61297E-2</v>
      </c>
      <c r="GI78" s="56">
        <v>0</v>
      </c>
      <c r="GJ78" s="56">
        <v>0</v>
      </c>
      <c r="GK78" s="56">
        <v>0</v>
      </c>
      <c r="GL78" s="56">
        <v>0</v>
      </c>
      <c r="GM78" s="56">
        <v>9.1244199999999998E-2</v>
      </c>
      <c r="GN78" s="56">
        <v>0.150504</v>
      </c>
      <c r="GO78" s="56">
        <v>0.30218800000000001</v>
      </c>
      <c r="GP78" s="56">
        <v>1.3338300000000001E-2</v>
      </c>
      <c r="GQ78" s="56">
        <v>2.4262199999999998</v>
      </c>
      <c r="GR78" s="56">
        <v>572.25199999999995</v>
      </c>
      <c r="GS78" s="56">
        <v>4348.97</v>
      </c>
      <c r="GT78" s="56">
        <v>141.255</v>
      </c>
      <c r="GU78" s="56">
        <v>0</v>
      </c>
      <c r="GV78" s="56">
        <v>0</v>
      </c>
      <c r="GW78" s="56">
        <v>2615</v>
      </c>
      <c r="GX78" s="56">
        <v>989.00099999999998</v>
      </c>
      <c r="GY78" s="56">
        <v>3267.2</v>
      </c>
      <c r="GZ78" s="56">
        <v>327.5</v>
      </c>
      <c r="HA78" s="56">
        <v>12261.2</v>
      </c>
      <c r="HB78" s="56">
        <v>476.30099999999999</v>
      </c>
      <c r="HC78" s="56">
        <v>0</v>
      </c>
      <c r="HD78" s="56">
        <v>0</v>
      </c>
      <c r="HE78" s="56">
        <v>0</v>
      </c>
      <c r="HF78" s="56">
        <v>169.05600000000001</v>
      </c>
      <c r="HG78" s="56">
        <v>0</v>
      </c>
      <c r="HH78" s="56">
        <v>73.400000000000006</v>
      </c>
      <c r="HI78" s="56">
        <v>0</v>
      </c>
      <c r="HJ78" s="56">
        <v>0</v>
      </c>
      <c r="HK78" s="56">
        <v>718.75699999999995</v>
      </c>
      <c r="HL78" s="56">
        <v>0</v>
      </c>
      <c r="HM78" s="56">
        <v>0</v>
      </c>
      <c r="HN78" s="56">
        <v>0</v>
      </c>
      <c r="HO78" s="56">
        <v>0</v>
      </c>
      <c r="HP78" s="56">
        <v>0</v>
      </c>
      <c r="HQ78" s="56">
        <v>0</v>
      </c>
      <c r="HR78" s="56">
        <v>0</v>
      </c>
      <c r="HS78" s="56">
        <v>0</v>
      </c>
      <c r="HT78" s="56">
        <v>0</v>
      </c>
      <c r="HU78" s="56">
        <v>0</v>
      </c>
      <c r="HV78" s="56">
        <v>36.83</v>
      </c>
      <c r="HW78" s="56">
        <v>81.52</v>
      </c>
      <c r="HX78" s="56">
        <v>1.1499999999999999</v>
      </c>
      <c r="HY78" s="56">
        <v>0</v>
      </c>
      <c r="HZ78" s="56">
        <v>10.51</v>
      </c>
      <c r="IA78" s="56">
        <v>22.57</v>
      </c>
      <c r="IB78" s="56">
        <v>12.58</v>
      </c>
      <c r="IC78" s="56">
        <v>27.25</v>
      </c>
      <c r="ID78" s="56">
        <v>2.4500000000000002</v>
      </c>
      <c r="IE78" s="56">
        <v>194.86</v>
      </c>
      <c r="IF78" s="56">
        <v>0</v>
      </c>
      <c r="IG78" s="56">
        <v>4.4320599999999999</v>
      </c>
      <c r="IH78" s="56">
        <v>1.61297E-2</v>
      </c>
      <c r="II78" s="56">
        <v>0</v>
      </c>
      <c r="IJ78" s="56">
        <v>0</v>
      </c>
      <c r="IK78" s="56">
        <v>0.41129599999999999</v>
      </c>
      <c r="IL78" s="56">
        <v>0.118258</v>
      </c>
      <c r="IM78" s="56">
        <v>0.43522</v>
      </c>
      <c r="IN78" s="56">
        <v>4.56421E-3</v>
      </c>
      <c r="IO78" s="56">
        <v>5.4175300000000002</v>
      </c>
      <c r="IP78" s="56">
        <v>45.2</v>
      </c>
      <c r="IQ78" s="56">
        <v>0</v>
      </c>
      <c r="IR78" s="56">
        <v>48.2</v>
      </c>
      <c r="IS78" s="56">
        <v>0</v>
      </c>
      <c r="IT78" s="56">
        <v>0</v>
      </c>
      <c r="IU78" s="56">
        <v>33.97</v>
      </c>
      <c r="IV78" s="56">
        <v>22.91</v>
      </c>
      <c r="IW78" s="56">
        <v>38.97</v>
      </c>
      <c r="IX78" s="56">
        <v>24.23</v>
      </c>
      <c r="IY78" s="56">
        <v>33.97</v>
      </c>
      <c r="IZ78" s="56">
        <v>22.91</v>
      </c>
      <c r="JA78" s="56">
        <v>86.64</v>
      </c>
      <c r="JB78" s="56">
        <v>43.37</v>
      </c>
      <c r="JC78" s="56">
        <v>1</v>
      </c>
      <c r="JD78" s="56"/>
      <c r="JE78" s="56"/>
      <c r="JF78" s="56"/>
      <c r="JG78" s="56"/>
      <c r="JH78" s="56"/>
      <c r="JI78" s="56"/>
      <c r="JJ78" s="56"/>
      <c r="JK78" s="56"/>
      <c r="JL78" s="56"/>
      <c r="JM78" s="56"/>
      <c r="JN78" s="56"/>
      <c r="JO78" s="56"/>
    </row>
    <row r="79" spans="1:275" x14ac:dyDescent="0.25">
      <c r="A79" s="58">
        <v>43069.35260416667</v>
      </c>
      <c r="B79" s="56" t="s">
        <v>407</v>
      </c>
      <c r="C79" s="56" t="s">
        <v>648</v>
      </c>
      <c r="D79" s="56">
        <v>12</v>
      </c>
      <c r="E79" s="56">
        <v>1</v>
      </c>
      <c r="F79" s="56">
        <v>2700</v>
      </c>
      <c r="G79" s="56" t="s">
        <v>104</v>
      </c>
      <c r="H79" s="56" t="s">
        <v>105</v>
      </c>
      <c r="I79" s="56">
        <v>4.88</v>
      </c>
      <c r="J79" s="56">
        <v>42.7</v>
      </c>
      <c r="K79" s="56">
        <v>210.86699999999999</v>
      </c>
      <c r="L79" s="56">
        <v>371.10899999999998</v>
      </c>
      <c r="M79" s="56">
        <v>141.255</v>
      </c>
      <c r="N79" s="56">
        <v>0</v>
      </c>
      <c r="O79" s="56">
        <v>0</v>
      </c>
      <c r="P79" s="56">
        <v>0</v>
      </c>
      <c r="Q79" s="56">
        <v>0</v>
      </c>
      <c r="R79" s="56">
        <v>615.745</v>
      </c>
      <c r="S79" s="56">
        <v>1034.97</v>
      </c>
      <c r="T79" s="56">
        <v>2371.31</v>
      </c>
      <c r="U79" s="56">
        <v>151.51499999999999</v>
      </c>
      <c r="V79" s="56">
        <v>4896.7700000000004</v>
      </c>
      <c r="W79" s="56">
        <v>239.40700000000001</v>
      </c>
      <c r="X79" s="56">
        <v>0</v>
      </c>
      <c r="Y79" s="56">
        <v>0</v>
      </c>
      <c r="Z79" s="56">
        <v>0</v>
      </c>
      <c r="AA79" s="56">
        <v>120.297</v>
      </c>
      <c r="AB79" s="56">
        <v>0</v>
      </c>
      <c r="AC79" s="56">
        <v>45.121000000000002</v>
      </c>
      <c r="AD79" s="56">
        <v>0</v>
      </c>
      <c r="AE79" s="56">
        <v>0</v>
      </c>
      <c r="AF79" s="56">
        <v>404.82499999999999</v>
      </c>
      <c r="AG79" s="56">
        <v>0</v>
      </c>
      <c r="AH79" s="56">
        <v>0</v>
      </c>
      <c r="AI79" s="56">
        <v>0</v>
      </c>
      <c r="AJ79" s="56">
        <v>0</v>
      </c>
      <c r="AK79" s="56">
        <v>0</v>
      </c>
      <c r="AL79" s="56">
        <v>0</v>
      </c>
      <c r="AM79" s="56">
        <v>0</v>
      </c>
      <c r="AN79" s="56">
        <v>0</v>
      </c>
      <c r="AO79" s="56">
        <v>0</v>
      </c>
      <c r="AP79" s="56">
        <v>0</v>
      </c>
      <c r="AQ79" s="56">
        <v>18.04</v>
      </c>
      <c r="AR79" s="56">
        <v>10.68</v>
      </c>
      <c r="AS79" s="56">
        <v>1.1499999999999999</v>
      </c>
      <c r="AT79" s="56">
        <v>0</v>
      </c>
      <c r="AU79" s="56">
        <v>7.44</v>
      </c>
      <c r="AV79" s="56">
        <v>0</v>
      </c>
      <c r="AW79" s="56">
        <v>0</v>
      </c>
      <c r="AX79" s="56">
        <v>5.26</v>
      </c>
      <c r="AY79" s="56">
        <v>11.52</v>
      </c>
      <c r="AZ79" s="56">
        <v>19.64</v>
      </c>
      <c r="BA79" s="56">
        <v>1.2</v>
      </c>
      <c r="BB79" s="56">
        <v>74.930000000000007</v>
      </c>
      <c r="BC79" s="56">
        <v>37.31</v>
      </c>
      <c r="BD79" s="56">
        <v>0</v>
      </c>
      <c r="BE79" s="56">
        <v>0.76193900000000003</v>
      </c>
      <c r="BF79" s="56">
        <v>1.61297E-2</v>
      </c>
      <c r="BG79" s="56">
        <v>0</v>
      </c>
      <c r="BH79" s="56">
        <v>0</v>
      </c>
      <c r="BI79" s="56">
        <v>0</v>
      </c>
      <c r="BJ79" s="56">
        <v>0</v>
      </c>
      <c r="BK79" s="56">
        <v>9.1244199999999998E-2</v>
      </c>
      <c r="BL79" s="56">
        <v>0.14716499999999999</v>
      </c>
      <c r="BM79" s="56">
        <v>0.30218800000000001</v>
      </c>
      <c r="BN79" s="56">
        <v>1.3338300000000001E-2</v>
      </c>
      <c r="BO79" s="56">
        <v>1.3320000000000001</v>
      </c>
      <c r="BP79" s="56">
        <v>0.77806900000000001</v>
      </c>
      <c r="BQ79" s="56">
        <v>222.005</v>
      </c>
      <c r="BR79" s="56">
        <v>494.51299999999998</v>
      </c>
      <c r="BS79" s="56">
        <v>141.255</v>
      </c>
      <c r="BT79" s="56">
        <v>0</v>
      </c>
      <c r="BU79" s="56">
        <v>0</v>
      </c>
      <c r="BV79" s="56">
        <v>615.745</v>
      </c>
      <c r="BW79" s="56">
        <v>1041.9100000000001</v>
      </c>
      <c r="BX79" s="56">
        <v>2371.31</v>
      </c>
      <c r="BY79" s="56">
        <v>151.51499999999999</v>
      </c>
      <c r="BZ79" s="56">
        <v>5038.25</v>
      </c>
      <c r="CA79" s="56">
        <v>252.05199999999999</v>
      </c>
      <c r="CB79" s="56">
        <v>0</v>
      </c>
      <c r="CC79" s="56">
        <v>0</v>
      </c>
      <c r="CD79" s="56">
        <v>0</v>
      </c>
      <c r="CE79" s="56">
        <v>120.297</v>
      </c>
      <c r="CF79" s="56">
        <v>0</v>
      </c>
      <c r="CG79" s="56">
        <v>45.121000000000002</v>
      </c>
      <c r="CH79" s="56">
        <v>0</v>
      </c>
      <c r="CI79" s="56">
        <v>0</v>
      </c>
      <c r="CJ79" s="56">
        <v>417.47</v>
      </c>
      <c r="CK79" s="56">
        <v>0</v>
      </c>
      <c r="CL79" s="56">
        <v>0</v>
      </c>
      <c r="CM79" s="56">
        <v>0</v>
      </c>
      <c r="CN79" s="56">
        <v>0</v>
      </c>
      <c r="CO79" s="56">
        <v>0</v>
      </c>
      <c r="CP79" s="56">
        <v>0</v>
      </c>
      <c r="CQ79" s="56">
        <v>0</v>
      </c>
      <c r="CR79" s="56">
        <v>0</v>
      </c>
      <c r="CS79" s="56">
        <v>0</v>
      </c>
      <c r="CT79" s="56">
        <v>0</v>
      </c>
      <c r="CU79" s="56">
        <v>19.059999999999999</v>
      </c>
      <c r="CV79" s="56">
        <v>14.54</v>
      </c>
      <c r="CW79" s="56">
        <v>1.1499999999999999</v>
      </c>
      <c r="CX79" s="56">
        <v>0</v>
      </c>
      <c r="CY79" s="56">
        <v>7.44</v>
      </c>
      <c r="CZ79" s="56">
        <v>5.26</v>
      </c>
      <c r="DA79" s="56">
        <v>11.58</v>
      </c>
      <c r="DB79" s="56">
        <v>19.64</v>
      </c>
      <c r="DC79" s="56">
        <v>1.2</v>
      </c>
      <c r="DD79" s="56">
        <v>79.87</v>
      </c>
      <c r="DE79" s="56">
        <v>42.19</v>
      </c>
      <c r="DF79" s="56">
        <v>0</v>
      </c>
      <c r="DG79" s="56">
        <v>0.98734599999999995</v>
      </c>
      <c r="DH79" s="56">
        <v>1.61297E-2</v>
      </c>
      <c r="DI79" s="56">
        <v>0</v>
      </c>
      <c r="DJ79" s="56">
        <v>0</v>
      </c>
      <c r="DK79" s="56">
        <v>9.1244199999999998E-2</v>
      </c>
      <c r="DL79" s="56">
        <v>0.14855199999999999</v>
      </c>
      <c r="DM79" s="56">
        <v>0.30218800000000001</v>
      </c>
      <c r="DN79" s="56">
        <v>1.3338300000000001E-2</v>
      </c>
      <c r="DO79" s="56">
        <v>1.5588</v>
      </c>
      <c r="DP79" s="56">
        <v>1.0034799999999999</v>
      </c>
      <c r="DQ79" s="56" t="s">
        <v>925</v>
      </c>
      <c r="DR79" s="56" t="s">
        <v>875</v>
      </c>
      <c r="DS79" s="56" t="s">
        <v>22</v>
      </c>
      <c r="DT79" s="56">
        <v>0.226794</v>
      </c>
      <c r="DU79" s="56">
        <v>0.225406</v>
      </c>
      <c r="DV79" s="56">
        <v>6.1850500000000004</v>
      </c>
      <c r="DW79" s="56">
        <v>11.566700000000001</v>
      </c>
      <c r="DX79" s="56"/>
      <c r="DY79" s="56"/>
      <c r="DZ79" s="56"/>
      <c r="EA79" s="56"/>
      <c r="EB79" s="56"/>
      <c r="EC79" s="56"/>
      <c r="ED79" s="56"/>
      <c r="EE79" s="56"/>
      <c r="EF79" s="56"/>
      <c r="EG79" s="56"/>
      <c r="EH79" s="56"/>
      <c r="EI79" s="56"/>
      <c r="EJ79" s="56"/>
      <c r="EK79" s="56"/>
      <c r="EL79" s="56"/>
      <c r="EM79" s="56"/>
      <c r="EN79" s="56">
        <v>210.86699999999999</v>
      </c>
      <c r="EO79" s="56">
        <v>371.10899999999998</v>
      </c>
      <c r="EP79" s="56">
        <v>141.255</v>
      </c>
      <c r="EQ79" s="56">
        <v>0</v>
      </c>
      <c r="ER79" s="56">
        <v>0</v>
      </c>
      <c r="ES79" s="56">
        <v>0</v>
      </c>
      <c r="ET79" s="56">
        <v>0</v>
      </c>
      <c r="EU79" s="56">
        <v>615.745</v>
      </c>
      <c r="EV79" s="56">
        <v>1034.97</v>
      </c>
      <c r="EW79" s="56">
        <v>2371.31</v>
      </c>
      <c r="EX79" s="56">
        <v>151.51499999999999</v>
      </c>
      <c r="EY79" s="56">
        <v>4896.7700000000004</v>
      </c>
      <c r="EZ79" s="56">
        <v>239.40700000000001</v>
      </c>
      <c r="FA79" s="56">
        <v>0</v>
      </c>
      <c r="FB79" s="56">
        <v>0</v>
      </c>
      <c r="FC79" s="56">
        <v>0</v>
      </c>
      <c r="FD79" s="56">
        <v>120.297</v>
      </c>
      <c r="FE79" s="56">
        <v>0</v>
      </c>
      <c r="FF79" s="56">
        <v>45.121000000000002</v>
      </c>
      <c r="FG79" s="56">
        <v>0</v>
      </c>
      <c r="FH79" s="56">
        <v>0</v>
      </c>
      <c r="FI79" s="56">
        <v>404.82499999999999</v>
      </c>
      <c r="FJ79" s="56">
        <v>0</v>
      </c>
      <c r="FK79" s="56">
        <v>0</v>
      </c>
      <c r="FL79" s="56">
        <v>0</v>
      </c>
      <c r="FM79" s="56">
        <v>0</v>
      </c>
      <c r="FN79" s="56">
        <v>0</v>
      </c>
      <c r="FO79" s="56">
        <v>0</v>
      </c>
      <c r="FP79" s="56">
        <v>0</v>
      </c>
      <c r="FQ79" s="56">
        <v>0</v>
      </c>
      <c r="FR79" s="56">
        <v>0</v>
      </c>
      <c r="FS79" s="56">
        <v>0</v>
      </c>
      <c r="FT79" s="56">
        <v>18.04</v>
      </c>
      <c r="FU79" s="56">
        <v>10.68</v>
      </c>
      <c r="FV79" s="56">
        <v>1.1499999999999999</v>
      </c>
      <c r="FW79" s="56">
        <v>0</v>
      </c>
      <c r="FX79" s="56">
        <v>7.44</v>
      </c>
      <c r="FY79" s="56">
        <v>0</v>
      </c>
      <c r="FZ79" s="56">
        <v>0</v>
      </c>
      <c r="GA79" s="56">
        <v>5.26</v>
      </c>
      <c r="GB79" s="56">
        <v>11.52</v>
      </c>
      <c r="GC79" s="56">
        <v>19.64</v>
      </c>
      <c r="GD79" s="56">
        <v>1.2</v>
      </c>
      <c r="GE79" s="56">
        <v>74.930000000000007</v>
      </c>
      <c r="GF79" s="56">
        <v>0</v>
      </c>
      <c r="GG79" s="56">
        <v>0.76193900000000003</v>
      </c>
      <c r="GH79" s="56">
        <v>1.61297E-2</v>
      </c>
      <c r="GI79" s="56">
        <v>0</v>
      </c>
      <c r="GJ79" s="56">
        <v>0</v>
      </c>
      <c r="GK79" s="56">
        <v>0</v>
      </c>
      <c r="GL79" s="56">
        <v>0</v>
      </c>
      <c r="GM79" s="56">
        <v>9.1244199999999998E-2</v>
      </c>
      <c r="GN79" s="56">
        <v>0.14716499999999999</v>
      </c>
      <c r="GO79" s="56">
        <v>0.30218800000000001</v>
      </c>
      <c r="GP79" s="56">
        <v>1.3338300000000001E-2</v>
      </c>
      <c r="GQ79" s="56">
        <v>1.3320000000000001</v>
      </c>
      <c r="GR79" s="56">
        <v>567.86599999999999</v>
      </c>
      <c r="GS79" s="56">
        <v>1687.25</v>
      </c>
      <c r="GT79" s="56">
        <v>141.255</v>
      </c>
      <c r="GU79" s="56">
        <v>0</v>
      </c>
      <c r="GV79" s="56">
        <v>0</v>
      </c>
      <c r="GW79" s="56">
        <v>2615</v>
      </c>
      <c r="GX79" s="56">
        <v>989.00099999999998</v>
      </c>
      <c r="GY79" s="56">
        <v>3267.2</v>
      </c>
      <c r="GZ79" s="56">
        <v>327.5</v>
      </c>
      <c r="HA79" s="56">
        <v>9595.07</v>
      </c>
      <c r="HB79" s="56">
        <v>472.57799999999997</v>
      </c>
      <c r="HC79" s="56">
        <v>0</v>
      </c>
      <c r="HD79" s="56">
        <v>0</v>
      </c>
      <c r="HE79" s="56">
        <v>0</v>
      </c>
      <c r="HF79" s="56">
        <v>174.76499999999999</v>
      </c>
      <c r="HG79" s="56">
        <v>0</v>
      </c>
      <c r="HH79" s="56">
        <v>73.400000000000006</v>
      </c>
      <c r="HI79" s="56">
        <v>0</v>
      </c>
      <c r="HJ79" s="56">
        <v>0</v>
      </c>
      <c r="HK79" s="56">
        <v>720.74199999999996</v>
      </c>
      <c r="HL79" s="56">
        <v>0</v>
      </c>
      <c r="HM79" s="56">
        <v>0</v>
      </c>
      <c r="HN79" s="56">
        <v>0</v>
      </c>
      <c r="HO79" s="56">
        <v>0</v>
      </c>
      <c r="HP79" s="56">
        <v>0</v>
      </c>
      <c r="HQ79" s="56">
        <v>0</v>
      </c>
      <c r="HR79" s="56">
        <v>0</v>
      </c>
      <c r="HS79" s="56">
        <v>0</v>
      </c>
      <c r="HT79" s="56">
        <v>0</v>
      </c>
      <c r="HU79" s="56">
        <v>0</v>
      </c>
      <c r="HV79" s="56">
        <v>36.659999999999997</v>
      </c>
      <c r="HW79" s="56">
        <v>48.28</v>
      </c>
      <c r="HX79" s="56">
        <v>1.1499999999999999</v>
      </c>
      <c r="HY79" s="56">
        <v>0</v>
      </c>
      <c r="HZ79" s="56">
        <v>10.81</v>
      </c>
      <c r="IA79" s="56">
        <v>22.7</v>
      </c>
      <c r="IB79" s="56">
        <v>12.58</v>
      </c>
      <c r="IC79" s="56">
        <v>27.31</v>
      </c>
      <c r="ID79" s="56">
        <v>2.44</v>
      </c>
      <c r="IE79" s="56">
        <v>161.93</v>
      </c>
      <c r="IF79" s="56">
        <v>0</v>
      </c>
      <c r="IG79" s="56">
        <v>3.3595000000000002</v>
      </c>
      <c r="IH79" s="56">
        <v>1.61297E-2</v>
      </c>
      <c r="II79" s="56">
        <v>0</v>
      </c>
      <c r="IJ79" s="56">
        <v>0</v>
      </c>
      <c r="IK79" s="56">
        <v>0.41129599999999999</v>
      </c>
      <c r="IL79" s="56">
        <v>0.118258</v>
      </c>
      <c r="IM79" s="56">
        <v>0.43522</v>
      </c>
      <c r="IN79" s="56">
        <v>4.56421E-3</v>
      </c>
      <c r="IO79" s="56">
        <v>4.3449600000000004</v>
      </c>
      <c r="IP79" s="56">
        <v>42.7</v>
      </c>
      <c r="IQ79" s="56">
        <v>0</v>
      </c>
      <c r="IR79" s="56">
        <v>45.5</v>
      </c>
      <c r="IS79" s="56">
        <v>0</v>
      </c>
      <c r="IT79" s="56">
        <v>0</v>
      </c>
      <c r="IU79" s="56">
        <v>13.33</v>
      </c>
      <c r="IV79" s="56">
        <v>23.98</v>
      </c>
      <c r="IW79" s="56">
        <v>17.27</v>
      </c>
      <c r="IX79" s="56">
        <v>24.92</v>
      </c>
      <c r="IY79" s="56">
        <v>13.33</v>
      </c>
      <c r="IZ79" s="56">
        <v>23.98</v>
      </c>
      <c r="JA79" s="56">
        <v>53.38</v>
      </c>
      <c r="JB79" s="56">
        <v>43.52</v>
      </c>
      <c r="JC79" s="56">
        <v>1</v>
      </c>
      <c r="JD79" s="56"/>
      <c r="JE79" s="56"/>
      <c r="JF79" s="56"/>
      <c r="JG79" s="56"/>
      <c r="JH79" s="56"/>
      <c r="JI79" s="56"/>
      <c r="JJ79" s="56"/>
      <c r="JK79" s="56"/>
      <c r="JL79" s="56"/>
      <c r="JM79" s="56"/>
      <c r="JN79" s="56"/>
      <c r="JO79" s="56"/>
    </row>
    <row r="80" spans="1:275" x14ac:dyDescent="0.25">
      <c r="A80" s="58">
        <v>43069.352407407408</v>
      </c>
      <c r="B80" s="56" t="s">
        <v>408</v>
      </c>
      <c r="C80" s="56" t="s">
        <v>649</v>
      </c>
      <c r="D80" s="56">
        <v>13</v>
      </c>
      <c r="E80" s="56">
        <v>1</v>
      </c>
      <c r="F80" s="56">
        <v>2700</v>
      </c>
      <c r="G80" s="56" t="s">
        <v>104</v>
      </c>
      <c r="H80" s="56" t="s">
        <v>105</v>
      </c>
      <c r="I80" s="56">
        <v>6.39</v>
      </c>
      <c r="J80" s="56">
        <v>46.9</v>
      </c>
      <c r="K80" s="56">
        <v>185.82499999999999</v>
      </c>
      <c r="L80" s="56">
        <v>1748.54</v>
      </c>
      <c r="M80" s="56">
        <v>141.255</v>
      </c>
      <c r="N80" s="56">
        <v>0</v>
      </c>
      <c r="O80" s="56">
        <v>0</v>
      </c>
      <c r="P80" s="56">
        <v>0</v>
      </c>
      <c r="Q80" s="56">
        <v>0</v>
      </c>
      <c r="R80" s="56">
        <v>615.745</v>
      </c>
      <c r="S80" s="56">
        <v>1066.77</v>
      </c>
      <c r="T80" s="56">
        <v>2371.31</v>
      </c>
      <c r="U80" s="56">
        <v>151.51499999999999</v>
      </c>
      <c r="V80" s="56">
        <v>6280.96</v>
      </c>
      <c r="W80" s="56">
        <v>211.00700000000001</v>
      </c>
      <c r="X80" s="56">
        <v>0</v>
      </c>
      <c r="Y80" s="56">
        <v>0</v>
      </c>
      <c r="Z80" s="56">
        <v>0</v>
      </c>
      <c r="AA80" s="56">
        <v>112.172</v>
      </c>
      <c r="AB80" s="56">
        <v>0</v>
      </c>
      <c r="AC80" s="56">
        <v>45.121000000000002</v>
      </c>
      <c r="AD80" s="56">
        <v>0</v>
      </c>
      <c r="AE80" s="56">
        <v>0</v>
      </c>
      <c r="AF80" s="56">
        <v>368.3</v>
      </c>
      <c r="AG80" s="56">
        <v>0</v>
      </c>
      <c r="AH80" s="56">
        <v>0</v>
      </c>
      <c r="AI80" s="56">
        <v>0</v>
      </c>
      <c r="AJ80" s="56">
        <v>0</v>
      </c>
      <c r="AK80" s="56">
        <v>0</v>
      </c>
      <c r="AL80" s="56">
        <v>0</v>
      </c>
      <c r="AM80" s="56">
        <v>0</v>
      </c>
      <c r="AN80" s="56">
        <v>0</v>
      </c>
      <c r="AO80" s="56">
        <v>0</v>
      </c>
      <c r="AP80" s="56">
        <v>0</v>
      </c>
      <c r="AQ80" s="56">
        <v>15.98</v>
      </c>
      <c r="AR80" s="56">
        <v>33.96</v>
      </c>
      <c r="AS80" s="56">
        <v>1.1499999999999999</v>
      </c>
      <c r="AT80" s="56">
        <v>0</v>
      </c>
      <c r="AU80" s="56">
        <v>6.98</v>
      </c>
      <c r="AV80" s="56">
        <v>0</v>
      </c>
      <c r="AW80" s="56">
        <v>0</v>
      </c>
      <c r="AX80" s="56">
        <v>5.21</v>
      </c>
      <c r="AY80" s="56">
        <v>11.79</v>
      </c>
      <c r="AZ80" s="56">
        <v>19.59</v>
      </c>
      <c r="BA80" s="56">
        <v>1.19</v>
      </c>
      <c r="BB80" s="56">
        <v>95.85</v>
      </c>
      <c r="BC80" s="56">
        <v>58.07</v>
      </c>
      <c r="BD80" s="56">
        <v>0</v>
      </c>
      <c r="BE80" s="56">
        <v>2.2553800000000002</v>
      </c>
      <c r="BF80" s="56">
        <v>1.61297E-2</v>
      </c>
      <c r="BG80" s="56">
        <v>0</v>
      </c>
      <c r="BH80" s="56">
        <v>0</v>
      </c>
      <c r="BI80" s="56">
        <v>0</v>
      </c>
      <c r="BJ80" s="56">
        <v>0</v>
      </c>
      <c r="BK80" s="56">
        <v>9.1244199999999998E-2</v>
      </c>
      <c r="BL80" s="56">
        <v>0.15181500000000001</v>
      </c>
      <c r="BM80" s="56">
        <v>0.30218800000000001</v>
      </c>
      <c r="BN80" s="56">
        <v>1.3338300000000001E-2</v>
      </c>
      <c r="BO80" s="56">
        <v>2.8300900000000002</v>
      </c>
      <c r="BP80" s="56">
        <v>2.2715100000000001</v>
      </c>
      <c r="BQ80" s="56">
        <v>195.37100000000001</v>
      </c>
      <c r="BR80" s="56">
        <v>2020.81</v>
      </c>
      <c r="BS80" s="56">
        <v>141.255</v>
      </c>
      <c r="BT80" s="56">
        <v>0</v>
      </c>
      <c r="BU80" s="56">
        <v>0</v>
      </c>
      <c r="BV80" s="56">
        <v>615.745</v>
      </c>
      <c r="BW80" s="56">
        <v>1072.5899999999999</v>
      </c>
      <c r="BX80" s="56">
        <v>2371.31</v>
      </c>
      <c r="BY80" s="56">
        <v>151.51499999999999</v>
      </c>
      <c r="BZ80" s="56">
        <v>6568.59</v>
      </c>
      <c r="CA80" s="56">
        <v>221.846</v>
      </c>
      <c r="CB80" s="56">
        <v>0</v>
      </c>
      <c r="CC80" s="56">
        <v>0</v>
      </c>
      <c r="CD80" s="56">
        <v>0</v>
      </c>
      <c r="CE80" s="56">
        <v>112.172</v>
      </c>
      <c r="CF80" s="56">
        <v>0</v>
      </c>
      <c r="CG80" s="56">
        <v>45.121000000000002</v>
      </c>
      <c r="CH80" s="56">
        <v>0</v>
      </c>
      <c r="CI80" s="56">
        <v>0</v>
      </c>
      <c r="CJ80" s="56">
        <v>379.13900000000001</v>
      </c>
      <c r="CK80" s="56">
        <v>0</v>
      </c>
      <c r="CL80" s="56">
        <v>0</v>
      </c>
      <c r="CM80" s="56">
        <v>0</v>
      </c>
      <c r="CN80" s="56">
        <v>0</v>
      </c>
      <c r="CO80" s="56">
        <v>0</v>
      </c>
      <c r="CP80" s="56">
        <v>0</v>
      </c>
      <c r="CQ80" s="56">
        <v>0</v>
      </c>
      <c r="CR80" s="56">
        <v>0</v>
      </c>
      <c r="CS80" s="56">
        <v>0</v>
      </c>
      <c r="CT80" s="56">
        <v>0</v>
      </c>
      <c r="CU80" s="56">
        <v>16.84</v>
      </c>
      <c r="CV80" s="56">
        <v>39.49</v>
      </c>
      <c r="CW80" s="56">
        <v>1.1499999999999999</v>
      </c>
      <c r="CX80" s="56">
        <v>0</v>
      </c>
      <c r="CY80" s="56">
        <v>6.98</v>
      </c>
      <c r="CZ80" s="56">
        <v>5.21</v>
      </c>
      <c r="DA80" s="56">
        <v>11.84</v>
      </c>
      <c r="DB80" s="56">
        <v>19.59</v>
      </c>
      <c r="DC80" s="56">
        <v>1.19</v>
      </c>
      <c r="DD80" s="56">
        <v>102.29</v>
      </c>
      <c r="DE80" s="56">
        <v>64.459999999999994</v>
      </c>
      <c r="DF80" s="56">
        <v>0</v>
      </c>
      <c r="DG80" s="56">
        <v>2.57429</v>
      </c>
      <c r="DH80" s="56">
        <v>1.61297E-2</v>
      </c>
      <c r="DI80" s="56">
        <v>0</v>
      </c>
      <c r="DJ80" s="56">
        <v>0</v>
      </c>
      <c r="DK80" s="56">
        <v>9.1244199999999998E-2</v>
      </c>
      <c r="DL80" s="56">
        <v>0.15289800000000001</v>
      </c>
      <c r="DM80" s="56">
        <v>0.30218800000000001</v>
      </c>
      <c r="DN80" s="56">
        <v>1.3338300000000001E-2</v>
      </c>
      <c r="DO80" s="56">
        <v>3.1500900000000001</v>
      </c>
      <c r="DP80" s="56">
        <v>2.5904199999999999</v>
      </c>
      <c r="DQ80" s="56" t="s">
        <v>925</v>
      </c>
      <c r="DR80" s="56" t="s">
        <v>875</v>
      </c>
      <c r="DS80" s="56" t="s">
        <v>22</v>
      </c>
      <c r="DT80" s="56">
        <v>0.319992</v>
      </c>
      <c r="DU80" s="56">
        <v>0.31891000000000003</v>
      </c>
      <c r="DV80" s="56">
        <v>6.2958299999999996</v>
      </c>
      <c r="DW80" s="56">
        <v>9.9131199999999993</v>
      </c>
      <c r="DX80" s="56"/>
      <c r="DY80" s="56"/>
      <c r="DZ80" s="56"/>
      <c r="EA80" s="56"/>
      <c r="EB80" s="56"/>
      <c r="EC80" s="56"/>
      <c r="ED80" s="56"/>
      <c r="EE80" s="56"/>
      <c r="EF80" s="56"/>
      <c r="EG80" s="56"/>
      <c r="EH80" s="56"/>
      <c r="EI80" s="56"/>
      <c r="EJ80" s="56"/>
      <c r="EK80" s="56"/>
      <c r="EL80" s="56"/>
      <c r="EM80" s="56"/>
      <c r="EN80" s="56">
        <v>185.82499999999999</v>
      </c>
      <c r="EO80" s="56">
        <v>1748.54</v>
      </c>
      <c r="EP80" s="56">
        <v>141.255</v>
      </c>
      <c r="EQ80" s="56">
        <v>0</v>
      </c>
      <c r="ER80" s="56">
        <v>0</v>
      </c>
      <c r="ES80" s="56">
        <v>0</v>
      </c>
      <c r="ET80" s="56">
        <v>0</v>
      </c>
      <c r="EU80" s="56">
        <v>615.745</v>
      </c>
      <c r="EV80" s="56">
        <v>1066.77</v>
      </c>
      <c r="EW80" s="56">
        <v>2371.31</v>
      </c>
      <c r="EX80" s="56">
        <v>151.51499999999999</v>
      </c>
      <c r="EY80" s="56">
        <v>6280.96</v>
      </c>
      <c r="EZ80" s="56">
        <v>211.00700000000001</v>
      </c>
      <c r="FA80" s="56">
        <v>0</v>
      </c>
      <c r="FB80" s="56">
        <v>0</v>
      </c>
      <c r="FC80" s="56">
        <v>0</v>
      </c>
      <c r="FD80" s="56">
        <v>112.172</v>
      </c>
      <c r="FE80" s="56">
        <v>0</v>
      </c>
      <c r="FF80" s="56">
        <v>45.121000000000002</v>
      </c>
      <c r="FG80" s="56">
        <v>0</v>
      </c>
      <c r="FH80" s="56">
        <v>0</v>
      </c>
      <c r="FI80" s="56">
        <v>368.3</v>
      </c>
      <c r="FJ80" s="56">
        <v>0</v>
      </c>
      <c r="FK80" s="56">
        <v>0</v>
      </c>
      <c r="FL80" s="56">
        <v>0</v>
      </c>
      <c r="FM80" s="56">
        <v>0</v>
      </c>
      <c r="FN80" s="56">
        <v>0</v>
      </c>
      <c r="FO80" s="56">
        <v>0</v>
      </c>
      <c r="FP80" s="56">
        <v>0</v>
      </c>
      <c r="FQ80" s="56">
        <v>0</v>
      </c>
      <c r="FR80" s="56">
        <v>0</v>
      </c>
      <c r="FS80" s="56">
        <v>0</v>
      </c>
      <c r="FT80" s="56">
        <v>15.98</v>
      </c>
      <c r="FU80" s="56">
        <v>33.96</v>
      </c>
      <c r="FV80" s="56">
        <v>1.1499999999999999</v>
      </c>
      <c r="FW80" s="56">
        <v>0</v>
      </c>
      <c r="FX80" s="56">
        <v>6.98</v>
      </c>
      <c r="FY80" s="56">
        <v>0</v>
      </c>
      <c r="FZ80" s="56">
        <v>0</v>
      </c>
      <c r="GA80" s="56">
        <v>5.21</v>
      </c>
      <c r="GB80" s="56">
        <v>11.79</v>
      </c>
      <c r="GC80" s="56">
        <v>19.59</v>
      </c>
      <c r="GD80" s="56">
        <v>1.19</v>
      </c>
      <c r="GE80" s="56">
        <v>95.85</v>
      </c>
      <c r="GF80" s="56">
        <v>0</v>
      </c>
      <c r="GG80" s="56">
        <v>2.2553800000000002</v>
      </c>
      <c r="GH80" s="56">
        <v>1.61297E-2</v>
      </c>
      <c r="GI80" s="56">
        <v>0</v>
      </c>
      <c r="GJ80" s="56">
        <v>0</v>
      </c>
      <c r="GK80" s="56">
        <v>0</v>
      </c>
      <c r="GL80" s="56">
        <v>0</v>
      </c>
      <c r="GM80" s="56">
        <v>9.1244199999999998E-2</v>
      </c>
      <c r="GN80" s="56">
        <v>0.15181500000000001</v>
      </c>
      <c r="GO80" s="56">
        <v>0.30218800000000001</v>
      </c>
      <c r="GP80" s="56">
        <v>1.3338300000000001E-2</v>
      </c>
      <c r="GQ80" s="56">
        <v>2.8300900000000002</v>
      </c>
      <c r="GR80" s="56">
        <v>516.21699999999998</v>
      </c>
      <c r="GS80" s="56">
        <v>4730.25</v>
      </c>
      <c r="GT80" s="56">
        <v>141.255</v>
      </c>
      <c r="GU80" s="56">
        <v>0</v>
      </c>
      <c r="GV80" s="56">
        <v>0</v>
      </c>
      <c r="GW80" s="56">
        <v>2615</v>
      </c>
      <c r="GX80" s="56">
        <v>989.00099999999998</v>
      </c>
      <c r="GY80" s="56">
        <v>3267.2</v>
      </c>
      <c r="GZ80" s="56">
        <v>327.5</v>
      </c>
      <c r="HA80" s="56">
        <v>12586.4</v>
      </c>
      <c r="HB80" s="56">
        <v>429.65899999999999</v>
      </c>
      <c r="HC80" s="56">
        <v>0</v>
      </c>
      <c r="HD80" s="56">
        <v>0</v>
      </c>
      <c r="HE80" s="56">
        <v>0</v>
      </c>
      <c r="HF80" s="56">
        <v>166.83099999999999</v>
      </c>
      <c r="HG80" s="56">
        <v>0</v>
      </c>
      <c r="HH80" s="56">
        <v>73.400000000000006</v>
      </c>
      <c r="HI80" s="56">
        <v>0</v>
      </c>
      <c r="HJ80" s="56">
        <v>0</v>
      </c>
      <c r="HK80" s="56">
        <v>669.89</v>
      </c>
      <c r="HL80" s="56">
        <v>0</v>
      </c>
      <c r="HM80" s="56">
        <v>0</v>
      </c>
      <c r="HN80" s="56">
        <v>0</v>
      </c>
      <c r="HO80" s="56">
        <v>0</v>
      </c>
      <c r="HP80" s="56">
        <v>0</v>
      </c>
      <c r="HQ80" s="56">
        <v>0</v>
      </c>
      <c r="HR80" s="56">
        <v>0</v>
      </c>
      <c r="HS80" s="56">
        <v>0</v>
      </c>
      <c r="HT80" s="56">
        <v>0</v>
      </c>
      <c r="HU80" s="56">
        <v>0</v>
      </c>
      <c r="HV80" s="56">
        <v>33.47</v>
      </c>
      <c r="HW80" s="56">
        <v>81.69</v>
      </c>
      <c r="HX80" s="56">
        <v>1.1499999999999999</v>
      </c>
      <c r="HY80" s="56">
        <v>0</v>
      </c>
      <c r="HZ80" s="56">
        <v>10.38</v>
      </c>
      <c r="IA80" s="56">
        <v>22.48</v>
      </c>
      <c r="IB80" s="56">
        <v>12.58</v>
      </c>
      <c r="IC80" s="56">
        <v>27.23</v>
      </c>
      <c r="ID80" s="56">
        <v>2.41</v>
      </c>
      <c r="IE80" s="56">
        <v>191.39</v>
      </c>
      <c r="IF80" s="56">
        <v>0</v>
      </c>
      <c r="IG80" s="56">
        <v>4.7478600000000002</v>
      </c>
      <c r="IH80" s="56">
        <v>1.61297E-2</v>
      </c>
      <c r="II80" s="56">
        <v>0</v>
      </c>
      <c r="IJ80" s="56">
        <v>0</v>
      </c>
      <c r="IK80" s="56">
        <v>0.41129599999999999</v>
      </c>
      <c r="IL80" s="56">
        <v>0.118258</v>
      </c>
      <c r="IM80" s="56">
        <v>0.43522</v>
      </c>
      <c r="IN80" s="56">
        <v>4.56421E-3</v>
      </c>
      <c r="IO80" s="56">
        <v>5.7333299999999996</v>
      </c>
      <c r="IP80" s="56">
        <v>46.9</v>
      </c>
      <c r="IQ80" s="56">
        <v>0</v>
      </c>
      <c r="IR80" s="56">
        <v>50</v>
      </c>
      <c r="IS80" s="56">
        <v>0</v>
      </c>
      <c r="IT80" s="56">
        <v>0</v>
      </c>
      <c r="IU80" s="56">
        <v>36.43</v>
      </c>
      <c r="IV80" s="56">
        <v>21.64</v>
      </c>
      <c r="IW80" s="56">
        <v>42.03</v>
      </c>
      <c r="IX80" s="56">
        <v>22.43</v>
      </c>
      <c r="IY80" s="56">
        <v>36.43</v>
      </c>
      <c r="IZ80" s="56">
        <v>21.64</v>
      </c>
      <c r="JA80" s="56">
        <v>86.44</v>
      </c>
      <c r="JB80" s="56">
        <v>40.25</v>
      </c>
      <c r="JC80" s="56">
        <v>1</v>
      </c>
      <c r="JD80" s="56"/>
      <c r="JE80" s="56"/>
      <c r="JF80" s="56"/>
      <c r="JG80" s="56"/>
      <c r="JH80" s="56"/>
      <c r="JI80" s="56"/>
      <c r="JJ80" s="56"/>
      <c r="JK80" s="56"/>
      <c r="JL80" s="56"/>
      <c r="JM80" s="56"/>
      <c r="JN80" s="56"/>
      <c r="JO80" s="56"/>
    </row>
    <row r="81" spans="1:275" x14ac:dyDescent="0.25">
      <c r="A81" s="58">
        <v>43069.352407407408</v>
      </c>
      <c r="B81" s="56" t="s">
        <v>409</v>
      </c>
      <c r="C81" s="56" t="s">
        <v>650</v>
      </c>
      <c r="D81" s="56">
        <v>14</v>
      </c>
      <c r="E81" s="56">
        <v>1</v>
      </c>
      <c r="F81" s="56">
        <v>2700</v>
      </c>
      <c r="G81" s="56" t="s">
        <v>104</v>
      </c>
      <c r="H81" s="56" t="s">
        <v>105</v>
      </c>
      <c r="I81" s="56">
        <v>7.4</v>
      </c>
      <c r="J81" s="56">
        <v>45.4</v>
      </c>
      <c r="K81" s="56">
        <v>190.75</v>
      </c>
      <c r="L81" s="56">
        <v>1500.12</v>
      </c>
      <c r="M81" s="56">
        <v>141.255</v>
      </c>
      <c r="N81" s="56">
        <v>0</v>
      </c>
      <c r="O81" s="56">
        <v>0</v>
      </c>
      <c r="P81" s="56">
        <v>0</v>
      </c>
      <c r="Q81" s="56">
        <v>0</v>
      </c>
      <c r="R81" s="56">
        <v>615.745</v>
      </c>
      <c r="S81" s="56">
        <v>1052.33</v>
      </c>
      <c r="T81" s="56">
        <v>2371.31</v>
      </c>
      <c r="U81" s="56">
        <v>151.51499999999999</v>
      </c>
      <c r="V81" s="56">
        <v>6023.03</v>
      </c>
      <c r="W81" s="56">
        <v>216.83</v>
      </c>
      <c r="X81" s="56">
        <v>0</v>
      </c>
      <c r="Y81" s="56">
        <v>0</v>
      </c>
      <c r="Z81" s="56">
        <v>0</v>
      </c>
      <c r="AA81" s="56">
        <v>115.72</v>
      </c>
      <c r="AB81" s="56">
        <v>0</v>
      </c>
      <c r="AC81" s="56">
        <v>45.121000000000002</v>
      </c>
      <c r="AD81" s="56">
        <v>0</v>
      </c>
      <c r="AE81" s="56">
        <v>0</v>
      </c>
      <c r="AF81" s="56">
        <v>377.67099999999999</v>
      </c>
      <c r="AG81" s="56">
        <v>0</v>
      </c>
      <c r="AH81" s="56">
        <v>0</v>
      </c>
      <c r="AI81" s="56">
        <v>0</v>
      </c>
      <c r="AJ81" s="56">
        <v>0</v>
      </c>
      <c r="AK81" s="56">
        <v>0</v>
      </c>
      <c r="AL81" s="56">
        <v>0</v>
      </c>
      <c r="AM81" s="56">
        <v>0</v>
      </c>
      <c r="AN81" s="56">
        <v>0</v>
      </c>
      <c r="AO81" s="56">
        <v>0</v>
      </c>
      <c r="AP81" s="56">
        <v>0</v>
      </c>
      <c r="AQ81" s="56">
        <v>16.309999999999999</v>
      </c>
      <c r="AR81" s="56">
        <v>28.49</v>
      </c>
      <c r="AS81" s="56">
        <v>1.1000000000000001</v>
      </c>
      <c r="AT81" s="56">
        <v>0</v>
      </c>
      <c r="AU81" s="56">
        <v>7.25</v>
      </c>
      <c r="AV81" s="56">
        <v>0</v>
      </c>
      <c r="AW81" s="56">
        <v>0</v>
      </c>
      <c r="AX81" s="56">
        <v>4.9800000000000004</v>
      </c>
      <c r="AY81" s="56">
        <v>11.33</v>
      </c>
      <c r="AZ81" s="56">
        <v>18.75</v>
      </c>
      <c r="BA81" s="56">
        <v>1.1299999999999999</v>
      </c>
      <c r="BB81" s="56">
        <v>89.34</v>
      </c>
      <c r="BC81" s="56">
        <v>53.15</v>
      </c>
      <c r="BD81" s="56">
        <v>0</v>
      </c>
      <c r="BE81" s="56">
        <v>2.0514700000000001</v>
      </c>
      <c r="BF81" s="56">
        <v>1.61297E-2</v>
      </c>
      <c r="BG81" s="56">
        <v>0</v>
      </c>
      <c r="BH81" s="56">
        <v>0</v>
      </c>
      <c r="BI81" s="56">
        <v>0</v>
      </c>
      <c r="BJ81" s="56">
        <v>0</v>
      </c>
      <c r="BK81" s="56">
        <v>9.1244199999999998E-2</v>
      </c>
      <c r="BL81" s="56">
        <v>0.15188699999999999</v>
      </c>
      <c r="BM81" s="56">
        <v>0.30218800000000001</v>
      </c>
      <c r="BN81" s="56">
        <v>1.3338300000000001E-2</v>
      </c>
      <c r="BO81" s="56">
        <v>2.6262599999999998</v>
      </c>
      <c r="BP81" s="56">
        <v>2.0676000000000001</v>
      </c>
      <c r="BQ81" s="56">
        <v>209.88800000000001</v>
      </c>
      <c r="BR81" s="56">
        <v>1788.22</v>
      </c>
      <c r="BS81" s="56">
        <v>141.255</v>
      </c>
      <c r="BT81" s="56">
        <v>0</v>
      </c>
      <c r="BU81" s="56">
        <v>0</v>
      </c>
      <c r="BV81" s="56">
        <v>615.745</v>
      </c>
      <c r="BW81" s="56">
        <v>1059.71</v>
      </c>
      <c r="BX81" s="56">
        <v>2371.31</v>
      </c>
      <c r="BY81" s="56">
        <v>151.51499999999999</v>
      </c>
      <c r="BZ81" s="56">
        <v>6337.64</v>
      </c>
      <c r="CA81" s="56">
        <v>238.58500000000001</v>
      </c>
      <c r="CB81" s="56">
        <v>0</v>
      </c>
      <c r="CC81" s="56">
        <v>0</v>
      </c>
      <c r="CD81" s="56">
        <v>0</v>
      </c>
      <c r="CE81" s="56">
        <v>115.72</v>
      </c>
      <c r="CF81" s="56">
        <v>0</v>
      </c>
      <c r="CG81" s="56">
        <v>45.121000000000002</v>
      </c>
      <c r="CH81" s="56">
        <v>0</v>
      </c>
      <c r="CI81" s="56">
        <v>0</v>
      </c>
      <c r="CJ81" s="56">
        <v>399.42599999999999</v>
      </c>
      <c r="CK81" s="56">
        <v>0</v>
      </c>
      <c r="CL81" s="56">
        <v>0</v>
      </c>
      <c r="CM81" s="56">
        <v>0</v>
      </c>
      <c r="CN81" s="56">
        <v>0</v>
      </c>
      <c r="CO81" s="56">
        <v>0</v>
      </c>
      <c r="CP81" s="56">
        <v>0</v>
      </c>
      <c r="CQ81" s="56">
        <v>0</v>
      </c>
      <c r="CR81" s="56">
        <v>0</v>
      </c>
      <c r="CS81" s="56">
        <v>0</v>
      </c>
      <c r="CT81" s="56">
        <v>0</v>
      </c>
      <c r="CU81" s="56">
        <v>18.07</v>
      </c>
      <c r="CV81" s="56">
        <v>34.130000000000003</v>
      </c>
      <c r="CW81" s="56">
        <v>1.1000000000000001</v>
      </c>
      <c r="CX81" s="56">
        <v>0</v>
      </c>
      <c r="CY81" s="56">
        <v>7.25</v>
      </c>
      <c r="CZ81" s="56">
        <v>4.9800000000000004</v>
      </c>
      <c r="DA81" s="56">
        <v>11.39</v>
      </c>
      <c r="DB81" s="56">
        <v>18.75</v>
      </c>
      <c r="DC81" s="56">
        <v>1.1299999999999999</v>
      </c>
      <c r="DD81" s="56">
        <v>96.8</v>
      </c>
      <c r="DE81" s="56">
        <v>60.55</v>
      </c>
      <c r="DF81" s="56">
        <v>0</v>
      </c>
      <c r="DG81" s="56">
        <v>2.3801899999999998</v>
      </c>
      <c r="DH81" s="56">
        <v>1.61297E-2</v>
      </c>
      <c r="DI81" s="56">
        <v>0</v>
      </c>
      <c r="DJ81" s="56">
        <v>0</v>
      </c>
      <c r="DK81" s="56">
        <v>9.1244199999999998E-2</v>
      </c>
      <c r="DL81" s="56">
        <v>0.15285899999999999</v>
      </c>
      <c r="DM81" s="56">
        <v>0.30218800000000001</v>
      </c>
      <c r="DN81" s="56">
        <v>1.3338300000000001E-2</v>
      </c>
      <c r="DO81" s="56">
        <v>2.9559500000000001</v>
      </c>
      <c r="DP81" s="56">
        <v>2.3963199999999998</v>
      </c>
      <c r="DQ81" s="56" t="s">
        <v>925</v>
      </c>
      <c r="DR81" s="56" t="s">
        <v>875</v>
      </c>
      <c r="DS81" s="56" t="s">
        <v>22</v>
      </c>
      <c r="DT81" s="56">
        <v>0.32969199999999999</v>
      </c>
      <c r="DU81" s="56">
        <v>0.32872099999999999</v>
      </c>
      <c r="DV81" s="56">
        <v>7.7066100000000004</v>
      </c>
      <c r="DW81" s="56">
        <v>12.221299999999999</v>
      </c>
      <c r="DX81" s="56"/>
      <c r="DY81" s="56"/>
      <c r="DZ81" s="56"/>
      <c r="EA81" s="56"/>
      <c r="EB81" s="56"/>
      <c r="EC81" s="56"/>
      <c r="ED81" s="56"/>
      <c r="EE81" s="56"/>
      <c r="EF81" s="56"/>
      <c r="EG81" s="56"/>
      <c r="EH81" s="56"/>
      <c r="EI81" s="56"/>
      <c r="EJ81" s="56"/>
      <c r="EK81" s="56"/>
      <c r="EL81" s="56"/>
      <c r="EM81" s="56"/>
      <c r="EN81" s="56">
        <v>190.75</v>
      </c>
      <c r="EO81" s="56">
        <v>1500.12</v>
      </c>
      <c r="EP81" s="56">
        <v>141.255</v>
      </c>
      <c r="EQ81" s="56">
        <v>0</v>
      </c>
      <c r="ER81" s="56">
        <v>0</v>
      </c>
      <c r="ES81" s="56">
        <v>0</v>
      </c>
      <c r="ET81" s="56">
        <v>0</v>
      </c>
      <c r="EU81" s="56">
        <v>615.745</v>
      </c>
      <c r="EV81" s="56">
        <v>1052.33</v>
      </c>
      <c r="EW81" s="56">
        <v>2371.31</v>
      </c>
      <c r="EX81" s="56">
        <v>151.51499999999999</v>
      </c>
      <c r="EY81" s="56">
        <v>6023.03</v>
      </c>
      <c r="EZ81" s="56">
        <v>216.83</v>
      </c>
      <c r="FA81" s="56">
        <v>0</v>
      </c>
      <c r="FB81" s="56">
        <v>0</v>
      </c>
      <c r="FC81" s="56">
        <v>0</v>
      </c>
      <c r="FD81" s="56">
        <v>115.72</v>
      </c>
      <c r="FE81" s="56">
        <v>0</v>
      </c>
      <c r="FF81" s="56">
        <v>45.121000000000002</v>
      </c>
      <c r="FG81" s="56">
        <v>0</v>
      </c>
      <c r="FH81" s="56">
        <v>0</v>
      </c>
      <c r="FI81" s="56">
        <v>377.67099999999999</v>
      </c>
      <c r="FJ81" s="56">
        <v>0</v>
      </c>
      <c r="FK81" s="56">
        <v>0</v>
      </c>
      <c r="FL81" s="56">
        <v>0</v>
      </c>
      <c r="FM81" s="56">
        <v>0</v>
      </c>
      <c r="FN81" s="56">
        <v>0</v>
      </c>
      <c r="FO81" s="56">
        <v>0</v>
      </c>
      <c r="FP81" s="56">
        <v>0</v>
      </c>
      <c r="FQ81" s="56">
        <v>0</v>
      </c>
      <c r="FR81" s="56">
        <v>0</v>
      </c>
      <c r="FS81" s="56">
        <v>0</v>
      </c>
      <c r="FT81" s="56">
        <v>16.309999999999999</v>
      </c>
      <c r="FU81" s="56">
        <v>28.49</v>
      </c>
      <c r="FV81" s="56">
        <v>1.1000000000000001</v>
      </c>
      <c r="FW81" s="56">
        <v>0</v>
      </c>
      <c r="FX81" s="56">
        <v>7.25</v>
      </c>
      <c r="FY81" s="56">
        <v>0</v>
      </c>
      <c r="FZ81" s="56">
        <v>0</v>
      </c>
      <c r="GA81" s="56">
        <v>4.9800000000000004</v>
      </c>
      <c r="GB81" s="56">
        <v>11.33</v>
      </c>
      <c r="GC81" s="56">
        <v>18.75</v>
      </c>
      <c r="GD81" s="56">
        <v>1.1299999999999999</v>
      </c>
      <c r="GE81" s="56">
        <v>89.34</v>
      </c>
      <c r="GF81" s="56">
        <v>0</v>
      </c>
      <c r="GG81" s="56">
        <v>2.0514700000000001</v>
      </c>
      <c r="GH81" s="56">
        <v>1.61297E-2</v>
      </c>
      <c r="GI81" s="56">
        <v>0</v>
      </c>
      <c r="GJ81" s="56">
        <v>0</v>
      </c>
      <c r="GK81" s="56">
        <v>0</v>
      </c>
      <c r="GL81" s="56">
        <v>0</v>
      </c>
      <c r="GM81" s="56">
        <v>9.1244199999999998E-2</v>
      </c>
      <c r="GN81" s="56">
        <v>0.15188699999999999</v>
      </c>
      <c r="GO81" s="56">
        <v>0.30218800000000001</v>
      </c>
      <c r="GP81" s="56">
        <v>1.3338300000000001E-2</v>
      </c>
      <c r="GQ81" s="56">
        <v>2.6262599999999998</v>
      </c>
      <c r="GR81" s="56">
        <v>570.40599999999995</v>
      </c>
      <c r="GS81" s="56">
        <v>4180.3500000000004</v>
      </c>
      <c r="GT81" s="56">
        <v>141.255</v>
      </c>
      <c r="GU81" s="56">
        <v>0</v>
      </c>
      <c r="GV81" s="56">
        <v>0</v>
      </c>
      <c r="GW81" s="56">
        <v>2615</v>
      </c>
      <c r="GX81" s="56">
        <v>989.00099999999998</v>
      </c>
      <c r="GY81" s="56">
        <v>3267.2</v>
      </c>
      <c r="GZ81" s="56">
        <v>327.5</v>
      </c>
      <c r="HA81" s="56">
        <v>12090.7</v>
      </c>
      <c r="HB81" s="56">
        <v>475.27499999999998</v>
      </c>
      <c r="HC81" s="56">
        <v>0</v>
      </c>
      <c r="HD81" s="56">
        <v>0</v>
      </c>
      <c r="HE81" s="56">
        <v>0</v>
      </c>
      <c r="HF81" s="56">
        <v>170.19800000000001</v>
      </c>
      <c r="HG81" s="56">
        <v>0</v>
      </c>
      <c r="HH81" s="56">
        <v>73.400000000000006</v>
      </c>
      <c r="HI81" s="56">
        <v>0</v>
      </c>
      <c r="HJ81" s="56">
        <v>0</v>
      </c>
      <c r="HK81" s="56">
        <v>718.87199999999996</v>
      </c>
      <c r="HL81" s="56">
        <v>0</v>
      </c>
      <c r="HM81" s="56">
        <v>0</v>
      </c>
      <c r="HN81" s="56">
        <v>0</v>
      </c>
      <c r="HO81" s="56">
        <v>0</v>
      </c>
      <c r="HP81" s="56">
        <v>0</v>
      </c>
      <c r="HQ81" s="56">
        <v>0</v>
      </c>
      <c r="HR81" s="56">
        <v>0</v>
      </c>
      <c r="HS81" s="56">
        <v>0</v>
      </c>
      <c r="HT81" s="56">
        <v>0</v>
      </c>
      <c r="HU81" s="56">
        <v>0</v>
      </c>
      <c r="HV81" s="56">
        <v>36.869999999999997</v>
      </c>
      <c r="HW81" s="56">
        <v>72.930000000000007</v>
      </c>
      <c r="HX81" s="56">
        <v>1.1000000000000001</v>
      </c>
      <c r="HY81" s="56">
        <v>0</v>
      </c>
      <c r="HZ81" s="56">
        <v>10.66</v>
      </c>
      <c r="IA81" s="56">
        <v>21.53</v>
      </c>
      <c r="IB81" s="56">
        <v>12.25</v>
      </c>
      <c r="IC81" s="56">
        <v>26.08</v>
      </c>
      <c r="ID81" s="56">
        <v>2.33</v>
      </c>
      <c r="IE81" s="56">
        <v>183.75</v>
      </c>
      <c r="IF81" s="56">
        <v>0</v>
      </c>
      <c r="IG81" s="56">
        <v>4.4187200000000004</v>
      </c>
      <c r="IH81" s="56">
        <v>1.61297E-2</v>
      </c>
      <c r="II81" s="56">
        <v>0</v>
      </c>
      <c r="IJ81" s="56">
        <v>0</v>
      </c>
      <c r="IK81" s="56">
        <v>0.41129599999999999</v>
      </c>
      <c r="IL81" s="56">
        <v>0.118258</v>
      </c>
      <c r="IM81" s="56">
        <v>0.43522</v>
      </c>
      <c r="IN81" s="56">
        <v>4.56421E-3</v>
      </c>
      <c r="IO81" s="56">
        <v>5.4041899999999998</v>
      </c>
      <c r="IP81" s="56">
        <v>45.4</v>
      </c>
      <c r="IQ81" s="56">
        <v>0</v>
      </c>
      <c r="IR81" s="56">
        <v>49.2</v>
      </c>
      <c r="IS81" s="56">
        <v>0</v>
      </c>
      <c r="IT81" s="56">
        <v>0</v>
      </c>
      <c r="IU81" s="56">
        <v>30.86</v>
      </c>
      <c r="IV81" s="56">
        <v>22.29</v>
      </c>
      <c r="IW81" s="56">
        <v>36.630000000000003</v>
      </c>
      <c r="IX81" s="56">
        <v>23.92</v>
      </c>
      <c r="IY81" s="56">
        <v>30.86</v>
      </c>
      <c r="IZ81" s="56">
        <v>22.29</v>
      </c>
      <c r="JA81" s="56">
        <v>77.739999999999995</v>
      </c>
      <c r="JB81" s="56">
        <v>43.82</v>
      </c>
      <c r="JC81" s="56">
        <v>1</v>
      </c>
      <c r="JD81" s="56"/>
      <c r="JE81" s="56"/>
      <c r="JF81" s="56"/>
      <c r="JG81" s="56"/>
      <c r="JH81" s="56"/>
      <c r="JI81" s="56"/>
      <c r="JJ81" s="56"/>
      <c r="JK81" s="56"/>
      <c r="JL81" s="56"/>
      <c r="JM81" s="56"/>
      <c r="JN81" s="56"/>
      <c r="JO81" s="56"/>
    </row>
    <row r="82" spans="1:275" x14ac:dyDescent="0.25">
      <c r="A82" s="58">
        <v>43069.352407407408</v>
      </c>
      <c r="B82" s="56" t="s">
        <v>410</v>
      </c>
      <c r="C82" s="56" t="s">
        <v>651</v>
      </c>
      <c r="D82" s="56">
        <v>15</v>
      </c>
      <c r="E82" s="56">
        <v>1</v>
      </c>
      <c r="F82" s="56">
        <v>2700</v>
      </c>
      <c r="G82" s="56" t="s">
        <v>104</v>
      </c>
      <c r="H82" s="56" t="s">
        <v>105</v>
      </c>
      <c r="I82" s="56">
        <v>7.11</v>
      </c>
      <c r="J82" s="56">
        <v>50.4</v>
      </c>
      <c r="K82" s="56">
        <v>12.852</v>
      </c>
      <c r="L82" s="56">
        <v>5523.49</v>
      </c>
      <c r="M82" s="56">
        <v>141.255</v>
      </c>
      <c r="N82" s="56">
        <v>0</v>
      </c>
      <c r="O82" s="56">
        <v>0</v>
      </c>
      <c r="P82" s="56">
        <v>0</v>
      </c>
      <c r="Q82" s="56">
        <v>0</v>
      </c>
      <c r="R82" s="56">
        <v>615.745</v>
      </c>
      <c r="S82" s="56">
        <v>1146.49</v>
      </c>
      <c r="T82" s="56">
        <v>2371.31</v>
      </c>
      <c r="U82" s="56">
        <v>151.51499999999999</v>
      </c>
      <c r="V82" s="56">
        <v>9962.65</v>
      </c>
      <c r="W82" s="56">
        <v>14.5946</v>
      </c>
      <c r="X82" s="56">
        <v>0</v>
      </c>
      <c r="Y82" s="56">
        <v>0</v>
      </c>
      <c r="Z82" s="56">
        <v>0</v>
      </c>
      <c r="AA82" s="56">
        <v>83.589799999999997</v>
      </c>
      <c r="AB82" s="56">
        <v>0</v>
      </c>
      <c r="AC82" s="56">
        <v>45.121000000000002</v>
      </c>
      <c r="AD82" s="56">
        <v>0</v>
      </c>
      <c r="AE82" s="56">
        <v>0</v>
      </c>
      <c r="AF82" s="56">
        <v>143.30500000000001</v>
      </c>
      <c r="AG82" s="56">
        <v>0</v>
      </c>
      <c r="AH82" s="56">
        <v>0</v>
      </c>
      <c r="AI82" s="56">
        <v>0</v>
      </c>
      <c r="AJ82" s="56">
        <v>0</v>
      </c>
      <c r="AK82" s="56">
        <v>0</v>
      </c>
      <c r="AL82" s="56">
        <v>0</v>
      </c>
      <c r="AM82" s="56">
        <v>0</v>
      </c>
      <c r="AN82" s="56">
        <v>0</v>
      </c>
      <c r="AO82" s="56">
        <v>0</v>
      </c>
      <c r="AP82" s="56">
        <v>0</v>
      </c>
      <c r="AQ82" s="56">
        <v>1.1200000000000001</v>
      </c>
      <c r="AR82" s="56">
        <v>75.97</v>
      </c>
      <c r="AS82" s="56">
        <v>1.1000000000000001</v>
      </c>
      <c r="AT82" s="56">
        <v>0</v>
      </c>
      <c r="AU82" s="56">
        <v>5.27</v>
      </c>
      <c r="AV82" s="56">
        <v>0</v>
      </c>
      <c r="AW82" s="56">
        <v>0</v>
      </c>
      <c r="AX82" s="56">
        <v>5.01</v>
      </c>
      <c r="AY82" s="56">
        <v>12.04</v>
      </c>
      <c r="AZ82" s="56">
        <v>18.79</v>
      </c>
      <c r="BA82" s="56">
        <v>1.1399999999999999</v>
      </c>
      <c r="BB82" s="56">
        <v>120.44</v>
      </c>
      <c r="BC82" s="56">
        <v>83.46</v>
      </c>
      <c r="BD82" s="56">
        <v>0</v>
      </c>
      <c r="BE82" s="56">
        <v>4.0612700000000004</v>
      </c>
      <c r="BF82" s="56">
        <v>1.61297E-2</v>
      </c>
      <c r="BG82" s="56">
        <v>0</v>
      </c>
      <c r="BH82" s="56">
        <v>0</v>
      </c>
      <c r="BI82" s="56">
        <v>0</v>
      </c>
      <c r="BJ82" s="56">
        <v>0</v>
      </c>
      <c r="BK82" s="56">
        <v>9.1244199999999998E-2</v>
      </c>
      <c r="BL82" s="56">
        <v>0.15759500000000001</v>
      </c>
      <c r="BM82" s="56">
        <v>0.30218800000000001</v>
      </c>
      <c r="BN82" s="56">
        <v>1.3338300000000001E-2</v>
      </c>
      <c r="BO82" s="56">
        <v>4.6417700000000002</v>
      </c>
      <c r="BP82" s="56">
        <v>4.0773999999999999</v>
      </c>
      <c r="BQ82" s="56">
        <v>17.3217</v>
      </c>
      <c r="BR82" s="56">
        <v>5915.7</v>
      </c>
      <c r="BS82" s="56">
        <v>141.255</v>
      </c>
      <c r="BT82" s="56">
        <v>0</v>
      </c>
      <c r="BU82" s="56">
        <v>0</v>
      </c>
      <c r="BV82" s="56">
        <v>615.745</v>
      </c>
      <c r="BW82" s="56">
        <v>1151.32</v>
      </c>
      <c r="BX82" s="56">
        <v>2371.31</v>
      </c>
      <c r="BY82" s="56">
        <v>151.51499999999999</v>
      </c>
      <c r="BZ82" s="56">
        <v>10364.200000000001</v>
      </c>
      <c r="CA82" s="56">
        <v>19.670300000000001</v>
      </c>
      <c r="CB82" s="56">
        <v>0</v>
      </c>
      <c r="CC82" s="56">
        <v>0</v>
      </c>
      <c r="CD82" s="56">
        <v>0</v>
      </c>
      <c r="CE82" s="56">
        <v>83.589799999999997</v>
      </c>
      <c r="CF82" s="56">
        <v>0</v>
      </c>
      <c r="CG82" s="56">
        <v>45.121000000000002</v>
      </c>
      <c r="CH82" s="56">
        <v>0</v>
      </c>
      <c r="CI82" s="56">
        <v>0</v>
      </c>
      <c r="CJ82" s="56">
        <v>148.381</v>
      </c>
      <c r="CK82" s="56">
        <v>0</v>
      </c>
      <c r="CL82" s="56">
        <v>0</v>
      </c>
      <c r="CM82" s="56">
        <v>0</v>
      </c>
      <c r="CN82" s="56">
        <v>0</v>
      </c>
      <c r="CO82" s="56">
        <v>0</v>
      </c>
      <c r="CP82" s="56">
        <v>0</v>
      </c>
      <c r="CQ82" s="56">
        <v>0</v>
      </c>
      <c r="CR82" s="56">
        <v>0</v>
      </c>
      <c r="CS82" s="56">
        <v>0</v>
      </c>
      <c r="CT82" s="56">
        <v>0</v>
      </c>
      <c r="CU82" s="56">
        <v>1.52</v>
      </c>
      <c r="CV82" s="56">
        <v>82.68</v>
      </c>
      <c r="CW82" s="56">
        <v>1.1000000000000001</v>
      </c>
      <c r="CX82" s="56">
        <v>0</v>
      </c>
      <c r="CY82" s="56">
        <v>5.27</v>
      </c>
      <c r="CZ82" s="56">
        <v>5.01</v>
      </c>
      <c r="DA82" s="56">
        <v>12.08</v>
      </c>
      <c r="DB82" s="56">
        <v>18.79</v>
      </c>
      <c r="DC82" s="56">
        <v>1.1399999999999999</v>
      </c>
      <c r="DD82" s="56">
        <v>127.59</v>
      </c>
      <c r="DE82" s="56">
        <v>90.57</v>
      </c>
      <c r="DF82" s="56">
        <v>0</v>
      </c>
      <c r="DG82" s="56">
        <v>4.4561000000000002</v>
      </c>
      <c r="DH82" s="56">
        <v>1.61297E-2</v>
      </c>
      <c r="DI82" s="56">
        <v>0</v>
      </c>
      <c r="DJ82" s="56">
        <v>0</v>
      </c>
      <c r="DK82" s="56">
        <v>9.1244199999999998E-2</v>
      </c>
      <c r="DL82" s="56">
        <v>0.15831300000000001</v>
      </c>
      <c r="DM82" s="56">
        <v>0.30218800000000001</v>
      </c>
      <c r="DN82" s="56">
        <v>1.3338300000000001E-2</v>
      </c>
      <c r="DO82" s="56">
        <v>5.0373099999999997</v>
      </c>
      <c r="DP82" s="56">
        <v>4.4722299999999997</v>
      </c>
      <c r="DQ82" s="56" t="s">
        <v>925</v>
      </c>
      <c r="DR82" s="56" t="s">
        <v>875</v>
      </c>
      <c r="DS82" s="56" t="s">
        <v>22</v>
      </c>
      <c r="DT82" s="56">
        <v>0.39554099999999998</v>
      </c>
      <c r="DU82" s="56">
        <v>0.39482299999999998</v>
      </c>
      <c r="DV82" s="56">
        <v>5.6038899999999998</v>
      </c>
      <c r="DW82" s="56">
        <v>7.8502799999999997</v>
      </c>
      <c r="DX82" s="56"/>
      <c r="DY82" s="56"/>
      <c r="DZ82" s="56"/>
      <c r="EA82" s="56"/>
      <c r="EB82" s="56"/>
      <c r="EC82" s="56"/>
      <c r="ED82" s="56"/>
      <c r="EE82" s="56"/>
      <c r="EF82" s="56"/>
      <c r="EG82" s="56"/>
      <c r="EH82" s="56"/>
      <c r="EI82" s="56"/>
      <c r="EJ82" s="56"/>
      <c r="EK82" s="56"/>
      <c r="EL82" s="56"/>
      <c r="EM82" s="56"/>
      <c r="EN82" s="56">
        <v>12.852</v>
      </c>
      <c r="EO82" s="56">
        <v>5523.49</v>
      </c>
      <c r="EP82" s="56">
        <v>141.255</v>
      </c>
      <c r="EQ82" s="56">
        <v>0</v>
      </c>
      <c r="ER82" s="56">
        <v>0</v>
      </c>
      <c r="ES82" s="56">
        <v>0</v>
      </c>
      <c r="ET82" s="56">
        <v>0</v>
      </c>
      <c r="EU82" s="56">
        <v>615.745</v>
      </c>
      <c r="EV82" s="56">
        <v>1146.49</v>
      </c>
      <c r="EW82" s="56">
        <v>2371.31</v>
      </c>
      <c r="EX82" s="56">
        <v>151.51499999999999</v>
      </c>
      <c r="EY82" s="56">
        <v>9962.65</v>
      </c>
      <c r="EZ82" s="56">
        <v>14.5946</v>
      </c>
      <c r="FA82" s="56">
        <v>0</v>
      </c>
      <c r="FB82" s="56">
        <v>0</v>
      </c>
      <c r="FC82" s="56">
        <v>0</v>
      </c>
      <c r="FD82" s="56">
        <v>83.589799999999997</v>
      </c>
      <c r="FE82" s="56">
        <v>0</v>
      </c>
      <c r="FF82" s="56">
        <v>45.121000000000002</v>
      </c>
      <c r="FG82" s="56">
        <v>0</v>
      </c>
      <c r="FH82" s="56">
        <v>0</v>
      </c>
      <c r="FI82" s="56">
        <v>143.30500000000001</v>
      </c>
      <c r="FJ82" s="56">
        <v>0</v>
      </c>
      <c r="FK82" s="56">
        <v>0</v>
      </c>
      <c r="FL82" s="56">
        <v>0</v>
      </c>
      <c r="FM82" s="56">
        <v>0</v>
      </c>
      <c r="FN82" s="56">
        <v>0</v>
      </c>
      <c r="FO82" s="56">
        <v>0</v>
      </c>
      <c r="FP82" s="56">
        <v>0</v>
      </c>
      <c r="FQ82" s="56">
        <v>0</v>
      </c>
      <c r="FR82" s="56">
        <v>0</v>
      </c>
      <c r="FS82" s="56">
        <v>0</v>
      </c>
      <c r="FT82" s="56">
        <v>1.1200000000000001</v>
      </c>
      <c r="FU82" s="56">
        <v>75.97</v>
      </c>
      <c r="FV82" s="56">
        <v>1.1000000000000001</v>
      </c>
      <c r="FW82" s="56">
        <v>0</v>
      </c>
      <c r="FX82" s="56">
        <v>5.27</v>
      </c>
      <c r="FY82" s="56">
        <v>0</v>
      </c>
      <c r="FZ82" s="56">
        <v>0</v>
      </c>
      <c r="GA82" s="56">
        <v>5.01</v>
      </c>
      <c r="GB82" s="56">
        <v>12.04</v>
      </c>
      <c r="GC82" s="56">
        <v>18.79</v>
      </c>
      <c r="GD82" s="56">
        <v>1.1399999999999999</v>
      </c>
      <c r="GE82" s="56">
        <v>120.44</v>
      </c>
      <c r="GF82" s="56">
        <v>0</v>
      </c>
      <c r="GG82" s="56">
        <v>4.0612700000000004</v>
      </c>
      <c r="GH82" s="56">
        <v>1.61297E-2</v>
      </c>
      <c r="GI82" s="56">
        <v>0</v>
      </c>
      <c r="GJ82" s="56">
        <v>0</v>
      </c>
      <c r="GK82" s="56">
        <v>0</v>
      </c>
      <c r="GL82" s="56">
        <v>0</v>
      </c>
      <c r="GM82" s="56">
        <v>9.1244199999999998E-2</v>
      </c>
      <c r="GN82" s="56">
        <v>0.15759500000000001</v>
      </c>
      <c r="GO82" s="56">
        <v>0.30218800000000001</v>
      </c>
      <c r="GP82" s="56">
        <v>1.3338300000000001E-2</v>
      </c>
      <c r="GQ82" s="56">
        <v>4.6417700000000002</v>
      </c>
      <c r="GR82" s="56">
        <v>76.388900000000007</v>
      </c>
      <c r="GS82" s="56">
        <v>12431.4</v>
      </c>
      <c r="GT82" s="56">
        <v>141.255</v>
      </c>
      <c r="GU82" s="56">
        <v>0</v>
      </c>
      <c r="GV82" s="56">
        <v>0</v>
      </c>
      <c r="GW82" s="56">
        <v>2615</v>
      </c>
      <c r="GX82" s="56">
        <v>989.00099999999998</v>
      </c>
      <c r="GY82" s="56">
        <v>3267.2</v>
      </c>
      <c r="GZ82" s="56">
        <v>327.5</v>
      </c>
      <c r="HA82" s="56">
        <v>19847.7</v>
      </c>
      <c r="HB82" s="56">
        <v>63.584499999999998</v>
      </c>
      <c r="HC82" s="56">
        <v>0</v>
      </c>
      <c r="HD82" s="56">
        <v>0</v>
      </c>
      <c r="HE82" s="56">
        <v>0</v>
      </c>
      <c r="HF82" s="56">
        <v>138.68700000000001</v>
      </c>
      <c r="HG82" s="56">
        <v>0</v>
      </c>
      <c r="HH82" s="56">
        <v>73.400000000000006</v>
      </c>
      <c r="HI82" s="56">
        <v>0</v>
      </c>
      <c r="HJ82" s="56">
        <v>0</v>
      </c>
      <c r="HK82" s="56">
        <v>275.67200000000003</v>
      </c>
      <c r="HL82" s="56">
        <v>0</v>
      </c>
      <c r="HM82" s="56">
        <v>0</v>
      </c>
      <c r="HN82" s="56">
        <v>0</v>
      </c>
      <c r="HO82" s="56">
        <v>0</v>
      </c>
      <c r="HP82" s="56">
        <v>0</v>
      </c>
      <c r="HQ82" s="56">
        <v>0</v>
      </c>
      <c r="HR82" s="56">
        <v>0</v>
      </c>
      <c r="HS82" s="56">
        <v>0</v>
      </c>
      <c r="HT82" s="56">
        <v>0</v>
      </c>
      <c r="HU82" s="56">
        <v>0</v>
      </c>
      <c r="HV82" s="56">
        <v>5</v>
      </c>
      <c r="HW82" s="56">
        <v>153.13</v>
      </c>
      <c r="HX82" s="56">
        <v>1.1000000000000001</v>
      </c>
      <c r="HY82" s="56">
        <v>0</v>
      </c>
      <c r="HZ82" s="56">
        <v>8.75</v>
      </c>
      <c r="IA82" s="56">
        <v>21.65</v>
      </c>
      <c r="IB82" s="56">
        <v>12.26</v>
      </c>
      <c r="IC82" s="56">
        <v>26.12</v>
      </c>
      <c r="ID82" s="56">
        <v>2.36</v>
      </c>
      <c r="IE82" s="56">
        <v>230.37</v>
      </c>
      <c r="IF82" s="56">
        <v>0</v>
      </c>
      <c r="IG82" s="56">
        <v>6.7819200000000004</v>
      </c>
      <c r="IH82" s="56">
        <v>1.61297E-2</v>
      </c>
      <c r="II82" s="56">
        <v>0</v>
      </c>
      <c r="IJ82" s="56">
        <v>0</v>
      </c>
      <c r="IK82" s="56">
        <v>0.41129599999999999</v>
      </c>
      <c r="IL82" s="56">
        <v>0.118258</v>
      </c>
      <c r="IM82" s="56">
        <v>0.43522</v>
      </c>
      <c r="IN82" s="56">
        <v>4.56421E-3</v>
      </c>
      <c r="IO82" s="56">
        <v>7.7673899999999998</v>
      </c>
      <c r="IP82" s="56">
        <v>50.4</v>
      </c>
      <c r="IQ82" s="56">
        <v>0</v>
      </c>
      <c r="IR82" s="56">
        <v>53.4</v>
      </c>
      <c r="IS82" s="56">
        <v>0</v>
      </c>
      <c r="IT82" s="56">
        <v>0</v>
      </c>
      <c r="IU82" s="56">
        <v>77.16</v>
      </c>
      <c r="IV82" s="56">
        <v>6.3</v>
      </c>
      <c r="IW82" s="56">
        <v>83.9</v>
      </c>
      <c r="IX82" s="56">
        <v>6.67</v>
      </c>
      <c r="IY82" s="56">
        <v>77.16</v>
      </c>
      <c r="IZ82" s="56">
        <v>6.3</v>
      </c>
      <c r="JA82" s="56">
        <v>154.72</v>
      </c>
      <c r="JB82" s="56">
        <v>13.26</v>
      </c>
      <c r="JC82" s="56">
        <v>1</v>
      </c>
      <c r="JD82" s="56"/>
      <c r="JE82" s="56"/>
      <c r="JF82" s="56"/>
      <c r="JG82" s="56"/>
      <c r="JH82" s="56"/>
      <c r="JI82" s="56"/>
      <c r="JJ82" s="56"/>
      <c r="JK82" s="56"/>
      <c r="JL82" s="56"/>
      <c r="JM82" s="56"/>
      <c r="JN82" s="56"/>
      <c r="JO82" s="56"/>
    </row>
    <row r="83" spans="1:275" x14ac:dyDescent="0.25">
      <c r="A83" s="58">
        <v>43069.352650462963</v>
      </c>
      <c r="B83" s="56" t="s">
        <v>411</v>
      </c>
      <c r="C83" s="56" t="s">
        <v>652</v>
      </c>
      <c r="D83" s="56">
        <v>16</v>
      </c>
      <c r="E83" s="56">
        <v>1</v>
      </c>
      <c r="F83" s="56">
        <v>2700</v>
      </c>
      <c r="G83" s="56" t="s">
        <v>104</v>
      </c>
      <c r="H83" s="56" t="s">
        <v>105</v>
      </c>
      <c r="I83" s="56">
        <v>4.1500000000000004</v>
      </c>
      <c r="J83" s="56">
        <v>55.7</v>
      </c>
      <c r="K83" s="56">
        <v>465.82400000000001</v>
      </c>
      <c r="L83" s="56">
        <v>63.145499999999998</v>
      </c>
      <c r="M83" s="56">
        <v>141.255</v>
      </c>
      <c r="N83" s="56">
        <v>0</v>
      </c>
      <c r="O83" s="56">
        <v>0</v>
      </c>
      <c r="P83" s="56">
        <v>0</v>
      </c>
      <c r="Q83" s="56">
        <v>0</v>
      </c>
      <c r="R83" s="56">
        <v>615.745</v>
      </c>
      <c r="S83" s="56">
        <v>982.46799999999996</v>
      </c>
      <c r="T83" s="56">
        <v>2371.31</v>
      </c>
      <c r="U83" s="56">
        <v>151.51499999999999</v>
      </c>
      <c r="V83" s="56">
        <v>4791.26</v>
      </c>
      <c r="W83" s="56">
        <v>530.30499999999995</v>
      </c>
      <c r="X83" s="56">
        <v>0</v>
      </c>
      <c r="Y83" s="56">
        <v>0</v>
      </c>
      <c r="Z83" s="56">
        <v>0</v>
      </c>
      <c r="AA83" s="56">
        <v>143.185</v>
      </c>
      <c r="AB83" s="56">
        <v>0</v>
      </c>
      <c r="AC83" s="56">
        <v>45.121000000000002</v>
      </c>
      <c r="AD83" s="56">
        <v>0</v>
      </c>
      <c r="AE83" s="56">
        <v>0</v>
      </c>
      <c r="AF83" s="56">
        <v>718.61199999999997</v>
      </c>
      <c r="AG83" s="56">
        <v>0</v>
      </c>
      <c r="AH83" s="56">
        <v>0</v>
      </c>
      <c r="AI83" s="56">
        <v>0</v>
      </c>
      <c r="AJ83" s="56">
        <v>0</v>
      </c>
      <c r="AK83" s="56">
        <v>0</v>
      </c>
      <c r="AL83" s="56">
        <v>0</v>
      </c>
      <c r="AM83" s="56">
        <v>0</v>
      </c>
      <c r="AN83" s="56">
        <v>0</v>
      </c>
      <c r="AO83" s="56">
        <v>0</v>
      </c>
      <c r="AP83" s="56">
        <v>0</v>
      </c>
      <c r="AQ83" s="56">
        <v>38.68</v>
      </c>
      <c r="AR83" s="56">
        <v>1.66</v>
      </c>
      <c r="AS83" s="56">
        <v>1.0900000000000001</v>
      </c>
      <c r="AT83" s="56">
        <v>0</v>
      </c>
      <c r="AU83" s="56">
        <v>8.9</v>
      </c>
      <c r="AV83" s="56">
        <v>0</v>
      </c>
      <c r="AW83" s="56">
        <v>0</v>
      </c>
      <c r="AX83" s="56">
        <v>4.9400000000000004</v>
      </c>
      <c r="AY83" s="56">
        <v>10.72</v>
      </c>
      <c r="AZ83" s="56">
        <v>18.690000000000001</v>
      </c>
      <c r="BA83" s="56">
        <v>1.1299999999999999</v>
      </c>
      <c r="BB83" s="56">
        <v>85.81</v>
      </c>
      <c r="BC83" s="56">
        <v>50.33</v>
      </c>
      <c r="BD83" s="56">
        <v>0</v>
      </c>
      <c r="BE83" s="56">
        <v>9.9243700000000004E-2</v>
      </c>
      <c r="BF83" s="56">
        <v>1.61297E-2</v>
      </c>
      <c r="BG83" s="56">
        <v>0</v>
      </c>
      <c r="BH83" s="56">
        <v>0</v>
      </c>
      <c r="BI83" s="56">
        <v>0</v>
      </c>
      <c r="BJ83" s="56">
        <v>0</v>
      </c>
      <c r="BK83" s="56">
        <v>9.1244199999999998E-2</v>
      </c>
      <c r="BL83" s="56">
        <v>0.141681</v>
      </c>
      <c r="BM83" s="56">
        <v>0.30218800000000001</v>
      </c>
      <c r="BN83" s="56">
        <v>1.3338300000000001E-2</v>
      </c>
      <c r="BO83" s="56">
        <v>0.663825</v>
      </c>
      <c r="BP83" s="56">
        <v>0.115373</v>
      </c>
      <c r="BQ83" s="56">
        <v>485.31200000000001</v>
      </c>
      <c r="BR83" s="56">
        <v>140.55000000000001</v>
      </c>
      <c r="BS83" s="56">
        <v>141.255</v>
      </c>
      <c r="BT83" s="56">
        <v>0</v>
      </c>
      <c r="BU83" s="56">
        <v>0</v>
      </c>
      <c r="BV83" s="56">
        <v>615.745</v>
      </c>
      <c r="BW83" s="56">
        <v>991.94500000000005</v>
      </c>
      <c r="BX83" s="56">
        <v>2371.31</v>
      </c>
      <c r="BY83" s="56">
        <v>151.51499999999999</v>
      </c>
      <c r="BZ83" s="56">
        <v>4897.63</v>
      </c>
      <c r="CA83" s="56">
        <v>552.49099999999999</v>
      </c>
      <c r="CB83" s="56">
        <v>0</v>
      </c>
      <c r="CC83" s="56">
        <v>0</v>
      </c>
      <c r="CD83" s="56">
        <v>0</v>
      </c>
      <c r="CE83" s="56">
        <v>143.185</v>
      </c>
      <c r="CF83" s="56">
        <v>0</v>
      </c>
      <c r="CG83" s="56">
        <v>45.121000000000002</v>
      </c>
      <c r="CH83" s="56">
        <v>0</v>
      </c>
      <c r="CI83" s="56">
        <v>0</v>
      </c>
      <c r="CJ83" s="56">
        <v>740.79700000000003</v>
      </c>
      <c r="CK83" s="56">
        <v>0</v>
      </c>
      <c r="CL83" s="56">
        <v>0</v>
      </c>
      <c r="CM83" s="56">
        <v>0</v>
      </c>
      <c r="CN83" s="56">
        <v>0</v>
      </c>
      <c r="CO83" s="56">
        <v>0</v>
      </c>
      <c r="CP83" s="56">
        <v>0</v>
      </c>
      <c r="CQ83" s="56">
        <v>0</v>
      </c>
      <c r="CR83" s="56">
        <v>0</v>
      </c>
      <c r="CS83" s="56">
        <v>0</v>
      </c>
      <c r="CT83" s="56">
        <v>0</v>
      </c>
      <c r="CU83" s="56">
        <v>40.51</v>
      </c>
      <c r="CV83" s="56">
        <v>3.98</v>
      </c>
      <c r="CW83" s="56">
        <v>1.0900000000000001</v>
      </c>
      <c r="CX83" s="56">
        <v>0</v>
      </c>
      <c r="CY83" s="56">
        <v>8.9</v>
      </c>
      <c r="CZ83" s="56">
        <v>4.9400000000000004</v>
      </c>
      <c r="DA83" s="56">
        <v>10.81</v>
      </c>
      <c r="DB83" s="56">
        <v>18.690000000000001</v>
      </c>
      <c r="DC83" s="56">
        <v>1.1299999999999999</v>
      </c>
      <c r="DD83" s="56">
        <v>90.05</v>
      </c>
      <c r="DE83" s="56">
        <v>54.48</v>
      </c>
      <c r="DF83" s="56">
        <v>0</v>
      </c>
      <c r="DG83" s="56">
        <v>0.249533</v>
      </c>
      <c r="DH83" s="56">
        <v>1.61297E-2</v>
      </c>
      <c r="DI83" s="56">
        <v>0</v>
      </c>
      <c r="DJ83" s="56">
        <v>0</v>
      </c>
      <c r="DK83" s="56">
        <v>9.1244199999999998E-2</v>
      </c>
      <c r="DL83" s="56">
        <v>0.14355999999999999</v>
      </c>
      <c r="DM83" s="56">
        <v>0.30218800000000001</v>
      </c>
      <c r="DN83" s="56">
        <v>1.3338300000000001E-2</v>
      </c>
      <c r="DO83" s="56">
        <v>0.81599299999999997</v>
      </c>
      <c r="DP83" s="56">
        <v>0.26566299999999998</v>
      </c>
      <c r="DQ83" s="56" t="s">
        <v>925</v>
      </c>
      <c r="DR83" s="56" t="s">
        <v>875</v>
      </c>
      <c r="DS83" s="56" t="s">
        <v>22</v>
      </c>
      <c r="DT83" s="56">
        <v>0.152169</v>
      </c>
      <c r="DU83" s="56">
        <v>0.15028900000000001</v>
      </c>
      <c r="DV83" s="56">
        <v>4.7084999999999999</v>
      </c>
      <c r="DW83" s="56">
        <v>7.61747</v>
      </c>
      <c r="DX83" s="56"/>
      <c r="DY83" s="56"/>
      <c r="DZ83" s="56"/>
      <c r="EA83" s="56"/>
      <c r="EB83" s="56"/>
      <c r="EC83" s="56"/>
      <c r="ED83" s="56"/>
      <c r="EE83" s="56"/>
      <c r="EF83" s="56"/>
      <c r="EG83" s="56"/>
      <c r="EH83" s="56"/>
      <c r="EI83" s="56"/>
      <c r="EJ83" s="56"/>
      <c r="EK83" s="56"/>
      <c r="EL83" s="56"/>
      <c r="EM83" s="56"/>
      <c r="EN83" s="56">
        <v>465.82400000000001</v>
      </c>
      <c r="EO83" s="56">
        <v>63.145499999999998</v>
      </c>
      <c r="EP83" s="56">
        <v>141.255</v>
      </c>
      <c r="EQ83" s="56">
        <v>0</v>
      </c>
      <c r="ER83" s="56">
        <v>0</v>
      </c>
      <c r="ES83" s="56">
        <v>0</v>
      </c>
      <c r="ET83" s="56">
        <v>0</v>
      </c>
      <c r="EU83" s="56">
        <v>615.745</v>
      </c>
      <c r="EV83" s="56">
        <v>982.46799999999996</v>
      </c>
      <c r="EW83" s="56">
        <v>2371.31</v>
      </c>
      <c r="EX83" s="56">
        <v>151.51499999999999</v>
      </c>
      <c r="EY83" s="56">
        <v>4791.26</v>
      </c>
      <c r="EZ83" s="56">
        <v>530.30499999999995</v>
      </c>
      <c r="FA83" s="56">
        <v>0</v>
      </c>
      <c r="FB83" s="56">
        <v>0</v>
      </c>
      <c r="FC83" s="56">
        <v>0</v>
      </c>
      <c r="FD83" s="56">
        <v>143.185</v>
      </c>
      <c r="FE83" s="56">
        <v>0</v>
      </c>
      <c r="FF83" s="56">
        <v>45.121000000000002</v>
      </c>
      <c r="FG83" s="56">
        <v>0</v>
      </c>
      <c r="FH83" s="56">
        <v>0</v>
      </c>
      <c r="FI83" s="56">
        <v>718.61199999999997</v>
      </c>
      <c r="FJ83" s="56">
        <v>0</v>
      </c>
      <c r="FK83" s="56">
        <v>0</v>
      </c>
      <c r="FL83" s="56">
        <v>0</v>
      </c>
      <c r="FM83" s="56">
        <v>0</v>
      </c>
      <c r="FN83" s="56">
        <v>0</v>
      </c>
      <c r="FO83" s="56">
        <v>0</v>
      </c>
      <c r="FP83" s="56">
        <v>0</v>
      </c>
      <c r="FQ83" s="56">
        <v>0</v>
      </c>
      <c r="FR83" s="56">
        <v>0</v>
      </c>
      <c r="FS83" s="56">
        <v>0</v>
      </c>
      <c r="FT83" s="56">
        <v>38.68</v>
      </c>
      <c r="FU83" s="56">
        <v>1.66</v>
      </c>
      <c r="FV83" s="56">
        <v>1.0900000000000001</v>
      </c>
      <c r="FW83" s="56">
        <v>0</v>
      </c>
      <c r="FX83" s="56">
        <v>8.9</v>
      </c>
      <c r="FY83" s="56">
        <v>0</v>
      </c>
      <c r="FZ83" s="56">
        <v>0</v>
      </c>
      <c r="GA83" s="56">
        <v>4.9400000000000004</v>
      </c>
      <c r="GB83" s="56">
        <v>10.72</v>
      </c>
      <c r="GC83" s="56">
        <v>18.690000000000001</v>
      </c>
      <c r="GD83" s="56">
        <v>1.1299999999999999</v>
      </c>
      <c r="GE83" s="56">
        <v>85.81</v>
      </c>
      <c r="GF83" s="56">
        <v>0</v>
      </c>
      <c r="GG83" s="56">
        <v>9.9243700000000004E-2</v>
      </c>
      <c r="GH83" s="56">
        <v>1.61297E-2</v>
      </c>
      <c r="GI83" s="56">
        <v>0</v>
      </c>
      <c r="GJ83" s="56">
        <v>0</v>
      </c>
      <c r="GK83" s="56">
        <v>0</v>
      </c>
      <c r="GL83" s="56">
        <v>0</v>
      </c>
      <c r="GM83" s="56">
        <v>9.1244199999999998E-2</v>
      </c>
      <c r="GN83" s="56">
        <v>0.141681</v>
      </c>
      <c r="GO83" s="56">
        <v>0.30218800000000001</v>
      </c>
      <c r="GP83" s="56">
        <v>1.3338300000000001E-2</v>
      </c>
      <c r="GQ83" s="56">
        <v>0.663825</v>
      </c>
      <c r="GR83" s="56">
        <v>705.41899999999998</v>
      </c>
      <c r="GS83" s="56">
        <v>563.79399999999998</v>
      </c>
      <c r="GT83" s="56">
        <v>141.255</v>
      </c>
      <c r="GU83" s="56">
        <v>0</v>
      </c>
      <c r="GV83" s="56">
        <v>0</v>
      </c>
      <c r="GW83" s="56">
        <v>2615</v>
      </c>
      <c r="GX83" s="56">
        <v>989.00099999999998</v>
      </c>
      <c r="GY83" s="56">
        <v>3267.2</v>
      </c>
      <c r="GZ83" s="56">
        <v>327.5</v>
      </c>
      <c r="HA83" s="56">
        <v>8609.17</v>
      </c>
      <c r="HB83" s="56">
        <v>588.66300000000001</v>
      </c>
      <c r="HC83" s="56">
        <v>0</v>
      </c>
      <c r="HD83" s="56">
        <v>0</v>
      </c>
      <c r="HE83" s="56">
        <v>0</v>
      </c>
      <c r="HF83" s="56">
        <v>196.17500000000001</v>
      </c>
      <c r="HG83" s="56">
        <v>0</v>
      </c>
      <c r="HH83" s="56">
        <v>73.400000000000006</v>
      </c>
      <c r="HI83" s="56">
        <v>0</v>
      </c>
      <c r="HJ83" s="56">
        <v>0</v>
      </c>
      <c r="HK83" s="56">
        <v>858.23800000000006</v>
      </c>
      <c r="HL83" s="56">
        <v>0</v>
      </c>
      <c r="HM83" s="56">
        <v>0</v>
      </c>
      <c r="HN83" s="56">
        <v>0</v>
      </c>
      <c r="HO83" s="56">
        <v>0</v>
      </c>
      <c r="HP83" s="56">
        <v>0</v>
      </c>
      <c r="HQ83" s="56">
        <v>0</v>
      </c>
      <c r="HR83" s="56">
        <v>0</v>
      </c>
      <c r="HS83" s="56">
        <v>0</v>
      </c>
      <c r="HT83" s="56">
        <v>0</v>
      </c>
      <c r="HU83" s="56">
        <v>0</v>
      </c>
      <c r="HV83" s="56">
        <v>44.47</v>
      </c>
      <c r="HW83" s="56">
        <v>16.079999999999998</v>
      </c>
      <c r="HX83" s="56">
        <v>1.0900000000000001</v>
      </c>
      <c r="HY83" s="56">
        <v>0</v>
      </c>
      <c r="HZ83" s="56">
        <v>12.2</v>
      </c>
      <c r="IA83" s="56">
        <v>21.32</v>
      </c>
      <c r="IB83" s="56">
        <v>12.23</v>
      </c>
      <c r="IC83" s="56">
        <v>25.97</v>
      </c>
      <c r="ID83" s="56">
        <v>2.31</v>
      </c>
      <c r="IE83" s="56">
        <v>135.66999999999999</v>
      </c>
      <c r="IF83" s="56">
        <v>0</v>
      </c>
      <c r="IG83" s="56">
        <v>1.1144099999999999</v>
      </c>
      <c r="IH83" s="56">
        <v>1.61297E-2</v>
      </c>
      <c r="II83" s="56">
        <v>0</v>
      </c>
      <c r="IJ83" s="56">
        <v>0</v>
      </c>
      <c r="IK83" s="56">
        <v>0.41129599999999999</v>
      </c>
      <c r="IL83" s="56">
        <v>0.118258</v>
      </c>
      <c r="IM83" s="56">
        <v>0.43522</v>
      </c>
      <c r="IN83" s="56">
        <v>4.56421E-3</v>
      </c>
      <c r="IO83" s="56">
        <v>2.0998800000000002</v>
      </c>
      <c r="IP83" s="56">
        <v>55.7</v>
      </c>
      <c r="IQ83" s="56">
        <v>0</v>
      </c>
      <c r="IR83" s="56">
        <v>58.5</v>
      </c>
      <c r="IS83" s="56">
        <v>0</v>
      </c>
      <c r="IT83" s="56">
        <v>0</v>
      </c>
      <c r="IU83" s="56">
        <v>5.82</v>
      </c>
      <c r="IV83" s="56">
        <v>44.51</v>
      </c>
      <c r="IW83" s="56">
        <v>8.2799999999999994</v>
      </c>
      <c r="IX83" s="56">
        <v>46.2</v>
      </c>
      <c r="IY83" s="56">
        <v>5.82</v>
      </c>
      <c r="IZ83" s="56">
        <v>44.51</v>
      </c>
      <c r="JA83" s="56">
        <v>21.74</v>
      </c>
      <c r="JB83" s="56">
        <v>52.1</v>
      </c>
      <c r="JC83" s="56">
        <v>1</v>
      </c>
      <c r="JD83" s="56"/>
      <c r="JE83" s="56"/>
      <c r="JF83" s="56"/>
      <c r="JG83" s="56"/>
      <c r="JH83" s="56"/>
      <c r="JI83" s="56"/>
      <c r="JJ83" s="56"/>
      <c r="JK83" s="56"/>
      <c r="JL83" s="56"/>
      <c r="JM83" s="56"/>
      <c r="JN83" s="56"/>
      <c r="JO83" s="56"/>
    </row>
    <row r="84" spans="1:275" x14ac:dyDescent="0.25">
      <c r="A84" s="58">
        <v>43069.352418981478</v>
      </c>
      <c r="B84" s="56" t="s">
        <v>412</v>
      </c>
      <c r="C84" s="56" t="s">
        <v>653</v>
      </c>
      <c r="D84" s="56">
        <v>1</v>
      </c>
      <c r="E84" s="56">
        <v>8</v>
      </c>
      <c r="F84" s="56">
        <v>6960</v>
      </c>
      <c r="G84" s="56" t="s">
        <v>104</v>
      </c>
      <c r="H84" s="56" t="s">
        <v>134</v>
      </c>
      <c r="I84" s="56">
        <v>-0.55000000000000004</v>
      </c>
      <c r="J84" s="56">
        <v>62.4</v>
      </c>
      <c r="K84" s="56">
        <v>454.54899999999998</v>
      </c>
      <c r="L84" s="56">
        <v>0</v>
      </c>
      <c r="M84" s="56">
        <v>785.77200000000005</v>
      </c>
      <c r="N84" s="56">
        <v>0</v>
      </c>
      <c r="O84" s="56">
        <v>0</v>
      </c>
      <c r="P84" s="56">
        <v>0</v>
      </c>
      <c r="Q84" s="56">
        <v>0</v>
      </c>
      <c r="R84" s="56">
        <v>2033.7</v>
      </c>
      <c r="S84" s="56">
        <v>5286.92</v>
      </c>
      <c r="T84" s="56">
        <v>12062</v>
      </c>
      <c r="U84" s="56">
        <v>433.91399999999999</v>
      </c>
      <c r="V84" s="56">
        <v>21056.799999999999</v>
      </c>
      <c r="W84" s="56">
        <v>516.11500000000001</v>
      </c>
      <c r="X84" s="56">
        <v>0</v>
      </c>
      <c r="Y84" s="56">
        <v>0</v>
      </c>
      <c r="Z84" s="56">
        <v>0</v>
      </c>
      <c r="AA84" s="56">
        <v>771.14800000000002</v>
      </c>
      <c r="AB84" s="56">
        <v>0</v>
      </c>
      <c r="AC84" s="56">
        <v>287.95400000000001</v>
      </c>
      <c r="AD84" s="56">
        <v>0</v>
      </c>
      <c r="AE84" s="56">
        <v>0</v>
      </c>
      <c r="AF84" s="56">
        <v>1575.22</v>
      </c>
      <c r="AG84" s="56">
        <v>0</v>
      </c>
      <c r="AH84" s="56">
        <v>0</v>
      </c>
      <c r="AI84" s="56">
        <v>0</v>
      </c>
      <c r="AJ84" s="56">
        <v>0</v>
      </c>
      <c r="AK84" s="56">
        <v>0</v>
      </c>
      <c r="AL84" s="56">
        <v>0</v>
      </c>
      <c r="AM84" s="56">
        <v>0</v>
      </c>
      <c r="AN84" s="56">
        <v>0</v>
      </c>
      <c r="AO84" s="56">
        <v>0</v>
      </c>
      <c r="AP84" s="56">
        <v>0</v>
      </c>
      <c r="AQ84" s="56">
        <v>14.48</v>
      </c>
      <c r="AR84" s="56">
        <v>0</v>
      </c>
      <c r="AS84" s="56">
        <v>2.4700000000000002</v>
      </c>
      <c r="AT84" s="56">
        <v>0</v>
      </c>
      <c r="AU84" s="56">
        <v>18.329999999999998</v>
      </c>
      <c r="AV84" s="56">
        <v>0</v>
      </c>
      <c r="AW84" s="56">
        <v>0</v>
      </c>
      <c r="AX84" s="56">
        <v>6.6</v>
      </c>
      <c r="AY84" s="56">
        <v>23.82</v>
      </c>
      <c r="AZ84" s="56">
        <v>38.54</v>
      </c>
      <c r="BA84" s="56">
        <v>1.31</v>
      </c>
      <c r="BB84" s="56">
        <v>105.55</v>
      </c>
      <c r="BC84" s="56">
        <v>35.28</v>
      </c>
      <c r="BD84" s="59">
        <v>3.8573199999999997E-18</v>
      </c>
      <c r="BE84" s="56">
        <v>0</v>
      </c>
      <c r="BF84" s="56">
        <v>8.9726299999999995E-2</v>
      </c>
      <c r="BG84" s="56">
        <v>0</v>
      </c>
      <c r="BH84" s="56">
        <v>0</v>
      </c>
      <c r="BI84" s="56">
        <v>0</v>
      </c>
      <c r="BJ84" s="56">
        <v>0</v>
      </c>
      <c r="BK84" s="56">
        <v>0.30136400000000002</v>
      </c>
      <c r="BL84" s="56">
        <v>0.69449499999999997</v>
      </c>
      <c r="BM84" s="56">
        <v>1.54311</v>
      </c>
      <c r="BN84" s="56">
        <v>3.8198599999999999E-2</v>
      </c>
      <c r="BO84" s="56">
        <v>2.66689</v>
      </c>
      <c r="BP84" s="56">
        <v>8.9726299999999995E-2</v>
      </c>
      <c r="BQ84" s="56">
        <v>427.97699999999998</v>
      </c>
      <c r="BR84" s="56">
        <v>9.4939900000000002</v>
      </c>
      <c r="BS84" s="56">
        <v>785.77200000000005</v>
      </c>
      <c r="BT84" s="56">
        <v>0</v>
      </c>
      <c r="BU84" s="56">
        <v>0</v>
      </c>
      <c r="BV84" s="56">
        <v>2033.7</v>
      </c>
      <c r="BW84" s="56">
        <v>5319.46</v>
      </c>
      <c r="BX84" s="56">
        <v>12062</v>
      </c>
      <c r="BY84" s="56">
        <v>433.91399999999999</v>
      </c>
      <c r="BZ84" s="56">
        <v>21072.3</v>
      </c>
      <c r="CA84" s="56">
        <v>485.94400000000002</v>
      </c>
      <c r="CB84" s="56">
        <v>0</v>
      </c>
      <c r="CC84" s="56">
        <v>0</v>
      </c>
      <c r="CD84" s="56">
        <v>0</v>
      </c>
      <c r="CE84" s="56">
        <v>771.14800000000002</v>
      </c>
      <c r="CF84" s="56">
        <v>0</v>
      </c>
      <c r="CG84" s="56">
        <v>287.95400000000001</v>
      </c>
      <c r="CH84" s="56">
        <v>0</v>
      </c>
      <c r="CI84" s="56">
        <v>0</v>
      </c>
      <c r="CJ84" s="56">
        <v>1545.05</v>
      </c>
      <c r="CK84" s="56">
        <v>0</v>
      </c>
      <c r="CL84" s="56">
        <v>0</v>
      </c>
      <c r="CM84" s="56">
        <v>0</v>
      </c>
      <c r="CN84" s="56">
        <v>0</v>
      </c>
      <c r="CO84" s="56">
        <v>0</v>
      </c>
      <c r="CP84" s="56">
        <v>0</v>
      </c>
      <c r="CQ84" s="56">
        <v>0</v>
      </c>
      <c r="CR84" s="56">
        <v>0</v>
      </c>
      <c r="CS84" s="56">
        <v>0</v>
      </c>
      <c r="CT84" s="56">
        <v>0</v>
      </c>
      <c r="CU84" s="56">
        <v>13.83</v>
      </c>
      <c r="CV84" s="56">
        <v>0.1</v>
      </c>
      <c r="CW84" s="56">
        <v>2.4700000000000002</v>
      </c>
      <c r="CX84" s="56">
        <v>0</v>
      </c>
      <c r="CY84" s="56">
        <v>18.329999999999998</v>
      </c>
      <c r="CZ84" s="56">
        <v>6.6</v>
      </c>
      <c r="DA84" s="56">
        <v>23.95</v>
      </c>
      <c r="DB84" s="56">
        <v>38.54</v>
      </c>
      <c r="DC84" s="56">
        <v>1.31</v>
      </c>
      <c r="DD84" s="56">
        <v>105.13</v>
      </c>
      <c r="DE84" s="56">
        <v>34.729999999999997</v>
      </c>
      <c r="DF84" s="56">
        <v>0</v>
      </c>
      <c r="DG84" s="56">
        <v>3.4056400000000001E-3</v>
      </c>
      <c r="DH84" s="56">
        <v>8.9726299999999995E-2</v>
      </c>
      <c r="DI84" s="56">
        <v>0</v>
      </c>
      <c r="DJ84" s="56">
        <v>0</v>
      </c>
      <c r="DK84" s="56">
        <v>0.30136400000000002</v>
      </c>
      <c r="DL84" s="56">
        <v>0.70475900000000002</v>
      </c>
      <c r="DM84" s="56">
        <v>1.54311</v>
      </c>
      <c r="DN84" s="56">
        <v>3.8198599999999999E-2</v>
      </c>
      <c r="DO84" s="56">
        <v>2.6805599999999998</v>
      </c>
      <c r="DP84" s="56">
        <v>9.3131900000000004E-2</v>
      </c>
      <c r="DQ84" s="56" t="s">
        <v>925</v>
      </c>
      <c r="DR84" s="56" t="s">
        <v>875</v>
      </c>
      <c r="DS84" s="56" t="s">
        <v>22</v>
      </c>
      <c r="DT84" s="56">
        <v>1.36705E-2</v>
      </c>
      <c r="DU84" s="56">
        <v>3.4056400000000001E-3</v>
      </c>
      <c r="DV84" s="56">
        <v>-0.399505</v>
      </c>
      <c r="DW84" s="56">
        <v>-1.58365</v>
      </c>
      <c r="DX84" s="56"/>
      <c r="DY84" s="56"/>
      <c r="DZ84" s="56"/>
      <c r="EA84" s="56"/>
      <c r="EB84" s="56"/>
      <c r="EC84" s="56"/>
      <c r="ED84" s="56"/>
      <c r="EE84" s="56"/>
      <c r="EF84" s="56"/>
      <c r="EG84" s="56"/>
      <c r="EH84" s="56"/>
      <c r="EI84" s="56"/>
      <c r="EJ84" s="56"/>
      <c r="EK84" s="56"/>
      <c r="EL84" s="56"/>
      <c r="EM84" s="56"/>
      <c r="EN84" s="56">
        <v>454.54899999999998</v>
      </c>
      <c r="EO84" s="56">
        <v>0</v>
      </c>
      <c r="EP84" s="56">
        <v>785.77200000000005</v>
      </c>
      <c r="EQ84" s="56">
        <v>0</v>
      </c>
      <c r="ER84" s="56">
        <v>0</v>
      </c>
      <c r="ES84" s="56">
        <v>0</v>
      </c>
      <c r="ET84" s="56">
        <v>0</v>
      </c>
      <c r="EU84" s="56">
        <v>2033.7</v>
      </c>
      <c r="EV84" s="56">
        <v>5286.92</v>
      </c>
      <c r="EW84" s="56">
        <v>12062</v>
      </c>
      <c r="EX84" s="56">
        <v>433.91399999999999</v>
      </c>
      <c r="EY84" s="56">
        <v>21056.799999999999</v>
      </c>
      <c r="EZ84" s="56">
        <v>516.11500000000001</v>
      </c>
      <c r="FA84" s="56">
        <v>0</v>
      </c>
      <c r="FB84" s="56">
        <v>0</v>
      </c>
      <c r="FC84" s="56">
        <v>0</v>
      </c>
      <c r="FD84" s="56">
        <v>771.14800000000002</v>
      </c>
      <c r="FE84" s="56">
        <v>0</v>
      </c>
      <c r="FF84" s="56">
        <v>287.95400000000001</v>
      </c>
      <c r="FG84" s="56">
        <v>0</v>
      </c>
      <c r="FH84" s="56">
        <v>0</v>
      </c>
      <c r="FI84" s="56">
        <v>1575.22</v>
      </c>
      <c r="FJ84" s="56">
        <v>0</v>
      </c>
      <c r="FK84" s="56">
        <v>0</v>
      </c>
      <c r="FL84" s="56">
        <v>0</v>
      </c>
      <c r="FM84" s="56">
        <v>0</v>
      </c>
      <c r="FN84" s="56">
        <v>0</v>
      </c>
      <c r="FO84" s="56">
        <v>0</v>
      </c>
      <c r="FP84" s="56">
        <v>0</v>
      </c>
      <c r="FQ84" s="56">
        <v>0</v>
      </c>
      <c r="FR84" s="56">
        <v>0</v>
      </c>
      <c r="FS84" s="56">
        <v>0</v>
      </c>
      <c r="FT84" s="56">
        <v>14.48</v>
      </c>
      <c r="FU84" s="56">
        <v>0</v>
      </c>
      <c r="FV84" s="56">
        <v>2.4700000000000002</v>
      </c>
      <c r="FW84" s="56">
        <v>0</v>
      </c>
      <c r="FX84" s="56">
        <v>18.329999999999998</v>
      </c>
      <c r="FY84" s="56">
        <v>0</v>
      </c>
      <c r="FZ84" s="56">
        <v>0</v>
      </c>
      <c r="GA84" s="56">
        <v>6.6</v>
      </c>
      <c r="GB84" s="56">
        <v>23.82</v>
      </c>
      <c r="GC84" s="56">
        <v>38.54</v>
      </c>
      <c r="GD84" s="56">
        <v>1.31</v>
      </c>
      <c r="GE84" s="56">
        <v>105.55</v>
      </c>
      <c r="GF84" s="59">
        <v>3.8573199999999997E-18</v>
      </c>
      <c r="GG84" s="56">
        <v>0</v>
      </c>
      <c r="GH84" s="56">
        <v>8.9726299999999995E-2</v>
      </c>
      <c r="GI84" s="56">
        <v>0</v>
      </c>
      <c r="GJ84" s="56">
        <v>0</v>
      </c>
      <c r="GK84" s="56">
        <v>0</v>
      </c>
      <c r="GL84" s="56">
        <v>0</v>
      </c>
      <c r="GM84" s="56">
        <v>0.30136400000000002</v>
      </c>
      <c r="GN84" s="56">
        <v>0.69449499999999997</v>
      </c>
      <c r="GO84" s="56">
        <v>1.54311</v>
      </c>
      <c r="GP84" s="56">
        <v>3.8198599999999999E-2</v>
      </c>
      <c r="GQ84" s="56">
        <v>2.66689</v>
      </c>
      <c r="GR84" s="56">
        <v>802.34900000000005</v>
      </c>
      <c r="GS84" s="56">
        <v>0.85324800000000001</v>
      </c>
      <c r="GT84" s="56">
        <v>785.77200000000005</v>
      </c>
      <c r="GU84" s="56">
        <v>0</v>
      </c>
      <c r="GV84" s="56">
        <v>0</v>
      </c>
      <c r="GW84" s="56">
        <v>5894.96</v>
      </c>
      <c r="GX84" s="56">
        <v>6547.68</v>
      </c>
      <c r="GY84" s="56">
        <v>10697.7</v>
      </c>
      <c r="GZ84" s="56">
        <v>540.49900000000002</v>
      </c>
      <c r="HA84" s="56">
        <v>25269.9</v>
      </c>
      <c r="HB84" s="56">
        <v>667.77200000000005</v>
      </c>
      <c r="HC84" s="56">
        <v>0</v>
      </c>
      <c r="HD84" s="56">
        <v>0</v>
      </c>
      <c r="HE84" s="56">
        <v>0</v>
      </c>
      <c r="HF84" s="56">
        <v>1216.0999999999999</v>
      </c>
      <c r="HG84" s="56">
        <v>0</v>
      </c>
      <c r="HH84" s="56">
        <v>291.12400000000002</v>
      </c>
      <c r="HI84" s="56">
        <v>0</v>
      </c>
      <c r="HJ84" s="56">
        <v>0</v>
      </c>
      <c r="HK84" s="56">
        <v>2175</v>
      </c>
      <c r="HL84" s="56">
        <v>0</v>
      </c>
      <c r="HM84" s="56">
        <v>0</v>
      </c>
      <c r="HN84" s="56">
        <v>0</v>
      </c>
      <c r="HO84" s="56">
        <v>0</v>
      </c>
      <c r="HP84" s="56">
        <v>0</v>
      </c>
      <c r="HQ84" s="56">
        <v>0</v>
      </c>
      <c r="HR84" s="56">
        <v>0</v>
      </c>
      <c r="HS84" s="56">
        <v>0</v>
      </c>
      <c r="HT84" s="56">
        <v>0</v>
      </c>
      <c r="HU84" s="56">
        <v>0</v>
      </c>
      <c r="HV84" s="56">
        <v>19.55</v>
      </c>
      <c r="HW84" s="56">
        <v>0.01</v>
      </c>
      <c r="HX84" s="56">
        <v>2.4700000000000002</v>
      </c>
      <c r="HY84" s="56">
        <v>0</v>
      </c>
      <c r="HZ84" s="56">
        <v>28.91</v>
      </c>
      <c r="IA84" s="56">
        <v>19.34</v>
      </c>
      <c r="IB84" s="56">
        <v>27.59</v>
      </c>
      <c r="IC84" s="56">
        <v>34.31</v>
      </c>
      <c r="ID84" s="56">
        <v>1.54</v>
      </c>
      <c r="IE84" s="56">
        <v>133.72</v>
      </c>
      <c r="IF84" s="56">
        <v>0</v>
      </c>
      <c r="IG84" s="56">
        <v>0</v>
      </c>
      <c r="IH84" s="56">
        <v>8.9726299999999995E-2</v>
      </c>
      <c r="II84" s="56">
        <v>0</v>
      </c>
      <c r="IJ84" s="56">
        <v>0</v>
      </c>
      <c r="IK84" s="56">
        <v>0.92718</v>
      </c>
      <c r="IL84" s="56">
        <v>0.77117400000000003</v>
      </c>
      <c r="IM84" s="56">
        <v>1.42503</v>
      </c>
      <c r="IN84" s="56">
        <v>7.5326799999999999E-3</v>
      </c>
      <c r="IO84" s="56">
        <v>3.22065</v>
      </c>
      <c r="IP84" s="56">
        <v>62.4</v>
      </c>
      <c r="IQ84" s="56">
        <v>0</v>
      </c>
      <c r="IR84" s="56">
        <v>62.1</v>
      </c>
      <c r="IS84" s="56">
        <v>0</v>
      </c>
      <c r="IT84" s="56">
        <v>0</v>
      </c>
      <c r="IU84" s="56">
        <v>3.7</v>
      </c>
      <c r="IV84" s="56">
        <v>31.58</v>
      </c>
      <c r="IW84" s="56">
        <v>3.74</v>
      </c>
      <c r="IX84" s="56">
        <v>30.99</v>
      </c>
      <c r="IY84" s="56">
        <v>3.7</v>
      </c>
      <c r="IZ84" s="56">
        <v>31.58</v>
      </c>
      <c r="JA84" s="56">
        <v>4.62</v>
      </c>
      <c r="JB84" s="56">
        <v>46.32</v>
      </c>
      <c r="JC84" s="56">
        <v>1</v>
      </c>
      <c r="JD84" s="56"/>
      <c r="JE84" s="56"/>
      <c r="JF84" s="56"/>
      <c r="JG84" s="56"/>
      <c r="JH84" s="56"/>
      <c r="JI84" s="56"/>
      <c r="JJ84" s="56"/>
      <c r="JK84" s="56"/>
      <c r="JL84" s="56"/>
      <c r="JM84" s="56"/>
      <c r="JN84" s="56"/>
      <c r="JO84" s="56"/>
    </row>
    <row r="85" spans="1:275" x14ac:dyDescent="0.25">
      <c r="A85" s="58">
        <v>43069.352418981478</v>
      </c>
      <c r="B85" s="56" t="s">
        <v>413</v>
      </c>
      <c r="C85" s="56" t="s">
        <v>654</v>
      </c>
      <c r="D85" s="56">
        <v>2</v>
      </c>
      <c r="E85" s="56">
        <v>8</v>
      </c>
      <c r="F85" s="56">
        <v>6960</v>
      </c>
      <c r="G85" s="56" t="s">
        <v>104</v>
      </c>
      <c r="H85" s="56" t="s">
        <v>105</v>
      </c>
      <c r="I85" s="56">
        <v>2.29</v>
      </c>
      <c r="J85" s="56">
        <v>57.1</v>
      </c>
      <c r="K85" s="56">
        <v>313.80500000000001</v>
      </c>
      <c r="L85" s="56">
        <v>363.11500000000001</v>
      </c>
      <c r="M85" s="56">
        <v>785.77200000000005</v>
      </c>
      <c r="N85" s="56">
        <v>0</v>
      </c>
      <c r="O85" s="56">
        <v>0</v>
      </c>
      <c r="P85" s="56">
        <v>0</v>
      </c>
      <c r="Q85" s="56">
        <v>0</v>
      </c>
      <c r="R85" s="56">
        <v>2033.7</v>
      </c>
      <c r="S85" s="56">
        <v>5385.05</v>
      </c>
      <c r="T85" s="56">
        <v>12062</v>
      </c>
      <c r="U85" s="56">
        <v>433.91399999999999</v>
      </c>
      <c r="V85" s="56">
        <v>21377.3</v>
      </c>
      <c r="W85" s="56">
        <v>356.29500000000002</v>
      </c>
      <c r="X85" s="56">
        <v>0</v>
      </c>
      <c r="Y85" s="56">
        <v>0</v>
      </c>
      <c r="Z85" s="56">
        <v>0</v>
      </c>
      <c r="AA85" s="56">
        <v>692.32299999999998</v>
      </c>
      <c r="AB85" s="56">
        <v>0</v>
      </c>
      <c r="AC85" s="56">
        <v>287.95400000000001</v>
      </c>
      <c r="AD85" s="56">
        <v>0</v>
      </c>
      <c r="AE85" s="56">
        <v>0</v>
      </c>
      <c r="AF85" s="56">
        <v>1336.57</v>
      </c>
      <c r="AG85" s="56">
        <v>0</v>
      </c>
      <c r="AH85" s="56">
        <v>0</v>
      </c>
      <c r="AI85" s="56">
        <v>0</v>
      </c>
      <c r="AJ85" s="56">
        <v>0</v>
      </c>
      <c r="AK85" s="56">
        <v>0</v>
      </c>
      <c r="AL85" s="56">
        <v>0</v>
      </c>
      <c r="AM85" s="56">
        <v>0</v>
      </c>
      <c r="AN85" s="56">
        <v>0</v>
      </c>
      <c r="AO85" s="56">
        <v>0</v>
      </c>
      <c r="AP85" s="56">
        <v>0</v>
      </c>
      <c r="AQ85" s="56">
        <v>10.35</v>
      </c>
      <c r="AR85" s="56">
        <v>4.62</v>
      </c>
      <c r="AS85" s="56">
        <v>2.4700000000000002</v>
      </c>
      <c r="AT85" s="56">
        <v>0</v>
      </c>
      <c r="AU85" s="56">
        <v>16.54</v>
      </c>
      <c r="AV85" s="56">
        <v>0</v>
      </c>
      <c r="AW85" s="56">
        <v>0</v>
      </c>
      <c r="AX85" s="56">
        <v>6.61</v>
      </c>
      <c r="AY85" s="56">
        <v>24.25</v>
      </c>
      <c r="AZ85" s="56">
        <v>38.58</v>
      </c>
      <c r="BA85" s="56">
        <v>1.31</v>
      </c>
      <c r="BB85" s="56">
        <v>104.73</v>
      </c>
      <c r="BC85" s="56">
        <v>33.979999999999997</v>
      </c>
      <c r="BD85" s="56">
        <v>0</v>
      </c>
      <c r="BE85" s="56">
        <v>0.66919399999999996</v>
      </c>
      <c r="BF85" s="56">
        <v>8.9726299999999995E-2</v>
      </c>
      <c r="BG85" s="56">
        <v>0</v>
      </c>
      <c r="BH85" s="56">
        <v>0</v>
      </c>
      <c r="BI85" s="56">
        <v>0</v>
      </c>
      <c r="BJ85" s="56">
        <v>0</v>
      </c>
      <c r="BK85" s="56">
        <v>0.30136400000000002</v>
      </c>
      <c r="BL85" s="56">
        <v>0.72260400000000002</v>
      </c>
      <c r="BM85" s="56">
        <v>1.54311</v>
      </c>
      <c r="BN85" s="56">
        <v>3.8198599999999999E-2</v>
      </c>
      <c r="BO85" s="56">
        <v>3.3641999999999999</v>
      </c>
      <c r="BP85" s="56">
        <v>0.75892000000000004</v>
      </c>
      <c r="BQ85" s="56">
        <v>306.71199999999999</v>
      </c>
      <c r="BR85" s="56">
        <v>567.56200000000001</v>
      </c>
      <c r="BS85" s="56">
        <v>785.77200000000005</v>
      </c>
      <c r="BT85" s="56">
        <v>0</v>
      </c>
      <c r="BU85" s="56">
        <v>0</v>
      </c>
      <c r="BV85" s="56">
        <v>2033.7</v>
      </c>
      <c r="BW85" s="56">
        <v>5410.85</v>
      </c>
      <c r="BX85" s="56">
        <v>12062</v>
      </c>
      <c r="BY85" s="56">
        <v>433.91399999999999</v>
      </c>
      <c r="BZ85" s="56">
        <v>21600.5</v>
      </c>
      <c r="CA85" s="56">
        <v>348.24200000000002</v>
      </c>
      <c r="CB85" s="56">
        <v>0</v>
      </c>
      <c r="CC85" s="56">
        <v>0</v>
      </c>
      <c r="CD85" s="56">
        <v>0</v>
      </c>
      <c r="CE85" s="56">
        <v>692.32299999999998</v>
      </c>
      <c r="CF85" s="56">
        <v>0</v>
      </c>
      <c r="CG85" s="56">
        <v>287.95400000000001</v>
      </c>
      <c r="CH85" s="56">
        <v>0</v>
      </c>
      <c r="CI85" s="56">
        <v>0</v>
      </c>
      <c r="CJ85" s="56">
        <v>1328.52</v>
      </c>
      <c r="CK85" s="56">
        <v>0</v>
      </c>
      <c r="CL85" s="56">
        <v>0</v>
      </c>
      <c r="CM85" s="56">
        <v>0</v>
      </c>
      <c r="CN85" s="56">
        <v>0</v>
      </c>
      <c r="CO85" s="56">
        <v>0</v>
      </c>
      <c r="CP85" s="56">
        <v>0</v>
      </c>
      <c r="CQ85" s="56">
        <v>0</v>
      </c>
      <c r="CR85" s="56">
        <v>0</v>
      </c>
      <c r="CS85" s="56">
        <v>0</v>
      </c>
      <c r="CT85" s="56">
        <v>0</v>
      </c>
      <c r="CU85" s="56">
        <v>10.19</v>
      </c>
      <c r="CV85" s="56">
        <v>7.07</v>
      </c>
      <c r="CW85" s="56">
        <v>2.4700000000000002</v>
      </c>
      <c r="CX85" s="56">
        <v>0</v>
      </c>
      <c r="CY85" s="56">
        <v>16.54</v>
      </c>
      <c r="CZ85" s="56">
        <v>6.61</v>
      </c>
      <c r="DA85" s="56">
        <v>24.34</v>
      </c>
      <c r="DB85" s="56">
        <v>38.58</v>
      </c>
      <c r="DC85" s="56">
        <v>1.31</v>
      </c>
      <c r="DD85" s="56">
        <v>107.11</v>
      </c>
      <c r="DE85" s="56">
        <v>36.270000000000003</v>
      </c>
      <c r="DF85" s="56">
        <v>0</v>
      </c>
      <c r="DG85" s="56">
        <v>1.11416</v>
      </c>
      <c r="DH85" s="56">
        <v>8.9726299999999995E-2</v>
      </c>
      <c r="DI85" s="56">
        <v>0</v>
      </c>
      <c r="DJ85" s="56">
        <v>0</v>
      </c>
      <c r="DK85" s="56">
        <v>0.30136400000000002</v>
      </c>
      <c r="DL85" s="56">
        <v>0.72795399999999999</v>
      </c>
      <c r="DM85" s="56">
        <v>1.54311</v>
      </c>
      <c r="DN85" s="56">
        <v>3.8198599999999999E-2</v>
      </c>
      <c r="DO85" s="56">
        <v>3.8145199999999999</v>
      </c>
      <c r="DP85" s="56">
        <v>1.2038899999999999</v>
      </c>
      <c r="DQ85" s="56" t="s">
        <v>925</v>
      </c>
      <c r="DR85" s="56" t="s">
        <v>875</v>
      </c>
      <c r="DS85" s="56" t="s">
        <v>22</v>
      </c>
      <c r="DT85" s="56">
        <v>0.45031900000000002</v>
      </c>
      <c r="DU85" s="56">
        <v>0.44496999999999998</v>
      </c>
      <c r="DV85" s="56">
        <v>2.22201</v>
      </c>
      <c r="DW85" s="56">
        <v>6.3137600000000003</v>
      </c>
      <c r="DX85" s="56"/>
      <c r="DY85" s="56"/>
      <c r="DZ85" s="56"/>
      <c r="EA85" s="56"/>
      <c r="EB85" s="56"/>
      <c r="EC85" s="56"/>
      <c r="ED85" s="56"/>
      <c r="EE85" s="56"/>
      <c r="EF85" s="56"/>
      <c r="EG85" s="56"/>
      <c r="EH85" s="56"/>
      <c r="EI85" s="56"/>
      <c r="EJ85" s="56"/>
      <c r="EK85" s="56"/>
      <c r="EL85" s="56"/>
      <c r="EM85" s="56"/>
      <c r="EN85" s="56">
        <v>313.80500000000001</v>
      </c>
      <c r="EO85" s="56">
        <v>363.11500000000001</v>
      </c>
      <c r="EP85" s="56">
        <v>785.77200000000005</v>
      </c>
      <c r="EQ85" s="56">
        <v>0</v>
      </c>
      <c r="ER85" s="56">
        <v>0</v>
      </c>
      <c r="ES85" s="56">
        <v>0</v>
      </c>
      <c r="ET85" s="56">
        <v>0</v>
      </c>
      <c r="EU85" s="56">
        <v>2033.7</v>
      </c>
      <c r="EV85" s="56">
        <v>5385.05</v>
      </c>
      <c r="EW85" s="56">
        <v>12062</v>
      </c>
      <c r="EX85" s="56">
        <v>433.91399999999999</v>
      </c>
      <c r="EY85" s="56">
        <v>21377.3</v>
      </c>
      <c r="EZ85" s="56">
        <v>356.29500000000002</v>
      </c>
      <c r="FA85" s="56">
        <v>0</v>
      </c>
      <c r="FB85" s="56">
        <v>0</v>
      </c>
      <c r="FC85" s="56">
        <v>0</v>
      </c>
      <c r="FD85" s="56">
        <v>692.32299999999998</v>
      </c>
      <c r="FE85" s="56">
        <v>0</v>
      </c>
      <c r="FF85" s="56">
        <v>287.95400000000001</v>
      </c>
      <c r="FG85" s="56">
        <v>0</v>
      </c>
      <c r="FH85" s="56">
        <v>0</v>
      </c>
      <c r="FI85" s="56">
        <v>1336.57</v>
      </c>
      <c r="FJ85" s="56">
        <v>0</v>
      </c>
      <c r="FK85" s="56">
        <v>0</v>
      </c>
      <c r="FL85" s="56">
        <v>0</v>
      </c>
      <c r="FM85" s="56">
        <v>0</v>
      </c>
      <c r="FN85" s="56">
        <v>0</v>
      </c>
      <c r="FO85" s="56">
        <v>0</v>
      </c>
      <c r="FP85" s="56">
        <v>0</v>
      </c>
      <c r="FQ85" s="56">
        <v>0</v>
      </c>
      <c r="FR85" s="56">
        <v>0</v>
      </c>
      <c r="FS85" s="56">
        <v>0</v>
      </c>
      <c r="FT85" s="56">
        <v>10.35</v>
      </c>
      <c r="FU85" s="56">
        <v>4.62</v>
      </c>
      <c r="FV85" s="56">
        <v>2.4700000000000002</v>
      </c>
      <c r="FW85" s="56">
        <v>0</v>
      </c>
      <c r="FX85" s="56">
        <v>16.54</v>
      </c>
      <c r="FY85" s="56">
        <v>0</v>
      </c>
      <c r="FZ85" s="56">
        <v>0</v>
      </c>
      <c r="GA85" s="56">
        <v>6.61</v>
      </c>
      <c r="GB85" s="56">
        <v>24.25</v>
      </c>
      <c r="GC85" s="56">
        <v>38.58</v>
      </c>
      <c r="GD85" s="56">
        <v>1.31</v>
      </c>
      <c r="GE85" s="56">
        <v>104.73</v>
      </c>
      <c r="GF85" s="56">
        <v>0</v>
      </c>
      <c r="GG85" s="56">
        <v>0.66919399999999996</v>
      </c>
      <c r="GH85" s="56">
        <v>8.9726299999999995E-2</v>
      </c>
      <c r="GI85" s="56">
        <v>0</v>
      </c>
      <c r="GJ85" s="56">
        <v>0</v>
      </c>
      <c r="GK85" s="56">
        <v>0</v>
      </c>
      <c r="GL85" s="56">
        <v>0</v>
      </c>
      <c r="GM85" s="56">
        <v>0.30136400000000002</v>
      </c>
      <c r="GN85" s="56">
        <v>0.72260400000000002</v>
      </c>
      <c r="GO85" s="56">
        <v>1.54311</v>
      </c>
      <c r="GP85" s="56">
        <v>3.8198599999999999E-2</v>
      </c>
      <c r="GQ85" s="56">
        <v>3.3641999999999999</v>
      </c>
      <c r="GR85" s="56">
        <v>1004.1</v>
      </c>
      <c r="GS85" s="56">
        <v>1131.06</v>
      </c>
      <c r="GT85" s="56">
        <v>785.77200000000005</v>
      </c>
      <c r="GU85" s="56">
        <v>0</v>
      </c>
      <c r="GV85" s="56">
        <v>0</v>
      </c>
      <c r="GW85" s="56">
        <v>5894.96</v>
      </c>
      <c r="GX85" s="56">
        <v>6547.68</v>
      </c>
      <c r="GY85" s="56">
        <v>10697.7</v>
      </c>
      <c r="GZ85" s="56">
        <v>540.49900000000002</v>
      </c>
      <c r="HA85" s="56">
        <v>26601.8</v>
      </c>
      <c r="HB85" s="56">
        <v>835.649</v>
      </c>
      <c r="HC85" s="56">
        <v>0</v>
      </c>
      <c r="HD85" s="56">
        <v>0</v>
      </c>
      <c r="HE85" s="56">
        <v>0</v>
      </c>
      <c r="HF85" s="56">
        <v>1137.18</v>
      </c>
      <c r="HG85" s="56">
        <v>0</v>
      </c>
      <c r="HH85" s="56">
        <v>291.12400000000002</v>
      </c>
      <c r="HI85" s="56">
        <v>0</v>
      </c>
      <c r="HJ85" s="56">
        <v>0</v>
      </c>
      <c r="HK85" s="56">
        <v>2263.9499999999998</v>
      </c>
      <c r="HL85" s="56">
        <v>0</v>
      </c>
      <c r="HM85" s="56">
        <v>0</v>
      </c>
      <c r="HN85" s="56">
        <v>0</v>
      </c>
      <c r="HO85" s="56">
        <v>0</v>
      </c>
      <c r="HP85" s="56">
        <v>0</v>
      </c>
      <c r="HQ85" s="56">
        <v>0</v>
      </c>
      <c r="HR85" s="56">
        <v>0</v>
      </c>
      <c r="HS85" s="56">
        <v>0</v>
      </c>
      <c r="HT85" s="56">
        <v>0</v>
      </c>
      <c r="HU85" s="56">
        <v>0</v>
      </c>
      <c r="HV85" s="56">
        <v>25</v>
      </c>
      <c r="HW85" s="56">
        <v>14.78</v>
      </c>
      <c r="HX85" s="56">
        <v>2.4700000000000002</v>
      </c>
      <c r="HY85" s="56">
        <v>0</v>
      </c>
      <c r="HZ85" s="56">
        <v>27.17</v>
      </c>
      <c r="IA85" s="56">
        <v>19.399999999999999</v>
      </c>
      <c r="IB85" s="56">
        <v>27.6</v>
      </c>
      <c r="IC85" s="56">
        <v>34.42</v>
      </c>
      <c r="ID85" s="56">
        <v>1.54</v>
      </c>
      <c r="IE85" s="56">
        <v>152.38</v>
      </c>
      <c r="IF85" s="56">
        <v>0</v>
      </c>
      <c r="IG85" s="56">
        <v>2.2517999999999998</v>
      </c>
      <c r="IH85" s="56">
        <v>8.9726299999999995E-2</v>
      </c>
      <c r="II85" s="56">
        <v>0</v>
      </c>
      <c r="IJ85" s="56">
        <v>0</v>
      </c>
      <c r="IK85" s="56">
        <v>0.92718</v>
      </c>
      <c r="IL85" s="56">
        <v>0.77117400000000003</v>
      </c>
      <c r="IM85" s="56">
        <v>1.42503</v>
      </c>
      <c r="IN85" s="56">
        <v>7.5326799999999999E-3</v>
      </c>
      <c r="IO85" s="56">
        <v>5.4724500000000003</v>
      </c>
      <c r="IP85" s="56">
        <v>57.1</v>
      </c>
      <c r="IQ85" s="56">
        <v>0</v>
      </c>
      <c r="IR85" s="56">
        <v>58.4</v>
      </c>
      <c r="IS85" s="56">
        <v>0</v>
      </c>
      <c r="IT85" s="56">
        <v>0</v>
      </c>
      <c r="IU85" s="56">
        <v>7.95</v>
      </c>
      <c r="IV85" s="56">
        <v>26.03</v>
      </c>
      <c r="IW85" s="56">
        <v>10.38</v>
      </c>
      <c r="IX85" s="56">
        <v>25.89</v>
      </c>
      <c r="IY85" s="56">
        <v>7.95</v>
      </c>
      <c r="IZ85" s="56">
        <v>26.03</v>
      </c>
      <c r="JA85" s="56">
        <v>19.940000000000001</v>
      </c>
      <c r="JB85" s="56">
        <v>49.48</v>
      </c>
      <c r="JC85" s="56">
        <v>1</v>
      </c>
      <c r="JD85" s="56"/>
      <c r="JE85" s="56"/>
      <c r="JF85" s="56"/>
      <c r="JG85" s="56"/>
      <c r="JH85" s="56"/>
      <c r="JI85" s="56"/>
      <c r="JJ85" s="56"/>
      <c r="JK85" s="56"/>
      <c r="JL85" s="56"/>
      <c r="JM85" s="56"/>
      <c r="JN85" s="56"/>
      <c r="JO85" s="56"/>
    </row>
    <row r="86" spans="1:275" x14ac:dyDescent="0.25">
      <c r="A86" s="58">
        <v>43069.352824074071</v>
      </c>
      <c r="B86" s="56" t="s">
        <v>414</v>
      </c>
      <c r="C86" s="56" t="s">
        <v>655</v>
      </c>
      <c r="D86" s="56">
        <v>3</v>
      </c>
      <c r="E86" s="56">
        <v>8</v>
      </c>
      <c r="F86" s="56">
        <v>6960</v>
      </c>
      <c r="G86" s="56" t="s">
        <v>104</v>
      </c>
      <c r="H86" s="56" t="s">
        <v>105</v>
      </c>
      <c r="I86" s="56">
        <v>1.0900000000000001</v>
      </c>
      <c r="J86" s="56">
        <v>58</v>
      </c>
      <c r="K86" s="56">
        <v>127.601</v>
      </c>
      <c r="L86" s="56">
        <v>65.149299999999997</v>
      </c>
      <c r="M86" s="56">
        <v>785.77200000000005</v>
      </c>
      <c r="N86" s="56">
        <v>0</v>
      </c>
      <c r="O86" s="56">
        <v>0</v>
      </c>
      <c r="P86" s="56">
        <v>0</v>
      </c>
      <c r="Q86" s="56">
        <v>0</v>
      </c>
      <c r="R86" s="56">
        <v>2033.7</v>
      </c>
      <c r="S86" s="56">
        <v>5369.28</v>
      </c>
      <c r="T86" s="56">
        <v>12062</v>
      </c>
      <c r="U86" s="56">
        <v>433.91399999999999</v>
      </c>
      <c r="V86" s="56">
        <v>20877.400000000001</v>
      </c>
      <c r="W86" s="56">
        <v>144.87100000000001</v>
      </c>
      <c r="X86" s="56">
        <v>0</v>
      </c>
      <c r="Y86" s="56">
        <v>0</v>
      </c>
      <c r="Z86" s="56">
        <v>0</v>
      </c>
      <c r="AA86" s="56">
        <v>695.49400000000003</v>
      </c>
      <c r="AB86" s="56">
        <v>0</v>
      </c>
      <c r="AC86" s="56">
        <v>287.95400000000001</v>
      </c>
      <c r="AD86" s="56">
        <v>0</v>
      </c>
      <c r="AE86" s="56">
        <v>0</v>
      </c>
      <c r="AF86" s="56">
        <v>1128.32</v>
      </c>
      <c r="AG86" s="56">
        <v>0</v>
      </c>
      <c r="AH86" s="56">
        <v>0</v>
      </c>
      <c r="AI86" s="56">
        <v>0</v>
      </c>
      <c r="AJ86" s="56">
        <v>0</v>
      </c>
      <c r="AK86" s="56">
        <v>0</v>
      </c>
      <c r="AL86" s="56">
        <v>0</v>
      </c>
      <c r="AM86" s="56">
        <v>0</v>
      </c>
      <c r="AN86" s="56">
        <v>0</v>
      </c>
      <c r="AO86" s="56">
        <v>0</v>
      </c>
      <c r="AP86" s="56">
        <v>0</v>
      </c>
      <c r="AQ86" s="56">
        <v>4.25</v>
      </c>
      <c r="AR86" s="56">
        <v>0.76</v>
      </c>
      <c r="AS86" s="56">
        <v>2.4700000000000002</v>
      </c>
      <c r="AT86" s="56">
        <v>0</v>
      </c>
      <c r="AU86" s="56">
        <v>16.57</v>
      </c>
      <c r="AV86" s="56">
        <v>0</v>
      </c>
      <c r="AW86" s="56">
        <v>0</v>
      </c>
      <c r="AX86" s="56">
        <v>6.57</v>
      </c>
      <c r="AY86" s="56">
        <v>24.03</v>
      </c>
      <c r="AZ86" s="56">
        <v>38.51</v>
      </c>
      <c r="BA86" s="56">
        <v>1.3</v>
      </c>
      <c r="BB86" s="56">
        <v>94.46</v>
      </c>
      <c r="BC86" s="56">
        <v>24.05</v>
      </c>
      <c r="BD86" s="56">
        <v>0</v>
      </c>
      <c r="BE86" s="56">
        <v>0.159608</v>
      </c>
      <c r="BF86" s="56">
        <v>8.9726299999999995E-2</v>
      </c>
      <c r="BG86" s="56">
        <v>0</v>
      </c>
      <c r="BH86" s="56">
        <v>0</v>
      </c>
      <c r="BI86" s="56">
        <v>0</v>
      </c>
      <c r="BJ86" s="56">
        <v>0</v>
      </c>
      <c r="BK86" s="56">
        <v>0.30136400000000002</v>
      </c>
      <c r="BL86" s="56">
        <v>0.70769199999999999</v>
      </c>
      <c r="BM86" s="56">
        <v>1.54311</v>
      </c>
      <c r="BN86" s="56">
        <v>3.8198599999999999E-2</v>
      </c>
      <c r="BO86" s="56">
        <v>2.8397000000000001</v>
      </c>
      <c r="BP86" s="56">
        <v>0.249334</v>
      </c>
      <c r="BQ86" s="56">
        <v>129.672</v>
      </c>
      <c r="BR86" s="56">
        <v>156.07599999999999</v>
      </c>
      <c r="BS86" s="56">
        <v>785.77200000000005</v>
      </c>
      <c r="BT86" s="56">
        <v>0</v>
      </c>
      <c r="BU86" s="56">
        <v>0</v>
      </c>
      <c r="BV86" s="56">
        <v>2033.7</v>
      </c>
      <c r="BW86" s="56">
        <v>5402.65</v>
      </c>
      <c r="BX86" s="56">
        <v>12062</v>
      </c>
      <c r="BY86" s="56">
        <v>433.91399999999999</v>
      </c>
      <c r="BZ86" s="56">
        <v>21003.7</v>
      </c>
      <c r="CA86" s="56">
        <v>147.22200000000001</v>
      </c>
      <c r="CB86" s="56">
        <v>0</v>
      </c>
      <c r="CC86" s="56">
        <v>0</v>
      </c>
      <c r="CD86" s="56">
        <v>0</v>
      </c>
      <c r="CE86" s="56">
        <v>695.49400000000003</v>
      </c>
      <c r="CF86" s="56">
        <v>0</v>
      </c>
      <c r="CG86" s="56">
        <v>287.95400000000001</v>
      </c>
      <c r="CH86" s="56">
        <v>0</v>
      </c>
      <c r="CI86" s="56">
        <v>0</v>
      </c>
      <c r="CJ86" s="56">
        <v>1130.67</v>
      </c>
      <c r="CK86" s="56">
        <v>0</v>
      </c>
      <c r="CL86" s="56">
        <v>0</v>
      </c>
      <c r="CM86" s="56">
        <v>0</v>
      </c>
      <c r="CN86" s="56">
        <v>0</v>
      </c>
      <c r="CO86" s="56">
        <v>0</v>
      </c>
      <c r="CP86" s="56">
        <v>0</v>
      </c>
      <c r="CQ86" s="56">
        <v>0</v>
      </c>
      <c r="CR86" s="56">
        <v>0</v>
      </c>
      <c r="CS86" s="56">
        <v>0</v>
      </c>
      <c r="CT86" s="56">
        <v>0</v>
      </c>
      <c r="CU86" s="56">
        <v>4.3600000000000003</v>
      </c>
      <c r="CV86" s="56">
        <v>1.74</v>
      </c>
      <c r="CW86" s="56">
        <v>2.4700000000000002</v>
      </c>
      <c r="CX86" s="56">
        <v>0</v>
      </c>
      <c r="CY86" s="56">
        <v>16.57</v>
      </c>
      <c r="CZ86" s="56">
        <v>6.57</v>
      </c>
      <c r="DA86" s="56">
        <v>24.16</v>
      </c>
      <c r="DB86" s="56">
        <v>38.51</v>
      </c>
      <c r="DC86" s="56">
        <v>1.3</v>
      </c>
      <c r="DD86" s="56">
        <v>95.68</v>
      </c>
      <c r="DE86" s="56">
        <v>25.14</v>
      </c>
      <c r="DF86" s="56">
        <v>0</v>
      </c>
      <c r="DG86" s="56">
        <v>0.30812800000000001</v>
      </c>
      <c r="DH86" s="56">
        <v>8.9726299999999995E-2</v>
      </c>
      <c r="DI86" s="56">
        <v>0</v>
      </c>
      <c r="DJ86" s="56">
        <v>0</v>
      </c>
      <c r="DK86" s="56">
        <v>0.30136400000000002</v>
      </c>
      <c r="DL86" s="56">
        <v>0.71548500000000004</v>
      </c>
      <c r="DM86" s="56">
        <v>1.54311</v>
      </c>
      <c r="DN86" s="56">
        <v>3.8198599999999999E-2</v>
      </c>
      <c r="DO86" s="56">
        <v>2.9960100000000001</v>
      </c>
      <c r="DP86" s="56">
        <v>0.39785500000000001</v>
      </c>
      <c r="DQ86" s="56" t="s">
        <v>925</v>
      </c>
      <c r="DR86" s="56" t="s">
        <v>875</v>
      </c>
      <c r="DS86" s="56" t="s">
        <v>22</v>
      </c>
      <c r="DT86" s="56">
        <v>0.15631300000000001</v>
      </c>
      <c r="DU86" s="56">
        <v>0.14852099999999999</v>
      </c>
      <c r="DV86" s="56">
        <v>1.27508</v>
      </c>
      <c r="DW86" s="56">
        <v>4.3357200000000002</v>
      </c>
      <c r="DX86" s="56"/>
      <c r="DY86" s="56"/>
      <c r="DZ86" s="56"/>
      <c r="EA86" s="56"/>
      <c r="EB86" s="56"/>
      <c r="EC86" s="56"/>
      <c r="ED86" s="56"/>
      <c r="EE86" s="56"/>
      <c r="EF86" s="56"/>
      <c r="EG86" s="56"/>
      <c r="EH86" s="56"/>
      <c r="EI86" s="56"/>
      <c r="EJ86" s="56"/>
      <c r="EK86" s="56"/>
      <c r="EL86" s="56"/>
      <c r="EM86" s="56"/>
      <c r="EN86" s="56">
        <v>127.601</v>
      </c>
      <c r="EO86" s="56">
        <v>65.149299999999997</v>
      </c>
      <c r="EP86" s="56">
        <v>785.77200000000005</v>
      </c>
      <c r="EQ86" s="56">
        <v>0</v>
      </c>
      <c r="ER86" s="56">
        <v>0</v>
      </c>
      <c r="ES86" s="56">
        <v>0</v>
      </c>
      <c r="ET86" s="56">
        <v>0</v>
      </c>
      <c r="EU86" s="56">
        <v>2033.7</v>
      </c>
      <c r="EV86" s="56">
        <v>5369.28</v>
      </c>
      <c r="EW86" s="56">
        <v>12062</v>
      </c>
      <c r="EX86" s="56">
        <v>433.91399999999999</v>
      </c>
      <c r="EY86" s="56">
        <v>20877.400000000001</v>
      </c>
      <c r="EZ86" s="56">
        <v>144.87100000000001</v>
      </c>
      <c r="FA86" s="56">
        <v>0</v>
      </c>
      <c r="FB86" s="56">
        <v>0</v>
      </c>
      <c r="FC86" s="56">
        <v>0</v>
      </c>
      <c r="FD86" s="56">
        <v>695.49400000000003</v>
      </c>
      <c r="FE86" s="56">
        <v>0</v>
      </c>
      <c r="FF86" s="56">
        <v>287.95400000000001</v>
      </c>
      <c r="FG86" s="56">
        <v>0</v>
      </c>
      <c r="FH86" s="56">
        <v>0</v>
      </c>
      <c r="FI86" s="56">
        <v>1128.32</v>
      </c>
      <c r="FJ86" s="56">
        <v>0</v>
      </c>
      <c r="FK86" s="56">
        <v>0</v>
      </c>
      <c r="FL86" s="56">
        <v>0</v>
      </c>
      <c r="FM86" s="56">
        <v>0</v>
      </c>
      <c r="FN86" s="56">
        <v>0</v>
      </c>
      <c r="FO86" s="56">
        <v>0</v>
      </c>
      <c r="FP86" s="56">
        <v>0</v>
      </c>
      <c r="FQ86" s="56">
        <v>0</v>
      </c>
      <c r="FR86" s="56">
        <v>0</v>
      </c>
      <c r="FS86" s="56">
        <v>0</v>
      </c>
      <c r="FT86" s="56">
        <v>4.25</v>
      </c>
      <c r="FU86" s="56">
        <v>0.76</v>
      </c>
      <c r="FV86" s="56">
        <v>2.4700000000000002</v>
      </c>
      <c r="FW86" s="56">
        <v>0</v>
      </c>
      <c r="FX86" s="56">
        <v>16.57</v>
      </c>
      <c r="FY86" s="56">
        <v>0</v>
      </c>
      <c r="FZ86" s="56">
        <v>0</v>
      </c>
      <c r="GA86" s="56">
        <v>6.57</v>
      </c>
      <c r="GB86" s="56">
        <v>24.03</v>
      </c>
      <c r="GC86" s="56">
        <v>38.51</v>
      </c>
      <c r="GD86" s="56">
        <v>1.3</v>
      </c>
      <c r="GE86" s="56">
        <v>94.46</v>
      </c>
      <c r="GF86" s="56">
        <v>0</v>
      </c>
      <c r="GG86" s="56">
        <v>0.159608</v>
      </c>
      <c r="GH86" s="56">
        <v>8.9726299999999995E-2</v>
      </c>
      <c r="GI86" s="56">
        <v>0</v>
      </c>
      <c r="GJ86" s="56">
        <v>0</v>
      </c>
      <c r="GK86" s="56">
        <v>0</v>
      </c>
      <c r="GL86" s="56">
        <v>0</v>
      </c>
      <c r="GM86" s="56">
        <v>0.30136400000000002</v>
      </c>
      <c r="GN86" s="56">
        <v>0.70769199999999999</v>
      </c>
      <c r="GO86" s="56">
        <v>1.54311</v>
      </c>
      <c r="GP86" s="56">
        <v>3.8198599999999999E-2</v>
      </c>
      <c r="GQ86" s="56">
        <v>2.8397000000000001</v>
      </c>
      <c r="GR86" s="56">
        <v>784.83299999999997</v>
      </c>
      <c r="GS86" s="56">
        <v>73.493899999999996</v>
      </c>
      <c r="GT86" s="56">
        <v>785.77200000000005</v>
      </c>
      <c r="GU86" s="56">
        <v>0</v>
      </c>
      <c r="GV86" s="56">
        <v>0</v>
      </c>
      <c r="GW86" s="56">
        <v>5894.96</v>
      </c>
      <c r="GX86" s="56">
        <v>6547.68</v>
      </c>
      <c r="GY86" s="56">
        <v>10697.7</v>
      </c>
      <c r="GZ86" s="56">
        <v>540.49900000000002</v>
      </c>
      <c r="HA86" s="56">
        <v>25325</v>
      </c>
      <c r="HB86" s="56">
        <v>653.13400000000001</v>
      </c>
      <c r="HC86" s="56">
        <v>0</v>
      </c>
      <c r="HD86" s="56">
        <v>0</v>
      </c>
      <c r="HE86" s="56">
        <v>0</v>
      </c>
      <c r="HF86" s="56">
        <v>1141.1099999999999</v>
      </c>
      <c r="HG86" s="56">
        <v>0</v>
      </c>
      <c r="HH86" s="56">
        <v>291.12400000000002</v>
      </c>
      <c r="HI86" s="56">
        <v>0</v>
      </c>
      <c r="HJ86" s="56">
        <v>0</v>
      </c>
      <c r="HK86" s="56">
        <v>2085.36</v>
      </c>
      <c r="HL86" s="56">
        <v>0</v>
      </c>
      <c r="HM86" s="56">
        <v>0</v>
      </c>
      <c r="HN86" s="56">
        <v>0</v>
      </c>
      <c r="HO86" s="56">
        <v>0</v>
      </c>
      <c r="HP86" s="56">
        <v>0</v>
      </c>
      <c r="HQ86" s="56">
        <v>0</v>
      </c>
      <c r="HR86" s="56">
        <v>0</v>
      </c>
      <c r="HS86" s="56">
        <v>0</v>
      </c>
      <c r="HT86" s="56">
        <v>0</v>
      </c>
      <c r="HU86" s="56">
        <v>0</v>
      </c>
      <c r="HV86" s="56">
        <v>19.55</v>
      </c>
      <c r="HW86" s="56">
        <v>1.21</v>
      </c>
      <c r="HX86" s="56">
        <v>2.4700000000000002</v>
      </c>
      <c r="HY86" s="56">
        <v>0</v>
      </c>
      <c r="HZ86" s="56">
        <v>27.19</v>
      </c>
      <c r="IA86" s="56">
        <v>19.239999999999998</v>
      </c>
      <c r="IB86" s="56">
        <v>27.59</v>
      </c>
      <c r="IC86" s="56">
        <v>34.29</v>
      </c>
      <c r="ID86" s="56">
        <v>1.53</v>
      </c>
      <c r="IE86" s="56">
        <v>133.07</v>
      </c>
      <c r="IF86" s="56">
        <v>0</v>
      </c>
      <c r="IG86" s="56">
        <v>0.23524400000000001</v>
      </c>
      <c r="IH86" s="56">
        <v>8.9726299999999995E-2</v>
      </c>
      <c r="II86" s="56">
        <v>0</v>
      </c>
      <c r="IJ86" s="56">
        <v>0</v>
      </c>
      <c r="IK86" s="56">
        <v>0.92718</v>
      </c>
      <c r="IL86" s="56">
        <v>0.77117400000000003</v>
      </c>
      <c r="IM86" s="56">
        <v>1.42503</v>
      </c>
      <c r="IN86" s="56">
        <v>7.5326799999999999E-3</v>
      </c>
      <c r="IO86" s="56">
        <v>3.4558900000000001</v>
      </c>
      <c r="IP86" s="56">
        <v>58</v>
      </c>
      <c r="IQ86" s="56">
        <v>0</v>
      </c>
      <c r="IR86" s="56">
        <v>58.7</v>
      </c>
      <c r="IS86" s="56">
        <v>0</v>
      </c>
      <c r="IT86" s="56">
        <v>0</v>
      </c>
      <c r="IU86" s="56">
        <v>3.58</v>
      </c>
      <c r="IV86" s="56">
        <v>20.47</v>
      </c>
      <c r="IW86" s="56">
        <v>4.57</v>
      </c>
      <c r="IX86" s="56">
        <v>20.57</v>
      </c>
      <c r="IY86" s="56">
        <v>3.58</v>
      </c>
      <c r="IZ86" s="56">
        <v>20.47</v>
      </c>
      <c r="JA86" s="56">
        <v>5.78</v>
      </c>
      <c r="JB86" s="56">
        <v>44.64</v>
      </c>
      <c r="JC86" s="56">
        <v>1</v>
      </c>
      <c r="JD86" s="56"/>
      <c r="JE86" s="56"/>
      <c r="JF86" s="56"/>
      <c r="JG86" s="56"/>
      <c r="JH86" s="56"/>
      <c r="JI86" s="56"/>
      <c r="JJ86" s="56"/>
      <c r="JK86" s="56"/>
      <c r="JL86" s="56"/>
      <c r="JM86" s="56"/>
      <c r="JN86" s="56"/>
      <c r="JO86" s="56"/>
    </row>
    <row r="87" spans="1:275" x14ac:dyDescent="0.25">
      <c r="A87" s="58">
        <v>43069.352824074071</v>
      </c>
      <c r="B87" s="56" t="s">
        <v>415</v>
      </c>
      <c r="C87" s="56" t="s">
        <v>656</v>
      </c>
      <c r="D87" s="56">
        <v>4</v>
      </c>
      <c r="E87" s="56">
        <v>8</v>
      </c>
      <c r="F87" s="56">
        <v>6960</v>
      </c>
      <c r="G87" s="56" t="s">
        <v>104</v>
      </c>
      <c r="H87" s="56" t="s">
        <v>105</v>
      </c>
      <c r="I87" s="56">
        <v>3.26</v>
      </c>
      <c r="J87" s="56">
        <v>55.8</v>
      </c>
      <c r="K87" s="56">
        <v>197.346</v>
      </c>
      <c r="L87" s="56">
        <v>466.89</v>
      </c>
      <c r="M87" s="56">
        <v>785.77200000000005</v>
      </c>
      <c r="N87" s="56">
        <v>0</v>
      </c>
      <c r="O87" s="56">
        <v>0</v>
      </c>
      <c r="P87" s="56">
        <v>0</v>
      </c>
      <c r="Q87" s="56">
        <v>0</v>
      </c>
      <c r="R87" s="56">
        <v>2033.7</v>
      </c>
      <c r="S87" s="56">
        <v>5432.27</v>
      </c>
      <c r="T87" s="56">
        <v>12062</v>
      </c>
      <c r="U87" s="56">
        <v>433.91399999999999</v>
      </c>
      <c r="V87" s="56">
        <v>21411.9</v>
      </c>
      <c r="W87" s="56">
        <v>224.06800000000001</v>
      </c>
      <c r="X87" s="56">
        <v>0</v>
      </c>
      <c r="Y87" s="56">
        <v>0</v>
      </c>
      <c r="Z87" s="56">
        <v>0</v>
      </c>
      <c r="AA87" s="56">
        <v>662.43499999999995</v>
      </c>
      <c r="AB87" s="56">
        <v>0</v>
      </c>
      <c r="AC87" s="56">
        <v>287.95400000000001</v>
      </c>
      <c r="AD87" s="56">
        <v>0</v>
      </c>
      <c r="AE87" s="56">
        <v>0</v>
      </c>
      <c r="AF87" s="56">
        <v>1174.46</v>
      </c>
      <c r="AG87" s="56">
        <v>0</v>
      </c>
      <c r="AH87" s="56">
        <v>0</v>
      </c>
      <c r="AI87" s="56">
        <v>0</v>
      </c>
      <c r="AJ87" s="56">
        <v>0</v>
      </c>
      <c r="AK87" s="56">
        <v>0</v>
      </c>
      <c r="AL87" s="56">
        <v>0</v>
      </c>
      <c r="AM87" s="56">
        <v>0</v>
      </c>
      <c r="AN87" s="56">
        <v>0</v>
      </c>
      <c r="AO87" s="56">
        <v>0</v>
      </c>
      <c r="AP87" s="56">
        <v>0</v>
      </c>
      <c r="AQ87" s="56">
        <v>6.52</v>
      </c>
      <c r="AR87" s="56">
        <v>5.43</v>
      </c>
      <c r="AS87" s="56">
        <v>2.4700000000000002</v>
      </c>
      <c r="AT87" s="56">
        <v>0</v>
      </c>
      <c r="AU87" s="56">
        <v>15.84</v>
      </c>
      <c r="AV87" s="56">
        <v>0</v>
      </c>
      <c r="AW87" s="56">
        <v>0</v>
      </c>
      <c r="AX87" s="56">
        <v>6.62</v>
      </c>
      <c r="AY87" s="56">
        <v>24.37</v>
      </c>
      <c r="AZ87" s="56">
        <v>38.6</v>
      </c>
      <c r="BA87" s="56">
        <v>1.31</v>
      </c>
      <c r="BB87" s="56">
        <v>101.16</v>
      </c>
      <c r="BC87" s="56">
        <v>30.26</v>
      </c>
      <c r="BD87" s="56">
        <v>0</v>
      </c>
      <c r="BE87" s="56">
        <v>1.3925700000000001</v>
      </c>
      <c r="BF87" s="56">
        <v>8.9726299999999995E-2</v>
      </c>
      <c r="BG87" s="56">
        <v>0</v>
      </c>
      <c r="BH87" s="56">
        <v>0</v>
      </c>
      <c r="BI87" s="56">
        <v>0</v>
      </c>
      <c r="BJ87" s="56">
        <v>0</v>
      </c>
      <c r="BK87" s="56">
        <v>0.30136400000000002</v>
      </c>
      <c r="BL87" s="56">
        <v>0.73912699999999998</v>
      </c>
      <c r="BM87" s="56">
        <v>1.54311</v>
      </c>
      <c r="BN87" s="56">
        <v>3.8198599999999999E-2</v>
      </c>
      <c r="BO87" s="56">
        <v>4.1040999999999999</v>
      </c>
      <c r="BP87" s="56">
        <v>1.4823</v>
      </c>
      <c r="BQ87" s="56">
        <v>194.21899999999999</v>
      </c>
      <c r="BR87" s="56">
        <v>782.04499999999996</v>
      </c>
      <c r="BS87" s="56">
        <v>785.77200000000005</v>
      </c>
      <c r="BT87" s="56">
        <v>0</v>
      </c>
      <c r="BU87" s="56">
        <v>0</v>
      </c>
      <c r="BV87" s="56">
        <v>2033.7</v>
      </c>
      <c r="BW87" s="56">
        <v>5455.39</v>
      </c>
      <c r="BX87" s="56">
        <v>12062</v>
      </c>
      <c r="BY87" s="56">
        <v>433.91399999999999</v>
      </c>
      <c r="BZ87" s="56">
        <v>21747</v>
      </c>
      <c r="CA87" s="56">
        <v>220.518</v>
      </c>
      <c r="CB87" s="56">
        <v>0</v>
      </c>
      <c r="CC87" s="56">
        <v>0</v>
      </c>
      <c r="CD87" s="56">
        <v>0</v>
      </c>
      <c r="CE87" s="56">
        <v>662.43499999999995</v>
      </c>
      <c r="CF87" s="56">
        <v>0</v>
      </c>
      <c r="CG87" s="56">
        <v>287.95400000000001</v>
      </c>
      <c r="CH87" s="56">
        <v>0</v>
      </c>
      <c r="CI87" s="56">
        <v>0</v>
      </c>
      <c r="CJ87" s="56">
        <v>1170.9100000000001</v>
      </c>
      <c r="CK87" s="56">
        <v>0</v>
      </c>
      <c r="CL87" s="56">
        <v>0</v>
      </c>
      <c r="CM87" s="56">
        <v>0</v>
      </c>
      <c r="CN87" s="56">
        <v>0</v>
      </c>
      <c r="CO87" s="56">
        <v>0</v>
      </c>
      <c r="CP87" s="56">
        <v>0</v>
      </c>
      <c r="CQ87" s="56">
        <v>0</v>
      </c>
      <c r="CR87" s="56">
        <v>0</v>
      </c>
      <c r="CS87" s="56">
        <v>0</v>
      </c>
      <c r="CT87" s="56">
        <v>0</v>
      </c>
      <c r="CU87" s="56">
        <v>6.46</v>
      </c>
      <c r="CV87" s="56">
        <v>8.75</v>
      </c>
      <c r="CW87" s="56">
        <v>2.4700000000000002</v>
      </c>
      <c r="CX87" s="56">
        <v>0</v>
      </c>
      <c r="CY87" s="56">
        <v>15.84</v>
      </c>
      <c r="CZ87" s="56">
        <v>6.62</v>
      </c>
      <c r="DA87" s="56">
        <v>24.45</v>
      </c>
      <c r="DB87" s="56">
        <v>38.6</v>
      </c>
      <c r="DC87" s="56">
        <v>1.31</v>
      </c>
      <c r="DD87" s="56">
        <v>104.5</v>
      </c>
      <c r="DE87" s="56">
        <v>33.520000000000003</v>
      </c>
      <c r="DF87" s="56">
        <v>0</v>
      </c>
      <c r="DG87" s="56">
        <v>2.1524899999999998</v>
      </c>
      <c r="DH87" s="56">
        <v>8.9726299999999995E-2</v>
      </c>
      <c r="DI87" s="56">
        <v>0</v>
      </c>
      <c r="DJ87" s="56">
        <v>0</v>
      </c>
      <c r="DK87" s="56">
        <v>0.30136400000000002</v>
      </c>
      <c r="DL87" s="56">
        <v>0.74285599999999996</v>
      </c>
      <c r="DM87" s="56">
        <v>1.54311</v>
      </c>
      <c r="DN87" s="56">
        <v>3.8198599999999999E-2</v>
      </c>
      <c r="DO87" s="56">
        <v>4.8677400000000004</v>
      </c>
      <c r="DP87" s="56">
        <v>2.24221</v>
      </c>
      <c r="DQ87" s="56" t="s">
        <v>925</v>
      </c>
      <c r="DR87" s="56" t="s">
        <v>875</v>
      </c>
      <c r="DS87" s="56" t="s">
        <v>22</v>
      </c>
      <c r="DT87" s="56">
        <v>0.76364200000000004</v>
      </c>
      <c r="DU87" s="56">
        <v>0.75991200000000003</v>
      </c>
      <c r="DV87" s="56">
        <v>3.19617</v>
      </c>
      <c r="DW87" s="56">
        <v>9.7255400000000005</v>
      </c>
      <c r="DX87" s="56"/>
      <c r="DY87" s="56"/>
      <c r="DZ87" s="56"/>
      <c r="EA87" s="56"/>
      <c r="EB87" s="56"/>
      <c r="EC87" s="56"/>
      <c r="ED87" s="56"/>
      <c r="EE87" s="56"/>
      <c r="EF87" s="56"/>
      <c r="EG87" s="56"/>
      <c r="EH87" s="56"/>
      <c r="EI87" s="56"/>
      <c r="EJ87" s="56"/>
      <c r="EK87" s="56"/>
      <c r="EL87" s="56"/>
      <c r="EM87" s="56"/>
      <c r="EN87" s="56">
        <v>197.346</v>
      </c>
      <c r="EO87" s="56">
        <v>466.89</v>
      </c>
      <c r="EP87" s="56">
        <v>785.77200000000005</v>
      </c>
      <c r="EQ87" s="56">
        <v>0</v>
      </c>
      <c r="ER87" s="56">
        <v>0</v>
      </c>
      <c r="ES87" s="56">
        <v>0</v>
      </c>
      <c r="ET87" s="56">
        <v>0</v>
      </c>
      <c r="EU87" s="56">
        <v>2033.7</v>
      </c>
      <c r="EV87" s="56">
        <v>5432.27</v>
      </c>
      <c r="EW87" s="56">
        <v>12062</v>
      </c>
      <c r="EX87" s="56">
        <v>433.91399999999999</v>
      </c>
      <c r="EY87" s="56">
        <v>21411.9</v>
      </c>
      <c r="EZ87" s="56">
        <v>224.06800000000001</v>
      </c>
      <c r="FA87" s="56">
        <v>0</v>
      </c>
      <c r="FB87" s="56">
        <v>0</v>
      </c>
      <c r="FC87" s="56">
        <v>0</v>
      </c>
      <c r="FD87" s="56">
        <v>662.43499999999995</v>
      </c>
      <c r="FE87" s="56">
        <v>0</v>
      </c>
      <c r="FF87" s="56">
        <v>287.95400000000001</v>
      </c>
      <c r="FG87" s="56">
        <v>0</v>
      </c>
      <c r="FH87" s="56">
        <v>0</v>
      </c>
      <c r="FI87" s="56">
        <v>1174.46</v>
      </c>
      <c r="FJ87" s="56">
        <v>0</v>
      </c>
      <c r="FK87" s="56">
        <v>0</v>
      </c>
      <c r="FL87" s="56">
        <v>0</v>
      </c>
      <c r="FM87" s="56">
        <v>0</v>
      </c>
      <c r="FN87" s="56">
        <v>0</v>
      </c>
      <c r="FO87" s="56">
        <v>0</v>
      </c>
      <c r="FP87" s="56">
        <v>0</v>
      </c>
      <c r="FQ87" s="56">
        <v>0</v>
      </c>
      <c r="FR87" s="56">
        <v>0</v>
      </c>
      <c r="FS87" s="56">
        <v>0</v>
      </c>
      <c r="FT87" s="56">
        <v>6.52</v>
      </c>
      <c r="FU87" s="56">
        <v>5.43</v>
      </c>
      <c r="FV87" s="56">
        <v>2.4700000000000002</v>
      </c>
      <c r="FW87" s="56">
        <v>0</v>
      </c>
      <c r="FX87" s="56">
        <v>15.84</v>
      </c>
      <c r="FY87" s="56">
        <v>0</v>
      </c>
      <c r="FZ87" s="56">
        <v>0</v>
      </c>
      <c r="GA87" s="56">
        <v>6.62</v>
      </c>
      <c r="GB87" s="56">
        <v>24.37</v>
      </c>
      <c r="GC87" s="56">
        <v>38.6</v>
      </c>
      <c r="GD87" s="56">
        <v>1.31</v>
      </c>
      <c r="GE87" s="56">
        <v>101.16</v>
      </c>
      <c r="GF87" s="56">
        <v>0</v>
      </c>
      <c r="GG87" s="56">
        <v>1.3925700000000001</v>
      </c>
      <c r="GH87" s="56">
        <v>8.9726299999999995E-2</v>
      </c>
      <c r="GI87" s="56">
        <v>0</v>
      </c>
      <c r="GJ87" s="56">
        <v>0</v>
      </c>
      <c r="GK87" s="56">
        <v>0</v>
      </c>
      <c r="GL87" s="56">
        <v>0</v>
      </c>
      <c r="GM87" s="56">
        <v>0.30136400000000002</v>
      </c>
      <c r="GN87" s="56">
        <v>0.73912699999999998</v>
      </c>
      <c r="GO87" s="56">
        <v>1.54311</v>
      </c>
      <c r="GP87" s="56">
        <v>3.8198599999999999E-2</v>
      </c>
      <c r="GQ87" s="56">
        <v>4.1040999999999999</v>
      </c>
      <c r="GR87" s="56">
        <v>751.52800000000002</v>
      </c>
      <c r="GS87" s="56">
        <v>1780.16</v>
      </c>
      <c r="GT87" s="56">
        <v>785.77200000000005</v>
      </c>
      <c r="GU87" s="56">
        <v>0</v>
      </c>
      <c r="GV87" s="56">
        <v>0</v>
      </c>
      <c r="GW87" s="56">
        <v>5894.96</v>
      </c>
      <c r="GX87" s="56">
        <v>6547.68</v>
      </c>
      <c r="GY87" s="56">
        <v>10697.7</v>
      </c>
      <c r="GZ87" s="56">
        <v>540.49900000000002</v>
      </c>
      <c r="HA87" s="56">
        <v>26998.3</v>
      </c>
      <c r="HB87" s="56">
        <v>625.45500000000004</v>
      </c>
      <c r="HC87" s="56">
        <v>0</v>
      </c>
      <c r="HD87" s="56">
        <v>0</v>
      </c>
      <c r="HE87" s="56">
        <v>0</v>
      </c>
      <c r="HF87" s="56">
        <v>1107.1300000000001</v>
      </c>
      <c r="HG87" s="56">
        <v>0</v>
      </c>
      <c r="HH87" s="56">
        <v>291.12400000000002</v>
      </c>
      <c r="HI87" s="56">
        <v>0</v>
      </c>
      <c r="HJ87" s="56">
        <v>0</v>
      </c>
      <c r="HK87" s="56">
        <v>2023.71</v>
      </c>
      <c r="HL87" s="56">
        <v>0</v>
      </c>
      <c r="HM87" s="56">
        <v>0</v>
      </c>
      <c r="HN87" s="56">
        <v>0</v>
      </c>
      <c r="HO87" s="56">
        <v>0</v>
      </c>
      <c r="HP87" s="56">
        <v>0</v>
      </c>
      <c r="HQ87" s="56">
        <v>0</v>
      </c>
      <c r="HR87" s="56">
        <v>0</v>
      </c>
      <c r="HS87" s="56">
        <v>0</v>
      </c>
      <c r="HT87" s="56">
        <v>0</v>
      </c>
      <c r="HU87" s="56">
        <v>0</v>
      </c>
      <c r="HV87" s="56">
        <v>18.79</v>
      </c>
      <c r="HW87" s="56">
        <v>21.18</v>
      </c>
      <c r="HX87" s="56">
        <v>2.4700000000000002</v>
      </c>
      <c r="HY87" s="56">
        <v>0</v>
      </c>
      <c r="HZ87" s="56">
        <v>26.47</v>
      </c>
      <c r="IA87" s="56">
        <v>19.440000000000001</v>
      </c>
      <c r="IB87" s="56">
        <v>27.6</v>
      </c>
      <c r="IC87" s="56">
        <v>34.450000000000003</v>
      </c>
      <c r="ID87" s="56">
        <v>1.53</v>
      </c>
      <c r="IE87" s="56">
        <v>151.93</v>
      </c>
      <c r="IF87" s="56">
        <v>0</v>
      </c>
      <c r="IG87" s="56">
        <v>4.8174799999999998</v>
      </c>
      <c r="IH87" s="56">
        <v>8.9726299999999995E-2</v>
      </c>
      <c r="II87" s="56">
        <v>0</v>
      </c>
      <c r="IJ87" s="56">
        <v>0</v>
      </c>
      <c r="IK87" s="56">
        <v>0.92718</v>
      </c>
      <c r="IL87" s="56">
        <v>0.77117400000000003</v>
      </c>
      <c r="IM87" s="56">
        <v>1.42503</v>
      </c>
      <c r="IN87" s="56">
        <v>7.5326799999999999E-3</v>
      </c>
      <c r="IO87" s="56">
        <v>8.0381199999999993</v>
      </c>
      <c r="IP87" s="56">
        <v>55.8</v>
      </c>
      <c r="IQ87" s="56">
        <v>0</v>
      </c>
      <c r="IR87" s="56">
        <v>57.7</v>
      </c>
      <c r="IS87" s="56">
        <v>0</v>
      </c>
      <c r="IT87" s="56">
        <v>0</v>
      </c>
      <c r="IU87" s="56">
        <v>8.44</v>
      </c>
      <c r="IV87" s="56">
        <v>21.82</v>
      </c>
      <c r="IW87" s="56">
        <v>11.75</v>
      </c>
      <c r="IX87" s="56">
        <v>21.77</v>
      </c>
      <c r="IY87" s="56">
        <v>8.44</v>
      </c>
      <c r="IZ87" s="56">
        <v>21.82</v>
      </c>
      <c r="JA87" s="56">
        <v>25.66</v>
      </c>
      <c r="JB87" s="56">
        <v>43.25</v>
      </c>
      <c r="JC87" s="56">
        <v>1</v>
      </c>
      <c r="JD87" s="56"/>
      <c r="JE87" s="56"/>
      <c r="JF87" s="56"/>
      <c r="JG87" s="56"/>
      <c r="JH87" s="56"/>
      <c r="JI87" s="56"/>
      <c r="JJ87" s="56"/>
      <c r="JK87" s="56"/>
      <c r="JL87" s="56"/>
      <c r="JM87" s="56"/>
      <c r="JN87" s="56"/>
      <c r="JO87" s="56"/>
    </row>
    <row r="88" spans="1:275" x14ac:dyDescent="0.25">
      <c r="A88" s="58">
        <v>43069.352824074071</v>
      </c>
      <c r="B88" s="56" t="s">
        <v>416</v>
      </c>
      <c r="C88" s="56" t="s">
        <v>657</v>
      </c>
      <c r="D88" s="56">
        <v>5</v>
      </c>
      <c r="E88" s="56">
        <v>8</v>
      </c>
      <c r="F88" s="56">
        <v>6960</v>
      </c>
      <c r="G88" s="56" t="s">
        <v>104</v>
      </c>
      <c r="H88" s="56" t="s">
        <v>105</v>
      </c>
      <c r="I88" s="56">
        <v>1.1399999999999999</v>
      </c>
      <c r="J88" s="56">
        <v>57.5</v>
      </c>
      <c r="K88" s="56">
        <v>99.456699999999998</v>
      </c>
      <c r="L88" s="56">
        <v>31.321400000000001</v>
      </c>
      <c r="M88" s="56">
        <v>785.77200000000005</v>
      </c>
      <c r="N88" s="56">
        <v>0</v>
      </c>
      <c r="O88" s="56">
        <v>0</v>
      </c>
      <c r="P88" s="56">
        <v>0</v>
      </c>
      <c r="Q88" s="56">
        <v>0</v>
      </c>
      <c r="R88" s="56">
        <v>2033.7</v>
      </c>
      <c r="S88" s="56">
        <v>5397.98</v>
      </c>
      <c r="T88" s="56">
        <v>12062</v>
      </c>
      <c r="U88" s="56">
        <v>433.91399999999999</v>
      </c>
      <c r="V88" s="56">
        <v>20844.099999999999</v>
      </c>
      <c r="W88" s="56">
        <v>112.93</v>
      </c>
      <c r="X88" s="56">
        <v>0</v>
      </c>
      <c r="Y88" s="56">
        <v>0</v>
      </c>
      <c r="Z88" s="56">
        <v>0</v>
      </c>
      <c r="AA88" s="56">
        <v>712.00599999999997</v>
      </c>
      <c r="AB88" s="56">
        <v>0</v>
      </c>
      <c r="AC88" s="56">
        <v>287.95400000000001</v>
      </c>
      <c r="AD88" s="56">
        <v>0</v>
      </c>
      <c r="AE88" s="56">
        <v>0</v>
      </c>
      <c r="AF88" s="56">
        <v>1112.8900000000001</v>
      </c>
      <c r="AG88" s="56">
        <v>0</v>
      </c>
      <c r="AH88" s="56">
        <v>0</v>
      </c>
      <c r="AI88" s="56">
        <v>0</v>
      </c>
      <c r="AJ88" s="56">
        <v>0</v>
      </c>
      <c r="AK88" s="56">
        <v>0</v>
      </c>
      <c r="AL88" s="56">
        <v>0</v>
      </c>
      <c r="AM88" s="56">
        <v>0</v>
      </c>
      <c r="AN88" s="56">
        <v>0</v>
      </c>
      <c r="AO88" s="56">
        <v>0</v>
      </c>
      <c r="AP88" s="56">
        <v>0</v>
      </c>
      <c r="AQ88" s="56">
        <v>3.19</v>
      </c>
      <c r="AR88" s="56">
        <v>0.39</v>
      </c>
      <c r="AS88" s="56">
        <v>2.4700000000000002</v>
      </c>
      <c r="AT88" s="56">
        <v>0</v>
      </c>
      <c r="AU88" s="56">
        <v>16.940000000000001</v>
      </c>
      <c r="AV88" s="56">
        <v>0</v>
      </c>
      <c r="AW88" s="56">
        <v>0</v>
      </c>
      <c r="AX88" s="56">
        <v>6.51</v>
      </c>
      <c r="AY88" s="56">
        <v>24.06</v>
      </c>
      <c r="AZ88" s="56">
        <v>38.39</v>
      </c>
      <c r="BA88" s="56">
        <v>1.3</v>
      </c>
      <c r="BB88" s="56">
        <v>93.25</v>
      </c>
      <c r="BC88" s="56">
        <v>22.99</v>
      </c>
      <c r="BD88" s="56">
        <v>0</v>
      </c>
      <c r="BE88" s="56">
        <v>8.3099300000000001E-2</v>
      </c>
      <c r="BF88" s="56">
        <v>8.9726299999999995E-2</v>
      </c>
      <c r="BG88" s="56">
        <v>0</v>
      </c>
      <c r="BH88" s="56">
        <v>0</v>
      </c>
      <c r="BI88" s="56">
        <v>0</v>
      </c>
      <c r="BJ88" s="56">
        <v>0</v>
      </c>
      <c r="BK88" s="56">
        <v>0.30136400000000002</v>
      </c>
      <c r="BL88" s="56">
        <v>0.71156699999999995</v>
      </c>
      <c r="BM88" s="56">
        <v>1.54311</v>
      </c>
      <c r="BN88" s="56">
        <v>3.8198599999999999E-2</v>
      </c>
      <c r="BO88" s="56">
        <v>2.7670699999999999</v>
      </c>
      <c r="BP88" s="56">
        <v>0.17282600000000001</v>
      </c>
      <c r="BQ88" s="56">
        <v>92.135199999999998</v>
      </c>
      <c r="BR88" s="56">
        <v>143.65</v>
      </c>
      <c r="BS88" s="56">
        <v>785.77200000000005</v>
      </c>
      <c r="BT88" s="56">
        <v>0</v>
      </c>
      <c r="BU88" s="56">
        <v>0</v>
      </c>
      <c r="BV88" s="56">
        <v>2033.7</v>
      </c>
      <c r="BW88" s="56">
        <v>5443.11</v>
      </c>
      <c r="BX88" s="56">
        <v>12062</v>
      </c>
      <c r="BY88" s="56">
        <v>433.91399999999999</v>
      </c>
      <c r="BZ88" s="56">
        <v>20994.2</v>
      </c>
      <c r="CA88" s="56">
        <v>104.617</v>
      </c>
      <c r="CB88" s="56">
        <v>0</v>
      </c>
      <c r="CC88" s="56">
        <v>0</v>
      </c>
      <c r="CD88" s="56">
        <v>0</v>
      </c>
      <c r="CE88" s="56">
        <v>712.00599999999997</v>
      </c>
      <c r="CF88" s="56">
        <v>0</v>
      </c>
      <c r="CG88" s="56">
        <v>287.95400000000001</v>
      </c>
      <c r="CH88" s="56">
        <v>0</v>
      </c>
      <c r="CI88" s="56">
        <v>0</v>
      </c>
      <c r="CJ88" s="56">
        <v>1104.58</v>
      </c>
      <c r="CK88" s="56">
        <v>0</v>
      </c>
      <c r="CL88" s="56">
        <v>0</v>
      </c>
      <c r="CM88" s="56">
        <v>0</v>
      </c>
      <c r="CN88" s="56">
        <v>0</v>
      </c>
      <c r="CO88" s="56">
        <v>0</v>
      </c>
      <c r="CP88" s="56">
        <v>0</v>
      </c>
      <c r="CQ88" s="56">
        <v>0</v>
      </c>
      <c r="CR88" s="56">
        <v>0</v>
      </c>
      <c r="CS88" s="56">
        <v>0</v>
      </c>
      <c r="CT88" s="56">
        <v>0</v>
      </c>
      <c r="CU88" s="56">
        <v>3.04</v>
      </c>
      <c r="CV88" s="56">
        <v>1.68</v>
      </c>
      <c r="CW88" s="56">
        <v>2.4700000000000002</v>
      </c>
      <c r="CX88" s="56">
        <v>0</v>
      </c>
      <c r="CY88" s="56">
        <v>16.940000000000001</v>
      </c>
      <c r="CZ88" s="56">
        <v>6.51</v>
      </c>
      <c r="DA88" s="56">
        <v>24.23</v>
      </c>
      <c r="DB88" s="56">
        <v>38.39</v>
      </c>
      <c r="DC88" s="56">
        <v>1.3</v>
      </c>
      <c r="DD88" s="56">
        <v>94.56</v>
      </c>
      <c r="DE88" s="56">
        <v>24.13</v>
      </c>
      <c r="DF88" s="56">
        <v>0</v>
      </c>
      <c r="DG88" s="56">
        <v>0.35947299999999999</v>
      </c>
      <c r="DH88" s="56">
        <v>8.9726299999999995E-2</v>
      </c>
      <c r="DI88" s="56">
        <v>0</v>
      </c>
      <c r="DJ88" s="56">
        <v>0</v>
      </c>
      <c r="DK88" s="56">
        <v>0.30136400000000002</v>
      </c>
      <c r="DL88" s="56">
        <v>0.72218199999999999</v>
      </c>
      <c r="DM88" s="56">
        <v>1.54311</v>
      </c>
      <c r="DN88" s="56">
        <v>3.8198599999999999E-2</v>
      </c>
      <c r="DO88" s="56">
        <v>3.0540600000000002</v>
      </c>
      <c r="DP88" s="56">
        <v>0.44919900000000001</v>
      </c>
      <c r="DQ88" s="56" t="s">
        <v>925</v>
      </c>
      <c r="DR88" s="56" t="s">
        <v>875</v>
      </c>
      <c r="DS88" s="56" t="s">
        <v>22</v>
      </c>
      <c r="DT88" s="56">
        <v>0.28698899999999999</v>
      </c>
      <c r="DU88" s="56">
        <v>0.27637400000000001</v>
      </c>
      <c r="DV88" s="56">
        <v>1.3853599999999999</v>
      </c>
      <c r="DW88" s="56">
        <v>4.7244099999999998</v>
      </c>
      <c r="DX88" s="56"/>
      <c r="DY88" s="56"/>
      <c r="DZ88" s="56"/>
      <c r="EA88" s="56"/>
      <c r="EB88" s="56"/>
      <c r="EC88" s="56"/>
      <c r="ED88" s="56"/>
      <c r="EE88" s="56"/>
      <c r="EF88" s="56"/>
      <c r="EG88" s="56"/>
      <c r="EH88" s="56"/>
      <c r="EI88" s="56"/>
      <c r="EJ88" s="56"/>
      <c r="EK88" s="56"/>
      <c r="EL88" s="56"/>
      <c r="EM88" s="56"/>
      <c r="EN88" s="56">
        <v>99.456699999999998</v>
      </c>
      <c r="EO88" s="56">
        <v>31.321400000000001</v>
      </c>
      <c r="EP88" s="56">
        <v>785.77200000000005</v>
      </c>
      <c r="EQ88" s="56">
        <v>0</v>
      </c>
      <c r="ER88" s="56">
        <v>0</v>
      </c>
      <c r="ES88" s="56">
        <v>0</v>
      </c>
      <c r="ET88" s="56">
        <v>0</v>
      </c>
      <c r="EU88" s="56">
        <v>2033.7</v>
      </c>
      <c r="EV88" s="56">
        <v>5397.98</v>
      </c>
      <c r="EW88" s="56">
        <v>12062</v>
      </c>
      <c r="EX88" s="56">
        <v>433.91399999999999</v>
      </c>
      <c r="EY88" s="56">
        <v>20844.099999999999</v>
      </c>
      <c r="EZ88" s="56">
        <v>112.93</v>
      </c>
      <c r="FA88" s="56">
        <v>0</v>
      </c>
      <c r="FB88" s="56">
        <v>0</v>
      </c>
      <c r="FC88" s="56">
        <v>0</v>
      </c>
      <c r="FD88" s="56">
        <v>712.00599999999997</v>
      </c>
      <c r="FE88" s="56">
        <v>0</v>
      </c>
      <c r="FF88" s="56">
        <v>287.95400000000001</v>
      </c>
      <c r="FG88" s="56">
        <v>0</v>
      </c>
      <c r="FH88" s="56">
        <v>0</v>
      </c>
      <c r="FI88" s="56">
        <v>1112.8900000000001</v>
      </c>
      <c r="FJ88" s="56">
        <v>0</v>
      </c>
      <c r="FK88" s="56">
        <v>0</v>
      </c>
      <c r="FL88" s="56">
        <v>0</v>
      </c>
      <c r="FM88" s="56">
        <v>0</v>
      </c>
      <c r="FN88" s="56">
        <v>0</v>
      </c>
      <c r="FO88" s="56">
        <v>0</v>
      </c>
      <c r="FP88" s="56">
        <v>0</v>
      </c>
      <c r="FQ88" s="56">
        <v>0</v>
      </c>
      <c r="FR88" s="56">
        <v>0</v>
      </c>
      <c r="FS88" s="56">
        <v>0</v>
      </c>
      <c r="FT88" s="56">
        <v>3.19</v>
      </c>
      <c r="FU88" s="56">
        <v>0.39</v>
      </c>
      <c r="FV88" s="56">
        <v>2.4700000000000002</v>
      </c>
      <c r="FW88" s="56">
        <v>0</v>
      </c>
      <c r="FX88" s="56">
        <v>16.940000000000001</v>
      </c>
      <c r="FY88" s="56">
        <v>0</v>
      </c>
      <c r="FZ88" s="56">
        <v>0</v>
      </c>
      <c r="GA88" s="56">
        <v>6.51</v>
      </c>
      <c r="GB88" s="56">
        <v>24.06</v>
      </c>
      <c r="GC88" s="56">
        <v>38.39</v>
      </c>
      <c r="GD88" s="56">
        <v>1.3</v>
      </c>
      <c r="GE88" s="56">
        <v>93.25</v>
      </c>
      <c r="GF88" s="56">
        <v>0</v>
      </c>
      <c r="GG88" s="56">
        <v>8.3099300000000001E-2</v>
      </c>
      <c r="GH88" s="56">
        <v>8.9726299999999995E-2</v>
      </c>
      <c r="GI88" s="56">
        <v>0</v>
      </c>
      <c r="GJ88" s="56">
        <v>0</v>
      </c>
      <c r="GK88" s="56">
        <v>0</v>
      </c>
      <c r="GL88" s="56">
        <v>0</v>
      </c>
      <c r="GM88" s="56">
        <v>0.30136400000000002</v>
      </c>
      <c r="GN88" s="56">
        <v>0.71156699999999995</v>
      </c>
      <c r="GO88" s="56">
        <v>1.54311</v>
      </c>
      <c r="GP88" s="56">
        <v>3.8198599999999999E-2</v>
      </c>
      <c r="GQ88" s="56">
        <v>2.7670699999999999</v>
      </c>
      <c r="GR88" s="56">
        <v>778.14800000000002</v>
      </c>
      <c r="GS88" s="56">
        <v>7.0110299999999999</v>
      </c>
      <c r="GT88" s="56">
        <v>785.77200000000005</v>
      </c>
      <c r="GU88" s="56">
        <v>0</v>
      </c>
      <c r="GV88" s="56">
        <v>0</v>
      </c>
      <c r="GW88" s="56">
        <v>5894.96</v>
      </c>
      <c r="GX88" s="56">
        <v>6547.68</v>
      </c>
      <c r="GY88" s="56">
        <v>10697.7</v>
      </c>
      <c r="GZ88" s="56">
        <v>540.49900000000002</v>
      </c>
      <c r="HA88" s="56">
        <v>25251.8</v>
      </c>
      <c r="HB88" s="56">
        <v>647.64499999999998</v>
      </c>
      <c r="HC88" s="56">
        <v>0</v>
      </c>
      <c r="HD88" s="56">
        <v>0</v>
      </c>
      <c r="HE88" s="56">
        <v>0</v>
      </c>
      <c r="HF88" s="56">
        <v>1157.68</v>
      </c>
      <c r="HG88" s="56">
        <v>0</v>
      </c>
      <c r="HH88" s="56">
        <v>291.12400000000002</v>
      </c>
      <c r="HI88" s="56">
        <v>0</v>
      </c>
      <c r="HJ88" s="56">
        <v>0</v>
      </c>
      <c r="HK88" s="56">
        <v>2096.44</v>
      </c>
      <c r="HL88" s="56">
        <v>0</v>
      </c>
      <c r="HM88" s="56">
        <v>0</v>
      </c>
      <c r="HN88" s="56">
        <v>0</v>
      </c>
      <c r="HO88" s="56">
        <v>0</v>
      </c>
      <c r="HP88" s="56">
        <v>0</v>
      </c>
      <c r="HQ88" s="56">
        <v>0</v>
      </c>
      <c r="HR88" s="56">
        <v>0</v>
      </c>
      <c r="HS88" s="56">
        <v>0</v>
      </c>
      <c r="HT88" s="56">
        <v>0</v>
      </c>
      <c r="HU88" s="56">
        <v>0</v>
      </c>
      <c r="HV88" s="56">
        <v>19.07</v>
      </c>
      <c r="HW88" s="56">
        <v>0.05</v>
      </c>
      <c r="HX88" s="56">
        <v>2.4700000000000002</v>
      </c>
      <c r="HY88" s="56">
        <v>0</v>
      </c>
      <c r="HZ88" s="56">
        <v>27.55</v>
      </c>
      <c r="IA88" s="56">
        <v>19.03</v>
      </c>
      <c r="IB88" s="56">
        <v>27.56</v>
      </c>
      <c r="IC88" s="56">
        <v>34.090000000000003</v>
      </c>
      <c r="ID88" s="56">
        <v>1.52</v>
      </c>
      <c r="IE88" s="56">
        <v>131.34</v>
      </c>
      <c r="IF88" s="56">
        <v>0</v>
      </c>
      <c r="IG88" s="56">
        <v>3.3119099999999999E-3</v>
      </c>
      <c r="IH88" s="56">
        <v>8.9726299999999995E-2</v>
      </c>
      <c r="II88" s="56">
        <v>0</v>
      </c>
      <c r="IJ88" s="56">
        <v>0</v>
      </c>
      <c r="IK88" s="56">
        <v>0.92718</v>
      </c>
      <c r="IL88" s="56">
        <v>0.77117400000000003</v>
      </c>
      <c r="IM88" s="56">
        <v>1.42503</v>
      </c>
      <c r="IN88" s="56">
        <v>7.5326799999999999E-3</v>
      </c>
      <c r="IO88" s="56">
        <v>3.2239599999999999</v>
      </c>
      <c r="IP88" s="56">
        <v>57.5</v>
      </c>
      <c r="IQ88" s="56">
        <v>0</v>
      </c>
      <c r="IR88" s="56">
        <v>58.3</v>
      </c>
      <c r="IS88" s="56">
        <v>0</v>
      </c>
      <c r="IT88" s="56">
        <v>0</v>
      </c>
      <c r="IU88" s="56">
        <v>3.13</v>
      </c>
      <c r="IV88" s="56">
        <v>19.86</v>
      </c>
      <c r="IW88" s="56">
        <v>4.4000000000000004</v>
      </c>
      <c r="IX88" s="56">
        <v>19.73</v>
      </c>
      <c r="IY88" s="56">
        <v>3.13</v>
      </c>
      <c r="IZ88" s="56">
        <v>19.86</v>
      </c>
      <c r="JA88" s="56">
        <v>4.59</v>
      </c>
      <c r="JB88" s="56">
        <v>44.55</v>
      </c>
      <c r="JC88" s="56">
        <v>1</v>
      </c>
      <c r="JD88" s="56"/>
      <c r="JE88" s="56"/>
      <c r="JF88" s="56"/>
      <c r="JG88" s="56"/>
      <c r="JH88" s="56"/>
      <c r="JI88" s="56"/>
      <c r="JJ88" s="56"/>
      <c r="JK88" s="56"/>
      <c r="JL88" s="56"/>
      <c r="JM88" s="56"/>
      <c r="JN88" s="56"/>
      <c r="JO88" s="56"/>
    </row>
    <row r="89" spans="1:275" x14ac:dyDescent="0.25">
      <c r="A89" s="58">
        <v>43069.352789351855</v>
      </c>
      <c r="B89" s="56" t="s">
        <v>417</v>
      </c>
      <c r="C89" s="56" t="s">
        <v>658</v>
      </c>
      <c r="D89" s="56">
        <v>6</v>
      </c>
      <c r="E89" s="56">
        <v>8</v>
      </c>
      <c r="F89" s="56">
        <v>6960</v>
      </c>
      <c r="G89" s="56" t="s">
        <v>104</v>
      </c>
      <c r="H89" s="56" t="s">
        <v>105</v>
      </c>
      <c r="I89" s="56">
        <v>1.97</v>
      </c>
      <c r="J89" s="56">
        <v>60.7</v>
      </c>
      <c r="K89" s="56">
        <v>44.133699999999997</v>
      </c>
      <c r="L89" s="56">
        <v>467.52</v>
      </c>
      <c r="M89" s="56">
        <v>785.77200000000005</v>
      </c>
      <c r="N89" s="56">
        <v>0</v>
      </c>
      <c r="O89" s="56">
        <v>0</v>
      </c>
      <c r="P89" s="56">
        <v>0</v>
      </c>
      <c r="Q89" s="56">
        <v>0</v>
      </c>
      <c r="R89" s="56">
        <v>2033.7</v>
      </c>
      <c r="S89" s="56">
        <v>5506.7</v>
      </c>
      <c r="T89" s="56">
        <v>12062</v>
      </c>
      <c r="U89" s="56">
        <v>433.91399999999999</v>
      </c>
      <c r="V89" s="56">
        <v>21333.7</v>
      </c>
      <c r="W89" s="56">
        <v>50.108699999999999</v>
      </c>
      <c r="X89" s="56">
        <v>0</v>
      </c>
      <c r="Y89" s="56">
        <v>0</v>
      </c>
      <c r="Z89" s="56">
        <v>0</v>
      </c>
      <c r="AA89" s="56">
        <v>632.83500000000004</v>
      </c>
      <c r="AB89" s="56">
        <v>0</v>
      </c>
      <c r="AC89" s="56">
        <v>287.95400000000001</v>
      </c>
      <c r="AD89" s="56">
        <v>0</v>
      </c>
      <c r="AE89" s="56">
        <v>0</v>
      </c>
      <c r="AF89" s="56">
        <v>970.89800000000002</v>
      </c>
      <c r="AG89" s="56">
        <v>0</v>
      </c>
      <c r="AH89" s="56">
        <v>0</v>
      </c>
      <c r="AI89" s="56">
        <v>0</v>
      </c>
      <c r="AJ89" s="56">
        <v>0</v>
      </c>
      <c r="AK89" s="56">
        <v>0</v>
      </c>
      <c r="AL89" s="56">
        <v>0</v>
      </c>
      <c r="AM89" s="56">
        <v>0</v>
      </c>
      <c r="AN89" s="56">
        <v>0</v>
      </c>
      <c r="AO89" s="56">
        <v>0</v>
      </c>
      <c r="AP89" s="56">
        <v>0</v>
      </c>
      <c r="AQ89" s="56">
        <v>1.48</v>
      </c>
      <c r="AR89" s="56">
        <v>5.12</v>
      </c>
      <c r="AS89" s="56">
        <v>2.39</v>
      </c>
      <c r="AT89" s="56">
        <v>0</v>
      </c>
      <c r="AU89" s="56">
        <v>15.19</v>
      </c>
      <c r="AV89" s="56">
        <v>0</v>
      </c>
      <c r="AW89" s="56">
        <v>0</v>
      </c>
      <c r="AX89" s="56">
        <v>6.39</v>
      </c>
      <c r="AY89" s="56">
        <v>23.93</v>
      </c>
      <c r="AZ89" s="56">
        <v>37.35</v>
      </c>
      <c r="BA89" s="56">
        <v>1.26</v>
      </c>
      <c r="BB89" s="56">
        <v>93.11</v>
      </c>
      <c r="BC89" s="56">
        <v>24.18</v>
      </c>
      <c r="BD89" s="56">
        <v>0</v>
      </c>
      <c r="BE89" s="56">
        <v>1.14486</v>
      </c>
      <c r="BF89" s="56">
        <v>8.9726299999999995E-2</v>
      </c>
      <c r="BG89" s="56">
        <v>0</v>
      </c>
      <c r="BH89" s="56">
        <v>0</v>
      </c>
      <c r="BI89" s="56">
        <v>0</v>
      </c>
      <c r="BJ89" s="56">
        <v>0</v>
      </c>
      <c r="BK89" s="56">
        <v>0.30136400000000002</v>
      </c>
      <c r="BL89" s="56">
        <v>0.73466900000000002</v>
      </c>
      <c r="BM89" s="56">
        <v>1.54311</v>
      </c>
      <c r="BN89" s="56">
        <v>3.8198599999999999E-2</v>
      </c>
      <c r="BO89" s="56">
        <v>3.8519299999999999</v>
      </c>
      <c r="BP89" s="56">
        <v>1.2345900000000001</v>
      </c>
      <c r="BQ89" s="56">
        <v>42.774799999999999</v>
      </c>
      <c r="BR89" s="56">
        <v>711.245</v>
      </c>
      <c r="BS89" s="56">
        <v>785.77200000000005</v>
      </c>
      <c r="BT89" s="56">
        <v>0</v>
      </c>
      <c r="BU89" s="56">
        <v>0</v>
      </c>
      <c r="BV89" s="56">
        <v>2033.7</v>
      </c>
      <c r="BW89" s="56">
        <v>5526.83</v>
      </c>
      <c r="BX89" s="56">
        <v>12062</v>
      </c>
      <c r="BY89" s="56">
        <v>433.91399999999999</v>
      </c>
      <c r="BZ89" s="56">
        <v>21596.2</v>
      </c>
      <c r="CA89" s="56">
        <v>48.565800000000003</v>
      </c>
      <c r="CB89" s="56">
        <v>0</v>
      </c>
      <c r="CC89" s="56">
        <v>0</v>
      </c>
      <c r="CD89" s="56">
        <v>0</v>
      </c>
      <c r="CE89" s="56">
        <v>632.83500000000004</v>
      </c>
      <c r="CF89" s="56">
        <v>0</v>
      </c>
      <c r="CG89" s="56">
        <v>287.95400000000001</v>
      </c>
      <c r="CH89" s="56">
        <v>0</v>
      </c>
      <c r="CI89" s="56">
        <v>0</v>
      </c>
      <c r="CJ89" s="56">
        <v>969.35500000000002</v>
      </c>
      <c r="CK89" s="56">
        <v>0</v>
      </c>
      <c r="CL89" s="56">
        <v>0</v>
      </c>
      <c r="CM89" s="56">
        <v>0</v>
      </c>
      <c r="CN89" s="56">
        <v>0</v>
      </c>
      <c r="CO89" s="56">
        <v>0</v>
      </c>
      <c r="CP89" s="56">
        <v>0</v>
      </c>
      <c r="CQ89" s="56">
        <v>0</v>
      </c>
      <c r="CR89" s="56">
        <v>0</v>
      </c>
      <c r="CS89" s="56">
        <v>0</v>
      </c>
      <c r="CT89" s="56">
        <v>0</v>
      </c>
      <c r="CU89" s="56">
        <v>1.44</v>
      </c>
      <c r="CV89" s="56">
        <v>7.13</v>
      </c>
      <c r="CW89" s="56">
        <v>2.39</v>
      </c>
      <c r="CX89" s="56">
        <v>0</v>
      </c>
      <c r="CY89" s="56">
        <v>15.19</v>
      </c>
      <c r="CZ89" s="56">
        <v>6.39</v>
      </c>
      <c r="DA89" s="56">
        <v>24</v>
      </c>
      <c r="DB89" s="56">
        <v>37.35</v>
      </c>
      <c r="DC89" s="56">
        <v>1.26</v>
      </c>
      <c r="DD89" s="56">
        <v>95.15</v>
      </c>
      <c r="DE89" s="56">
        <v>26.15</v>
      </c>
      <c r="DF89" s="56">
        <v>0</v>
      </c>
      <c r="DG89" s="56">
        <v>1.55769</v>
      </c>
      <c r="DH89" s="56">
        <v>8.9726299999999995E-2</v>
      </c>
      <c r="DI89" s="56">
        <v>0</v>
      </c>
      <c r="DJ89" s="56">
        <v>0</v>
      </c>
      <c r="DK89" s="56">
        <v>0.30136400000000002</v>
      </c>
      <c r="DL89" s="56">
        <v>0.73853999999999997</v>
      </c>
      <c r="DM89" s="56">
        <v>1.54311</v>
      </c>
      <c r="DN89" s="56">
        <v>3.8198599999999999E-2</v>
      </c>
      <c r="DO89" s="56">
        <v>4.2686299999999999</v>
      </c>
      <c r="DP89" s="56">
        <v>1.6474200000000001</v>
      </c>
      <c r="DQ89" s="56" t="s">
        <v>925</v>
      </c>
      <c r="DR89" s="56" t="s">
        <v>875</v>
      </c>
      <c r="DS89" s="56" t="s">
        <v>22</v>
      </c>
      <c r="DT89" s="56">
        <v>0.41669899999999999</v>
      </c>
      <c r="DU89" s="56">
        <v>0.412827</v>
      </c>
      <c r="DV89" s="56">
        <v>2.14398</v>
      </c>
      <c r="DW89" s="56">
        <v>7.5334599999999998</v>
      </c>
      <c r="DX89" s="56"/>
      <c r="DY89" s="56"/>
      <c r="DZ89" s="56"/>
      <c r="EA89" s="56"/>
      <c r="EB89" s="56"/>
      <c r="EC89" s="56"/>
      <c r="ED89" s="56"/>
      <c r="EE89" s="56"/>
      <c r="EF89" s="56"/>
      <c r="EG89" s="56"/>
      <c r="EH89" s="56"/>
      <c r="EI89" s="56"/>
      <c r="EJ89" s="56"/>
      <c r="EK89" s="56"/>
      <c r="EL89" s="56"/>
      <c r="EM89" s="56"/>
      <c r="EN89" s="56">
        <v>44.133699999999997</v>
      </c>
      <c r="EO89" s="56">
        <v>467.52</v>
      </c>
      <c r="EP89" s="56">
        <v>785.77200000000005</v>
      </c>
      <c r="EQ89" s="56">
        <v>0</v>
      </c>
      <c r="ER89" s="56">
        <v>0</v>
      </c>
      <c r="ES89" s="56">
        <v>0</v>
      </c>
      <c r="ET89" s="56">
        <v>0</v>
      </c>
      <c r="EU89" s="56">
        <v>2033.7</v>
      </c>
      <c r="EV89" s="56">
        <v>5506.7</v>
      </c>
      <c r="EW89" s="56">
        <v>12062</v>
      </c>
      <c r="EX89" s="56">
        <v>433.91399999999999</v>
      </c>
      <c r="EY89" s="56">
        <v>21333.7</v>
      </c>
      <c r="EZ89" s="56">
        <v>50.108699999999999</v>
      </c>
      <c r="FA89" s="56">
        <v>0</v>
      </c>
      <c r="FB89" s="56">
        <v>0</v>
      </c>
      <c r="FC89" s="56">
        <v>0</v>
      </c>
      <c r="FD89" s="56">
        <v>632.83500000000004</v>
      </c>
      <c r="FE89" s="56">
        <v>0</v>
      </c>
      <c r="FF89" s="56">
        <v>287.95400000000001</v>
      </c>
      <c r="FG89" s="56">
        <v>0</v>
      </c>
      <c r="FH89" s="56">
        <v>0</v>
      </c>
      <c r="FI89" s="56">
        <v>970.89800000000002</v>
      </c>
      <c r="FJ89" s="56">
        <v>0</v>
      </c>
      <c r="FK89" s="56">
        <v>0</v>
      </c>
      <c r="FL89" s="56">
        <v>0</v>
      </c>
      <c r="FM89" s="56">
        <v>0</v>
      </c>
      <c r="FN89" s="56">
        <v>0</v>
      </c>
      <c r="FO89" s="56">
        <v>0</v>
      </c>
      <c r="FP89" s="56">
        <v>0</v>
      </c>
      <c r="FQ89" s="56">
        <v>0</v>
      </c>
      <c r="FR89" s="56">
        <v>0</v>
      </c>
      <c r="FS89" s="56">
        <v>0</v>
      </c>
      <c r="FT89" s="56">
        <v>1.48</v>
      </c>
      <c r="FU89" s="56">
        <v>5.12</v>
      </c>
      <c r="FV89" s="56">
        <v>2.39</v>
      </c>
      <c r="FW89" s="56">
        <v>0</v>
      </c>
      <c r="FX89" s="56">
        <v>15.19</v>
      </c>
      <c r="FY89" s="56">
        <v>0</v>
      </c>
      <c r="FZ89" s="56">
        <v>0</v>
      </c>
      <c r="GA89" s="56">
        <v>6.39</v>
      </c>
      <c r="GB89" s="56">
        <v>23.93</v>
      </c>
      <c r="GC89" s="56">
        <v>37.35</v>
      </c>
      <c r="GD89" s="56">
        <v>1.26</v>
      </c>
      <c r="GE89" s="56">
        <v>93.11</v>
      </c>
      <c r="GF89" s="56">
        <v>0</v>
      </c>
      <c r="GG89" s="56">
        <v>1.14486</v>
      </c>
      <c r="GH89" s="56">
        <v>8.9726299999999995E-2</v>
      </c>
      <c r="GI89" s="56">
        <v>0</v>
      </c>
      <c r="GJ89" s="56">
        <v>0</v>
      </c>
      <c r="GK89" s="56">
        <v>0</v>
      </c>
      <c r="GL89" s="56">
        <v>0</v>
      </c>
      <c r="GM89" s="56">
        <v>0.30136400000000002</v>
      </c>
      <c r="GN89" s="56">
        <v>0.73466900000000002</v>
      </c>
      <c r="GO89" s="56">
        <v>1.54311</v>
      </c>
      <c r="GP89" s="56">
        <v>3.8198599999999999E-2</v>
      </c>
      <c r="GQ89" s="56">
        <v>3.8519299999999999</v>
      </c>
      <c r="GR89" s="56">
        <v>248.93899999999999</v>
      </c>
      <c r="GS89" s="56">
        <v>1264.45</v>
      </c>
      <c r="GT89" s="56">
        <v>785.77200000000005</v>
      </c>
      <c r="GU89" s="56">
        <v>0</v>
      </c>
      <c r="GV89" s="56">
        <v>0</v>
      </c>
      <c r="GW89" s="56">
        <v>5894.96</v>
      </c>
      <c r="GX89" s="56">
        <v>6547.68</v>
      </c>
      <c r="GY89" s="56">
        <v>10697.7</v>
      </c>
      <c r="GZ89" s="56">
        <v>540.49900000000002</v>
      </c>
      <c r="HA89" s="56">
        <v>25980</v>
      </c>
      <c r="HB89" s="56">
        <v>207.17400000000001</v>
      </c>
      <c r="HC89" s="56">
        <v>0</v>
      </c>
      <c r="HD89" s="56">
        <v>0</v>
      </c>
      <c r="HE89" s="56">
        <v>0</v>
      </c>
      <c r="HF89" s="56">
        <v>1078.18</v>
      </c>
      <c r="HG89" s="56">
        <v>0</v>
      </c>
      <c r="HH89" s="56">
        <v>291.12400000000002</v>
      </c>
      <c r="HI89" s="56">
        <v>0</v>
      </c>
      <c r="HJ89" s="56">
        <v>0</v>
      </c>
      <c r="HK89" s="56">
        <v>1576.48</v>
      </c>
      <c r="HL89" s="56">
        <v>0</v>
      </c>
      <c r="HM89" s="56">
        <v>0</v>
      </c>
      <c r="HN89" s="56">
        <v>0</v>
      </c>
      <c r="HO89" s="56">
        <v>0</v>
      </c>
      <c r="HP89" s="56">
        <v>0</v>
      </c>
      <c r="HQ89" s="56">
        <v>0</v>
      </c>
      <c r="HR89" s="56">
        <v>0</v>
      </c>
      <c r="HS89" s="56">
        <v>0</v>
      </c>
      <c r="HT89" s="56">
        <v>0</v>
      </c>
      <c r="HU89" s="56">
        <v>0</v>
      </c>
      <c r="HV89" s="56">
        <v>6.28</v>
      </c>
      <c r="HW89" s="56">
        <v>13.98</v>
      </c>
      <c r="HX89" s="56">
        <v>2.39</v>
      </c>
      <c r="HY89" s="56">
        <v>0</v>
      </c>
      <c r="HZ89" s="56">
        <v>25.87</v>
      </c>
      <c r="IA89" s="56">
        <v>18.68</v>
      </c>
      <c r="IB89" s="56">
        <v>26.93</v>
      </c>
      <c r="IC89" s="56">
        <v>33.130000000000003</v>
      </c>
      <c r="ID89" s="56">
        <v>1.5</v>
      </c>
      <c r="IE89" s="56">
        <v>128.76</v>
      </c>
      <c r="IF89" s="56">
        <v>0</v>
      </c>
      <c r="IG89" s="56">
        <v>2.3809999999999998</v>
      </c>
      <c r="IH89" s="56">
        <v>8.9726299999999995E-2</v>
      </c>
      <c r="II89" s="56">
        <v>0</v>
      </c>
      <c r="IJ89" s="56">
        <v>0</v>
      </c>
      <c r="IK89" s="56">
        <v>0.92718</v>
      </c>
      <c r="IL89" s="56">
        <v>0.77117400000000003</v>
      </c>
      <c r="IM89" s="56">
        <v>1.42503</v>
      </c>
      <c r="IN89" s="56">
        <v>7.5326799999999999E-3</v>
      </c>
      <c r="IO89" s="56">
        <v>5.6016399999999997</v>
      </c>
      <c r="IP89" s="56">
        <v>60.7</v>
      </c>
      <c r="IQ89" s="56">
        <v>0</v>
      </c>
      <c r="IR89" s="56">
        <v>62</v>
      </c>
      <c r="IS89" s="56">
        <v>0</v>
      </c>
      <c r="IT89" s="56">
        <v>0</v>
      </c>
      <c r="IU89" s="56">
        <v>7.63</v>
      </c>
      <c r="IV89" s="56">
        <v>16.55</v>
      </c>
      <c r="IW89" s="56">
        <v>9.6300000000000008</v>
      </c>
      <c r="IX89" s="56">
        <v>16.52</v>
      </c>
      <c r="IY89" s="56">
        <v>7.63</v>
      </c>
      <c r="IZ89" s="56">
        <v>16.55</v>
      </c>
      <c r="JA89" s="56">
        <v>17</v>
      </c>
      <c r="JB89" s="56">
        <v>31.52</v>
      </c>
      <c r="JC89" s="56">
        <v>1</v>
      </c>
      <c r="JD89" s="56"/>
      <c r="JE89" s="56"/>
      <c r="JF89" s="56"/>
      <c r="JG89" s="56"/>
      <c r="JH89" s="56"/>
      <c r="JI89" s="56"/>
      <c r="JJ89" s="56"/>
      <c r="JK89" s="56"/>
      <c r="JL89" s="56"/>
      <c r="JM89" s="56"/>
      <c r="JN89" s="56"/>
      <c r="JO89" s="56"/>
    </row>
    <row r="90" spans="1:275" x14ac:dyDescent="0.25">
      <c r="A90" s="58">
        <v>43069.352824074071</v>
      </c>
      <c r="B90" s="56" t="s">
        <v>418</v>
      </c>
      <c r="C90" s="56" t="s">
        <v>659</v>
      </c>
      <c r="D90" s="56">
        <v>7</v>
      </c>
      <c r="E90" s="56">
        <v>8</v>
      </c>
      <c r="F90" s="56">
        <v>6960</v>
      </c>
      <c r="G90" s="56" t="s">
        <v>104</v>
      </c>
      <c r="H90" s="56" t="s">
        <v>105</v>
      </c>
      <c r="I90" s="56">
        <v>2.35</v>
      </c>
      <c r="J90" s="56">
        <v>60.7</v>
      </c>
      <c r="K90" s="56">
        <v>3.97221</v>
      </c>
      <c r="L90" s="56">
        <v>246.458</v>
      </c>
      <c r="M90" s="56">
        <v>785.77200000000005</v>
      </c>
      <c r="N90" s="56">
        <v>0</v>
      </c>
      <c r="O90" s="56">
        <v>0</v>
      </c>
      <c r="P90" s="56">
        <v>0</v>
      </c>
      <c r="Q90" s="56">
        <v>0</v>
      </c>
      <c r="R90" s="56">
        <v>2033.7</v>
      </c>
      <c r="S90" s="56">
        <v>5512.96</v>
      </c>
      <c r="T90" s="56">
        <v>12062</v>
      </c>
      <c r="U90" s="56">
        <v>433.91399999999999</v>
      </c>
      <c r="V90" s="56">
        <v>21078.7</v>
      </c>
      <c r="W90" s="56">
        <v>4.50983</v>
      </c>
      <c r="X90" s="56">
        <v>0</v>
      </c>
      <c r="Y90" s="56">
        <v>0</v>
      </c>
      <c r="Z90" s="56">
        <v>0</v>
      </c>
      <c r="AA90" s="56">
        <v>622.87900000000002</v>
      </c>
      <c r="AB90" s="56">
        <v>0</v>
      </c>
      <c r="AC90" s="56">
        <v>287.95400000000001</v>
      </c>
      <c r="AD90" s="56">
        <v>0</v>
      </c>
      <c r="AE90" s="56">
        <v>0</v>
      </c>
      <c r="AF90" s="56">
        <v>915.34299999999996</v>
      </c>
      <c r="AG90" s="56">
        <v>0</v>
      </c>
      <c r="AH90" s="56">
        <v>0</v>
      </c>
      <c r="AI90" s="56">
        <v>0</v>
      </c>
      <c r="AJ90" s="56">
        <v>0</v>
      </c>
      <c r="AK90" s="56">
        <v>0</v>
      </c>
      <c r="AL90" s="56">
        <v>0</v>
      </c>
      <c r="AM90" s="56">
        <v>0</v>
      </c>
      <c r="AN90" s="56">
        <v>0</v>
      </c>
      <c r="AO90" s="56">
        <v>0</v>
      </c>
      <c r="AP90" s="56">
        <v>0</v>
      </c>
      <c r="AQ90" s="56">
        <v>0.12</v>
      </c>
      <c r="AR90" s="56">
        <v>3.75</v>
      </c>
      <c r="AS90" s="56">
        <v>2.48</v>
      </c>
      <c r="AT90" s="56">
        <v>0</v>
      </c>
      <c r="AU90" s="56">
        <v>14.67</v>
      </c>
      <c r="AV90" s="56">
        <v>0</v>
      </c>
      <c r="AW90" s="56">
        <v>0</v>
      </c>
      <c r="AX90" s="56">
        <v>6.72</v>
      </c>
      <c r="AY90" s="56">
        <v>24.61</v>
      </c>
      <c r="AZ90" s="56">
        <v>38.92</v>
      </c>
      <c r="BA90" s="56">
        <v>1.33</v>
      </c>
      <c r="BB90" s="56">
        <v>92.6</v>
      </c>
      <c r="BC90" s="56">
        <v>21.02</v>
      </c>
      <c r="BD90" s="56">
        <v>0</v>
      </c>
      <c r="BE90" s="56">
        <v>0.84253699999999998</v>
      </c>
      <c r="BF90" s="56">
        <v>8.9726299999999995E-2</v>
      </c>
      <c r="BG90" s="56">
        <v>0</v>
      </c>
      <c r="BH90" s="56">
        <v>0</v>
      </c>
      <c r="BI90" s="56">
        <v>0</v>
      </c>
      <c r="BJ90" s="56">
        <v>0</v>
      </c>
      <c r="BK90" s="56">
        <v>0.30136400000000002</v>
      </c>
      <c r="BL90" s="56">
        <v>0.73284300000000002</v>
      </c>
      <c r="BM90" s="56">
        <v>1.54311</v>
      </c>
      <c r="BN90" s="56">
        <v>3.8198599999999999E-2</v>
      </c>
      <c r="BO90" s="56">
        <v>3.5477799999999999</v>
      </c>
      <c r="BP90" s="56">
        <v>0.93226299999999995</v>
      </c>
      <c r="BQ90" s="56">
        <v>2.44625</v>
      </c>
      <c r="BR90" s="56">
        <v>414.43400000000003</v>
      </c>
      <c r="BS90" s="56">
        <v>785.77200000000005</v>
      </c>
      <c r="BT90" s="56">
        <v>0</v>
      </c>
      <c r="BU90" s="56">
        <v>0</v>
      </c>
      <c r="BV90" s="56">
        <v>2033.7</v>
      </c>
      <c r="BW90" s="56">
        <v>5538.57</v>
      </c>
      <c r="BX90" s="56">
        <v>12062</v>
      </c>
      <c r="BY90" s="56">
        <v>433.91399999999999</v>
      </c>
      <c r="BZ90" s="56">
        <v>21270.799999999999</v>
      </c>
      <c r="CA90" s="56">
        <v>2.7773400000000001</v>
      </c>
      <c r="CB90" s="56">
        <v>0</v>
      </c>
      <c r="CC90" s="56">
        <v>0</v>
      </c>
      <c r="CD90" s="56">
        <v>0</v>
      </c>
      <c r="CE90" s="56">
        <v>622.87900000000002</v>
      </c>
      <c r="CF90" s="56">
        <v>0</v>
      </c>
      <c r="CG90" s="56">
        <v>287.95400000000001</v>
      </c>
      <c r="CH90" s="56">
        <v>0</v>
      </c>
      <c r="CI90" s="56">
        <v>0</v>
      </c>
      <c r="CJ90" s="56">
        <v>913.61</v>
      </c>
      <c r="CK90" s="56">
        <v>0</v>
      </c>
      <c r="CL90" s="56">
        <v>0</v>
      </c>
      <c r="CM90" s="56">
        <v>0</v>
      </c>
      <c r="CN90" s="56">
        <v>0</v>
      </c>
      <c r="CO90" s="56">
        <v>0</v>
      </c>
      <c r="CP90" s="56">
        <v>0</v>
      </c>
      <c r="CQ90" s="56">
        <v>0</v>
      </c>
      <c r="CR90" s="56">
        <v>0</v>
      </c>
      <c r="CS90" s="56">
        <v>0</v>
      </c>
      <c r="CT90" s="56">
        <v>0</v>
      </c>
      <c r="CU90" s="56">
        <v>0.08</v>
      </c>
      <c r="CV90" s="56">
        <v>6.14</v>
      </c>
      <c r="CW90" s="56">
        <v>2.48</v>
      </c>
      <c r="CX90" s="56">
        <v>0</v>
      </c>
      <c r="CY90" s="56">
        <v>14.67</v>
      </c>
      <c r="CZ90" s="56">
        <v>6.72</v>
      </c>
      <c r="DA90" s="56">
        <v>24.7</v>
      </c>
      <c r="DB90" s="56">
        <v>38.92</v>
      </c>
      <c r="DC90" s="56">
        <v>1.33</v>
      </c>
      <c r="DD90" s="56">
        <v>95.04</v>
      </c>
      <c r="DE90" s="56">
        <v>23.37</v>
      </c>
      <c r="DF90" s="56">
        <v>0</v>
      </c>
      <c r="DG90" s="56">
        <v>1.3717299999999999</v>
      </c>
      <c r="DH90" s="56">
        <v>8.9726299999999995E-2</v>
      </c>
      <c r="DI90" s="56">
        <v>0</v>
      </c>
      <c r="DJ90" s="56">
        <v>0</v>
      </c>
      <c r="DK90" s="56">
        <v>0.30136400000000002</v>
      </c>
      <c r="DL90" s="56">
        <v>0.73723000000000005</v>
      </c>
      <c r="DM90" s="56">
        <v>1.54311</v>
      </c>
      <c r="DN90" s="56">
        <v>3.8198599999999999E-2</v>
      </c>
      <c r="DO90" s="56">
        <v>4.0813600000000001</v>
      </c>
      <c r="DP90" s="56">
        <v>1.46146</v>
      </c>
      <c r="DQ90" s="56" t="s">
        <v>925</v>
      </c>
      <c r="DR90" s="56" t="s">
        <v>875</v>
      </c>
      <c r="DS90" s="56" t="s">
        <v>22</v>
      </c>
      <c r="DT90" s="56">
        <v>0.533582</v>
      </c>
      <c r="DU90" s="56">
        <v>0.52919499999999997</v>
      </c>
      <c r="DV90" s="56">
        <v>2.5673400000000002</v>
      </c>
      <c r="DW90" s="56">
        <v>10.0556</v>
      </c>
      <c r="DX90" s="56"/>
      <c r="DY90" s="56"/>
      <c r="DZ90" s="56"/>
      <c r="EA90" s="56"/>
      <c r="EB90" s="56"/>
      <c r="EC90" s="56"/>
      <c r="ED90" s="56"/>
      <c r="EE90" s="56"/>
      <c r="EF90" s="56"/>
      <c r="EG90" s="56"/>
      <c r="EH90" s="56"/>
      <c r="EI90" s="56"/>
      <c r="EJ90" s="56"/>
      <c r="EK90" s="56"/>
      <c r="EL90" s="56"/>
      <c r="EM90" s="56"/>
      <c r="EN90" s="56">
        <v>3.97221</v>
      </c>
      <c r="EO90" s="56">
        <v>246.458</v>
      </c>
      <c r="EP90" s="56">
        <v>785.77200000000005</v>
      </c>
      <c r="EQ90" s="56">
        <v>0</v>
      </c>
      <c r="ER90" s="56">
        <v>0</v>
      </c>
      <c r="ES90" s="56">
        <v>0</v>
      </c>
      <c r="ET90" s="56">
        <v>0</v>
      </c>
      <c r="EU90" s="56">
        <v>2033.7</v>
      </c>
      <c r="EV90" s="56">
        <v>5512.96</v>
      </c>
      <c r="EW90" s="56">
        <v>12062</v>
      </c>
      <c r="EX90" s="56">
        <v>433.91399999999999</v>
      </c>
      <c r="EY90" s="56">
        <v>21078.7</v>
      </c>
      <c r="EZ90" s="56">
        <v>4.50983</v>
      </c>
      <c r="FA90" s="56">
        <v>0</v>
      </c>
      <c r="FB90" s="56">
        <v>0</v>
      </c>
      <c r="FC90" s="56">
        <v>0</v>
      </c>
      <c r="FD90" s="56">
        <v>622.87900000000002</v>
      </c>
      <c r="FE90" s="56">
        <v>0</v>
      </c>
      <c r="FF90" s="56">
        <v>287.95400000000001</v>
      </c>
      <c r="FG90" s="56">
        <v>0</v>
      </c>
      <c r="FH90" s="56">
        <v>0</v>
      </c>
      <c r="FI90" s="56">
        <v>915.34299999999996</v>
      </c>
      <c r="FJ90" s="56">
        <v>0</v>
      </c>
      <c r="FK90" s="56">
        <v>0</v>
      </c>
      <c r="FL90" s="56">
        <v>0</v>
      </c>
      <c r="FM90" s="56">
        <v>0</v>
      </c>
      <c r="FN90" s="56">
        <v>0</v>
      </c>
      <c r="FO90" s="56">
        <v>0</v>
      </c>
      <c r="FP90" s="56">
        <v>0</v>
      </c>
      <c r="FQ90" s="56">
        <v>0</v>
      </c>
      <c r="FR90" s="56">
        <v>0</v>
      </c>
      <c r="FS90" s="56">
        <v>0</v>
      </c>
      <c r="FT90" s="56">
        <v>0.12</v>
      </c>
      <c r="FU90" s="56">
        <v>3.75</v>
      </c>
      <c r="FV90" s="56">
        <v>2.48</v>
      </c>
      <c r="FW90" s="56">
        <v>0</v>
      </c>
      <c r="FX90" s="56">
        <v>14.67</v>
      </c>
      <c r="FY90" s="56">
        <v>0</v>
      </c>
      <c r="FZ90" s="56">
        <v>0</v>
      </c>
      <c r="GA90" s="56">
        <v>6.72</v>
      </c>
      <c r="GB90" s="56">
        <v>24.61</v>
      </c>
      <c r="GC90" s="56">
        <v>38.92</v>
      </c>
      <c r="GD90" s="56">
        <v>1.33</v>
      </c>
      <c r="GE90" s="56">
        <v>92.6</v>
      </c>
      <c r="GF90" s="56">
        <v>0</v>
      </c>
      <c r="GG90" s="56">
        <v>0.84253699999999998</v>
      </c>
      <c r="GH90" s="56">
        <v>8.9726299999999995E-2</v>
      </c>
      <c r="GI90" s="56">
        <v>0</v>
      </c>
      <c r="GJ90" s="56">
        <v>0</v>
      </c>
      <c r="GK90" s="56">
        <v>0</v>
      </c>
      <c r="GL90" s="56">
        <v>0</v>
      </c>
      <c r="GM90" s="56">
        <v>0.30136400000000002</v>
      </c>
      <c r="GN90" s="56">
        <v>0.73284300000000002</v>
      </c>
      <c r="GO90" s="56">
        <v>1.54311</v>
      </c>
      <c r="GP90" s="56">
        <v>3.8198599999999999E-2</v>
      </c>
      <c r="GQ90" s="56">
        <v>3.5477799999999999</v>
      </c>
      <c r="GR90" s="56">
        <v>62.119900000000001</v>
      </c>
      <c r="GS90" s="56">
        <v>766.87400000000002</v>
      </c>
      <c r="GT90" s="56">
        <v>785.77200000000005</v>
      </c>
      <c r="GU90" s="56">
        <v>0</v>
      </c>
      <c r="GV90" s="56">
        <v>0</v>
      </c>
      <c r="GW90" s="56">
        <v>5894.96</v>
      </c>
      <c r="GX90" s="56">
        <v>6547.68</v>
      </c>
      <c r="GY90" s="56">
        <v>10697.7</v>
      </c>
      <c r="GZ90" s="56">
        <v>540.49900000000002</v>
      </c>
      <c r="HA90" s="56">
        <v>25295.599999999999</v>
      </c>
      <c r="HB90" s="56">
        <v>51.696100000000001</v>
      </c>
      <c r="HC90" s="56">
        <v>0</v>
      </c>
      <c r="HD90" s="56">
        <v>0</v>
      </c>
      <c r="HE90" s="56">
        <v>0</v>
      </c>
      <c r="HF90" s="56">
        <v>1068.97</v>
      </c>
      <c r="HG90" s="56">
        <v>0</v>
      </c>
      <c r="HH90" s="56">
        <v>291.12400000000002</v>
      </c>
      <c r="HI90" s="56">
        <v>0</v>
      </c>
      <c r="HJ90" s="56">
        <v>0</v>
      </c>
      <c r="HK90" s="56">
        <v>1411.79</v>
      </c>
      <c r="HL90" s="56">
        <v>0</v>
      </c>
      <c r="HM90" s="56">
        <v>0</v>
      </c>
      <c r="HN90" s="56">
        <v>0</v>
      </c>
      <c r="HO90" s="56">
        <v>0</v>
      </c>
      <c r="HP90" s="56">
        <v>0</v>
      </c>
      <c r="HQ90" s="56">
        <v>0</v>
      </c>
      <c r="HR90" s="56">
        <v>0</v>
      </c>
      <c r="HS90" s="56">
        <v>0</v>
      </c>
      <c r="HT90" s="56">
        <v>0</v>
      </c>
      <c r="HU90" s="56">
        <v>0</v>
      </c>
      <c r="HV90" s="56">
        <v>1.52</v>
      </c>
      <c r="HW90" s="56">
        <v>12.02</v>
      </c>
      <c r="HX90" s="56">
        <v>2.48</v>
      </c>
      <c r="HY90" s="56">
        <v>0</v>
      </c>
      <c r="HZ90" s="56">
        <v>25.17</v>
      </c>
      <c r="IA90" s="56">
        <v>19.649999999999999</v>
      </c>
      <c r="IB90" s="56">
        <v>27.62</v>
      </c>
      <c r="IC90" s="56">
        <v>34.58</v>
      </c>
      <c r="ID90" s="56">
        <v>1.61</v>
      </c>
      <c r="IE90" s="56">
        <v>124.65</v>
      </c>
      <c r="IF90" s="56">
        <v>0</v>
      </c>
      <c r="IG90" s="56">
        <v>2.48576</v>
      </c>
      <c r="IH90" s="56">
        <v>8.9726299999999995E-2</v>
      </c>
      <c r="II90" s="56">
        <v>0</v>
      </c>
      <c r="IJ90" s="56">
        <v>0</v>
      </c>
      <c r="IK90" s="56">
        <v>0.92718</v>
      </c>
      <c r="IL90" s="56">
        <v>0.77117400000000003</v>
      </c>
      <c r="IM90" s="56">
        <v>1.42503</v>
      </c>
      <c r="IN90" s="56">
        <v>7.5326799999999999E-3</v>
      </c>
      <c r="IO90" s="56">
        <v>5.70641</v>
      </c>
      <c r="IP90" s="56">
        <v>60.7</v>
      </c>
      <c r="IQ90" s="56">
        <v>0</v>
      </c>
      <c r="IR90" s="56">
        <v>62.2</v>
      </c>
      <c r="IS90" s="56">
        <v>0</v>
      </c>
      <c r="IT90" s="56">
        <v>0</v>
      </c>
      <c r="IU90" s="56">
        <v>6.24</v>
      </c>
      <c r="IV90" s="56">
        <v>14.78</v>
      </c>
      <c r="IW90" s="56">
        <v>8.6300000000000008</v>
      </c>
      <c r="IX90" s="56">
        <v>14.74</v>
      </c>
      <c r="IY90" s="56">
        <v>6.24</v>
      </c>
      <c r="IZ90" s="56">
        <v>14.78</v>
      </c>
      <c r="JA90" s="56">
        <v>14.66</v>
      </c>
      <c r="JB90" s="56">
        <v>26.53</v>
      </c>
      <c r="JC90" s="56">
        <v>1</v>
      </c>
      <c r="JD90" s="56"/>
      <c r="JE90" s="56"/>
      <c r="JF90" s="56"/>
      <c r="JG90" s="56"/>
      <c r="JH90" s="56"/>
      <c r="JI90" s="56"/>
      <c r="JJ90" s="56"/>
      <c r="JK90" s="56"/>
      <c r="JL90" s="56"/>
      <c r="JM90" s="56"/>
      <c r="JN90" s="56"/>
      <c r="JO90" s="56"/>
    </row>
    <row r="91" spans="1:275" x14ac:dyDescent="0.25">
      <c r="A91" s="58">
        <v>43069.352893518517</v>
      </c>
      <c r="B91" s="56" t="s">
        <v>419</v>
      </c>
      <c r="C91" s="56" t="s">
        <v>660</v>
      </c>
      <c r="D91" s="56">
        <v>8</v>
      </c>
      <c r="E91" s="56">
        <v>8</v>
      </c>
      <c r="F91" s="56">
        <v>6960</v>
      </c>
      <c r="G91" s="56" t="s">
        <v>104</v>
      </c>
      <c r="H91" s="56" t="s">
        <v>105</v>
      </c>
      <c r="I91" s="56">
        <v>3.1</v>
      </c>
      <c r="J91" s="56">
        <v>58.9</v>
      </c>
      <c r="K91" s="56">
        <v>19.655999999999999</v>
      </c>
      <c r="L91" s="56">
        <v>1670.48</v>
      </c>
      <c r="M91" s="56">
        <v>785.77200000000005</v>
      </c>
      <c r="N91" s="56">
        <v>0</v>
      </c>
      <c r="O91" s="56">
        <v>0</v>
      </c>
      <c r="P91" s="56">
        <v>0</v>
      </c>
      <c r="Q91" s="56">
        <v>0</v>
      </c>
      <c r="R91" s="56">
        <v>2033.7</v>
      </c>
      <c r="S91" s="56">
        <v>5595.15</v>
      </c>
      <c r="T91" s="56">
        <v>12062</v>
      </c>
      <c r="U91" s="56">
        <v>433.91399999999999</v>
      </c>
      <c r="V91" s="56">
        <v>22600.6</v>
      </c>
      <c r="W91" s="56">
        <v>22.3172</v>
      </c>
      <c r="X91" s="56">
        <v>0</v>
      </c>
      <c r="Y91" s="56">
        <v>0</v>
      </c>
      <c r="Z91" s="56">
        <v>0</v>
      </c>
      <c r="AA91" s="56">
        <v>606.601</v>
      </c>
      <c r="AB91" s="56">
        <v>0</v>
      </c>
      <c r="AC91" s="56">
        <v>287.95400000000001</v>
      </c>
      <c r="AD91" s="56">
        <v>0</v>
      </c>
      <c r="AE91" s="56">
        <v>0</v>
      </c>
      <c r="AF91" s="56">
        <v>916.87300000000005</v>
      </c>
      <c r="AG91" s="56">
        <v>0</v>
      </c>
      <c r="AH91" s="56">
        <v>0</v>
      </c>
      <c r="AI91" s="56">
        <v>0</v>
      </c>
      <c r="AJ91" s="56">
        <v>0</v>
      </c>
      <c r="AK91" s="56">
        <v>0</v>
      </c>
      <c r="AL91" s="56">
        <v>0</v>
      </c>
      <c r="AM91" s="56">
        <v>0</v>
      </c>
      <c r="AN91" s="56">
        <v>0</v>
      </c>
      <c r="AO91" s="56">
        <v>0</v>
      </c>
      <c r="AP91" s="56">
        <v>0</v>
      </c>
      <c r="AQ91" s="56">
        <v>0.66</v>
      </c>
      <c r="AR91" s="56">
        <v>13.58</v>
      </c>
      <c r="AS91" s="56">
        <v>2.4</v>
      </c>
      <c r="AT91" s="56">
        <v>0</v>
      </c>
      <c r="AU91" s="56">
        <v>14.57</v>
      </c>
      <c r="AV91" s="56">
        <v>0</v>
      </c>
      <c r="AW91" s="56">
        <v>0</v>
      </c>
      <c r="AX91" s="56">
        <v>6.45</v>
      </c>
      <c r="AY91" s="56">
        <v>24.33</v>
      </c>
      <c r="AZ91" s="56">
        <v>37.51</v>
      </c>
      <c r="BA91" s="56">
        <v>1.28</v>
      </c>
      <c r="BB91" s="56">
        <v>100.78</v>
      </c>
      <c r="BC91" s="56">
        <v>31.21</v>
      </c>
      <c r="BD91" s="56">
        <v>0</v>
      </c>
      <c r="BE91" s="56">
        <v>2.96401</v>
      </c>
      <c r="BF91" s="56">
        <v>8.9726299999999995E-2</v>
      </c>
      <c r="BG91" s="56">
        <v>0</v>
      </c>
      <c r="BH91" s="56">
        <v>0</v>
      </c>
      <c r="BI91" s="56">
        <v>0</v>
      </c>
      <c r="BJ91" s="56">
        <v>0</v>
      </c>
      <c r="BK91" s="56">
        <v>0.30136400000000002</v>
      </c>
      <c r="BL91" s="56">
        <v>0.74945399999999995</v>
      </c>
      <c r="BM91" s="56">
        <v>1.54311</v>
      </c>
      <c r="BN91" s="56">
        <v>3.8198599999999999E-2</v>
      </c>
      <c r="BO91" s="56">
        <v>5.6858599999999999</v>
      </c>
      <c r="BP91" s="56">
        <v>3.0537299999999998</v>
      </c>
      <c r="BQ91" s="56">
        <v>18.947900000000001</v>
      </c>
      <c r="BR91" s="56">
        <v>2161.6999999999998</v>
      </c>
      <c r="BS91" s="56">
        <v>785.77200000000005</v>
      </c>
      <c r="BT91" s="56">
        <v>0</v>
      </c>
      <c r="BU91" s="56">
        <v>0</v>
      </c>
      <c r="BV91" s="56">
        <v>2033.7</v>
      </c>
      <c r="BW91" s="56">
        <v>5610.56</v>
      </c>
      <c r="BX91" s="56">
        <v>12062</v>
      </c>
      <c r="BY91" s="56">
        <v>433.91399999999999</v>
      </c>
      <c r="BZ91" s="56">
        <v>23106.6</v>
      </c>
      <c r="CA91" s="56">
        <v>21.513200000000001</v>
      </c>
      <c r="CB91" s="56">
        <v>0</v>
      </c>
      <c r="CC91" s="56">
        <v>0</v>
      </c>
      <c r="CD91" s="56">
        <v>0</v>
      </c>
      <c r="CE91" s="56">
        <v>606.601</v>
      </c>
      <c r="CF91" s="56">
        <v>0</v>
      </c>
      <c r="CG91" s="56">
        <v>287.95400000000001</v>
      </c>
      <c r="CH91" s="56">
        <v>0</v>
      </c>
      <c r="CI91" s="56">
        <v>0</v>
      </c>
      <c r="CJ91" s="56">
        <v>916.06899999999996</v>
      </c>
      <c r="CK91" s="56">
        <v>0</v>
      </c>
      <c r="CL91" s="56">
        <v>0</v>
      </c>
      <c r="CM91" s="56">
        <v>0</v>
      </c>
      <c r="CN91" s="56">
        <v>0</v>
      </c>
      <c r="CO91" s="56">
        <v>0</v>
      </c>
      <c r="CP91" s="56">
        <v>0</v>
      </c>
      <c r="CQ91" s="56">
        <v>0</v>
      </c>
      <c r="CR91" s="56">
        <v>0</v>
      </c>
      <c r="CS91" s="56">
        <v>0</v>
      </c>
      <c r="CT91" s="56">
        <v>0</v>
      </c>
      <c r="CU91" s="56">
        <v>0.64</v>
      </c>
      <c r="CV91" s="56">
        <v>16.7</v>
      </c>
      <c r="CW91" s="56">
        <v>2.4</v>
      </c>
      <c r="CX91" s="56">
        <v>0</v>
      </c>
      <c r="CY91" s="56">
        <v>14.57</v>
      </c>
      <c r="CZ91" s="56">
        <v>6.45</v>
      </c>
      <c r="DA91" s="56">
        <v>24.38</v>
      </c>
      <c r="DB91" s="56">
        <v>37.51</v>
      </c>
      <c r="DC91" s="56">
        <v>1.28</v>
      </c>
      <c r="DD91" s="56">
        <v>103.93</v>
      </c>
      <c r="DE91" s="56">
        <v>34.31</v>
      </c>
      <c r="DF91" s="56">
        <v>0</v>
      </c>
      <c r="DG91" s="56">
        <v>3.5474399999999999</v>
      </c>
      <c r="DH91" s="56">
        <v>8.9726299999999995E-2</v>
      </c>
      <c r="DI91" s="56">
        <v>0</v>
      </c>
      <c r="DJ91" s="56">
        <v>0</v>
      </c>
      <c r="DK91" s="56">
        <v>0.30136400000000002</v>
      </c>
      <c r="DL91" s="56">
        <v>0.75127200000000005</v>
      </c>
      <c r="DM91" s="56">
        <v>1.54311</v>
      </c>
      <c r="DN91" s="56">
        <v>3.8198599999999999E-2</v>
      </c>
      <c r="DO91" s="56">
        <v>6.2711100000000002</v>
      </c>
      <c r="DP91" s="56">
        <v>3.6371699999999998</v>
      </c>
      <c r="DQ91" s="56" t="s">
        <v>925</v>
      </c>
      <c r="DR91" s="56" t="s">
        <v>875</v>
      </c>
      <c r="DS91" s="56" t="s">
        <v>22</v>
      </c>
      <c r="DT91" s="56">
        <v>0.58525099999999997</v>
      </c>
      <c r="DU91" s="56">
        <v>0.58343299999999998</v>
      </c>
      <c r="DV91" s="56">
        <v>3.0308899999999999</v>
      </c>
      <c r="DW91" s="56">
        <v>9.0352700000000006</v>
      </c>
      <c r="DX91" s="56"/>
      <c r="DY91" s="56"/>
      <c r="DZ91" s="56"/>
      <c r="EA91" s="56"/>
      <c r="EB91" s="56"/>
      <c r="EC91" s="56"/>
      <c r="ED91" s="56"/>
      <c r="EE91" s="56"/>
      <c r="EF91" s="56"/>
      <c r="EG91" s="56"/>
      <c r="EH91" s="56"/>
      <c r="EI91" s="56"/>
      <c r="EJ91" s="56"/>
      <c r="EK91" s="56"/>
      <c r="EL91" s="56"/>
      <c r="EM91" s="56"/>
      <c r="EN91" s="56">
        <v>19.655999999999999</v>
      </c>
      <c r="EO91" s="56">
        <v>1670.48</v>
      </c>
      <c r="EP91" s="56">
        <v>785.77200000000005</v>
      </c>
      <c r="EQ91" s="56">
        <v>0</v>
      </c>
      <c r="ER91" s="56">
        <v>0</v>
      </c>
      <c r="ES91" s="56">
        <v>0</v>
      </c>
      <c r="ET91" s="56">
        <v>0</v>
      </c>
      <c r="EU91" s="56">
        <v>2033.7</v>
      </c>
      <c r="EV91" s="56">
        <v>5595.15</v>
      </c>
      <c r="EW91" s="56">
        <v>12062</v>
      </c>
      <c r="EX91" s="56">
        <v>433.91399999999999</v>
      </c>
      <c r="EY91" s="56">
        <v>22600.6</v>
      </c>
      <c r="EZ91" s="56">
        <v>22.3172</v>
      </c>
      <c r="FA91" s="56">
        <v>0</v>
      </c>
      <c r="FB91" s="56">
        <v>0</v>
      </c>
      <c r="FC91" s="56">
        <v>0</v>
      </c>
      <c r="FD91" s="56">
        <v>606.601</v>
      </c>
      <c r="FE91" s="56">
        <v>0</v>
      </c>
      <c r="FF91" s="56">
        <v>287.95400000000001</v>
      </c>
      <c r="FG91" s="56">
        <v>0</v>
      </c>
      <c r="FH91" s="56">
        <v>0</v>
      </c>
      <c r="FI91" s="56">
        <v>916.87300000000005</v>
      </c>
      <c r="FJ91" s="56">
        <v>0</v>
      </c>
      <c r="FK91" s="56">
        <v>0</v>
      </c>
      <c r="FL91" s="56">
        <v>0</v>
      </c>
      <c r="FM91" s="56">
        <v>0</v>
      </c>
      <c r="FN91" s="56">
        <v>0</v>
      </c>
      <c r="FO91" s="56">
        <v>0</v>
      </c>
      <c r="FP91" s="56">
        <v>0</v>
      </c>
      <c r="FQ91" s="56">
        <v>0</v>
      </c>
      <c r="FR91" s="56">
        <v>0</v>
      </c>
      <c r="FS91" s="56">
        <v>0</v>
      </c>
      <c r="FT91" s="56">
        <v>0.66</v>
      </c>
      <c r="FU91" s="56">
        <v>13.58</v>
      </c>
      <c r="FV91" s="56">
        <v>2.4</v>
      </c>
      <c r="FW91" s="56">
        <v>0</v>
      </c>
      <c r="FX91" s="56">
        <v>14.57</v>
      </c>
      <c r="FY91" s="56">
        <v>0</v>
      </c>
      <c r="FZ91" s="56">
        <v>0</v>
      </c>
      <c r="GA91" s="56">
        <v>6.45</v>
      </c>
      <c r="GB91" s="56">
        <v>24.33</v>
      </c>
      <c r="GC91" s="56">
        <v>37.51</v>
      </c>
      <c r="GD91" s="56">
        <v>1.28</v>
      </c>
      <c r="GE91" s="56">
        <v>100.78</v>
      </c>
      <c r="GF91" s="56">
        <v>0</v>
      </c>
      <c r="GG91" s="56">
        <v>2.96401</v>
      </c>
      <c r="GH91" s="56">
        <v>8.9726299999999995E-2</v>
      </c>
      <c r="GI91" s="56">
        <v>0</v>
      </c>
      <c r="GJ91" s="56">
        <v>0</v>
      </c>
      <c r="GK91" s="56">
        <v>0</v>
      </c>
      <c r="GL91" s="56">
        <v>0</v>
      </c>
      <c r="GM91" s="56">
        <v>0.30136400000000002</v>
      </c>
      <c r="GN91" s="56">
        <v>0.74945399999999995</v>
      </c>
      <c r="GO91" s="56">
        <v>1.54311</v>
      </c>
      <c r="GP91" s="56">
        <v>3.8198599999999999E-2</v>
      </c>
      <c r="GQ91" s="56">
        <v>5.6858599999999999</v>
      </c>
      <c r="GR91" s="56">
        <v>178.518</v>
      </c>
      <c r="GS91" s="56">
        <v>4214.33</v>
      </c>
      <c r="GT91" s="56">
        <v>785.77200000000005</v>
      </c>
      <c r="GU91" s="56">
        <v>0</v>
      </c>
      <c r="GV91" s="56">
        <v>0</v>
      </c>
      <c r="GW91" s="56">
        <v>5894.96</v>
      </c>
      <c r="GX91" s="56">
        <v>6547.68</v>
      </c>
      <c r="GY91" s="56">
        <v>10697.7</v>
      </c>
      <c r="GZ91" s="56">
        <v>540.49900000000002</v>
      </c>
      <c r="HA91" s="56">
        <v>28859.5</v>
      </c>
      <c r="HB91" s="56">
        <v>148.56800000000001</v>
      </c>
      <c r="HC91" s="56">
        <v>0</v>
      </c>
      <c r="HD91" s="56">
        <v>0</v>
      </c>
      <c r="HE91" s="56">
        <v>0</v>
      </c>
      <c r="HF91" s="56">
        <v>1051.57</v>
      </c>
      <c r="HG91" s="56">
        <v>0</v>
      </c>
      <c r="HH91" s="56">
        <v>291.12400000000002</v>
      </c>
      <c r="HI91" s="56">
        <v>0</v>
      </c>
      <c r="HJ91" s="56">
        <v>0</v>
      </c>
      <c r="HK91" s="56">
        <v>1491.26</v>
      </c>
      <c r="HL91" s="56">
        <v>0</v>
      </c>
      <c r="HM91" s="56">
        <v>0</v>
      </c>
      <c r="HN91" s="56">
        <v>0</v>
      </c>
      <c r="HO91" s="56">
        <v>0</v>
      </c>
      <c r="HP91" s="56">
        <v>0</v>
      </c>
      <c r="HQ91" s="56">
        <v>0</v>
      </c>
      <c r="HR91" s="56">
        <v>0</v>
      </c>
      <c r="HS91" s="56">
        <v>0</v>
      </c>
      <c r="HT91" s="56">
        <v>0</v>
      </c>
      <c r="HU91" s="56">
        <v>0</v>
      </c>
      <c r="HV91" s="56">
        <v>4.51</v>
      </c>
      <c r="HW91" s="56">
        <v>34.03</v>
      </c>
      <c r="HX91" s="56">
        <v>2.4</v>
      </c>
      <c r="HY91" s="56">
        <v>0</v>
      </c>
      <c r="HZ91" s="56">
        <v>25.26</v>
      </c>
      <c r="IA91" s="56">
        <v>18.86</v>
      </c>
      <c r="IB91" s="56">
        <v>26.98</v>
      </c>
      <c r="IC91" s="56">
        <v>33.32</v>
      </c>
      <c r="ID91" s="56">
        <v>1.53</v>
      </c>
      <c r="IE91" s="56">
        <v>146.88999999999999</v>
      </c>
      <c r="IF91" s="56">
        <v>0</v>
      </c>
      <c r="IG91" s="56">
        <v>6.3528000000000002</v>
      </c>
      <c r="IH91" s="56">
        <v>8.9726299999999995E-2</v>
      </c>
      <c r="II91" s="56">
        <v>0</v>
      </c>
      <c r="IJ91" s="56">
        <v>0</v>
      </c>
      <c r="IK91" s="56">
        <v>0.92718</v>
      </c>
      <c r="IL91" s="56">
        <v>0.77117400000000003</v>
      </c>
      <c r="IM91" s="56">
        <v>1.42503</v>
      </c>
      <c r="IN91" s="56">
        <v>7.5326799999999999E-3</v>
      </c>
      <c r="IO91" s="56">
        <v>9.5734499999999993</v>
      </c>
      <c r="IP91" s="56">
        <v>58.9</v>
      </c>
      <c r="IQ91" s="56">
        <v>0</v>
      </c>
      <c r="IR91" s="56">
        <v>60.8</v>
      </c>
      <c r="IS91" s="56">
        <v>0</v>
      </c>
      <c r="IT91" s="56">
        <v>0</v>
      </c>
      <c r="IU91" s="56">
        <v>16.03</v>
      </c>
      <c r="IV91" s="56">
        <v>15.18</v>
      </c>
      <c r="IW91" s="56">
        <v>19.149999999999999</v>
      </c>
      <c r="IX91" s="56">
        <v>15.16</v>
      </c>
      <c r="IY91" s="56">
        <v>16.03</v>
      </c>
      <c r="IZ91" s="56">
        <v>15.18</v>
      </c>
      <c r="JA91" s="56">
        <v>36.880000000000003</v>
      </c>
      <c r="JB91" s="56">
        <v>29.32</v>
      </c>
      <c r="JC91" s="56">
        <v>1</v>
      </c>
      <c r="JD91" s="56"/>
      <c r="JE91" s="56"/>
      <c r="JF91" s="56"/>
      <c r="JG91" s="56"/>
      <c r="JH91" s="56"/>
      <c r="JI91" s="56"/>
      <c r="JJ91" s="56"/>
      <c r="JK91" s="56"/>
      <c r="JL91" s="56"/>
      <c r="JM91" s="56"/>
      <c r="JN91" s="56"/>
      <c r="JO91" s="56"/>
    </row>
    <row r="92" spans="1:275" x14ac:dyDescent="0.25">
      <c r="A92" s="58">
        <v>43069.352893518517</v>
      </c>
      <c r="B92" s="56" t="s">
        <v>420</v>
      </c>
      <c r="C92" s="56" t="s">
        <v>661</v>
      </c>
      <c r="D92" s="56">
        <v>9</v>
      </c>
      <c r="E92" s="56">
        <v>8</v>
      </c>
      <c r="F92" s="56">
        <v>6960</v>
      </c>
      <c r="G92" s="56" t="s">
        <v>104</v>
      </c>
      <c r="H92" s="56" t="s">
        <v>105</v>
      </c>
      <c r="I92" s="56">
        <v>4.9000000000000004</v>
      </c>
      <c r="J92" s="56">
        <v>56.7</v>
      </c>
      <c r="K92" s="56">
        <v>44.2806</v>
      </c>
      <c r="L92" s="56">
        <v>2482.58</v>
      </c>
      <c r="M92" s="56">
        <v>785.77200000000005</v>
      </c>
      <c r="N92" s="56">
        <v>0</v>
      </c>
      <c r="O92" s="56">
        <v>0</v>
      </c>
      <c r="P92" s="56">
        <v>0</v>
      </c>
      <c r="Q92" s="56">
        <v>0</v>
      </c>
      <c r="R92" s="56">
        <v>2033.7</v>
      </c>
      <c r="S92" s="56">
        <v>5572.85</v>
      </c>
      <c r="T92" s="56">
        <v>12062</v>
      </c>
      <c r="U92" s="56">
        <v>433.91399999999999</v>
      </c>
      <c r="V92" s="56">
        <v>23415.1</v>
      </c>
      <c r="W92" s="56">
        <v>50.290700000000001</v>
      </c>
      <c r="X92" s="56">
        <v>0</v>
      </c>
      <c r="Y92" s="56">
        <v>0</v>
      </c>
      <c r="Z92" s="56">
        <v>0</v>
      </c>
      <c r="AA92" s="56">
        <v>605.36500000000001</v>
      </c>
      <c r="AB92" s="56">
        <v>0</v>
      </c>
      <c r="AC92" s="56">
        <v>287.95400000000001</v>
      </c>
      <c r="AD92" s="56">
        <v>0</v>
      </c>
      <c r="AE92" s="56">
        <v>0</v>
      </c>
      <c r="AF92" s="56">
        <v>943.61</v>
      </c>
      <c r="AG92" s="56">
        <v>0</v>
      </c>
      <c r="AH92" s="56">
        <v>0</v>
      </c>
      <c r="AI92" s="56">
        <v>0</v>
      </c>
      <c r="AJ92" s="56">
        <v>0</v>
      </c>
      <c r="AK92" s="56">
        <v>0</v>
      </c>
      <c r="AL92" s="56">
        <v>0</v>
      </c>
      <c r="AM92" s="56">
        <v>0</v>
      </c>
      <c r="AN92" s="56">
        <v>0</v>
      </c>
      <c r="AO92" s="56">
        <v>0</v>
      </c>
      <c r="AP92" s="56">
        <v>0</v>
      </c>
      <c r="AQ92" s="56">
        <v>1.46</v>
      </c>
      <c r="AR92" s="56">
        <v>21.33</v>
      </c>
      <c r="AS92" s="56">
        <v>2.37</v>
      </c>
      <c r="AT92" s="56">
        <v>0</v>
      </c>
      <c r="AU92" s="56">
        <v>14.57</v>
      </c>
      <c r="AV92" s="56">
        <v>0</v>
      </c>
      <c r="AW92" s="56">
        <v>0</v>
      </c>
      <c r="AX92" s="56">
        <v>6.37</v>
      </c>
      <c r="AY92" s="56">
        <v>24.14</v>
      </c>
      <c r="AZ92" s="56">
        <v>37.08</v>
      </c>
      <c r="BA92" s="56">
        <v>1.26</v>
      </c>
      <c r="BB92" s="56">
        <v>108.58</v>
      </c>
      <c r="BC92" s="56">
        <v>39.729999999999997</v>
      </c>
      <c r="BD92" s="56">
        <v>0</v>
      </c>
      <c r="BE92" s="56">
        <v>4.3991199999999999</v>
      </c>
      <c r="BF92" s="56">
        <v>8.9726299999999995E-2</v>
      </c>
      <c r="BG92" s="56">
        <v>0</v>
      </c>
      <c r="BH92" s="56">
        <v>0</v>
      </c>
      <c r="BI92" s="56">
        <v>0</v>
      </c>
      <c r="BJ92" s="56">
        <v>0</v>
      </c>
      <c r="BK92" s="56">
        <v>0.30136400000000002</v>
      </c>
      <c r="BL92" s="56">
        <v>0.75369600000000003</v>
      </c>
      <c r="BM92" s="56">
        <v>1.54311</v>
      </c>
      <c r="BN92" s="56">
        <v>3.8198599999999999E-2</v>
      </c>
      <c r="BO92" s="56">
        <v>7.1252199999999997</v>
      </c>
      <c r="BP92" s="56">
        <v>4.4888500000000002</v>
      </c>
      <c r="BQ92" s="56">
        <v>41.617899999999999</v>
      </c>
      <c r="BR92" s="56">
        <v>3132.68</v>
      </c>
      <c r="BS92" s="56">
        <v>785.77200000000005</v>
      </c>
      <c r="BT92" s="56">
        <v>0</v>
      </c>
      <c r="BU92" s="56">
        <v>0</v>
      </c>
      <c r="BV92" s="56">
        <v>2033.7</v>
      </c>
      <c r="BW92" s="56">
        <v>5587.7</v>
      </c>
      <c r="BX92" s="56">
        <v>12062</v>
      </c>
      <c r="BY92" s="56">
        <v>433.91399999999999</v>
      </c>
      <c r="BZ92" s="56">
        <v>24077.3</v>
      </c>
      <c r="CA92" s="56">
        <v>47.266599999999997</v>
      </c>
      <c r="CB92" s="56">
        <v>0</v>
      </c>
      <c r="CC92" s="56">
        <v>0</v>
      </c>
      <c r="CD92" s="56">
        <v>0</v>
      </c>
      <c r="CE92" s="56">
        <v>605.36500000000001</v>
      </c>
      <c r="CF92" s="56">
        <v>0</v>
      </c>
      <c r="CG92" s="56">
        <v>287.95400000000001</v>
      </c>
      <c r="CH92" s="56">
        <v>0</v>
      </c>
      <c r="CI92" s="56">
        <v>0</v>
      </c>
      <c r="CJ92" s="56">
        <v>940.58600000000001</v>
      </c>
      <c r="CK92" s="56">
        <v>0</v>
      </c>
      <c r="CL92" s="56">
        <v>0</v>
      </c>
      <c r="CM92" s="56">
        <v>0</v>
      </c>
      <c r="CN92" s="56">
        <v>0</v>
      </c>
      <c r="CO92" s="56">
        <v>0</v>
      </c>
      <c r="CP92" s="56">
        <v>0</v>
      </c>
      <c r="CQ92" s="56">
        <v>0</v>
      </c>
      <c r="CR92" s="56">
        <v>0</v>
      </c>
      <c r="CS92" s="56">
        <v>0</v>
      </c>
      <c r="CT92" s="56">
        <v>0</v>
      </c>
      <c r="CU92" s="56">
        <v>1.39</v>
      </c>
      <c r="CV92" s="56">
        <v>26.3</v>
      </c>
      <c r="CW92" s="56">
        <v>2.37</v>
      </c>
      <c r="CX92" s="56">
        <v>0</v>
      </c>
      <c r="CY92" s="56">
        <v>14.57</v>
      </c>
      <c r="CZ92" s="56">
        <v>6.37</v>
      </c>
      <c r="DA92" s="56">
        <v>24.18</v>
      </c>
      <c r="DB92" s="56">
        <v>37.08</v>
      </c>
      <c r="DC92" s="56">
        <v>1.26</v>
      </c>
      <c r="DD92" s="56">
        <v>113.52</v>
      </c>
      <c r="DE92" s="56">
        <v>44.63</v>
      </c>
      <c r="DF92" s="56">
        <v>0</v>
      </c>
      <c r="DG92" s="56">
        <v>5.3232799999999996</v>
      </c>
      <c r="DH92" s="56">
        <v>8.9726299999999995E-2</v>
      </c>
      <c r="DI92" s="56">
        <v>0</v>
      </c>
      <c r="DJ92" s="56">
        <v>0</v>
      </c>
      <c r="DK92" s="56">
        <v>0.30136400000000002</v>
      </c>
      <c r="DL92" s="56">
        <v>0.75487599999999999</v>
      </c>
      <c r="DM92" s="56">
        <v>1.54311</v>
      </c>
      <c r="DN92" s="56">
        <v>3.8198599999999999E-2</v>
      </c>
      <c r="DO92" s="56">
        <v>8.0505600000000008</v>
      </c>
      <c r="DP92" s="56">
        <v>5.4130099999999999</v>
      </c>
      <c r="DQ92" s="56" t="s">
        <v>925</v>
      </c>
      <c r="DR92" s="56" t="s">
        <v>875</v>
      </c>
      <c r="DS92" s="56" t="s">
        <v>22</v>
      </c>
      <c r="DT92" s="56">
        <v>0.92533600000000005</v>
      </c>
      <c r="DU92" s="56">
        <v>0.92415499999999995</v>
      </c>
      <c r="DV92" s="56">
        <v>4.3516599999999999</v>
      </c>
      <c r="DW92" s="56">
        <v>10.979200000000001</v>
      </c>
      <c r="DX92" s="56"/>
      <c r="DY92" s="56"/>
      <c r="DZ92" s="56"/>
      <c r="EA92" s="56"/>
      <c r="EB92" s="56"/>
      <c r="EC92" s="56"/>
      <c r="ED92" s="56"/>
      <c r="EE92" s="56"/>
      <c r="EF92" s="56"/>
      <c r="EG92" s="56"/>
      <c r="EH92" s="56"/>
      <c r="EI92" s="56"/>
      <c r="EJ92" s="56"/>
      <c r="EK92" s="56"/>
      <c r="EL92" s="56"/>
      <c r="EM92" s="56"/>
      <c r="EN92" s="56">
        <v>44.2806</v>
      </c>
      <c r="EO92" s="56">
        <v>2482.58</v>
      </c>
      <c r="EP92" s="56">
        <v>785.77200000000005</v>
      </c>
      <c r="EQ92" s="56">
        <v>0</v>
      </c>
      <c r="ER92" s="56">
        <v>0</v>
      </c>
      <c r="ES92" s="56">
        <v>0</v>
      </c>
      <c r="ET92" s="56">
        <v>0</v>
      </c>
      <c r="EU92" s="56">
        <v>2033.7</v>
      </c>
      <c r="EV92" s="56">
        <v>5572.85</v>
      </c>
      <c r="EW92" s="56">
        <v>12062</v>
      </c>
      <c r="EX92" s="56">
        <v>433.91399999999999</v>
      </c>
      <c r="EY92" s="56">
        <v>23415.1</v>
      </c>
      <c r="EZ92" s="56">
        <v>50.290700000000001</v>
      </c>
      <c r="FA92" s="56">
        <v>0</v>
      </c>
      <c r="FB92" s="56">
        <v>0</v>
      </c>
      <c r="FC92" s="56">
        <v>0</v>
      </c>
      <c r="FD92" s="56">
        <v>605.36500000000001</v>
      </c>
      <c r="FE92" s="56">
        <v>0</v>
      </c>
      <c r="FF92" s="56">
        <v>287.95400000000001</v>
      </c>
      <c r="FG92" s="56">
        <v>0</v>
      </c>
      <c r="FH92" s="56">
        <v>0</v>
      </c>
      <c r="FI92" s="56">
        <v>943.61</v>
      </c>
      <c r="FJ92" s="56">
        <v>0</v>
      </c>
      <c r="FK92" s="56">
        <v>0</v>
      </c>
      <c r="FL92" s="56">
        <v>0</v>
      </c>
      <c r="FM92" s="56">
        <v>0</v>
      </c>
      <c r="FN92" s="56">
        <v>0</v>
      </c>
      <c r="FO92" s="56">
        <v>0</v>
      </c>
      <c r="FP92" s="56">
        <v>0</v>
      </c>
      <c r="FQ92" s="56">
        <v>0</v>
      </c>
      <c r="FR92" s="56">
        <v>0</v>
      </c>
      <c r="FS92" s="56">
        <v>0</v>
      </c>
      <c r="FT92" s="56">
        <v>1.46</v>
      </c>
      <c r="FU92" s="56">
        <v>21.33</v>
      </c>
      <c r="FV92" s="56">
        <v>2.37</v>
      </c>
      <c r="FW92" s="56">
        <v>0</v>
      </c>
      <c r="FX92" s="56">
        <v>14.57</v>
      </c>
      <c r="FY92" s="56">
        <v>0</v>
      </c>
      <c r="FZ92" s="56">
        <v>0</v>
      </c>
      <c r="GA92" s="56">
        <v>6.37</v>
      </c>
      <c r="GB92" s="56">
        <v>24.14</v>
      </c>
      <c r="GC92" s="56">
        <v>37.08</v>
      </c>
      <c r="GD92" s="56">
        <v>1.26</v>
      </c>
      <c r="GE92" s="56">
        <v>108.58</v>
      </c>
      <c r="GF92" s="56">
        <v>0</v>
      </c>
      <c r="GG92" s="56">
        <v>4.3991199999999999</v>
      </c>
      <c r="GH92" s="56">
        <v>8.9726299999999995E-2</v>
      </c>
      <c r="GI92" s="56">
        <v>0</v>
      </c>
      <c r="GJ92" s="56">
        <v>0</v>
      </c>
      <c r="GK92" s="56">
        <v>0</v>
      </c>
      <c r="GL92" s="56">
        <v>0</v>
      </c>
      <c r="GM92" s="56">
        <v>0.30136400000000002</v>
      </c>
      <c r="GN92" s="56">
        <v>0.75369600000000003</v>
      </c>
      <c r="GO92" s="56">
        <v>1.54311</v>
      </c>
      <c r="GP92" s="56">
        <v>3.8198599999999999E-2</v>
      </c>
      <c r="GQ92" s="56">
        <v>7.1252199999999997</v>
      </c>
      <c r="GR92" s="56">
        <v>295.858</v>
      </c>
      <c r="GS92" s="56">
        <v>6186.94</v>
      </c>
      <c r="GT92" s="56">
        <v>785.77200000000005</v>
      </c>
      <c r="GU92" s="56">
        <v>0</v>
      </c>
      <c r="GV92" s="56">
        <v>0</v>
      </c>
      <c r="GW92" s="56">
        <v>5894.96</v>
      </c>
      <c r="GX92" s="56">
        <v>6547.68</v>
      </c>
      <c r="GY92" s="56">
        <v>10697.7</v>
      </c>
      <c r="GZ92" s="56">
        <v>540.49900000000002</v>
      </c>
      <c r="HA92" s="56">
        <v>30949.5</v>
      </c>
      <c r="HB92" s="56">
        <v>246.297</v>
      </c>
      <c r="HC92" s="56">
        <v>0</v>
      </c>
      <c r="HD92" s="56">
        <v>0</v>
      </c>
      <c r="HE92" s="56">
        <v>0</v>
      </c>
      <c r="HF92" s="56">
        <v>1050.01</v>
      </c>
      <c r="HG92" s="56">
        <v>0</v>
      </c>
      <c r="HH92" s="56">
        <v>291.12400000000002</v>
      </c>
      <c r="HI92" s="56">
        <v>0</v>
      </c>
      <c r="HJ92" s="56">
        <v>0</v>
      </c>
      <c r="HK92" s="56">
        <v>1587.43</v>
      </c>
      <c r="HL92" s="56">
        <v>0</v>
      </c>
      <c r="HM92" s="56">
        <v>0</v>
      </c>
      <c r="HN92" s="56">
        <v>0</v>
      </c>
      <c r="HO92" s="56">
        <v>0</v>
      </c>
      <c r="HP92" s="56">
        <v>0</v>
      </c>
      <c r="HQ92" s="56">
        <v>0</v>
      </c>
      <c r="HR92" s="56">
        <v>0</v>
      </c>
      <c r="HS92" s="56">
        <v>0</v>
      </c>
      <c r="HT92" s="56">
        <v>0</v>
      </c>
      <c r="HU92" s="56">
        <v>0</v>
      </c>
      <c r="HV92" s="56">
        <v>7.42</v>
      </c>
      <c r="HW92" s="56">
        <v>54.17</v>
      </c>
      <c r="HX92" s="56">
        <v>2.37</v>
      </c>
      <c r="HY92" s="56">
        <v>0</v>
      </c>
      <c r="HZ92" s="56">
        <v>25.27</v>
      </c>
      <c r="IA92" s="56">
        <v>18.649999999999999</v>
      </c>
      <c r="IB92" s="56">
        <v>26.78</v>
      </c>
      <c r="IC92" s="56">
        <v>33</v>
      </c>
      <c r="ID92" s="56">
        <v>1.51</v>
      </c>
      <c r="IE92" s="56">
        <v>169.17</v>
      </c>
      <c r="IF92" s="56">
        <v>0</v>
      </c>
      <c r="IG92" s="56">
        <v>9.2733000000000008</v>
      </c>
      <c r="IH92" s="56">
        <v>8.9726299999999995E-2</v>
      </c>
      <c r="II92" s="56">
        <v>0</v>
      </c>
      <c r="IJ92" s="56">
        <v>0</v>
      </c>
      <c r="IK92" s="56">
        <v>0.92718</v>
      </c>
      <c r="IL92" s="56">
        <v>0.77117400000000003</v>
      </c>
      <c r="IM92" s="56">
        <v>1.42503</v>
      </c>
      <c r="IN92" s="56">
        <v>7.5326799999999999E-3</v>
      </c>
      <c r="IO92" s="56">
        <v>12.4939</v>
      </c>
      <c r="IP92" s="56">
        <v>56.7</v>
      </c>
      <c r="IQ92" s="56">
        <v>0</v>
      </c>
      <c r="IR92" s="56">
        <v>59.3</v>
      </c>
      <c r="IS92" s="56">
        <v>0</v>
      </c>
      <c r="IT92" s="56">
        <v>0</v>
      </c>
      <c r="IU92" s="56">
        <v>23.81</v>
      </c>
      <c r="IV92" s="56">
        <v>15.92</v>
      </c>
      <c r="IW92" s="56">
        <v>28.78</v>
      </c>
      <c r="IX92" s="56">
        <v>15.85</v>
      </c>
      <c r="IY92" s="56">
        <v>23.81</v>
      </c>
      <c r="IZ92" s="56">
        <v>15.92</v>
      </c>
      <c r="JA92" s="56">
        <v>57.28</v>
      </c>
      <c r="JB92" s="56">
        <v>31.95</v>
      </c>
      <c r="JC92" s="56">
        <v>1</v>
      </c>
      <c r="JD92" s="56"/>
      <c r="JE92" s="56"/>
      <c r="JF92" s="56"/>
      <c r="JG92" s="56"/>
      <c r="JH92" s="56"/>
      <c r="JI92" s="56"/>
      <c r="JJ92" s="56"/>
      <c r="JK92" s="56"/>
      <c r="JL92" s="56"/>
      <c r="JM92" s="56"/>
      <c r="JN92" s="56"/>
      <c r="JO92" s="56"/>
    </row>
    <row r="93" spans="1:275" x14ac:dyDescent="0.25">
      <c r="A93" s="58">
        <v>43069.352905092594</v>
      </c>
      <c r="B93" s="56" t="s">
        <v>421</v>
      </c>
      <c r="C93" s="56" t="s">
        <v>662</v>
      </c>
      <c r="D93" s="56">
        <v>10</v>
      </c>
      <c r="E93" s="56">
        <v>8</v>
      </c>
      <c r="F93" s="56">
        <v>6960</v>
      </c>
      <c r="G93" s="56" t="s">
        <v>104</v>
      </c>
      <c r="H93" s="56" t="s">
        <v>105</v>
      </c>
      <c r="I93" s="56">
        <v>4.7300000000000004</v>
      </c>
      <c r="J93" s="56">
        <v>55.2</v>
      </c>
      <c r="K93" s="56">
        <v>56.849600000000002</v>
      </c>
      <c r="L93" s="56">
        <v>3060.35</v>
      </c>
      <c r="M93" s="56">
        <v>785.77200000000005</v>
      </c>
      <c r="N93" s="56">
        <v>0</v>
      </c>
      <c r="O93" s="56">
        <v>0</v>
      </c>
      <c r="P93" s="56">
        <v>0</v>
      </c>
      <c r="Q93" s="56">
        <v>0</v>
      </c>
      <c r="R93" s="56">
        <v>2033.7</v>
      </c>
      <c r="S93" s="56">
        <v>5580.68</v>
      </c>
      <c r="T93" s="56">
        <v>12062</v>
      </c>
      <c r="U93" s="56">
        <v>433.91399999999999</v>
      </c>
      <c r="V93" s="56">
        <v>24013.200000000001</v>
      </c>
      <c r="W93" s="56">
        <v>64.568799999999996</v>
      </c>
      <c r="X93" s="56">
        <v>0</v>
      </c>
      <c r="Y93" s="56">
        <v>0</v>
      </c>
      <c r="Z93" s="56">
        <v>0</v>
      </c>
      <c r="AA93" s="56">
        <v>600.67600000000004</v>
      </c>
      <c r="AB93" s="56">
        <v>0</v>
      </c>
      <c r="AC93" s="56">
        <v>287.95400000000001</v>
      </c>
      <c r="AD93" s="56">
        <v>0</v>
      </c>
      <c r="AE93" s="56">
        <v>0</v>
      </c>
      <c r="AF93" s="56">
        <v>953.19899999999996</v>
      </c>
      <c r="AG93" s="56">
        <v>0</v>
      </c>
      <c r="AH93" s="56">
        <v>0</v>
      </c>
      <c r="AI93" s="56">
        <v>0</v>
      </c>
      <c r="AJ93" s="56">
        <v>0</v>
      </c>
      <c r="AK93" s="56">
        <v>0</v>
      </c>
      <c r="AL93" s="56">
        <v>0</v>
      </c>
      <c r="AM93" s="56">
        <v>0</v>
      </c>
      <c r="AN93" s="56">
        <v>0</v>
      </c>
      <c r="AO93" s="56">
        <v>0</v>
      </c>
      <c r="AP93" s="56">
        <v>0</v>
      </c>
      <c r="AQ93" s="56">
        <v>1.87</v>
      </c>
      <c r="AR93" s="56">
        <v>21.77</v>
      </c>
      <c r="AS93" s="56">
        <v>2.37</v>
      </c>
      <c r="AT93" s="56">
        <v>0</v>
      </c>
      <c r="AU93" s="56">
        <v>14.48</v>
      </c>
      <c r="AV93" s="56">
        <v>0</v>
      </c>
      <c r="AW93" s="56">
        <v>0</v>
      </c>
      <c r="AX93" s="56">
        <v>6.29</v>
      </c>
      <c r="AY93" s="56">
        <v>24.09</v>
      </c>
      <c r="AZ93" s="56">
        <v>36.92</v>
      </c>
      <c r="BA93" s="56">
        <v>1.25</v>
      </c>
      <c r="BB93" s="56">
        <v>109.04</v>
      </c>
      <c r="BC93" s="56">
        <v>40.49</v>
      </c>
      <c r="BD93" s="56">
        <v>0</v>
      </c>
      <c r="BE93" s="56">
        <v>4.4257299999999997</v>
      </c>
      <c r="BF93" s="56">
        <v>8.9726299999999995E-2</v>
      </c>
      <c r="BG93" s="56">
        <v>0</v>
      </c>
      <c r="BH93" s="56">
        <v>0</v>
      </c>
      <c r="BI93" s="56">
        <v>0</v>
      </c>
      <c r="BJ93" s="56">
        <v>0</v>
      </c>
      <c r="BK93" s="56">
        <v>0.30136400000000002</v>
      </c>
      <c r="BL93" s="56">
        <v>0.75445600000000002</v>
      </c>
      <c r="BM93" s="56">
        <v>1.54311</v>
      </c>
      <c r="BN93" s="56">
        <v>3.8198599999999999E-2</v>
      </c>
      <c r="BO93" s="56">
        <v>7.1525800000000004</v>
      </c>
      <c r="BP93" s="56">
        <v>4.5154500000000004</v>
      </c>
      <c r="BQ93" s="56">
        <v>53.918900000000001</v>
      </c>
      <c r="BR93" s="56">
        <v>3757.79</v>
      </c>
      <c r="BS93" s="56">
        <v>785.77200000000005</v>
      </c>
      <c r="BT93" s="56">
        <v>0</v>
      </c>
      <c r="BU93" s="56">
        <v>0</v>
      </c>
      <c r="BV93" s="56">
        <v>2033.7</v>
      </c>
      <c r="BW93" s="56">
        <v>5593.18</v>
      </c>
      <c r="BX93" s="56">
        <v>12062</v>
      </c>
      <c r="BY93" s="56">
        <v>433.91399999999999</v>
      </c>
      <c r="BZ93" s="56">
        <v>24720.2</v>
      </c>
      <c r="CA93" s="56">
        <v>61.240099999999998</v>
      </c>
      <c r="CB93" s="56">
        <v>0</v>
      </c>
      <c r="CC93" s="56">
        <v>0</v>
      </c>
      <c r="CD93" s="56">
        <v>0</v>
      </c>
      <c r="CE93" s="56">
        <v>600.67600000000004</v>
      </c>
      <c r="CF93" s="56">
        <v>0</v>
      </c>
      <c r="CG93" s="56">
        <v>287.95400000000001</v>
      </c>
      <c r="CH93" s="56">
        <v>0</v>
      </c>
      <c r="CI93" s="56">
        <v>0</v>
      </c>
      <c r="CJ93" s="56">
        <v>949.87</v>
      </c>
      <c r="CK93" s="56">
        <v>0</v>
      </c>
      <c r="CL93" s="56">
        <v>0</v>
      </c>
      <c r="CM93" s="56">
        <v>0</v>
      </c>
      <c r="CN93" s="56">
        <v>0</v>
      </c>
      <c r="CO93" s="56">
        <v>0</v>
      </c>
      <c r="CP93" s="56">
        <v>0</v>
      </c>
      <c r="CQ93" s="56">
        <v>0</v>
      </c>
      <c r="CR93" s="56">
        <v>0</v>
      </c>
      <c r="CS93" s="56">
        <v>0</v>
      </c>
      <c r="CT93" s="56">
        <v>0</v>
      </c>
      <c r="CU93" s="56">
        <v>1.79</v>
      </c>
      <c r="CV93" s="56">
        <v>26.58</v>
      </c>
      <c r="CW93" s="56">
        <v>2.37</v>
      </c>
      <c r="CX93" s="56">
        <v>0</v>
      </c>
      <c r="CY93" s="56">
        <v>14.48</v>
      </c>
      <c r="CZ93" s="56">
        <v>6.29</v>
      </c>
      <c r="DA93" s="56">
        <v>24.13</v>
      </c>
      <c r="DB93" s="56">
        <v>36.92</v>
      </c>
      <c r="DC93" s="56">
        <v>1.25</v>
      </c>
      <c r="DD93" s="56">
        <v>113.81</v>
      </c>
      <c r="DE93" s="56">
        <v>45.22</v>
      </c>
      <c r="DF93" s="56">
        <v>0</v>
      </c>
      <c r="DG93" s="56">
        <v>5.2533399999999997</v>
      </c>
      <c r="DH93" s="56">
        <v>8.9726299999999995E-2</v>
      </c>
      <c r="DI93" s="56">
        <v>0</v>
      </c>
      <c r="DJ93" s="56">
        <v>0</v>
      </c>
      <c r="DK93" s="56">
        <v>0.30136400000000002</v>
      </c>
      <c r="DL93" s="56">
        <v>0.75553099999999995</v>
      </c>
      <c r="DM93" s="56">
        <v>1.54311</v>
      </c>
      <c r="DN93" s="56">
        <v>3.8198599999999999E-2</v>
      </c>
      <c r="DO93" s="56">
        <v>7.9812700000000003</v>
      </c>
      <c r="DP93" s="56">
        <v>5.34307</v>
      </c>
      <c r="DQ93" s="56" t="s">
        <v>925</v>
      </c>
      <c r="DR93" s="56" t="s">
        <v>875</v>
      </c>
      <c r="DS93" s="56" t="s">
        <v>22</v>
      </c>
      <c r="DT93" s="56">
        <v>0.82868600000000003</v>
      </c>
      <c r="DU93" s="56">
        <v>0.82761099999999999</v>
      </c>
      <c r="DV93" s="56">
        <v>4.1912000000000003</v>
      </c>
      <c r="DW93" s="56">
        <v>10.46</v>
      </c>
      <c r="DX93" s="56"/>
      <c r="DY93" s="56"/>
      <c r="DZ93" s="56"/>
      <c r="EA93" s="56"/>
      <c r="EB93" s="56"/>
      <c r="EC93" s="56"/>
      <c r="ED93" s="56"/>
      <c r="EE93" s="56"/>
      <c r="EF93" s="56"/>
      <c r="EG93" s="56"/>
      <c r="EH93" s="56"/>
      <c r="EI93" s="56"/>
      <c r="EJ93" s="56"/>
      <c r="EK93" s="56"/>
      <c r="EL93" s="56"/>
      <c r="EM93" s="56"/>
      <c r="EN93" s="56">
        <v>56.849600000000002</v>
      </c>
      <c r="EO93" s="56">
        <v>3060.35</v>
      </c>
      <c r="EP93" s="56">
        <v>785.77200000000005</v>
      </c>
      <c r="EQ93" s="56">
        <v>0</v>
      </c>
      <c r="ER93" s="56">
        <v>0</v>
      </c>
      <c r="ES93" s="56">
        <v>0</v>
      </c>
      <c r="ET93" s="56">
        <v>0</v>
      </c>
      <c r="EU93" s="56">
        <v>2033.7</v>
      </c>
      <c r="EV93" s="56">
        <v>5580.68</v>
      </c>
      <c r="EW93" s="56">
        <v>12062</v>
      </c>
      <c r="EX93" s="56">
        <v>433.91399999999999</v>
      </c>
      <c r="EY93" s="56">
        <v>24013.200000000001</v>
      </c>
      <c r="EZ93" s="56">
        <v>64.568799999999996</v>
      </c>
      <c r="FA93" s="56">
        <v>0</v>
      </c>
      <c r="FB93" s="56">
        <v>0</v>
      </c>
      <c r="FC93" s="56">
        <v>0</v>
      </c>
      <c r="FD93" s="56">
        <v>600.67600000000004</v>
      </c>
      <c r="FE93" s="56">
        <v>0</v>
      </c>
      <c r="FF93" s="56">
        <v>287.95400000000001</v>
      </c>
      <c r="FG93" s="56">
        <v>0</v>
      </c>
      <c r="FH93" s="56">
        <v>0</v>
      </c>
      <c r="FI93" s="56">
        <v>953.19899999999996</v>
      </c>
      <c r="FJ93" s="56">
        <v>0</v>
      </c>
      <c r="FK93" s="56">
        <v>0</v>
      </c>
      <c r="FL93" s="56">
        <v>0</v>
      </c>
      <c r="FM93" s="56">
        <v>0</v>
      </c>
      <c r="FN93" s="56">
        <v>0</v>
      </c>
      <c r="FO93" s="56">
        <v>0</v>
      </c>
      <c r="FP93" s="56">
        <v>0</v>
      </c>
      <c r="FQ93" s="56">
        <v>0</v>
      </c>
      <c r="FR93" s="56">
        <v>0</v>
      </c>
      <c r="FS93" s="56">
        <v>0</v>
      </c>
      <c r="FT93" s="56">
        <v>1.87</v>
      </c>
      <c r="FU93" s="56">
        <v>21.77</v>
      </c>
      <c r="FV93" s="56">
        <v>2.37</v>
      </c>
      <c r="FW93" s="56">
        <v>0</v>
      </c>
      <c r="FX93" s="56">
        <v>14.48</v>
      </c>
      <c r="FY93" s="56">
        <v>0</v>
      </c>
      <c r="FZ93" s="56">
        <v>0</v>
      </c>
      <c r="GA93" s="56">
        <v>6.29</v>
      </c>
      <c r="GB93" s="56">
        <v>24.09</v>
      </c>
      <c r="GC93" s="56">
        <v>36.92</v>
      </c>
      <c r="GD93" s="56">
        <v>1.25</v>
      </c>
      <c r="GE93" s="56">
        <v>109.04</v>
      </c>
      <c r="GF93" s="56">
        <v>0</v>
      </c>
      <c r="GG93" s="56">
        <v>4.4257299999999997</v>
      </c>
      <c r="GH93" s="56">
        <v>8.9726299999999995E-2</v>
      </c>
      <c r="GI93" s="56">
        <v>0</v>
      </c>
      <c r="GJ93" s="56">
        <v>0</v>
      </c>
      <c r="GK93" s="56">
        <v>0</v>
      </c>
      <c r="GL93" s="56">
        <v>0</v>
      </c>
      <c r="GM93" s="56">
        <v>0.30136400000000002</v>
      </c>
      <c r="GN93" s="56">
        <v>0.75445600000000002</v>
      </c>
      <c r="GO93" s="56">
        <v>1.54311</v>
      </c>
      <c r="GP93" s="56">
        <v>3.8198599999999999E-2</v>
      </c>
      <c r="GQ93" s="56">
        <v>7.1525800000000004</v>
      </c>
      <c r="GR93" s="56">
        <v>337.20100000000002</v>
      </c>
      <c r="GS93" s="56">
        <v>7779.25</v>
      </c>
      <c r="GT93" s="56">
        <v>785.77200000000005</v>
      </c>
      <c r="GU93" s="56">
        <v>0</v>
      </c>
      <c r="GV93" s="56">
        <v>0</v>
      </c>
      <c r="GW93" s="56">
        <v>5894.96</v>
      </c>
      <c r="GX93" s="56">
        <v>6547.68</v>
      </c>
      <c r="GY93" s="56">
        <v>10697.7</v>
      </c>
      <c r="GZ93" s="56">
        <v>540.49900000000002</v>
      </c>
      <c r="HA93" s="56">
        <v>32583.1</v>
      </c>
      <c r="HB93" s="56">
        <v>280.72699999999998</v>
      </c>
      <c r="HC93" s="56">
        <v>0</v>
      </c>
      <c r="HD93" s="56">
        <v>0</v>
      </c>
      <c r="HE93" s="56">
        <v>0</v>
      </c>
      <c r="HF93" s="56">
        <v>1044.67</v>
      </c>
      <c r="HG93" s="56">
        <v>0</v>
      </c>
      <c r="HH93" s="56">
        <v>291.12400000000002</v>
      </c>
      <c r="HI93" s="56">
        <v>0</v>
      </c>
      <c r="HJ93" s="56">
        <v>0</v>
      </c>
      <c r="HK93" s="56">
        <v>1616.52</v>
      </c>
      <c r="HL93" s="56">
        <v>0</v>
      </c>
      <c r="HM93" s="56">
        <v>0</v>
      </c>
      <c r="HN93" s="56">
        <v>0</v>
      </c>
      <c r="HO93" s="56">
        <v>0</v>
      </c>
      <c r="HP93" s="56">
        <v>0</v>
      </c>
      <c r="HQ93" s="56">
        <v>0</v>
      </c>
      <c r="HR93" s="56">
        <v>0</v>
      </c>
      <c r="HS93" s="56">
        <v>0</v>
      </c>
      <c r="HT93" s="56">
        <v>0</v>
      </c>
      <c r="HU93" s="56">
        <v>0</v>
      </c>
      <c r="HV93" s="56">
        <v>8.44</v>
      </c>
      <c r="HW93" s="56">
        <v>59.45</v>
      </c>
      <c r="HX93" s="56">
        <v>2.37</v>
      </c>
      <c r="HY93" s="56">
        <v>0</v>
      </c>
      <c r="HZ93" s="56">
        <v>25.19</v>
      </c>
      <c r="IA93" s="56">
        <v>18.45</v>
      </c>
      <c r="IB93" s="56">
        <v>26.75</v>
      </c>
      <c r="IC93" s="56">
        <v>32.86</v>
      </c>
      <c r="ID93" s="56">
        <v>1.49</v>
      </c>
      <c r="IE93" s="56">
        <v>175</v>
      </c>
      <c r="IF93" s="56">
        <v>0</v>
      </c>
      <c r="IG93" s="56">
        <v>9.9956499999999995</v>
      </c>
      <c r="IH93" s="56">
        <v>8.9726299999999995E-2</v>
      </c>
      <c r="II93" s="56">
        <v>0</v>
      </c>
      <c r="IJ93" s="56">
        <v>0</v>
      </c>
      <c r="IK93" s="56">
        <v>0.92718</v>
      </c>
      <c r="IL93" s="56">
        <v>0.77117400000000003</v>
      </c>
      <c r="IM93" s="56">
        <v>1.42503</v>
      </c>
      <c r="IN93" s="56">
        <v>7.5326799999999999E-3</v>
      </c>
      <c r="IO93" s="56">
        <v>13.2163</v>
      </c>
      <c r="IP93" s="56">
        <v>55.2</v>
      </c>
      <c r="IQ93" s="56">
        <v>0</v>
      </c>
      <c r="IR93" s="56">
        <v>57.6</v>
      </c>
      <c r="IS93" s="56">
        <v>0</v>
      </c>
      <c r="IT93" s="56">
        <v>0</v>
      </c>
      <c r="IU93" s="56">
        <v>24.29</v>
      </c>
      <c r="IV93" s="56">
        <v>16.2</v>
      </c>
      <c r="IW93" s="56">
        <v>29.09</v>
      </c>
      <c r="IX93" s="56">
        <v>16.13</v>
      </c>
      <c r="IY93" s="56">
        <v>24.29</v>
      </c>
      <c r="IZ93" s="56">
        <v>16.2</v>
      </c>
      <c r="JA93" s="56">
        <v>62.67</v>
      </c>
      <c r="JB93" s="56">
        <v>32.78</v>
      </c>
      <c r="JC93" s="56">
        <v>1</v>
      </c>
      <c r="JD93" s="56"/>
      <c r="JE93" s="56"/>
      <c r="JF93" s="56"/>
      <c r="JG93" s="56"/>
      <c r="JH93" s="56"/>
      <c r="JI93" s="56"/>
      <c r="JJ93" s="56"/>
      <c r="JK93" s="56"/>
      <c r="JL93" s="56"/>
      <c r="JM93" s="56"/>
      <c r="JN93" s="56"/>
      <c r="JO93" s="56"/>
    </row>
    <row r="94" spans="1:275" x14ac:dyDescent="0.25">
      <c r="A94" s="58">
        <v>43069.352905092594</v>
      </c>
      <c r="B94" s="56" t="s">
        <v>422</v>
      </c>
      <c r="C94" s="56" t="s">
        <v>663</v>
      </c>
      <c r="D94" s="56">
        <v>11</v>
      </c>
      <c r="E94" s="56">
        <v>8</v>
      </c>
      <c r="F94" s="56">
        <v>6960</v>
      </c>
      <c r="G94" s="56" t="s">
        <v>104</v>
      </c>
      <c r="H94" s="56" t="s">
        <v>105</v>
      </c>
      <c r="I94" s="56">
        <v>5.82</v>
      </c>
      <c r="J94" s="56">
        <v>55.4</v>
      </c>
      <c r="K94" s="56">
        <v>298.33100000000002</v>
      </c>
      <c r="L94" s="56">
        <v>5196.03</v>
      </c>
      <c r="M94" s="56">
        <v>785.77200000000005</v>
      </c>
      <c r="N94" s="56">
        <v>0</v>
      </c>
      <c r="O94" s="56">
        <v>0</v>
      </c>
      <c r="P94" s="56">
        <v>0</v>
      </c>
      <c r="Q94" s="56">
        <v>0</v>
      </c>
      <c r="R94" s="56">
        <v>2033.7</v>
      </c>
      <c r="S94" s="56">
        <v>5537.68</v>
      </c>
      <c r="T94" s="56">
        <v>12062</v>
      </c>
      <c r="U94" s="56">
        <v>433.91399999999999</v>
      </c>
      <c r="V94" s="56">
        <v>26347.4</v>
      </c>
      <c r="W94" s="56">
        <v>338.76100000000002</v>
      </c>
      <c r="X94" s="56">
        <v>0</v>
      </c>
      <c r="Y94" s="56">
        <v>0</v>
      </c>
      <c r="Z94" s="56">
        <v>0</v>
      </c>
      <c r="AA94" s="56">
        <v>612.15599999999995</v>
      </c>
      <c r="AB94" s="56">
        <v>0</v>
      </c>
      <c r="AC94" s="56">
        <v>287.95400000000001</v>
      </c>
      <c r="AD94" s="56">
        <v>0</v>
      </c>
      <c r="AE94" s="56">
        <v>0</v>
      </c>
      <c r="AF94" s="56">
        <v>1238.8699999999999</v>
      </c>
      <c r="AG94" s="56">
        <v>0</v>
      </c>
      <c r="AH94" s="56">
        <v>0</v>
      </c>
      <c r="AI94" s="56">
        <v>0</v>
      </c>
      <c r="AJ94" s="56">
        <v>0</v>
      </c>
      <c r="AK94" s="56">
        <v>0</v>
      </c>
      <c r="AL94" s="56">
        <v>0</v>
      </c>
      <c r="AM94" s="56">
        <v>0</v>
      </c>
      <c r="AN94" s="56">
        <v>0</v>
      </c>
      <c r="AO94" s="56">
        <v>0</v>
      </c>
      <c r="AP94" s="56">
        <v>0</v>
      </c>
      <c r="AQ94" s="56">
        <v>9.91</v>
      </c>
      <c r="AR94" s="56">
        <v>37.229999999999997</v>
      </c>
      <c r="AS94" s="56">
        <v>2.4700000000000002</v>
      </c>
      <c r="AT94" s="56">
        <v>0</v>
      </c>
      <c r="AU94" s="56">
        <v>14.78</v>
      </c>
      <c r="AV94" s="56">
        <v>0</v>
      </c>
      <c r="AW94" s="56">
        <v>0</v>
      </c>
      <c r="AX94" s="56">
        <v>6.7</v>
      </c>
      <c r="AY94" s="56">
        <v>24.93</v>
      </c>
      <c r="AZ94" s="56">
        <v>38.71</v>
      </c>
      <c r="BA94" s="56">
        <v>1.32</v>
      </c>
      <c r="BB94" s="56">
        <v>136.05000000000001</v>
      </c>
      <c r="BC94" s="56">
        <v>64.39</v>
      </c>
      <c r="BD94" s="56">
        <v>0</v>
      </c>
      <c r="BE94" s="56">
        <v>5.5668300000000004</v>
      </c>
      <c r="BF94" s="56">
        <v>8.9726299999999995E-2</v>
      </c>
      <c r="BG94" s="56">
        <v>0</v>
      </c>
      <c r="BH94" s="56">
        <v>0</v>
      </c>
      <c r="BI94" s="56">
        <v>0</v>
      </c>
      <c r="BJ94" s="56">
        <v>0</v>
      </c>
      <c r="BK94" s="56">
        <v>0.30136400000000002</v>
      </c>
      <c r="BL94" s="56">
        <v>0.75262099999999998</v>
      </c>
      <c r="BM94" s="56">
        <v>1.54311</v>
      </c>
      <c r="BN94" s="56">
        <v>3.8198599999999999E-2</v>
      </c>
      <c r="BO94" s="56">
        <v>8.2918500000000002</v>
      </c>
      <c r="BP94" s="56">
        <v>5.6565599999999998</v>
      </c>
      <c r="BQ94" s="56">
        <v>296.73200000000003</v>
      </c>
      <c r="BR94" s="56">
        <v>6028.58</v>
      </c>
      <c r="BS94" s="56">
        <v>785.77200000000005</v>
      </c>
      <c r="BT94" s="56">
        <v>0</v>
      </c>
      <c r="BU94" s="56">
        <v>0</v>
      </c>
      <c r="BV94" s="56">
        <v>2033.7</v>
      </c>
      <c r="BW94" s="56">
        <v>5547.69</v>
      </c>
      <c r="BX94" s="56">
        <v>12062</v>
      </c>
      <c r="BY94" s="56">
        <v>433.91399999999999</v>
      </c>
      <c r="BZ94" s="56">
        <v>27188.3</v>
      </c>
      <c r="CA94" s="56">
        <v>336.94499999999999</v>
      </c>
      <c r="CB94" s="56">
        <v>0</v>
      </c>
      <c r="CC94" s="56">
        <v>0</v>
      </c>
      <c r="CD94" s="56">
        <v>0</v>
      </c>
      <c r="CE94" s="56">
        <v>612.15599999999995</v>
      </c>
      <c r="CF94" s="56">
        <v>0</v>
      </c>
      <c r="CG94" s="56">
        <v>287.95400000000001</v>
      </c>
      <c r="CH94" s="56">
        <v>0</v>
      </c>
      <c r="CI94" s="56">
        <v>0</v>
      </c>
      <c r="CJ94" s="56">
        <v>1237.05</v>
      </c>
      <c r="CK94" s="56">
        <v>0</v>
      </c>
      <c r="CL94" s="56">
        <v>0</v>
      </c>
      <c r="CM94" s="56">
        <v>0</v>
      </c>
      <c r="CN94" s="56">
        <v>0</v>
      </c>
      <c r="CO94" s="56">
        <v>0</v>
      </c>
      <c r="CP94" s="56">
        <v>0</v>
      </c>
      <c r="CQ94" s="56">
        <v>0</v>
      </c>
      <c r="CR94" s="56">
        <v>0</v>
      </c>
      <c r="CS94" s="56">
        <v>0</v>
      </c>
      <c r="CT94" s="56">
        <v>0</v>
      </c>
      <c r="CU94" s="56">
        <v>9.91</v>
      </c>
      <c r="CV94" s="56">
        <v>43.05</v>
      </c>
      <c r="CW94" s="56">
        <v>2.4700000000000002</v>
      </c>
      <c r="CX94" s="56">
        <v>0</v>
      </c>
      <c r="CY94" s="56">
        <v>14.78</v>
      </c>
      <c r="CZ94" s="56">
        <v>6.7</v>
      </c>
      <c r="DA94" s="56">
        <v>24.97</v>
      </c>
      <c r="DB94" s="56">
        <v>38.71</v>
      </c>
      <c r="DC94" s="56">
        <v>1.32</v>
      </c>
      <c r="DD94" s="56">
        <v>141.91</v>
      </c>
      <c r="DE94" s="56">
        <v>70.209999999999994</v>
      </c>
      <c r="DF94" s="56">
        <v>0</v>
      </c>
      <c r="DG94" s="56">
        <v>6.4100099999999998</v>
      </c>
      <c r="DH94" s="56">
        <v>8.9726299999999995E-2</v>
      </c>
      <c r="DI94" s="56">
        <v>0</v>
      </c>
      <c r="DJ94" s="56">
        <v>0</v>
      </c>
      <c r="DK94" s="56">
        <v>0.30136400000000002</v>
      </c>
      <c r="DL94" s="56">
        <v>0.75342399999999998</v>
      </c>
      <c r="DM94" s="56">
        <v>1.54311</v>
      </c>
      <c r="DN94" s="56">
        <v>3.8198599999999999E-2</v>
      </c>
      <c r="DO94" s="56">
        <v>9.1358300000000003</v>
      </c>
      <c r="DP94" s="56">
        <v>6.4997299999999996</v>
      </c>
      <c r="DQ94" s="56" t="s">
        <v>925</v>
      </c>
      <c r="DR94" s="56" t="s">
        <v>875</v>
      </c>
      <c r="DS94" s="56" t="s">
        <v>22</v>
      </c>
      <c r="DT94" s="56">
        <v>0.84397999999999995</v>
      </c>
      <c r="DU94" s="56">
        <v>0.84317699999999995</v>
      </c>
      <c r="DV94" s="56">
        <v>4.1293800000000003</v>
      </c>
      <c r="DW94" s="56">
        <v>8.2894199999999998</v>
      </c>
      <c r="DX94" s="56"/>
      <c r="DY94" s="56"/>
      <c r="DZ94" s="56"/>
      <c r="EA94" s="56"/>
      <c r="EB94" s="56"/>
      <c r="EC94" s="56"/>
      <c r="ED94" s="56"/>
      <c r="EE94" s="56"/>
      <c r="EF94" s="56"/>
      <c r="EG94" s="56"/>
      <c r="EH94" s="56"/>
      <c r="EI94" s="56"/>
      <c r="EJ94" s="56"/>
      <c r="EK94" s="56"/>
      <c r="EL94" s="56"/>
      <c r="EM94" s="56"/>
      <c r="EN94" s="56">
        <v>298.33100000000002</v>
      </c>
      <c r="EO94" s="56">
        <v>5196.03</v>
      </c>
      <c r="EP94" s="56">
        <v>785.77200000000005</v>
      </c>
      <c r="EQ94" s="56">
        <v>0</v>
      </c>
      <c r="ER94" s="56">
        <v>0</v>
      </c>
      <c r="ES94" s="56">
        <v>0</v>
      </c>
      <c r="ET94" s="56">
        <v>0</v>
      </c>
      <c r="EU94" s="56">
        <v>2033.7</v>
      </c>
      <c r="EV94" s="56">
        <v>5537.68</v>
      </c>
      <c r="EW94" s="56">
        <v>12062</v>
      </c>
      <c r="EX94" s="56">
        <v>433.91399999999999</v>
      </c>
      <c r="EY94" s="56">
        <v>26347.4</v>
      </c>
      <c r="EZ94" s="56">
        <v>338.76100000000002</v>
      </c>
      <c r="FA94" s="56">
        <v>0</v>
      </c>
      <c r="FB94" s="56">
        <v>0</v>
      </c>
      <c r="FC94" s="56">
        <v>0</v>
      </c>
      <c r="FD94" s="56">
        <v>612.15599999999995</v>
      </c>
      <c r="FE94" s="56">
        <v>0</v>
      </c>
      <c r="FF94" s="56">
        <v>287.95400000000001</v>
      </c>
      <c r="FG94" s="56">
        <v>0</v>
      </c>
      <c r="FH94" s="56">
        <v>0</v>
      </c>
      <c r="FI94" s="56">
        <v>1238.8699999999999</v>
      </c>
      <c r="FJ94" s="56">
        <v>0</v>
      </c>
      <c r="FK94" s="56">
        <v>0</v>
      </c>
      <c r="FL94" s="56">
        <v>0</v>
      </c>
      <c r="FM94" s="56">
        <v>0</v>
      </c>
      <c r="FN94" s="56">
        <v>0</v>
      </c>
      <c r="FO94" s="56">
        <v>0</v>
      </c>
      <c r="FP94" s="56">
        <v>0</v>
      </c>
      <c r="FQ94" s="56">
        <v>0</v>
      </c>
      <c r="FR94" s="56">
        <v>0</v>
      </c>
      <c r="FS94" s="56">
        <v>0</v>
      </c>
      <c r="FT94" s="56">
        <v>9.91</v>
      </c>
      <c r="FU94" s="56">
        <v>37.229999999999997</v>
      </c>
      <c r="FV94" s="56">
        <v>2.4700000000000002</v>
      </c>
      <c r="FW94" s="56">
        <v>0</v>
      </c>
      <c r="FX94" s="56">
        <v>14.78</v>
      </c>
      <c r="FY94" s="56">
        <v>0</v>
      </c>
      <c r="FZ94" s="56">
        <v>0</v>
      </c>
      <c r="GA94" s="56">
        <v>6.7</v>
      </c>
      <c r="GB94" s="56">
        <v>24.93</v>
      </c>
      <c r="GC94" s="56">
        <v>38.71</v>
      </c>
      <c r="GD94" s="56">
        <v>1.32</v>
      </c>
      <c r="GE94" s="56">
        <v>136.05000000000001</v>
      </c>
      <c r="GF94" s="56">
        <v>0</v>
      </c>
      <c r="GG94" s="56">
        <v>5.5668300000000004</v>
      </c>
      <c r="GH94" s="56">
        <v>8.9726299999999995E-2</v>
      </c>
      <c r="GI94" s="56">
        <v>0</v>
      </c>
      <c r="GJ94" s="56">
        <v>0</v>
      </c>
      <c r="GK94" s="56">
        <v>0</v>
      </c>
      <c r="GL94" s="56">
        <v>0</v>
      </c>
      <c r="GM94" s="56">
        <v>0.30136400000000002</v>
      </c>
      <c r="GN94" s="56">
        <v>0.75262099999999998</v>
      </c>
      <c r="GO94" s="56">
        <v>1.54311</v>
      </c>
      <c r="GP94" s="56">
        <v>3.8198599999999999E-2</v>
      </c>
      <c r="GQ94" s="56">
        <v>8.2918500000000002</v>
      </c>
      <c r="GR94" s="56">
        <v>974.42700000000002</v>
      </c>
      <c r="GS94" s="56">
        <v>12220.1</v>
      </c>
      <c r="GT94" s="56">
        <v>785.77200000000005</v>
      </c>
      <c r="GU94" s="56">
        <v>0</v>
      </c>
      <c r="GV94" s="56">
        <v>0</v>
      </c>
      <c r="GW94" s="56">
        <v>5894.96</v>
      </c>
      <c r="GX94" s="56">
        <v>6547.68</v>
      </c>
      <c r="GY94" s="56">
        <v>10697.7</v>
      </c>
      <c r="GZ94" s="56">
        <v>540.49900000000002</v>
      </c>
      <c r="HA94" s="56">
        <v>37661.199999999997</v>
      </c>
      <c r="HB94" s="56">
        <v>811.04300000000001</v>
      </c>
      <c r="HC94" s="56">
        <v>0</v>
      </c>
      <c r="HD94" s="56">
        <v>0</v>
      </c>
      <c r="HE94" s="56">
        <v>0</v>
      </c>
      <c r="HF94" s="56">
        <v>1054.8</v>
      </c>
      <c r="HG94" s="56">
        <v>0</v>
      </c>
      <c r="HH94" s="56">
        <v>291.12400000000002</v>
      </c>
      <c r="HI94" s="56">
        <v>0</v>
      </c>
      <c r="HJ94" s="56">
        <v>0</v>
      </c>
      <c r="HK94" s="56">
        <v>2156.9699999999998</v>
      </c>
      <c r="HL94" s="56">
        <v>0</v>
      </c>
      <c r="HM94" s="56">
        <v>0</v>
      </c>
      <c r="HN94" s="56">
        <v>0</v>
      </c>
      <c r="HO94" s="56">
        <v>0</v>
      </c>
      <c r="HP94" s="56">
        <v>0</v>
      </c>
      <c r="HQ94" s="56">
        <v>0</v>
      </c>
      <c r="HR94" s="56">
        <v>0</v>
      </c>
      <c r="HS94" s="56">
        <v>0</v>
      </c>
      <c r="HT94" s="56">
        <v>0</v>
      </c>
      <c r="HU94" s="56">
        <v>0</v>
      </c>
      <c r="HV94" s="56">
        <v>24.43</v>
      </c>
      <c r="HW94" s="56">
        <v>82.29</v>
      </c>
      <c r="HX94" s="56">
        <v>2.4700000000000002</v>
      </c>
      <c r="HY94" s="56">
        <v>0</v>
      </c>
      <c r="HZ94" s="56">
        <v>25.46</v>
      </c>
      <c r="IA94" s="56">
        <v>19.739999999999998</v>
      </c>
      <c r="IB94" s="56">
        <v>27.62</v>
      </c>
      <c r="IC94" s="56">
        <v>34.61</v>
      </c>
      <c r="ID94" s="56">
        <v>1.57</v>
      </c>
      <c r="IE94" s="56">
        <v>218.19</v>
      </c>
      <c r="IF94" s="56">
        <v>0</v>
      </c>
      <c r="IG94" s="56">
        <v>11.1289</v>
      </c>
      <c r="IH94" s="56">
        <v>8.9726299999999995E-2</v>
      </c>
      <c r="II94" s="56">
        <v>0</v>
      </c>
      <c r="IJ94" s="56">
        <v>0</v>
      </c>
      <c r="IK94" s="56">
        <v>0.92718</v>
      </c>
      <c r="IL94" s="56">
        <v>0.77117400000000003</v>
      </c>
      <c r="IM94" s="56">
        <v>1.42503</v>
      </c>
      <c r="IN94" s="56">
        <v>7.5326799999999999E-3</v>
      </c>
      <c r="IO94" s="56">
        <v>14.349500000000001</v>
      </c>
      <c r="IP94" s="56">
        <v>55.4</v>
      </c>
      <c r="IQ94" s="56">
        <v>0</v>
      </c>
      <c r="IR94" s="56">
        <v>57.8</v>
      </c>
      <c r="IS94" s="56">
        <v>0</v>
      </c>
      <c r="IT94" s="56">
        <v>0</v>
      </c>
      <c r="IU94" s="56">
        <v>40.520000000000003</v>
      </c>
      <c r="IV94" s="56">
        <v>23.87</v>
      </c>
      <c r="IW94" s="56">
        <v>46.34</v>
      </c>
      <c r="IX94" s="56">
        <v>23.87</v>
      </c>
      <c r="IY94" s="56">
        <v>40.520000000000003</v>
      </c>
      <c r="IZ94" s="56">
        <v>23.87</v>
      </c>
      <c r="JA94" s="56">
        <v>87.38</v>
      </c>
      <c r="JB94" s="56">
        <v>47.27</v>
      </c>
      <c r="JC94" s="56">
        <v>1</v>
      </c>
      <c r="JD94" s="56"/>
      <c r="JE94" s="56"/>
      <c r="JF94" s="56"/>
      <c r="JG94" s="56"/>
      <c r="JH94" s="56"/>
      <c r="JI94" s="56"/>
      <c r="JJ94" s="56"/>
      <c r="JK94" s="56"/>
      <c r="JL94" s="56"/>
      <c r="JM94" s="56"/>
      <c r="JN94" s="56"/>
      <c r="JO94" s="56"/>
    </row>
    <row r="95" spans="1:275" x14ac:dyDescent="0.25">
      <c r="A95" s="58">
        <v>43069.352893518517</v>
      </c>
      <c r="B95" s="56" t="s">
        <v>423</v>
      </c>
      <c r="C95" s="56" t="s">
        <v>664</v>
      </c>
      <c r="D95" s="56">
        <v>12</v>
      </c>
      <c r="E95" s="56">
        <v>8</v>
      </c>
      <c r="F95" s="56">
        <v>6960</v>
      </c>
      <c r="G95" s="56" t="s">
        <v>104</v>
      </c>
      <c r="H95" s="56" t="s">
        <v>105</v>
      </c>
      <c r="I95" s="56">
        <v>5.43</v>
      </c>
      <c r="J95" s="56">
        <v>55.4</v>
      </c>
      <c r="K95" s="56">
        <v>295.43</v>
      </c>
      <c r="L95" s="56">
        <v>1936.07</v>
      </c>
      <c r="M95" s="56">
        <v>785.77200000000005</v>
      </c>
      <c r="N95" s="56">
        <v>0</v>
      </c>
      <c r="O95" s="56">
        <v>0</v>
      </c>
      <c r="P95" s="56">
        <v>0</v>
      </c>
      <c r="Q95" s="56">
        <v>0</v>
      </c>
      <c r="R95" s="56">
        <v>2033.7</v>
      </c>
      <c r="S95" s="56">
        <v>5488.87</v>
      </c>
      <c r="T95" s="56">
        <v>12062</v>
      </c>
      <c r="U95" s="56">
        <v>433.91399999999999</v>
      </c>
      <c r="V95" s="56">
        <v>23035.7</v>
      </c>
      <c r="W95" s="56">
        <v>335.416</v>
      </c>
      <c r="X95" s="56">
        <v>0</v>
      </c>
      <c r="Y95" s="56">
        <v>0</v>
      </c>
      <c r="Z95" s="56">
        <v>0</v>
      </c>
      <c r="AA95" s="56">
        <v>643.84</v>
      </c>
      <c r="AB95" s="56">
        <v>0</v>
      </c>
      <c r="AC95" s="56">
        <v>287.95400000000001</v>
      </c>
      <c r="AD95" s="56">
        <v>0</v>
      </c>
      <c r="AE95" s="56">
        <v>0</v>
      </c>
      <c r="AF95" s="56">
        <v>1267.21</v>
      </c>
      <c r="AG95" s="56">
        <v>0</v>
      </c>
      <c r="AH95" s="56">
        <v>0</v>
      </c>
      <c r="AI95" s="56">
        <v>0</v>
      </c>
      <c r="AJ95" s="56">
        <v>0</v>
      </c>
      <c r="AK95" s="56">
        <v>0</v>
      </c>
      <c r="AL95" s="56">
        <v>0</v>
      </c>
      <c r="AM95" s="56">
        <v>0</v>
      </c>
      <c r="AN95" s="56">
        <v>0</v>
      </c>
      <c r="AO95" s="56">
        <v>0</v>
      </c>
      <c r="AP95" s="56">
        <v>0</v>
      </c>
      <c r="AQ95" s="56">
        <v>9.84</v>
      </c>
      <c r="AR95" s="56">
        <v>21.17</v>
      </c>
      <c r="AS95" s="56">
        <v>2.4700000000000002</v>
      </c>
      <c r="AT95" s="56">
        <v>0</v>
      </c>
      <c r="AU95" s="56">
        <v>15.46</v>
      </c>
      <c r="AV95" s="56">
        <v>0</v>
      </c>
      <c r="AW95" s="56">
        <v>0</v>
      </c>
      <c r="AX95" s="56">
        <v>6.74</v>
      </c>
      <c r="AY95" s="56">
        <v>24.76</v>
      </c>
      <c r="AZ95" s="56">
        <v>38.78</v>
      </c>
      <c r="BA95" s="56">
        <v>1.33</v>
      </c>
      <c r="BB95" s="56">
        <v>120.55</v>
      </c>
      <c r="BC95" s="56">
        <v>48.94</v>
      </c>
      <c r="BD95" s="56">
        <v>0</v>
      </c>
      <c r="BE95" s="56">
        <v>3.8850099999999999</v>
      </c>
      <c r="BF95" s="56">
        <v>8.9726299999999995E-2</v>
      </c>
      <c r="BG95" s="56">
        <v>0</v>
      </c>
      <c r="BH95" s="56">
        <v>0</v>
      </c>
      <c r="BI95" s="56">
        <v>0</v>
      </c>
      <c r="BJ95" s="56">
        <v>0</v>
      </c>
      <c r="BK95" s="56">
        <v>0.30136400000000002</v>
      </c>
      <c r="BL95" s="56">
        <v>0.74743300000000001</v>
      </c>
      <c r="BM95" s="56">
        <v>1.54311</v>
      </c>
      <c r="BN95" s="56">
        <v>3.8198599999999999E-2</v>
      </c>
      <c r="BO95" s="56">
        <v>6.6048499999999999</v>
      </c>
      <c r="BP95" s="56">
        <v>3.9747400000000002</v>
      </c>
      <c r="BQ95" s="56">
        <v>291.995</v>
      </c>
      <c r="BR95" s="56">
        <v>2593.6799999999998</v>
      </c>
      <c r="BS95" s="56">
        <v>785.77200000000005</v>
      </c>
      <c r="BT95" s="56">
        <v>0</v>
      </c>
      <c r="BU95" s="56">
        <v>0</v>
      </c>
      <c r="BV95" s="56">
        <v>2033.7</v>
      </c>
      <c r="BW95" s="56">
        <v>5506.22</v>
      </c>
      <c r="BX95" s="56">
        <v>12062</v>
      </c>
      <c r="BY95" s="56">
        <v>433.91399999999999</v>
      </c>
      <c r="BZ95" s="56">
        <v>23707.200000000001</v>
      </c>
      <c r="CA95" s="56">
        <v>331.51499999999999</v>
      </c>
      <c r="CB95" s="56">
        <v>0</v>
      </c>
      <c r="CC95" s="56">
        <v>0</v>
      </c>
      <c r="CD95" s="56">
        <v>0</v>
      </c>
      <c r="CE95" s="56">
        <v>643.84</v>
      </c>
      <c r="CF95" s="56">
        <v>0</v>
      </c>
      <c r="CG95" s="56">
        <v>287.95400000000001</v>
      </c>
      <c r="CH95" s="56">
        <v>0</v>
      </c>
      <c r="CI95" s="56">
        <v>0</v>
      </c>
      <c r="CJ95" s="56">
        <v>1263.31</v>
      </c>
      <c r="CK95" s="56">
        <v>0</v>
      </c>
      <c r="CL95" s="56">
        <v>0</v>
      </c>
      <c r="CM95" s="56">
        <v>0</v>
      </c>
      <c r="CN95" s="56">
        <v>0</v>
      </c>
      <c r="CO95" s="56">
        <v>0</v>
      </c>
      <c r="CP95" s="56">
        <v>0</v>
      </c>
      <c r="CQ95" s="56">
        <v>0</v>
      </c>
      <c r="CR95" s="56">
        <v>0</v>
      </c>
      <c r="CS95" s="56">
        <v>0</v>
      </c>
      <c r="CT95" s="56">
        <v>0</v>
      </c>
      <c r="CU95" s="56">
        <v>9.7799999999999994</v>
      </c>
      <c r="CV95" s="56">
        <v>26.66</v>
      </c>
      <c r="CW95" s="56">
        <v>2.4700000000000002</v>
      </c>
      <c r="CX95" s="56">
        <v>0</v>
      </c>
      <c r="CY95" s="56">
        <v>15.46</v>
      </c>
      <c r="CZ95" s="56">
        <v>6.74</v>
      </c>
      <c r="DA95" s="56">
        <v>24.81</v>
      </c>
      <c r="DB95" s="56">
        <v>38.78</v>
      </c>
      <c r="DC95" s="56">
        <v>1.33</v>
      </c>
      <c r="DD95" s="56">
        <v>126.03</v>
      </c>
      <c r="DE95" s="56">
        <v>54.37</v>
      </c>
      <c r="DF95" s="56">
        <v>0</v>
      </c>
      <c r="DG95" s="56">
        <v>4.73651</v>
      </c>
      <c r="DH95" s="56">
        <v>8.9726299999999995E-2</v>
      </c>
      <c r="DI95" s="56">
        <v>0</v>
      </c>
      <c r="DJ95" s="56">
        <v>0</v>
      </c>
      <c r="DK95" s="56">
        <v>0.30136400000000002</v>
      </c>
      <c r="DL95" s="56">
        <v>0.74904099999999996</v>
      </c>
      <c r="DM95" s="56">
        <v>1.54311</v>
      </c>
      <c r="DN95" s="56">
        <v>3.8198599999999999E-2</v>
      </c>
      <c r="DO95" s="56">
        <v>7.4579500000000003</v>
      </c>
      <c r="DP95" s="56">
        <v>4.8262400000000003</v>
      </c>
      <c r="DQ95" s="56" t="s">
        <v>925</v>
      </c>
      <c r="DR95" s="56" t="s">
        <v>875</v>
      </c>
      <c r="DS95" s="56" t="s">
        <v>22</v>
      </c>
      <c r="DT95" s="56">
        <v>0.85310399999999997</v>
      </c>
      <c r="DU95" s="56">
        <v>0.85149600000000003</v>
      </c>
      <c r="DV95" s="56">
        <v>4.3481699999999996</v>
      </c>
      <c r="DW95" s="56">
        <v>9.9871300000000005</v>
      </c>
      <c r="DX95" s="56"/>
      <c r="DY95" s="56"/>
      <c r="DZ95" s="56"/>
      <c r="EA95" s="56"/>
      <c r="EB95" s="56"/>
      <c r="EC95" s="56"/>
      <c r="ED95" s="56"/>
      <c r="EE95" s="56"/>
      <c r="EF95" s="56"/>
      <c r="EG95" s="56"/>
      <c r="EH95" s="56"/>
      <c r="EI95" s="56"/>
      <c r="EJ95" s="56"/>
      <c r="EK95" s="56"/>
      <c r="EL95" s="56"/>
      <c r="EM95" s="56"/>
      <c r="EN95" s="56">
        <v>295.43</v>
      </c>
      <c r="EO95" s="56">
        <v>1936.07</v>
      </c>
      <c r="EP95" s="56">
        <v>785.77200000000005</v>
      </c>
      <c r="EQ95" s="56">
        <v>0</v>
      </c>
      <c r="ER95" s="56">
        <v>0</v>
      </c>
      <c r="ES95" s="56">
        <v>0</v>
      </c>
      <c r="ET95" s="56">
        <v>0</v>
      </c>
      <c r="EU95" s="56">
        <v>2033.7</v>
      </c>
      <c r="EV95" s="56">
        <v>5488.87</v>
      </c>
      <c r="EW95" s="56">
        <v>12062</v>
      </c>
      <c r="EX95" s="56">
        <v>433.91399999999999</v>
      </c>
      <c r="EY95" s="56">
        <v>23035.7</v>
      </c>
      <c r="EZ95" s="56">
        <v>335.416</v>
      </c>
      <c r="FA95" s="56">
        <v>0</v>
      </c>
      <c r="FB95" s="56">
        <v>0</v>
      </c>
      <c r="FC95" s="56">
        <v>0</v>
      </c>
      <c r="FD95" s="56">
        <v>643.84</v>
      </c>
      <c r="FE95" s="56">
        <v>0</v>
      </c>
      <c r="FF95" s="56">
        <v>287.95400000000001</v>
      </c>
      <c r="FG95" s="56">
        <v>0</v>
      </c>
      <c r="FH95" s="56">
        <v>0</v>
      </c>
      <c r="FI95" s="56">
        <v>1267.21</v>
      </c>
      <c r="FJ95" s="56">
        <v>0</v>
      </c>
      <c r="FK95" s="56">
        <v>0</v>
      </c>
      <c r="FL95" s="56">
        <v>0</v>
      </c>
      <c r="FM95" s="56">
        <v>0</v>
      </c>
      <c r="FN95" s="56">
        <v>0</v>
      </c>
      <c r="FO95" s="56">
        <v>0</v>
      </c>
      <c r="FP95" s="56">
        <v>0</v>
      </c>
      <c r="FQ95" s="56">
        <v>0</v>
      </c>
      <c r="FR95" s="56">
        <v>0</v>
      </c>
      <c r="FS95" s="56">
        <v>0</v>
      </c>
      <c r="FT95" s="56">
        <v>9.84</v>
      </c>
      <c r="FU95" s="56">
        <v>21.17</v>
      </c>
      <c r="FV95" s="56">
        <v>2.4700000000000002</v>
      </c>
      <c r="FW95" s="56">
        <v>0</v>
      </c>
      <c r="FX95" s="56">
        <v>15.46</v>
      </c>
      <c r="FY95" s="56">
        <v>0</v>
      </c>
      <c r="FZ95" s="56">
        <v>0</v>
      </c>
      <c r="GA95" s="56">
        <v>6.74</v>
      </c>
      <c r="GB95" s="56">
        <v>24.76</v>
      </c>
      <c r="GC95" s="56">
        <v>38.78</v>
      </c>
      <c r="GD95" s="56">
        <v>1.33</v>
      </c>
      <c r="GE95" s="56">
        <v>120.55</v>
      </c>
      <c r="GF95" s="56">
        <v>0</v>
      </c>
      <c r="GG95" s="56">
        <v>3.8850099999999999</v>
      </c>
      <c r="GH95" s="56">
        <v>8.9726299999999995E-2</v>
      </c>
      <c r="GI95" s="56">
        <v>0</v>
      </c>
      <c r="GJ95" s="56">
        <v>0</v>
      </c>
      <c r="GK95" s="56">
        <v>0</v>
      </c>
      <c r="GL95" s="56">
        <v>0</v>
      </c>
      <c r="GM95" s="56">
        <v>0.30136400000000002</v>
      </c>
      <c r="GN95" s="56">
        <v>0.74743300000000001</v>
      </c>
      <c r="GO95" s="56">
        <v>1.54311</v>
      </c>
      <c r="GP95" s="56">
        <v>3.8198599999999999E-2</v>
      </c>
      <c r="GQ95" s="56">
        <v>6.6048499999999999</v>
      </c>
      <c r="GR95" s="56">
        <v>969.75599999999997</v>
      </c>
      <c r="GS95" s="56">
        <v>5726.28</v>
      </c>
      <c r="GT95" s="56">
        <v>785.77200000000005</v>
      </c>
      <c r="GU95" s="56">
        <v>0</v>
      </c>
      <c r="GV95" s="56">
        <v>0</v>
      </c>
      <c r="GW95" s="56">
        <v>5894.96</v>
      </c>
      <c r="GX95" s="56">
        <v>6547.68</v>
      </c>
      <c r="GY95" s="56">
        <v>10697.7</v>
      </c>
      <c r="GZ95" s="56">
        <v>540.49900000000002</v>
      </c>
      <c r="HA95" s="56">
        <v>31162.7</v>
      </c>
      <c r="HB95" s="56">
        <v>807.03</v>
      </c>
      <c r="HC95" s="56">
        <v>0</v>
      </c>
      <c r="HD95" s="56">
        <v>0</v>
      </c>
      <c r="HE95" s="56">
        <v>0</v>
      </c>
      <c r="HF95" s="56">
        <v>1087.46</v>
      </c>
      <c r="HG95" s="56">
        <v>0</v>
      </c>
      <c r="HH95" s="56">
        <v>291.12400000000002</v>
      </c>
      <c r="HI95" s="56">
        <v>0</v>
      </c>
      <c r="HJ95" s="56">
        <v>0</v>
      </c>
      <c r="HK95" s="56">
        <v>2185.62</v>
      </c>
      <c r="HL95" s="56">
        <v>0</v>
      </c>
      <c r="HM95" s="56">
        <v>0</v>
      </c>
      <c r="HN95" s="56">
        <v>0</v>
      </c>
      <c r="HO95" s="56">
        <v>0</v>
      </c>
      <c r="HP95" s="56">
        <v>0</v>
      </c>
      <c r="HQ95" s="56">
        <v>0</v>
      </c>
      <c r="HR95" s="56">
        <v>0</v>
      </c>
      <c r="HS95" s="56">
        <v>0</v>
      </c>
      <c r="HT95" s="56">
        <v>0</v>
      </c>
      <c r="HU95" s="56">
        <v>0</v>
      </c>
      <c r="HV95" s="56">
        <v>24.39</v>
      </c>
      <c r="HW95" s="56">
        <v>53.12</v>
      </c>
      <c r="HX95" s="56">
        <v>2.4700000000000002</v>
      </c>
      <c r="HY95" s="56">
        <v>0</v>
      </c>
      <c r="HZ95" s="56">
        <v>26.11</v>
      </c>
      <c r="IA95" s="56">
        <v>19.850000000000001</v>
      </c>
      <c r="IB95" s="56">
        <v>27.63</v>
      </c>
      <c r="IC95" s="56">
        <v>34.69</v>
      </c>
      <c r="ID95" s="56">
        <v>1.57</v>
      </c>
      <c r="IE95" s="56">
        <v>189.83</v>
      </c>
      <c r="IF95" s="56">
        <v>0</v>
      </c>
      <c r="IG95" s="56">
        <v>8.9714799999999997</v>
      </c>
      <c r="IH95" s="56">
        <v>8.9726299999999995E-2</v>
      </c>
      <c r="II95" s="56">
        <v>0</v>
      </c>
      <c r="IJ95" s="56">
        <v>0</v>
      </c>
      <c r="IK95" s="56">
        <v>0.92718</v>
      </c>
      <c r="IL95" s="56">
        <v>0.77117400000000003</v>
      </c>
      <c r="IM95" s="56">
        <v>1.42503</v>
      </c>
      <c r="IN95" s="56">
        <v>7.5326799999999999E-3</v>
      </c>
      <c r="IO95" s="56">
        <v>12.1921</v>
      </c>
      <c r="IP95" s="56">
        <v>55.4</v>
      </c>
      <c r="IQ95" s="56">
        <v>0</v>
      </c>
      <c r="IR95" s="56">
        <v>57.9</v>
      </c>
      <c r="IS95" s="56">
        <v>0</v>
      </c>
      <c r="IT95" s="56">
        <v>0</v>
      </c>
      <c r="IU95" s="56">
        <v>24.45</v>
      </c>
      <c r="IV95" s="56">
        <v>24.49</v>
      </c>
      <c r="IW95" s="56">
        <v>29.94</v>
      </c>
      <c r="IX95" s="56">
        <v>24.43</v>
      </c>
      <c r="IY95" s="56">
        <v>24.45</v>
      </c>
      <c r="IZ95" s="56">
        <v>24.49</v>
      </c>
      <c r="JA95" s="56">
        <v>58.21</v>
      </c>
      <c r="JB95" s="56">
        <v>47.88</v>
      </c>
      <c r="JC95" s="56">
        <v>1</v>
      </c>
      <c r="JD95" s="56"/>
      <c r="JE95" s="56"/>
      <c r="JF95" s="56"/>
      <c r="JG95" s="56"/>
      <c r="JH95" s="56"/>
      <c r="JI95" s="56"/>
      <c r="JJ95" s="56"/>
      <c r="JK95" s="56"/>
      <c r="JL95" s="56"/>
      <c r="JM95" s="56"/>
      <c r="JN95" s="56"/>
      <c r="JO95" s="56"/>
    </row>
    <row r="96" spans="1:275" x14ac:dyDescent="0.25">
      <c r="A96" s="58">
        <v>43069.352893518517</v>
      </c>
      <c r="B96" s="56" t="s">
        <v>424</v>
      </c>
      <c r="C96" s="56" t="s">
        <v>665</v>
      </c>
      <c r="D96" s="56">
        <v>13</v>
      </c>
      <c r="E96" s="56">
        <v>8</v>
      </c>
      <c r="F96" s="56">
        <v>6960</v>
      </c>
      <c r="G96" s="56" t="s">
        <v>104</v>
      </c>
      <c r="H96" s="56" t="s">
        <v>105</v>
      </c>
      <c r="I96" s="56">
        <v>6.57</v>
      </c>
      <c r="J96" s="56">
        <v>56.5</v>
      </c>
      <c r="K96" s="56">
        <v>257.166</v>
      </c>
      <c r="L96" s="56">
        <v>5752.52</v>
      </c>
      <c r="M96" s="56">
        <v>785.77200000000005</v>
      </c>
      <c r="N96" s="56">
        <v>0</v>
      </c>
      <c r="O96" s="56">
        <v>0</v>
      </c>
      <c r="P96" s="56">
        <v>0</v>
      </c>
      <c r="Q96" s="56">
        <v>0</v>
      </c>
      <c r="R96" s="56">
        <v>2033.7</v>
      </c>
      <c r="S96" s="56">
        <v>5563.44</v>
      </c>
      <c r="T96" s="56">
        <v>12062</v>
      </c>
      <c r="U96" s="56">
        <v>433.91399999999999</v>
      </c>
      <c r="V96" s="56">
        <v>26888.5</v>
      </c>
      <c r="W96" s="56">
        <v>292.01600000000002</v>
      </c>
      <c r="X96" s="56">
        <v>0</v>
      </c>
      <c r="Y96" s="56">
        <v>0</v>
      </c>
      <c r="Z96" s="56">
        <v>0</v>
      </c>
      <c r="AA96" s="56">
        <v>600.59500000000003</v>
      </c>
      <c r="AB96" s="56">
        <v>0</v>
      </c>
      <c r="AC96" s="56">
        <v>287.95400000000001</v>
      </c>
      <c r="AD96" s="56">
        <v>0</v>
      </c>
      <c r="AE96" s="56">
        <v>0</v>
      </c>
      <c r="AF96" s="56">
        <v>1180.57</v>
      </c>
      <c r="AG96" s="56">
        <v>0</v>
      </c>
      <c r="AH96" s="56">
        <v>0</v>
      </c>
      <c r="AI96" s="56">
        <v>0</v>
      </c>
      <c r="AJ96" s="56">
        <v>0</v>
      </c>
      <c r="AK96" s="56">
        <v>0</v>
      </c>
      <c r="AL96" s="56">
        <v>0</v>
      </c>
      <c r="AM96" s="56">
        <v>0</v>
      </c>
      <c r="AN96" s="56">
        <v>0</v>
      </c>
      <c r="AO96" s="56">
        <v>0</v>
      </c>
      <c r="AP96" s="56">
        <v>0</v>
      </c>
      <c r="AQ96" s="56">
        <v>8.61</v>
      </c>
      <c r="AR96" s="56">
        <v>39.619999999999997</v>
      </c>
      <c r="AS96" s="56">
        <v>2.4700000000000002</v>
      </c>
      <c r="AT96" s="56">
        <v>0</v>
      </c>
      <c r="AU96" s="56">
        <v>14.5</v>
      </c>
      <c r="AV96" s="56">
        <v>0</v>
      </c>
      <c r="AW96" s="56">
        <v>0</v>
      </c>
      <c r="AX96" s="56">
        <v>6.67</v>
      </c>
      <c r="AY96" s="56">
        <v>24.92</v>
      </c>
      <c r="AZ96" s="56">
        <v>38.69</v>
      </c>
      <c r="BA96" s="56">
        <v>1.32</v>
      </c>
      <c r="BB96" s="56">
        <v>136.80000000000001</v>
      </c>
      <c r="BC96" s="56">
        <v>65.2</v>
      </c>
      <c r="BD96" s="56">
        <v>0</v>
      </c>
      <c r="BE96" s="56">
        <v>6.3286899999999999</v>
      </c>
      <c r="BF96" s="56">
        <v>8.9726299999999995E-2</v>
      </c>
      <c r="BG96" s="56">
        <v>0</v>
      </c>
      <c r="BH96" s="56">
        <v>0</v>
      </c>
      <c r="BI96" s="56">
        <v>0</v>
      </c>
      <c r="BJ96" s="56">
        <v>0</v>
      </c>
      <c r="BK96" s="56">
        <v>0.30136400000000002</v>
      </c>
      <c r="BL96" s="56">
        <v>0.75467799999999996</v>
      </c>
      <c r="BM96" s="56">
        <v>1.54311</v>
      </c>
      <c r="BN96" s="56">
        <v>3.8198599999999999E-2</v>
      </c>
      <c r="BO96" s="56">
        <v>9.0557700000000008</v>
      </c>
      <c r="BP96" s="56">
        <v>6.4184200000000002</v>
      </c>
      <c r="BQ96" s="56">
        <v>255.108</v>
      </c>
      <c r="BR96" s="56">
        <v>6660.57</v>
      </c>
      <c r="BS96" s="56">
        <v>785.77200000000005</v>
      </c>
      <c r="BT96" s="56">
        <v>0</v>
      </c>
      <c r="BU96" s="56">
        <v>0</v>
      </c>
      <c r="BV96" s="56">
        <v>2033.7</v>
      </c>
      <c r="BW96" s="56">
        <v>5575.23</v>
      </c>
      <c r="BX96" s="56">
        <v>12062</v>
      </c>
      <c r="BY96" s="56">
        <v>433.91399999999999</v>
      </c>
      <c r="BZ96" s="56">
        <v>27806.3</v>
      </c>
      <c r="CA96" s="56">
        <v>289.678</v>
      </c>
      <c r="CB96" s="56">
        <v>0</v>
      </c>
      <c r="CC96" s="56">
        <v>0</v>
      </c>
      <c r="CD96" s="56">
        <v>0</v>
      </c>
      <c r="CE96" s="56">
        <v>600.59500000000003</v>
      </c>
      <c r="CF96" s="56">
        <v>0</v>
      </c>
      <c r="CG96" s="56">
        <v>287.95400000000001</v>
      </c>
      <c r="CH96" s="56">
        <v>0</v>
      </c>
      <c r="CI96" s="56">
        <v>0</v>
      </c>
      <c r="CJ96" s="56">
        <v>1178.23</v>
      </c>
      <c r="CK96" s="56">
        <v>0</v>
      </c>
      <c r="CL96" s="56">
        <v>0</v>
      </c>
      <c r="CM96" s="56">
        <v>0</v>
      </c>
      <c r="CN96" s="56">
        <v>0</v>
      </c>
      <c r="CO96" s="56">
        <v>0</v>
      </c>
      <c r="CP96" s="56">
        <v>0</v>
      </c>
      <c r="CQ96" s="56">
        <v>0</v>
      </c>
      <c r="CR96" s="56">
        <v>0</v>
      </c>
      <c r="CS96" s="56">
        <v>0</v>
      </c>
      <c r="CT96" s="56">
        <v>0</v>
      </c>
      <c r="CU96" s="56">
        <v>8.57</v>
      </c>
      <c r="CV96" s="56">
        <v>46.23</v>
      </c>
      <c r="CW96" s="56">
        <v>2.4700000000000002</v>
      </c>
      <c r="CX96" s="56">
        <v>0</v>
      </c>
      <c r="CY96" s="56">
        <v>14.5</v>
      </c>
      <c r="CZ96" s="56">
        <v>6.67</v>
      </c>
      <c r="DA96" s="56">
        <v>24.96</v>
      </c>
      <c r="DB96" s="56">
        <v>38.69</v>
      </c>
      <c r="DC96" s="56">
        <v>1.32</v>
      </c>
      <c r="DD96" s="56">
        <v>143.41</v>
      </c>
      <c r="DE96" s="56">
        <v>71.77</v>
      </c>
      <c r="DF96" s="56">
        <v>0</v>
      </c>
      <c r="DG96" s="56">
        <v>7.3479099999999997</v>
      </c>
      <c r="DH96" s="56">
        <v>8.9726299999999995E-2</v>
      </c>
      <c r="DI96" s="56">
        <v>0</v>
      </c>
      <c r="DJ96" s="56">
        <v>0</v>
      </c>
      <c r="DK96" s="56">
        <v>0.30136400000000002</v>
      </c>
      <c r="DL96" s="56">
        <v>0.75521700000000003</v>
      </c>
      <c r="DM96" s="56">
        <v>1.54311</v>
      </c>
      <c r="DN96" s="56">
        <v>3.8198599999999999E-2</v>
      </c>
      <c r="DO96" s="56">
        <v>10.0755</v>
      </c>
      <c r="DP96" s="56">
        <v>7.4376300000000004</v>
      </c>
      <c r="DQ96" s="56" t="s">
        <v>925</v>
      </c>
      <c r="DR96" s="56" t="s">
        <v>875</v>
      </c>
      <c r="DS96" s="56" t="s">
        <v>22</v>
      </c>
      <c r="DT96" s="56">
        <v>1.0197499999999999</v>
      </c>
      <c r="DU96" s="56">
        <v>1.0192099999999999</v>
      </c>
      <c r="DV96" s="56">
        <v>4.6091600000000001</v>
      </c>
      <c r="DW96" s="56">
        <v>9.1542399999999997</v>
      </c>
      <c r="DX96" s="56"/>
      <c r="DY96" s="56"/>
      <c r="DZ96" s="56"/>
      <c r="EA96" s="56"/>
      <c r="EB96" s="56"/>
      <c r="EC96" s="56"/>
      <c r="ED96" s="56"/>
      <c r="EE96" s="56"/>
      <c r="EF96" s="56"/>
      <c r="EG96" s="56"/>
      <c r="EH96" s="56"/>
      <c r="EI96" s="56"/>
      <c r="EJ96" s="56"/>
      <c r="EK96" s="56"/>
      <c r="EL96" s="56"/>
      <c r="EM96" s="56"/>
      <c r="EN96" s="56">
        <v>257.166</v>
      </c>
      <c r="EO96" s="56">
        <v>5752.52</v>
      </c>
      <c r="EP96" s="56">
        <v>785.77200000000005</v>
      </c>
      <c r="EQ96" s="56">
        <v>0</v>
      </c>
      <c r="ER96" s="56">
        <v>0</v>
      </c>
      <c r="ES96" s="56">
        <v>0</v>
      </c>
      <c r="ET96" s="56">
        <v>0</v>
      </c>
      <c r="EU96" s="56">
        <v>2033.7</v>
      </c>
      <c r="EV96" s="56">
        <v>5563.44</v>
      </c>
      <c r="EW96" s="56">
        <v>12062</v>
      </c>
      <c r="EX96" s="56">
        <v>433.91399999999999</v>
      </c>
      <c r="EY96" s="56">
        <v>26888.5</v>
      </c>
      <c r="EZ96" s="56">
        <v>292.01600000000002</v>
      </c>
      <c r="FA96" s="56">
        <v>0</v>
      </c>
      <c r="FB96" s="56">
        <v>0</v>
      </c>
      <c r="FC96" s="56">
        <v>0</v>
      </c>
      <c r="FD96" s="56">
        <v>600.59500000000003</v>
      </c>
      <c r="FE96" s="56">
        <v>0</v>
      </c>
      <c r="FF96" s="56">
        <v>287.95400000000001</v>
      </c>
      <c r="FG96" s="56">
        <v>0</v>
      </c>
      <c r="FH96" s="56">
        <v>0</v>
      </c>
      <c r="FI96" s="56">
        <v>1180.57</v>
      </c>
      <c r="FJ96" s="56">
        <v>0</v>
      </c>
      <c r="FK96" s="56">
        <v>0</v>
      </c>
      <c r="FL96" s="56">
        <v>0</v>
      </c>
      <c r="FM96" s="56">
        <v>0</v>
      </c>
      <c r="FN96" s="56">
        <v>0</v>
      </c>
      <c r="FO96" s="56">
        <v>0</v>
      </c>
      <c r="FP96" s="56">
        <v>0</v>
      </c>
      <c r="FQ96" s="56">
        <v>0</v>
      </c>
      <c r="FR96" s="56">
        <v>0</v>
      </c>
      <c r="FS96" s="56">
        <v>0</v>
      </c>
      <c r="FT96" s="56">
        <v>8.61</v>
      </c>
      <c r="FU96" s="56">
        <v>39.619999999999997</v>
      </c>
      <c r="FV96" s="56">
        <v>2.4700000000000002</v>
      </c>
      <c r="FW96" s="56">
        <v>0</v>
      </c>
      <c r="FX96" s="56">
        <v>14.5</v>
      </c>
      <c r="FY96" s="56">
        <v>0</v>
      </c>
      <c r="FZ96" s="56">
        <v>0</v>
      </c>
      <c r="GA96" s="56">
        <v>6.67</v>
      </c>
      <c r="GB96" s="56">
        <v>24.92</v>
      </c>
      <c r="GC96" s="56">
        <v>38.69</v>
      </c>
      <c r="GD96" s="56">
        <v>1.32</v>
      </c>
      <c r="GE96" s="56">
        <v>136.80000000000001</v>
      </c>
      <c r="GF96" s="56">
        <v>0</v>
      </c>
      <c r="GG96" s="56">
        <v>6.3286899999999999</v>
      </c>
      <c r="GH96" s="56">
        <v>8.9726299999999995E-2</v>
      </c>
      <c r="GI96" s="56">
        <v>0</v>
      </c>
      <c r="GJ96" s="56">
        <v>0</v>
      </c>
      <c r="GK96" s="56">
        <v>0</v>
      </c>
      <c r="GL96" s="56">
        <v>0</v>
      </c>
      <c r="GM96" s="56">
        <v>0.30136400000000002</v>
      </c>
      <c r="GN96" s="56">
        <v>0.75467799999999996</v>
      </c>
      <c r="GO96" s="56">
        <v>1.54311</v>
      </c>
      <c r="GP96" s="56">
        <v>3.8198599999999999E-2</v>
      </c>
      <c r="GQ96" s="56">
        <v>9.0557700000000008</v>
      </c>
      <c r="GR96" s="56">
        <v>872.98199999999997</v>
      </c>
      <c r="GS96" s="56">
        <v>13363.1</v>
      </c>
      <c r="GT96" s="56">
        <v>785.77200000000005</v>
      </c>
      <c r="GU96" s="56">
        <v>0</v>
      </c>
      <c r="GV96" s="56">
        <v>0</v>
      </c>
      <c r="GW96" s="56">
        <v>5894.96</v>
      </c>
      <c r="GX96" s="56">
        <v>6547.68</v>
      </c>
      <c r="GY96" s="56">
        <v>10697.7</v>
      </c>
      <c r="GZ96" s="56">
        <v>540.49900000000002</v>
      </c>
      <c r="HA96" s="56">
        <v>38702.699999999997</v>
      </c>
      <c r="HB96" s="56">
        <v>726.60299999999995</v>
      </c>
      <c r="HC96" s="56">
        <v>0</v>
      </c>
      <c r="HD96" s="56">
        <v>0</v>
      </c>
      <c r="HE96" s="56">
        <v>0</v>
      </c>
      <c r="HF96" s="56">
        <v>1042.5</v>
      </c>
      <c r="HG96" s="56">
        <v>0</v>
      </c>
      <c r="HH96" s="56">
        <v>291.12400000000002</v>
      </c>
      <c r="HI96" s="56">
        <v>0</v>
      </c>
      <c r="HJ96" s="56">
        <v>0</v>
      </c>
      <c r="HK96" s="56">
        <v>2060.23</v>
      </c>
      <c r="HL96" s="56">
        <v>0</v>
      </c>
      <c r="HM96" s="56">
        <v>0</v>
      </c>
      <c r="HN96" s="56">
        <v>0</v>
      </c>
      <c r="HO96" s="56">
        <v>0</v>
      </c>
      <c r="HP96" s="56">
        <v>0</v>
      </c>
      <c r="HQ96" s="56">
        <v>0</v>
      </c>
      <c r="HR96" s="56">
        <v>0</v>
      </c>
      <c r="HS96" s="56">
        <v>0</v>
      </c>
      <c r="HT96" s="56">
        <v>0</v>
      </c>
      <c r="HU96" s="56">
        <v>0</v>
      </c>
      <c r="HV96" s="56">
        <v>22.02</v>
      </c>
      <c r="HW96" s="56">
        <v>83.46</v>
      </c>
      <c r="HX96" s="56">
        <v>2.4700000000000002</v>
      </c>
      <c r="HY96" s="56">
        <v>0</v>
      </c>
      <c r="HZ96" s="56">
        <v>25.18</v>
      </c>
      <c r="IA96" s="56">
        <v>19.649999999999999</v>
      </c>
      <c r="IB96" s="56">
        <v>27.62</v>
      </c>
      <c r="IC96" s="56">
        <v>34.590000000000003</v>
      </c>
      <c r="ID96" s="56">
        <v>1.54</v>
      </c>
      <c r="IE96" s="56">
        <v>216.53</v>
      </c>
      <c r="IF96" s="56">
        <v>0</v>
      </c>
      <c r="IG96" s="56">
        <v>11.891500000000001</v>
      </c>
      <c r="IH96" s="56">
        <v>8.9726299999999995E-2</v>
      </c>
      <c r="II96" s="56">
        <v>0</v>
      </c>
      <c r="IJ96" s="56">
        <v>0</v>
      </c>
      <c r="IK96" s="56">
        <v>0.92718</v>
      </c>
      <c r="IL96" s="56">
        <v>0.77117400000000003</v>
      </c>
      <c r="IM96" s="56">
        <v>1.42503</v>
      </c>
      <c r="IN96" s="56">
        <v>7.5326799999999999E-3</v>
      </c>
      <c r="IO96" s="56">
        <v>15.1121</v>
      </c>
      <c r="IP96" s="56">
        <v>56.5</v>
      </c>
      <c r="IQ96" s="56">
        <v>0</v>
      </c>
      <c r="IR96" s="56">
        <v>59.2</v>
      </c>
      <c r="IS96" s="56">
        <v>0</v>
      </c>
      <c r="IT96" s="56">
        <v>0</v>
      </c>
      <c r="IU96" s="56">
        <v>42.8</v>
      </c>
      <c r="IV96" s="56">
        <v>22.4</v>
      </c>
      <c r="IW96" s="56">
        <v>49.41</v>
      </c>
      <c r="IX96" s="56">
        <v>22.36</v>
      </c>
      <c r="IY96" s="56">
        <v>42.8</v>
      </c>
      <c r="IZ96" s="56">
        <v>22.4</v>
      </c>
      <c r="JA96" s="56">
        <v>88.29</v>
      </c>
      <c r="JB96" s="56">
        <v>44.84</v>
      </c>
      <c r="JC96" s="56">
        <v>1</v>
      </c>
      <c r="JD96" s="56"/>
      <c r="JE96" s="56"/>
      <c r="JF96" s="56"/>
      <c r="JG96" s="56"/>
      <c r="JH96" s="56"/>
      <c r="JI96" s="56"/>
      <c r="JJ96" s="56"/>
      <c r="JK96" s="56"/>
      <c r="JL96" s="56"/>
      <c r="JM96" s="56"/>
      <c r="JN96" s="56"/>
      <c r="JO96" s="56"/>
    </row>
    <row r="97" spans="1:275" x14ac:dyDescent="0.25">
      <c r="A97" s="58">
        <v>43069.352268518516</v>
      </c>
      <c r="B97" s="56" t="s">
        <v>425</v>
      </c>
      <c r="C97" s="56" t="s">
        <v>666</v>
      </c>
      <c r="D97" s="56">
        <v>14</v>
      </c>
      <c r="E97" s="56">
        <v>8</v>
      </c>
      <c r="F97" s="56">
        <v>6960</v>
      </c>
      <c r="G97" s="56" t="s">
        <v>104</v>
      </c>
      <c r="H97" s="56" t="s">
        <v>105</v>
      </c>
      <c r="I97" s="56">
        <v>6.24</v>
      </c>
      <c r="J97" s="56">
        <v>55.8</v>
      </c>
      <c r="K97" s="56">
        <v>293.82400000000001</v>
      </c>
      <c r="L97" s="56">
        <v>4811.47</v>
      </c>
      <c r="M97" s="56">
        <v>785.77200000000005</v>
      </c>
      <c r="N97" s="56">
        <v>0</v>
      </c>
      <c r="O97" s="56">
        <v>0</v>
      </c>
      <c r="P97" s="56">
        <v>0</v>
      </c>
      <c r="Q97" s="56">
        <v>0</v>
      </c>
      <c r="R97" s="56">
        <v>2033.7</v>
      </c>
      <c r="S97" s="56">
        <v>5529.37</v>
      </c>
      <c r="T97" s="56">
        <v>12062</v>
      </c>
      <c r="U97" s="56">
        <v>433.91399999999999</v>
      </c>
      <c r="V97" s="56">
        <v>25950</v>
      </c>
      <c r="W97" s="56">
        <v>333.99700000000001</v>
      </c>
      <c r="X97" s="56">
        <v>0</v>
      </c>
      <c r="Y97" s="56">
        <v>0</v>
      </c>
      <c r="Z97" s="56">
        <v>0</v>
      </c>
      <c r="AA97" s="56">
        <v>619.43299999999999</v>
      </c>
      <c r="AB97" s="56">
        <v>0</v>
      </c>
      <c r="AC97" s="56">
        <v>287.95400000000001</v>
      </c>
      <c r="AD97" s="56">
        <v>0</v>
      </c>
      <c r="AE97" s="56">
        <v>0</v>
      </c>
      <c r="AF97" s="56">
        <v>1241.3800000000001</v>
      </c>
      <c r="AG97" s="56">
        <v>0</v>
      </c>
      <c r="AH97" s="56">
        <v>0</v>
      </c>
      <c r="AI97" s="56">
        <v>0</v>
      </c>
      <c r="AJ97" s="56">
        <v>0</v>
      </c>
      <c r="AK97" s="56">
        <v>0</v>
      </c>
      <c r="AL97" s="56">
        <v>0</v>
      </c>
      <c r="AM97" s="56">
        <v>0</v>
      </c>
      <c r="AN97" s="56">
        <v>0</v>
      </c>
      <c r="AO97" s="56">
        <v>0</v>
      </c>
      <c r="AP97" s="56">
        <v>0</v>
      </c>
      <c r="AQ97" s="56">
        <v>9.7799999999999994</v>
      </c>
      <c r="AR97" s="56">
        <v>33.049999999999997</v>
      </c>
      <c r="AS97" s="56">
        <v>2.37</v>
      </c>
      <c r="AT97" s="56">
        <v>0</v>
      </c>
      <c r="AU97" s="56">
        <v>15.06</v>
      </c>
      <c r="AV97" s="56">
        <v>0</v>
      </c>
      <c r="AW97" s="56">
        <v>0</v>
      </c>
      <c r="AX97" s="56">
        <v>6.38</v>
      </c>
      <c r="AY97" s="56">
        <v>24.1</v>
      </c>
      <c r="AZ97" s="56">
        <v>37.020000000000003</v>
      </c>
      <c r="BA97" s="56">
        <v>1.26</v>
      </c>
      <c r="BB97" s="56">
        <v>129.02000000000001</v>
      </c>
      <c r="BC97" s="56">
        <v>60.26</v>
      </c>
      <c r="BD97" s="56">
        <v>0</v>
      </c>
      <c r="BE97" s="56">
        <v>5.76654</v>
      </c>
      <c r="BF97" s="56">
        <v>8.9726299999999995E-2</v>
      </c>
      <c r="BG97" s="56">
        <v>0</v>
      </c>
      <c r="BH97" s="56">
        <v>0</v>
      </c>
      <c r="BI97" s="56">
        <v>0</v>
      </c>
      <c r="BJ97" s="56">
        <v>0</v>
      </c>
      <c r="BK97" s="56">
        <v>0.30136400000000002</v>
      </c>
      <c r="BL97" s="56">
        <v>0.75454200000000005</v>
      </c>
      <c r="BM97" s="56">
        <v>1.54311</v>
      </c>
      <c r="BN97" s="56">
        <v>3.8198599999999999E-2</v>
      </c>
      <c r="BO97" s="56">
        <v>8.4934799999999999</v>
      </c>
      <c r="BP97" s="56">
        <v>5.8562599999999998</v>
      </c>
      <c r="BQ97" s="56">
        <v>286.65800000000002</v>
      </c>
      <c r="BR97" s="56">
        <v>5716.76</v>
      </c>
      <c r="BS97" s="56">
        <v>785.77200000000005</v>
      </c>
      <c r="BT97" s="56">
        <v>0</v>
      </c>
      <c r="BU97" s="56">
        <v>0</v>
      </c>
      <c r="BV97" s="56">
        <v>2033.7</v>
      </c>
      <c r="BW97" s="56">
        <v>5544.26</v>
      </c>
      <c r="BX97" s="56">
        <v>12062</v>
      </c>
      <c r="BY97" s="56">
        <v>433.91399999999999</v>
      </c>
      <c r="BZ97" s="56">
        <v>26863</v>
      </c>
      <c r="CA97" s="56">
        <v>325.851</v>
      </c>
      <c r="CB97" s="56">
        <v>0</v>
      </c>
      <c r="CC97" s="56">
        <v>0</v>
      </c>
      <c r="CD97" s="56">
        <v>0</v>
      </c>
      <c r="CE97" s="56">
        <v>619.43299999999999</v>
      </c>
      <c r="CF97" s="56">
        <v>0</v>
      </c>
      <c r="CG97" s="56">
        <v>287.95400000000001</v>
      </c>
      <c r="CH97" s="56">
        <v>0</v>
      </c>
      <c r="CI97" s="56">
        <v>0</v>
      </c>
      <c r="CJ97" s="56">
        <v>1233.24</v>
      </c>
      <c r="CK97" s="56">
        <v>0</v>
      </c>
      <c r="CL97" s="56">
        <v>0</v>
      </c>
      <c r="CM97" s="56">
        <v>0</v>
      </c>
      <c r="CN97" s="56">
        <v>0</v>
      </c>
      <c r="CO97" s="56">
        <v>0</v>
      </c>
      <c r="CP97" s="56">
        <v>0</v>
      </c>
      <c r="CQ97" s="56">
        <v>0</v>
      </c>
      <c r="CR97" s="56">
        <v>0</v>
      </c>
      <c r="CS97" s="56">
        <v>0</v>
      </c>
      <c r="CT97" s="56">
        <v>0</v>
      </c>
      <c r="CU97" s="56">
        <v>9.61</v>
      </c>
      <c r="CV97" s="56">
        <v>39.46</v>
      </c>
      <c r="CW97" s="56">
        <v>2.37</v>
      </c>
      <c r="CX97" s="56">
        <v>0</v>
      </c>
      <c r="CY97" s="56">
        <v>15.06</v>
      </c>
      <c r="CZ97" s="56">
        <v>6.38</v>
      </c>
      <c r="DA97" s="56">
        <v>24.14</v>
      </c>
      <c r="DB97" s="56">
        <v>37.020000000000003</v>
      </c>
      <c r="DC97" s="56">
        <v>1.26</v>
      </c>
      <c r="DD97" s="56">
        <v>135.30000000000001</v>
      </c>
      <c r="DE97" s="56">
        <v>66.5</v>
      </c>
      <c r="DF97" s="56">
        <v>0</v>
      </c>
      <c r="DG97" s="56">
        <v>6.74953</v>
      </c>
      <c r="DH97" s="56">
        <v>8.9726299999999995E-2</v>
      </c>
      <c r="DI97" s="56">
        <v>0</v>
      </c>
      <c r="DJ97" s="56">
        <v>0</v>
      </c>
      <c r="DK97" s="56">
        <v>0.30136400000000002</v>
      </c>
      <c r="DL97" s="56">
        <v>0.75533600000000001</v>
      </c>
      <c r="DM97" s="56">
        <v>1.54311</v>
      </c>
      <c r="DN97" s="56">
        <v>3.8198599999999999E-2</v>
      </c>
      <c r="DO97" s="56">
        <v>9.4772700000000007</v>
      </c>
      <c r="DP97" s="56">
        <v>6.8392600000000003</v>
      </c>
      <c r="DQ97" s="56" t="s">
        <v>925</v>
      </c>
      <c r="DR97" s="56" t="s">
        <v>875</v>
      </c>
      <c r="DS97" s="56" t="s">
        <v>22</v>
      </c>
      <c r="DT97" s="56">
        <v>0.98378699999999997</v>
      </c>
      <c r="DU97" s="56">
        <v>0.98299300000000001</v>
      </c>
      <c r="DV97" s="56">
        <v>4.64154</v>
      </c>
      <c r="DW97" s="56">
        <v>9.3834599999999995</v>
      </c>
      <c r="DX97" s="56"/>
      <c r="DY97" s="56"/>
      <c r="DZ97" s="56"/>
      <c r="EA97" s="56"/>
      <c r="EB97" s="56"/>
      <c r="EC97" s="56"/>
      <c r="ED97" s="56"/>
      <c r="EE97" s="56"/>
      <c r="EF97" s="56"/>
      <c r="EG97" s="56"/>
      <c r="EH97" s="56"/>
      <c r="EI97" s="56"/>
      <c r="EJ97" s="56"/>
      <c r="EK97" s="56"/>
      <c r="EL97" s="56"/>
      <c r="EM97" s="56"/>
      <c r="EN97" s="56">
        <v>293.82400000000001</v>
      </c>
      <c r="EO97" s="56">
        <v>4811.47</v>
      </c>
      <c r="EP97" s="56">
        <v>785.77200000000005</v>
      </c>
      <c r="EQ97" s="56">
        <v>0</v>
      </c>
      <c r="ER97" s="56">
        <v>0</v>
      </c>
      <c r="ES97" s="56">
        <v>0</v>
      </c>
      <c r="ET97" s="56">
        <v>0</v>
      </c>
      <c r="EU97" s="56">
        <v>2033.7</v>
      </c>
      <c r="EV97" s="56">
        <v>5529.37</v>
      </c>
      <c r="EW97" s="56">
        <v>12062</v>
      </c>
      <c r="EX97" s="56">
        <v>433.91399999999999</v>
      </c>
      <c r="EY97" s="56">
        <v>25950</v>
      </c>
      <c r="EZ97" s="56">
        <v>333.99700000000001</v>
      </c>
      <c r="FA97" s="56">
        <v>0</v>
      </c>
      <c r="FB97" s="56">
        <v>0</v>
      </c>
      <c r="FC97" s="56">
        <v>0</v>
      </c>
      <c r="FD97" s="56">
        <v>619.43299999999999</v>
      </c>
      <c r="FE97" s="56">
        <v>0</v>
      </c>
      <c r="FF97" s="56">
        <v>287.95400000000001</v>
      </c>
      <c r="FG97" s="56">
        <v>0</v>
      </c>
      <c r="FH97" s="56">
        <v>0</v>
      </c>
      <c r="FI97" s="56">
        <v>1241.3800000000001</v>
      </c>
      <c r="FJ97" s="56">
        <v>0</v>
      </c>
      <c r="FK97" s="56">
        <v>0</v>
      </c>
      <c r="FL97" s="56">
        <v>0</v>
      </c>
      <c r="FM97" s="56">
        <v>0</v>
      </c>
      <c r="FN97" s="56">
        <v>0</v>
      </c>
      <c r="FO97" s="56">
        <v>0</v>
      </c>
      <c r="FP97" s="56">
        <v>0</v>
      </c>
      <c r="FQ97" s="56">
        <v>0</v>
      </c>
      <c r="FR97" s="56">
        <v>0</v>
      </c>
      <c r="FS97" s="56">
        <v>0</v>
      </c>
      <c r="FT97" s="56">
        <v>9.7799999999999994</v>
      </c>
      <c r="FU97" s="56">
        <v>33.049999999999997</v>
      </c>
      <c r="FV97" s="56">
        <v>2.37</v>
      </c>
      <c r="FW97" s="56">
        <v>0</v>
      </c>
      <c r="FX97" s="56">
        <v>15.06</v>
      </c>
      <c r="FY97" s="56">
        <v>0</v>
      </c>
      <c r="FZ97" s="56">
        <v>0</v>
      </c>
      <c r="GA97" s="56">
        <v>6.38</v>
      </c>
      <c r="GB97" s="56">
        <v>24.1</v>
      </c>
      <c r="GC97" s="56">
        <v>37.020000000000003</v>
      </c>
      <c r="GD97" s="56">
        <v>1.26</v>
      </c>
      <c r="GE97" s="56">
        <v>129.02000000000001</v>
      </c>
      <c r="GF97" s="56">
        <v>0</v>
      </c>
      <c r="GG97" s="56">
        <v>5.76654</v>
      </c>
      <c r="GH97" s="56">
        <v>8.9726299999999995E-2</v>
      </c>
      <c r="GI97" s="56">
        <v>0</v>
      </c>
      <c r="GJ97" s="56">
        <v>0</v>
      </c>
      <c r="GK97" s="56">
        <v>0</v>
      </c>
      <c r="GL97" s="56">
        <v>0</v>
      </c>
      <c r="GM97" s="56">
        <v>0.30136400000000002</v>
      </c>
      <c r="GN97" s="56">
        <v>0.75454200000000005</v>
      </c>
      <c r="GO97" s="56">
        <v>1.54311</v>
      </c>
      <c r="GP97" s="56">
        <v>3.8198599999999999E-2</v>
      </c>
      <c r="GQ97" s="56">
        <v>8.4934799999999999</v>
      </c>
      <c r="GR97" s="56">
        <v>966.03499999999997</v>
      </c>
      <c r="GS97" s="56">
        <v>11659.6</v>
      </c>
      <c r="GT97" s="56">
        <v>785.77200000000005</v>
      </c>
      <c r="GU97" s="56">
        <v>0</v>
      </c>
      <c r="GV97" s="56">
        <v>0</v>
      </c>
      <c r="GW97" s="56">
        <v>5894.96</v>
      </c>
      <c r="GX97" s="56">
        <v>6547.68</v>
      </c>
      <c r="GY97" s="56">
        <v>10697.7</v>
      </c>
      <c r="GZ97" s="56">
        <v>540.49900000000002</v>
      </c>
      <c r="HA97" s="56">
        <v>37092.300000000003</v>
      </c>
      <c r="HB97" s="56">
        <v>804.92200000000003</v>
      </c>
      <c r="HC97" s="56">
        <v>0</v>
      </c>
      <c r="HD97" s="56">
        <v>0</v>
      </c>
      <c r="HE97" s="56">
        <v>0</v>
      </c>
      <c r="HF97" s="56">
        <v>1061.3499999999999</v>
      </c>
      <c r="HG97" s="56">
        <v>0</v>
      </c>
      <c r="HH97" s="56">
        <v>291.12400000000002</v>
      </c>
      <c r="HI97" s="56">
        <v>0</v>
      </c>
      <c r="HJ97" s="56">
        <v>0</v>
      </c>
      <c r="HK97" s="56">
        <v>2157.4</v>
      </c>
      <c r="HL97" s="56">
        <v>0</v>
      </c>
      <c r="HM97" s="56">
        <v>0</v>
      </c>
      <c r="HN97" s="56">
        <v>0</v>
      </c>
      <c r="HO97" s="56">
        <v>0</v>
      </c>
      <c r="HP97" s="56">
        <v>0</v>
      </c>
      <c r="HQ97" s="56">
        <v>0</v>
      </c>
      <c r="HR97" s="56">
        <v>0</v>
      </c>
      <c r="HS97" s="56">
        <v>0</v>
      </c>
      <c r="HT97" s="56">
        <v>0</v>
      </c>
      <c r="HU97" s="56">
        <v>0</v>
      </c>
      <c r="HV97" s="56">
        <v>24.3</v>
      </c>
      <c r="HW97" s="56">
        <v>73.62</v>
      </c>
      <c r="HX97" s="56">
        <v>2.37</v>
      </c>
      <c r="HY97" s="56">
        <v>0</v>
      </c>
      <c r="HZ97" s="56">
        <v>25.8</v>
      </c>
      <c r="IA97" s="56">
        <v>18.829999999999998</v>
      </c>
      <c r="IB97" s="56">
        <v>26.77</v>
      </c>
      <c r="IC97" s="56">
        <v>33.130000000000003</v>
      </c>
      <c r="ID97" s="56">
        <v>1.49</v>
      </c>
      <c r="IE97" s="56">
        <v>206.31</v>
      </c>
      <c r="IF97" s="56">
        <v>0</v>
      </c>
      <c r="IG97" s="56">
        <v>10.969099999999999</v>
      </c>
      <c r="IH97" s="56">
        <v>8.9726299999999995E-2</v>
      </c>
      <c r="II97" s="56">
        <v>0</v>
      </c>
      <c r="IJ97" s="56">
        <v>0</v>
      </c>
      <c r="IK97" s="56">
        <v>0.92718</v>
      </c>
      <c r="IL97" s="56">
        <v>0.77117400000000003</v>
      </c>
      <c r="IM97" s="56">
        <v>1.42503</v>
      </c>
      <c r="IN97" s="56">
        <v>7.5326799999999999E-3</v>
      </c>
      <c r="IO97" s="56">
        <v>14.1897</v>
      </c>
      <c r="IP97" s="56">
        <v>55.8</v>
      </c>
      <c r="IQ97" s="56">
        <v>0</v>
      </c>
      <c r="IR97" s="56">
        <v>58.6</v>
      </c>
      <c r="IS97" s="56">
        <v>0</v>
      </c>
      <c r="IT97" s="56">
        <v>0</v>
      </c>
      <c r="IU97" s="56">
        <v>36.18</v>
      </c>
      <c r="IV97" s="56">
        <v>24.08</v>
      </c>
      <c r="IW97" s="56">
        <v>42.57</v>
      </c>
      <c r="IX97" s="56">
        <v>23.93</v>
      </c>
      <c r="IY97" s="56">
        <v>36.18</v>
      </c>
      <c r="IZ97" s="56">
        <v>24.08</v>
      </c>
      <c r="JA97" s="56">
        <v>78.42</v>
      </c>
      <c r="JB97" s="56">
        <v>47.67</v>
      </c>
      <c r="JC97" s="56">
        <v>1</v>
      </c>
      <c r="JD97" s="56"/>
      <c r="JE97" s="56"/>
      <c r="JF97" s="56"/>
      <c r="JG97" s="56"/>
      <c r="JH97" s="56"/>
      <c r="JI97" s="56"/>
      <c r="JJ97" s="56"/>
      <c r="JK97" s="56"/>
      <c r="JL97" s="56"/>
      <c r="JM97" s="56"/>
      <c r="JN97" s="56"/>
      <c r="JO97" s="56"/>
    </row>
    <row r="98" spans="1:275" x14ac:dyDescent="0.25">
      <c r="A98" s="58">
        <v>43069.352662037039</v>
      </c>
      <c r="B98" s="56" t="s">
        <v>426</v>
      </c>
      <c r="C98" s="56" t="s">
        <v>667</v>
      </c>
      <c r="D98" s="56">
        <v>15</v>
      </c>
      <c r="E98" s="56">
        <v>8</v>
      </c>
      <c r="F98" s="56">
        <v>6960</v>
      </c>
      <c r="G98" s="56" t="s">
        <v>104</v>
      </c>
      <c r="H98" s="56" t="s">
        <v>105</v>
      </c>
      <c r="I98" s="56">
        <v>8.32</v>
      </c>
      <c r="J98" s="56">
        <v>59.9</v>
      </c>
      <c r="K98" s="56">
        <v>2.3795299999999999</v>
      </c>
      <c r="L98" s="56">
        <v>15660.2</v>
      </c>
      <c r="M98" s="56">
        <v>785.77200000000005</v>
      </c>
      <c r="N98" s="56">
        <v>0</v>
      </c>
      <c r="O98" s="56">
        <v>0</v>
      </c>
      <c r="P98" s="56">
        <v>0</v>
      </c>
      <c r="Q98" s="56">
        <v>0</v>
      </c>
      <c r="R98" s="56">
        <v>2033.7</v>
      </c>
      <c r="S98" s="56">
        <v>5778.33</v>
      </c>
      <c r="T98" s="56">
        <v>12062</v>
      </c>
      <c r="U98" s="56">
        <v>433.91399999999999</v>
      </c>
      <c r="V98" s="56">
        <v>36756.300000000003</v>
      </c>
      <c r="W98" s="56">
        <v>2.7021600000000001</v>
      </c>
      <c r="X98" s="56">
        <v>0</v>
      </c>
      <c r="Y98" s="56">
        <v>0</v>
      </c>
      <c r="Z98" s="56">
        <v>0</v>
      </c>
      <c r="AA98" s="56">
        <v>449.84300000000002</v>
      </c>
      <c r="AB98" s="56">
        <v>0</v>
      </c>
      <c r="AC98" s="56">
        <v>287.95400000000001</v>
      </c>
      <c r="AD98" s="56">
        <v>0</v>
      </c>
      <c r="AE98" s="56">
        <v>0</v>
      </c>
      <c r="AF98" s="56">
        <v>740.49900000000002</v>
      </c>
      <c r="AG98" s="56">
        <v>0</v>
      </c>
      <c r="AH98" s="56">
        <v>0</v>
      </c>
      <c r="AI98" s="56">
        <v>0</v>
      </c>
      <c r="AJ98" s="56">
        <v>0</v>
      </c>
      <c r="AK98" s="56">
        <v>0</v>
      </c>
      <c r="AL98" s="56">
        <v>0</v>
      </c>
      <c r="AM98" s="56">
        <v>0</v>
      </c>
      <c r="AN98" s="56">
        <v>0</v>
      </c>
      <c r="AO98" s="56">
        <v>0</v>
      </c>
      <c r="AP98" s="56">
        <v>0</v>
      </c>
      <c r="AQ98" s="56">
        <v>0.08</v>
      </c>
      <c r="AR98" s="56">
        <v>80.239999999999995</v>
      </c>
      <c r="AS98" s="56">
        <v>2.37</v>
      </c>
      <c r="AT98" s="56">
        <v>0</v>
      </c>
      <c r="AU98" s="56">
        <v>11.01</v>
      </c>
      <c r="AV98" s="56">
        <v>0</v>
      </c>
      <c r="AW98" s="56">
        <v>0</v>
      </c>
      <c r="AX98" s="56">
        <v>6.42</v>
      </c>
      <c r="AY98" s="56">
        <v>24.77</v>
      </c>
      <c r="AZ98" s="56">
        <v>37.11</v>
      </c>
      <c r="BA98" s="56">
        <v>1.27</v>
      </c>
      <c r="BB98" s="56">
        <v>163.27000000000001</v>
      </c>
      <c r="BC98" s="56">
        <v>93.7</v>
      </c>
      <c r="BD98" s="56">
        <v>0</v>
      </c>
      <c r="BE98" s="56">
        <v>10.616099999999999</v>
      </c>
      <c r="BF98" s="56">
        <v>8.9726299999999995E-2</v>
      </c>
      <c r="BG98" s="56">
        <v>0</v>
      </c>
      <c r="BH98" s="56">
        <v>0</v>
      </c>
      <c r="BI98" s="56">
        <v>0</v>
      </c>
      <c r="BJ98" s="56">
        <v>0</v>
      </c>
      <c r="BK98" s="56">
        <v>0.30136400000000002</v>
      </c>
      <c r="BL98" s="56">
        <v>0.75809400000000005</v>
      </c>
      <c r="BM98" s="56">
        <v>1.54311</v>
      </c>
      <c r="BN98" s="56">
        <v>3.8198599999999999E-2</v>
      </c>
      <c r="BO98" s="56">
        <v>13.3466</v>
      </c>
      <c r="BP98" s="56">
        <v>10.7059</v>
      </c>
      <c r="BQ98" s="56">
        <v>2.55314</v>
      </c>
      <c r="BR98" s="56">
        <v>17045.5</v>
      </c>
      <c r="BS98" s="56">
        <v>785.77200000000005</v>
      </c>
      <c r="BT98" s="56">
        <v>0</v>
      </c>
      <c r="BU98" s="56">
        <v>0</v>
      </c>
      <c r="BV98" s="56">
        <v>2033.7</v>
      </c>
      <c r="BW98" s="56">
        <v>5782.61</v>
      </c>
      <c r="BX98" s="56">
        <v>12062</v>
      </c>
      <c r="BY98" s="56">
        <v>433.91399999999999</v>
      </c>
      <c r="BZ98" s="56">
        <v>38146</v>
      </c>
      <c r="CA98" s="56">
        <v>2.8993099999999998</v>
      </c>
      <c r="CB98" s="56">
        <v>0</v>
      </c>
      <c r="CC98" s="56">
        <v>0</v>
      </c>
      <c r="CD98" s="56">
        <v>0</v>
      </c>
      <c r="CE98" s="56">
        <v>449.84300000000002</v>
      </c>
      <c r="CF98" s="56">
        <v>0</v>
      </c>
      <c r="CG98" s="56">
        <v>287.95400000000001</v>
      </c>
      <c r="CH98" s="56">
        <v>0</v>
      </c>
      <c r="CI98" s="56">
        <v>0</v>
      </c>
      <c r="CJ98" s="56">
        <v>740.697</v>
      </c>
      <c r="CK98" s="56">
        <v>0</v>
      </c>
      <c r="CL98" s="56">
        <v>0</v>
      </c>
      <c r="CM98" s="56">
        <v>0</v>
      </c>
      <c r="CN98" s="56">
        <v>0</v>
      </c>
      <c r="CO98" s="56">
        <v>0</v>
      </c>
      <c r="CP98" s="56">
        <v>0</v>
      </c>
      <c r="CQ98" s="56">
        <v>0</v>
      </c>
      <c r="CR98" s="56">
        <v>0</v>
      </c>
      <c r="CS98" s="56">
        <v>0</v>
      </c>
      <c r="CT98" s="56">
        <v>0</v>
      </c>
      <c r="CU98" s="56">
        <v>0.09</v>
      </c>
      <c r="CV98" s="56">
        <v>88.55</v>
      </c>
      <c r="CW98" s="56">
        <v>2.37</v>
      </c>
      <c r="CX98" s="56">
        <v>0</v>
      </c>
      <c r="CY98" s="56">
        <v>11.01</v>
      </c>
      <c r="CZ98" s="56">
        <v>6.42</v>
      </c>
      <c r="DA98" s="56">
        <v>24.78</v>
      </c>
      <c r="DB98" s="56">
        <v>37.11</v>
      </c>
      <c r="DC98" s="56">
        <v>1.27</v>
      </c>
      <c r="DD98" s="56">
        <v>171.6</v>
      </c>
      <c r="DE98" s="56">
        <v>102.02</v>
      </c>
      <c r="DF98" s="56">
        <v>0</v>
      </c>
      <c r="DG98" s="56">
        <v>11.8078</v>
      </c>
      <c r="DH98" s="56">
        <v>8.9726299999999995E-2</v>
      </c>
      <c r="DI98" s="56">
        <v>0</v>
      </c>
      <c r="DJ98" s="56">
        <v>0</v>
      </c>
      <c r="DK98" s="56">
        <v>0.30136400000000002</v>
      </c>
      <c r="DL98" s="56">
        <v>0.75790500000000005</v>
      </c>
      <c r="DM98" s="56">
        <v>1.54311</v>
      </c>
      <c r="DN98" s="56">
        <v>3.8198599999999999E-2</v>
      </c>
      <c r="DO98" s="56">
        <v>14.5381</v>
      </c>
      <c r="DP98" s="56">
        <v>11.897500000000001</v>
      </c>
      <c r="DQ98" s="56" t="s">
        <v>925</v>
      </c>
      <c r="DR98" s="56" t="s">
        <v>875</v>
      </c>
      <c r="DS98" s="56" t="s">
        <v>22</v>
      </c>
      <c r="DT98" s="56">
        <v>1.1915</v>
      </c>
      <c r="DU98" s="56">
        <v>1.1916899999999999</v>
      </c>
      <c r="DV98" s="56">
        <v>4.8543099999999999</v>
      </c>
      <c r="DW98" s="56">
        <v>8.1552600000000002</v>
      </c>
      <c r="DX98" s="56"/>
      <c r="DY98" s="56"/>
      <c r="DZ98" s="56"/>
      <c r="EA98" s="56"/>
      <c r="EB98" s="56"/>
      <c r="EC98" s="56"/>
      <c r="ED98" s="56"/>
      <c r="EE98" s="56"/>
      <c r="EF98" s="56"/>
      <c r="EG98" s="56"/>
      <c r="EH98" s="56"/>
      <c r="EI98" s="56"/>
      <c r="EJ98" s="56"/>
      <c r="EK98" s="56"/>
      <c r="EL98" s="56"/>
      <c r="EM98" s="56"/>
      <c r="EN98" s="56">
        <v>2.3795299999999999</v>
      </c>
      <c r="EO98" s="56">
        <v>15660.2</v>
      </c>
      <c r="EP98" s="56">
        <v>785.77200000000005</v>
      </c>
      <c r="EQ98" s="56">
        <v>0</v>
      </c>
      <c r="ER98" s="56">
        <v>0</v>
      </c>
      <c r="ES98" s="56">
        <v>0</v>
      </c>
      <c r="ET98" s="56">
        <v>0</v>
      </c>
      <c r="EU98" s="56">
        <v>2033.7</v>
      </c>
      <c r="EV98" s="56">
        <v>5778.33</v>
      </c>
      <c r="EW98" s="56">
        <v>12062</v>
      </c>
      <c r="EX98" s="56">
        <v>433.91399999999999</v>
      </c>
      <c r="EY98" s="56">
        <v>36756.300000000003</v>
      </c>
      <c r="EZ98" s="56">
        <v>2.7021600000000001</v>
      </c>
      <c r="FA98" s="56">
        <v>0</v>
      </c>
      <c r="FB98" s="56">
        <v>0</v>
      </c>
      <c r="FC98" s="56">
        <v>0</v>
      </c>
      <c r="FD98" s="56">
        <v>449.84300000000002</v>
      </c>
      <c r="FE98" s="56">
        <v>0</v>
      </c>
      <c r="FF98" s="56">
        <v>287.95400000000001</v>
      </c>
      <c r="FG98" s="56">
        <v>0</v>
      </c>
      <c r="FH98" s="56">
        <v>0</v>
      </c>
      <c r="FI98" s="56">
        <v>740.49900000000002</v>
      </c>
      <c r="FJ98" s="56">
        <v>0</v>
      </c>
      <c r="FK98" s="56">
        <v>0</v>
      </c>
      <c r="FL98" s="56">
        <v>0</v>
      </c>
      <c r="FM98" s="56">
        <v>0</v>
      </c>
      <c r="FN98" s="56">
        <v>0</v>
      </c>
      <c r="FO98" s="56">
        <v>0</v>
      </c>
      <c r="FP98" s="56">
        <v>0</v>
      </c>
      <c r="FQ98" s="56">
        <v>0</v>
      </c>
      <c r="FR98" s="56">
        <v>0</v>
      </c>
      <c r="FS98" s="56">
        <v>0</v>
      </c>
      <c r="FT98" s="56">
        <v>0.08</v>
      </c>
      <c r="FU98" s="56">
        <v>80.239999999999995</v>
      </c>
      <c r="FV98" s="56">
        <v>2.37</v>
      </c>
      <c r="FW98" s="56">
        <v>0</v>
      </c>
      <c r="FX98" s="56">
        <v>11.01</v>
      </c>
      <c r="FY98" s="56">
        <v>0</v>
      </c>
      <c r="FZ98" s="56">
        <v>0</v>
      </c>
      <c r="GA98" s="56">
        <v>6.42</v>
      </c>
      <c r="GB98" s="56">
        <v>24.77</v>
      </c>
      <c r="GC98" s="56">
        <v>37.11</v>
      </c>
      <c r="GD98" s="56">
        <v>1.27</v>
      </c>
      <c r="GE98" s="56">
        <v>163.27000000000001</v>
      </c>
      <c r="GF98" s="56">
        <v>0</v>
      </c>
      <c r="GG98" s="56">
        <v>10.616099999999999</v>
      </c>
      <c r="GH98" s="56">
        <v>8.9726299999999995E-2</v>
      </c>
      <c r="GI98" s="56">
        <v>0</v>
      </c>
      <c r="GJ98" s="56">
        <v>0</v>
      </c>
      <c r="GK98" s="56">
        <v>0</v>
      </c>
      <c r="GL98" s="56">
        <v>0</v>
      </c>
      <c r="GM98" s="56">
        <v>0.30136400000000002</v>
      </c>
      <c r="GN98" s="56">
        <v>0.75809400000000005</v>
      </c>
      <c r="GO98" s="56">
        <v>1.54311</v>
      </c>
      <c r="GP98" s="56">
        <v>3.8198599999999999E-2</v>
      </c>
      <c r="GQ98" s="56">
        <v>13.3466</v>
      </c>
      <c r="GR98" s="56">
        <v>82.3279</v>
      </c>
      <c r="GS98" s="56">
        <v>32220.7</v>
      </c>
      <c r="GT98" s="56">
        <v>785.77200000000005</v>
      </c>
      <c r="GU98" s="56">
        <v>0</v>
      </c>
      <c r="GV98" s="56">
        <v>0</v>
      </c>
      <c r="GW98" s="56">
        <v>5894.96</v>
      </c>
      <c r="GX98" s="56">
        <v>6547.68</v>
      </c>
      <c r="GY98" s="56">
        <v>10697.7</v>
      </c>
      <c r="GZ98" s="56">
        <v>540.49900000000002</v>
      </c>
      <c r="HA98" s="56">
        <v>56769.7</v>
      </c>
      <c r="HB98" s="56">
        <v>68.528000000000006</v>
      </c>
      <c r="HC98" s="56">
        <v>0</v>
      </c>
      <c r="HD98" s="56">
        <v>0</v>
      </c>
      <c r="HE98" s="56">
        <v>0</v>
      </c>
      <c r="HF98" s="56">
        <v>886.69299999999998</v>
      </c>
      <c r="HG98" s="56">
        <v>0</v>
      </c>
      <c r="HH98" s="56">
        <v>291.12400000000002</v>
      </c>
      <c r="HI98" s="56">
        <v>0</v>
      </c>
      <c r="HJ98" s="56">
        <v>0</v>
      </c>
      <c r="HK98" s="56">
        <v>1246.3499999999999</v>
      </c>
      <c r="HL98" s="56">
        <v>0</v>
      </c>
      <c r="HM98" s="56">
        <v>0</v>
      </c>
      <c r="HN98" s="56">
        <v>0</v>
      </c>
      <c r="HO98" s="56">
        <v>0</v>
      </c>
      <c r="HP98" s="56">
        <v>0</v>
      </c>
      <c r="HQ98" s="56">
        <v>0</v>
      </c>
      <c r="HR98" s="56">
        <v>0</v>
      </c>
      <c r="HS98" s="56">
        <v>0</v>
      </c>
      <c r="HT98" s="56">
        <v>0</v>
      </c>
      <c r="HU98" s="56">
        <v>0</v>
      </c>
      <c r="HV98" s="56">
        <v>2.1</v>
      </c>
      <c r="HW98" s="56">
        <v>149.46</v>
      </c>
      <c r="HX98" s="56">
        <v>2.37</v>
      </c>
      <c r="HY98" s="56">
        <v>0</v>
      </c>
      <c r="HZ98" s="56">
        <v>21.71</v>
      </c>
      <c r="IA98" s="56">
        <v>18.93</v>
      </c>
      <c r="IB98" s="56">
        <v>26.8</v>
      </c>
      <c r="IC98" s="56">
        <v>33.18</v>
      </c>
      <c r="ID98" s="56">
        <v>1.51</v>
      </c>
      <c r="IE98" s="56">
        <v>256.06</v>
      </c>
      <c r="IF98" s="56">
        <v>0</v>
      </c>
      <c r="IG98" s="56">
        <v>16.495799999999999</v>
      </c>
      <c r="IH98" s="56">
        <v>8.9726299999999995E-2</v>
      </c>
      <c r="II98" s="56">
        <v>0</v>
      </c>
      <c r="IJ98" s="56">
        <v>0</v>
      </c>
      <c r="IK98" s="56">
        <v>0.92718</v>
      </c>
      <c r="IL98" s="56">
        <v>0.77117400000000003</v>
      </c>
      <c r="IM98" s="56">
        <v>1.42503</v>
      </c>
      <c r="IN98" s="56">
        <v>7.5326799999999999E-3</v>
      </c>
      <c r="IO98" s="56">
        <v>19.7164</v>
      </c>
      <c r="IP98" s="56">
        <v>59.9</v>
      </c>
      <c r="IQ98" s="56">
        <v>0</v>
      </c>
      <c r="IR98" s="56">
        <v>62.9</v>
      </c>
      <c r="IS98" s="56">
        <v>0</v>
      </c>
      <c r="IT98" s="56">
        <v>0</v>
      </c>
      <c r="IU98" s="56">
        <v>82.62</v>
      </c>
      <c r="IV98" s="56">
        <v>11.08</v>
      </c>
      <c r="IW98" s="56">
        <v>90.93</v>
      </c>
      <c r="IX98" s="56">
        <v>11.09</v>
      </c>
      <c r="IY98" s="56">
        <v>82.62</v>
      </c>
      <c r="IZ98" s="56">
        <v>11.08</v>
      </c>
      <c r="JA98" s="56">
        <v>152.04</v>
      </c>
      <c r="JB98" s="56">
        <v>23.6</v>
      </c>
      <c r="JC98" s="56">
        <v>1</v>
      </c>
      <c r="JD98" s="56"/>
      <c r="JE98" s="56"/>
      <c r="JF98" s="56"/>
      <c r="JG98" s="56"/>
      <c r="JH98" s="56"/>
      <c r="JI98" s="56"/>
      <c r="JJ98" s="56"/>
      <c r="JK98" s="56"/>
      <c r="JL98" s="56"/>
      <c r="JM98" s="56"/>
      <c r="JN98" s="56"/>
      <c r="JO98" s="56"/>
    </row>
    <row r="99" spans="1:275" x14ac:dyDescent="0.25">
      <c r="A99" s="58">
        <v>43069.352268518516</v>
      </c>
      <c r="B99" s="56" t="s">
        <v>427</v>
      </c>
      <c r="C99" s="56" t="s">
        <v>668</v>
      </c>
      <c r="D99" s="56">
        <v>16</v>
      </c>
      <c r="E99" s="56">
        <v>8</v>
      </c>
      <c r="F99" s="56">
        <v>6960</v>
      </c>
      <c r="G99" s="56" t="s">
        <v>104</v>
      </c>
      <c r="H99" s="56" t="s">
        <v>105</v>
      </c>
      <c r="I99" s="56">
        <v>2.99</v>
      </c>
      <c r="J99" s="56">
        <v>61.4</v>
      </c>
      <c r="K99" s="56">
        <v>839.23400000000004</v>
      </c>
      <c r="L99" s="56">
        <v>566.46100000000001</v>
      </c>
      <c r="M99" s="56">
        <v>785.77200000000005</v>
      </c>
      <c r="N99" s="56">
        <v>0</v>
      </c>
      <c r="O99" s="56">
        <v>0</v>
      </c>
      <c r="P99" s="56">
        <v>0</v>
      </c>
      <c r="Q99" s="56">
        <v>0</v>
      </c>
      <c r="R99" s="56">
        <v>2033.7</v>
      </c>
      <c r="S99" s="56">
        <v>5379.87</v>
      </c>
      <c r="T99" s="56">
        <v>12062</v>
      </c>
      <c r="U99" s="56">
        <v>433.91399999999999</v>
      </c>
      <c r="V99" s="56">
        <v>22100.9</v>
      </c>
      <c r="W99" s="56">
        <v>955.404</v>
      </c>
      <c r="X99" s="56">
        <v>0</v>
      </c>
      <c r="Y99" s="56">
        <v>0</v>
      </c>
      <c r="Z99" s="56">
        <v>0</v>
      </c>
      <c r="AA99" s="56">
        <v>764.06399999999996</v>
      </c>
      <c r="AB99" s="56">
        <v>0</v>
      </c>
      <c r="AC99" s="56">
        <v>287.95400000000001</v>
      </c>
      <c r="AD99" s="56">
        <v>0</v>
      </c>
      <c r="AE99" s="56">
        <v>0</v>
      </c>
      <c r="AF99" s="56">
        <v>2007.42</v>
      </c>
      <c r="AG99" s="56">
        <v>0</v>
      </c>
      <c r="AH99" s="56">
        <v>0</v>
      </c>
      <c r="AI99" s="56">
        <v>0</v>
      </c>
      <c r="AJ99" s="56">
        <v>0</v>
      </c>
      <c r="AK99" s="56">
        <v>0</v>
      </c>
      <c r="AL99" s="56">
        <v>0</v>
      </c>
      <c r="AM99" s="56">
        <v>0</v>
      </c>
      <c r="AN99" s="56">
        <v>0</v>
      </c>
      <c r="AO99" s="56">
        <v>0</v>
      </c>
      <c r="AP99" s="56">
        <v>0</v>
      </c>
      <c r="AQ99" s="56">
        <v>27.07</v>
      </c>
      <c r="AR99" s="56">
        <v>5.36</v>
      </c>
      <c r="AS99" s="56">
        <v>2.36</v>
      </c>
      <c r="AT99" s="56">
        <v>0</v>
      </c>
      <c r="AU99" s="56">
        <v>18.45</v>
      </c>
      <c r="AV99" s="56">
        <v>0</v>
      </c>
      <c r="AW99" s="56">
        <v>0</v>
      </c>
      <c r="AX99" s="56">
        <v>6.33</v>
      </c>
      <c r="AY99" s="56">
        <v>23.59</v>
      </c>
      <c r="AZ99" s="56">
        <v>36.909999999999997</v>
      </c>
      <c r="BA99" s="56">
        <v>1.25</v>
      </c>
      <c r="BB99" s="56">
        <v>121.32</v>
      </c>
      <c r="BC99" s="56">
        <v>53.24</v>
      </c>
      <c r="BD99" s="56">
        <v>0</v>
      </c>
      <c r="BE99" s="56">
        <v>1.0443499999999999</v>
      </c>
      <c r="BF99" s="56">
        <v>8.9726299999999995E-2</v>
      </c>
      <c r="BG99" s="56">
        <v>0</v>
      </c>
      <c r="BH99" s="56">
        <v>0</v>
      </c>
      <c r="BI99" s="56">
        <v>0</v>
      </c>
      <c r="BJ99" s="56">
        <v>0</v>
      </c>
      <c r="BK99" s="56">
        <v>0.30136400000000002</v>
      </c>
      <c r="BL99" s="56">
        <v>0.73909400000000003</v>
      </c>
      <c r="BM99" s="56">
        <v>1.54311</v>
      </c>
      <c r="BN99" s="56">
        <v>3.8198599999999999E-2</v>
      </c>
      <c r="BO99" s="56">
        <v>3.7558500000000001</v>
      </c>
      <c r="BP99" s="56">
        <v>1.13408</v>
      </c>
      <c r="BQ99" s="56">
        <v>821.10900000000004</v>
      </c>
      <c r="BR99" s="56">
        <v>944.12199999999996</v>
      </c>
      <c r="BS99" s="56">
        <v>785.77200000000005</v>
      </c>
      <c r="BT99" s="56">
        <v>0</v>
      </c>
      <c r="BU99" s="56">
        <v>0</v>
      </c>
      <c r="BV99" s="56">
        <v>2033.7</v>
      </c>
      <c r="BW99" s="56">
        <v>5403.92</v>
      </c>
      <c r="BX99" s="56">
        <v>12062</v>
      </c>
      <c r="BY99" s="56">
        <v>433.91399999999999</v>
      </c>
      <c r="BZ99" s="56">
        <v>22484.5</v>
      </c>
      <c r="CA99" s="56">
        <v>934.77</v>
      </c>
      <c r="CB99" s="56">
        <v>0</v>
      </c>
      <c r="CC99" s="56">
        <v>0</v>
      </c>
      <c r="CD99" s="56">
        <v>0</v>
      </c>
      <c r="CE99" s="56">
        <v>764.06399999999996</v>
      </c>
      <c r="CF99" s="56">
        <v>0</v>
      </c>
      <c r="CG99" s="56">
        <v>287.95400000000001</v>
      </c>
      <c r="CH99" s="56">
        <v>0</v>
      </c>
      <c r="CI99" s="56">
        <v>0</v>
      </c>
      <c r="CJ99" s="56">
        <v>1986.79</v>
      </c>
      <c r="CK99" s="56">
        <v>0</v>
      </c>
      <c r="CL99" s="56">
        <v>0</v>
      </c>
      <c r="CM99" s="56">
        <v>0</v>
      </c>
      <c r="CN99" s="56">
        <v>0</v>
      </c>
      <c r="CO99" s="56">
        <v>0</v>
      </c>
      <c r="CP99" s="56">
        <v>0</v>
      </c>
      <c r="CQ99" s="56">
        <v>0</v>
      </c>
      <c r="CR99" s="56">
        <v>0</v>
      </c>
      <c r="CS99" s="56">
        <v>0</v>
      </c>
      <c r="CT99" s="56">
        <v>0</v>
      </c>
      <c r="CU99" s="56">
        <v>26.63</v>
      </c>
      <c r="CV99" s="56">
        <v>8.7899999999999991</v>
      </c>
      <c r="CW99" s="56">
        <v>2.36</v>
      </c>
      <c r="CX99" s="56">
        <v>0</v>
      </c>
      <c r="CY99" s="56">
        <v>18.45</v>
      </c>
      <c r="CZ99" s="56">
        <v>6.33</v>
      </c>
      <c r="DA99" s="56">
        <v>23.67</v>
      </c>
      <c r="DB99" s="56">
        <v>36.909999999999997</v>
      </c>
      <c r="DC99" s="56">
        <v>1.25</v>
      </c>
      <c r="DD99" s="56">
        <v>124.39</v>
      </c>
      <c r="DE99" s="56">
        <v>56.23</v>
      </c>
      <c r="DF99" s="56">
        <v>0</v>
      </c>
      <c r="DG99" s="56">
        <v>1.64899</v>
      </c>
      <c r="DH99" s="56">
        <v>8.9726299999999995E-2</v>
      </c>
      <c r="DI99" s="56">
        <v>0</v>
      </c>
      <c r="DJ99" s="56">
        <v>0</v>
      </c>
      <c r="DK99" s="56">
        <v>0.30136400000000002</v>
      </c>
      <c r="DL99" s="56">
        <v>0.74351100000000003</v>
      </c>
      <c r="DM99" s="56">
        <v>1.54311</v>
      </c>
      <c r="DN99" s="56">
        <v>3.8198599999999999E-2</v>
      </c>
      <c r="DO99" s="56">
        <v>4.3648999999999996</v>
      </c>
      <c r="DP99" s="56">
        <v>1.73872</v>
      </c>
      <c r="DQ99" s="56" t="s">
        <v>925</v>
      </c>
      <c r="DR99" s="56" t="s">
        <v>875</v>
      </c>
      <c r="DS99" s="56" t="s">
        <v>22</v>
      </c>
      <c r="DT99" s="56">
        <v>0.60905299999999996</v>
      </c>
      <c r="DU99" s="56">
        <v>0.60463599999999995</v>
      </c>
      <c r="DV99" s="56">
        <v>2.4680399999999998</v>
      </c>
      <c r="DW99" s="56">
        <v>5.31745</v>
      </c>
      <c r="DX99" s="56"/>
      <c r="DY99" s="56"/>
      <c r="DZ99" s="56"/>
      <c r="EA99" s="56"/>
      <c r="EB99" s="56"/>
      <c r="EC99" s="56"/>
      <c r="ED99" s="56"/>
      <c r="EE99" s="56"/>
      <c r="EF99" s="56"/>
      <c r="EG99" s="56"/>
      <c r="EH99" s="56"/>
      <c r="EI99" s="56"/>
      <c r="EJ99" s="56"/>
      <c r="EK99" s="56"/>
      <c r="EL99" s="56"/>
      <c r="EM99" s="56"/>
      <c r="EN99" s="56">
        <v>839.23400000000004</v>
      </c>
      <c r="EO99" s="56">
        <v>566.46100000000001</v>
      </c>
      <c r="EP99" s="56">
        <v>785.77200000000005</v>
      </c>
      <c r="EQ99" s="56">
        <v>0</v>
      </c>
      <c r="ER99" s="56">
        <v>0</v>
      </c>
      <c r="ES99" s="56">
        <v>0</v>
      </c>
      <c r="ET99" s="56">
        <v>0</v>
      </c>
      <c r="EU99" s="56">
        <v>2033.7</v>
      </c>
      <c r="EV99" s="56">
        <v>5379.87</v>
      </c>
      <c r="EW99" s="56">
        <v>12062</v>
      </c>
      <c r="EX99" s="56">
        <v>433.91399999999999</v>
      </c>
      <c r="EY99" s="56">
        <v>22100.9</v>
      </c>
      <c r="EZ99" s="56">
        <v>955.404</v>
      </c>
      <c r="FA99" s="56">
        <v>0</v>
      </c>
      <c r="FB99" s="56">
        <v>0</v>
      </c>
      <c r="FC99" s="56">
        <v>0</v>
      </c>
      <c r="FD99" s="56">
        <v>764.06399999999996</v>
      </c>
      <c r="FE99" s="56">
        <v>0</v>
      </c>
      <c r="FF99" s="56">
        <v>287.95400000000001</v>
      </c>
      <c r="FG99" s="56">
        <v>0</v>
      </c>
      <c r="FH99" s="56">
        <v>0</v>
      </c>
      <c r="FI99" s="56">
        <v>2007.42</v>
      </c>
      <c r="FJ99" s="56">
        <v>0</v>
      </c>
      <c r="FK99" s="56">
        <v>0</v>
      </c>
      <c r="FL99" s="56">
        <v>0</v>
      </c>
      <c r="FM99" s="56">
        <v>0</v>
      </c>
      <c r="FN99" s="56">
        <v>0</v>
      </c>
      <c r="FO99" s="56">
        <v>0</v>
      </c>
      <c r="FP99" s="56">
        <v>0</v>
      </c>
      <c r="FQ99" s="56">
        <v>0</v>
      </c>
      <c r="FR99" s="56">
        <v>0</v>
      </c>
      <c r="FS99" s="56">
        <v>0</v>
      </c>
      <c r="FT99" s="56">
        <v>27.07</v>
      </c>
      <c r="FU99" s="56">
        <v>5.36</v>
      </c>
      <c r="FV99" s="56">
        <v>2.36</v>
      </c>
      <c r="FW99" s="56">
        <v>0</v>
      </c>
      <c r="FX99" s="56">
        <v>18.45</v>
      </c>
      <c r="FY99" s="56">
        <v>0</v>
      </c>
      <c r="FZ99" s="56">
        <v>0</v>
      </c>
      <c r="GA99" s="56">
        <v>6.33</v>
      </c>
      <c r="GB99" s="56">
        <v>23.59</v>
      </c>
      <c r="GC99" s="56">
        <v>36.909999999999997</v>
      </c>
      <c r="GD99" s="56">
        <v>1.25</v>
      </c>
      <c r="GE99" s="56">
        <v>121.32</v>
      </c>
      <c r="GF99" s="56">
        <v>0</v>
      </c>
      <c r="GG99" s="56">
        <v>1.0443499999999999</v>
      </c>
      <c r="GH99" s="56">
        <v>8.9726299999999995E-2</v>
      </c>
      <c r="GI99" s="56">
        <v>0</v>
      </c>
      <c r="GJ99" s="56">
        <v>0</v>
      </c>
      <c r="GK99" s="56">
        <v>0</v>
      </c>
      <c r="GL99" s="56">
        <v>0</v>
      </c>
      <c r="GM99" s="56">
        <v>0.30136400000000002</v>
      </c>
      <c r="GN99" s="56">
        <v>0.73909400000000003</v>
      </c>
      <c r="GO99" s="56">
        <v>1.54311</v>
      </c>
      <c r="GP99" s="56">
        <v>3.8198599999999999E-2</v>
      </c>
      <c r="GQ99" s="56">
        <v>3.7558500000000001</v>
      </c>
      <c r="GR99" s="56">
        <v>1246.5899999999999</v>
      </c>
      <c r="GS99" s="56">
        <v>2682.58</v>
      </c>
      <c r="GT99" s="56">
        <v>785.77200000000005</v>
      </c>
      <c r="GU99" s="56">
        <v>0</v>
      </c>
      <c r="GV99" s="56">
        <v>0</v>
      </c>
      <c r="GW99" s="56">
        <v>5894.96</v>
      </c>
      <c r="GX99" s="56">
        <v>6547.68</v>
      </c>
      <c r="GY99" s="56">
        <v>10697.7</v>
      </c>
      <c r="GZ99" s="56">
        <v>540.49900000000002</v>
      </c>
      <c r="HA99" s="56">
        <v>28395.8</v>
      </c>
      <c r="HB99" s="56">
        <v>1040.26</v>
      </c>
      <c r="HC99" s="56">
        <v>0</v>
      </c>
      <c r="HD99" s="56">
        <v>0</v>
      </c>
      <c r="HE99" s="56">
        <v>0</v>
      </c>
      <c r="HF99" s="56">
        <v>1206.92</v>
      </c>
      <c r="HG99" s="56">
        <v>0</v>
      </c>
      <c r="HH99" s="56">
        <v>291.12400000000002</v>
      </c>
      <c r="HI99" s="56">
        <v>0</v>
      </c>
      <c r="HJ99" s="56">
        <v>0</v>
      </c>
      <c r="HK99" s="56">
        <v>2538.31</v>
      </c>
      <c r="HL99" s="56">
        <v>0</v>
      </c>
      <c r="HM99" s="56">
        <v>0</v>
      </c>
      <c r="HN99" s="56">
        <v>0</v>
      </c>
      <c r="HO99" s="56">
        <v>0</v>
      </c>
      <c r="HP99" s="56">
        <v>0</v>
      </c>
      <c r="HQ99" s="56">
        <v>0</v>
      </c>
      <c r="HR99" s="56">
        <v>0</v>
      </c>
      <c r="HS99" s="56">
        <v>0</v>
      </c>
      <c r="HT99" s="56">
        <v>0</v>
      </c>
      <c r="HU99" s="56">
        <v>0</v>
      </c>
      <c r="HV99" s="56">
        <v>30.56</v>
      </c>
      <c r="HW99" s="56">
        <v>22.17</v>
      </c>
      <c r="HX99" s="56">
        <v>2.36</v>
      </c>
      <c r="HY99" s="56">
        <v>0</v>
      </c>
      <c r="HZ99" s="56">
        <v>29.14</v>
      </c>
      <c r="IA99" s="56">
        <v>18.649999999999999</v>
      </c>
      <c r="IB99" s="56">
        <v>26.72</v>
      </c>
      <c r="IC99" s="56">
        <v>32.99</v>
      </c>
      <c r="ID99" s="56">
        <v>1.48</v>
      </c>
      <c r="IE99" s="56">
        <v>164.07</v>
      </c>
      <c r="IF99" s="56">
        <v>0</v>
      </c>
      <c r="IG99" s="56">
        <v>3.5481099999999999</v>
      </c>
      <c r="IH99" s="56">
        <v>8.9726299999999995E-2</v>
      </c>
      <c r="II99" s="56">
        <v>0</v>
      </c>
      <c r="IJ99" s="56">
        <v>0</v>
      </c>
      <c r="IK99" s="56">
        <v>0.92718</v>
      </c>
      <c r="IL99" s="56">
        <v>0.77117400000000003</v>
      </c>
      <c r="IM99" s="56">
        <v>1.42503</v>
      </c>
      <c r="IN99" s="56">
        <v>7.5326799999999999E-3</v>
      </c>
      <c r="IO99" s="56">
        <v>6.7687600000000003</v>
      </c>
      <c r="IP99" s="56">
        <v>61.4</v>
      </c>
      <c r="IQ99" s="56">
        <v>0</v>
      </c>
      <c r="IR99" s="56">
        <v>62.9</v>
      </c>
      <c r="IS99" s="56">
        <v>0</v>
      </c>
      <c r="IT99" s="56">
        <v>0</v>
      </c>
      <c r="IU99" s="56">
        <v>9.86</v>
      </c>
      <c r="IV99" s="56">
        <v>43.38</v>
      </c>
      <c r="IW99" s="56">
        <v>13.25</v>
      </c>
      <c r="IX99" s="56">
        <v>42.98</v>
      </c>
      <c r="IY99" s="56">
        <v>9.86</v>
      </c>
      <c r="IZ99" s="56">
        <v>43.38</v>
      </c>
      <c r="JA99" s="56">
        <v>27.66</v>
      </c>
      <c r="JB99" s="56">
        <v>56.57</v>
      </c>
      <c r="JC99" s="56">
        <v>1</v>
      </c>
      <c r="JD99" s="56"/>
      <c r="JE99" s="56"/>
      <c r="JF99" s="56"/>
      <c r="JG99" s="56"/>
      <c r="JH99" s="56"/>
      <c r="JI99" s="56"/>
      <c r="JJ99" s="56"/>
      <c r="JK99" s="56"/>
      <c r="JL99" s="56"/>
      <c r="JM99" s="56"/>
      <c r="JN99" s="56"/>
      <c r="JO99" s="56"/>
    </row>
    <row r="100" spans="1:275" x14ac:dyDescent="0.25">
      <c r="A100" s="58">
        <v>43069.352222222224</v>
      </c>
      <c r="B100" s="56" t="s">
        <v>466</v>
      </c>
      <c r="C100" s="56" t="s">
        <v>669</v>
      </c>
      <c r="D100" s="56">
        <v>12</v>
      </c>
      <c r="E100" s="56">
        <v>1</v>
      </c>
      <c r="F100" s="56">
        <v>2100</v>
      </c>
      <c r="G100" s="56" t="s">
        <v>104</v>
      </c>
      <c r="H100" s="56" t="s">
        <v>105</v>
      </c>
      <c r="I100" s="56">
        <v>4.05</v>
      </c>
      <c r="J100" s="56">
        <v>44.8</v>
      </c>
      <c r="K100" s="56">
        <v>181.29499999999999</v>
      </c>
      <c r="L100" s="56">
        <v>211.24199999999999</v>
      </c>
      <c r="M100" s="56">
        <v>111.69</v>
      </c>
      <c r="N100" s="56">
        <v>0</v>
      </c>
      <c r="O100" s="56">
        <v>0</v>
      </c>
      <c r="P100" s="56">
        <v>0</v>
      </c>
      <c r="Q100" s="56">
        <v>0</v>
      </c>
      <c r="R100" s="56">
        <v>505.55700000000002</v>
      </c>
      <c r="S100" s="56">
        <v>943.8</v>
      </c>
      <c r="T100" s="56">
        <v>2025.88</v>
      </c>
      <c r="U100" s="56">
        <v>119.621</v>
      </c>
      <c r="V100" s="56">
        <v>4099.09</v>
      </c>
      <c r="W100" s="56">
        <v>205.833</v>
      </c>
      <c r="X100" s="56">
        <v>0</v>
      </c>
      <c r="Y100" s="56">
        <v>0</v>
      </c>
      <c r="Z100" s="56">
        <v>0</v>
      </c>
      <c r="AA100" s="56">
        <v>107.027</v>
      </c>
      <c r="AB100" s="56">
        <v>0</v>
      </c>
      <c r="AC100" s="56">
        <v>43.669699999999999</v>
      </c>
      <c r="AD100" s="56">
        <v>0</v>
      </c>
      <c r="AE100" s="56">
        <v>0</v>
      </c>
      <c r="AF100" s="56">
        <v>356.53</v>
      </c>
      <c r="AG100" s="56">
        <v>0</v>
      </c>
      <c r="AH100" s="56">
        <v>0</v>
      </c>
      <c r="AI100" s="56">
        <v>0</v>
      </c>
      <c r="AJ100" s="56">
        <v>0</v>
      </c>
      <c r="AK100" s="56">
        <v>0</v>
      </c>
      <c r="AL100" s="56">
        <v>0</v>
      </c>
      <c r="AM100" s="56">
        <v>0</v>
      </c>
      <c r="AN100" s="56">
        <v>0</v>
      </c>
      <c r="AO100" s="56">
        <v>0</v>
      </c>
      <c r="AP100" s="56">
        <v>0</v>
      </c>
      <c r="AQ100" s="56">
        <v>19.93</v>
      </c>
      <c r="AR100" s="56">
        <v>7.3</v>
      </c>
      <c r="AS100" s="56">
        <v>1.17</v>
      </c>
      <c r="AT100" s="56">
        <v>0</v>
      </c>
      <c r="AU100" s="56">
        <v>8.56</v>
      </c>
      <c r="AV100" s="56">
        <v>0</v>
      </c>
      <c r="AW100" s="56">
        <v>0</v>
      </c>
      <c r="AX100" s="56">
        <v>5.55</v>
      </c>
      <c r="AY100" s="56">
        <v>13.96</v>
      </c>
      <c r="AZ100" s="56">
        <v>21.58</v>
      </c>
      <c r="BA100" s="56">
        <v>1.22</v>
      </c>
      <c r="BB100" s="56">
        <v>79.27</v>
      </c>
      <c r="BC100" s="56">
        <v>36.96</v>
      </c>
      <c r="BD100" s="56">
        <v>0</v>
      </c>
      <c r="BE100" s="56">
        <v>0.394986</v>
      </c>
      <c r="BF100" s="56">
        <v>1.2753799999999999E-2</v>
      </c>
      <c r="BG100" s="56">
        <v>0</v>
      </c>
      <c r="BH100" s="56">
        <v>0</v>
      </c>
      <c r="BI100" s="56">
        <v>0</v>
      </c>
      <c r="BJ100" s="56">
        <v>0</v>
      </c>
      <c r="BK100" s="56">
        <v>7.4915999999999996E-2</v>
      </c>
      <c r="BL100" s="56">
        <v>0.14866399999999999</v>
      </c>
      <c r="BM100" s="56">
        <v>0.25846799999999998</v>
      </c>
      <c r="BN100" s="56">
        <v>1.0530599999999999E-2</v>
      </c>
      <c r="BO100" s="56">
        <v>0.90031799999999995</v>
      </c>
      <c r="BP100" s="56">
        <v>0.40773999999999999</v>
      </c>
      <c r="BQ100" s="56">
        <v>190.25</v>
      </c>
      <c r="BR100" s="56">
        <v>277.30900000000003</v>
      </c>
      <c r="BS100" s="56">
        <v>111.69</v>
      </c>
      <c r="BT100" s="56">
        <v>0</v>
      </c>
      <c r="BU100" s="56">
        <v>0</v>
      </c>
      <c r="BV100" s="56">
        <v>505.55700000000002</v>
      </c>
      <c r="BW100" s="56">
        <v>948.80600000000004</v>
      </c>
      <c r="BX100" s="56">
        <v>2025.88</v>
      </c>
      <c r="BY100" s="56">
        <v>119.621</v>
      </c>
      <c r="BZ100" s="56">
        <v>4179.1099999999997</v>
      </c>
      <c r="CA100" s="56">
        <v>216</v>
      </c>
      <c r="CB100" s="56">
        <v>0</v>
      </c>
      <c r="CC100" s="56">
        <v>0</v>
      </c>
      <c r="CD100" s="56">
        <v>0</v>
      </c>
      <c r="CE100" s="56">
        <v>107.027</v>
      </c>
      <c r="CF100" s="56">
        <v>0</v>
      </c>
      <c r="CG100" s="56">
        <v>43.669699999999999</v>
      </c>
      <c r="CH100" s="56">
        <v>0</v>
      </c>
      <c r="CI100" s="56">
        <v>0</v>
      </c>
      <c r="CJ100" s="56">
        <v>366.69600000000003</v>
      </c>
      <c r="CK100" s="56">
        <v>0</v>
      </c>
      <c r="CL100" s="56">
        <v>0</v>
      </c>
      <c r="CM100" s="56">
        <v>0</v>
      </c>
      <c r="CN100" s="56">
        <v>0</v>
      </c>
      <c r="CO100" s="56">
        <v>0</v>
      </c>
      <c r="CP100" s="56">
        <v>0</v>
      </c>
      <c r="CQ100" s="56">
        <v>0</v>
      </c>
      <c r="CR100" s="56">
        <v>0</v>
      </c>
      <c r="CS100" s="56">
        <v>0</v>
      </c>
      <c r="CT100" s="56">
        <v>0</v>
      </c>
      <c r="CU100" s="56">
        <v>20.99</v>
      </c>
      <c r="CV100" s="56">
        <v>10.29</v>
      </c>
      <c r="CW100" s="56">
        <v>1.17</v>
      </c>
      <c r="CX100" s="56">
        <v>0</v>
      </c>
      <c r="CY100" s="56">
        <v>8.56</v>
      </c>
      <c r="CZ100" s="56">
        <v>5.55</v>
      </c>
      <c r="DA100" s="56">
        <v>14.02</v>
      </c>
      <c r="DB100" s="56">
        <v>21.58</v>
      </c>
      <c r="DC100" s="56">
        <v>1.22</v>
      </c>
      <c r="DD100" s="56">
        <v>83.38</v>
      </c>
      <c r="DE100" s="56">
        <v>41.01</v>
      </c>
      <c r="DF100" s="56">
        <v>0</v>
      </c>
      <c r="DG100" s="56">
        <v>0.53687600000000002</v>
      </c>
      <c r="DH100" s="56">
        <v>1.2753799999999999E-2</v>
      </c>
      <c r="DI100" s="56">
        <v>0</v>
      </c>
      <c r="DJ100" s="56">
        <v>0</v>
      </c>
      <c r="DK100" s="56">
        <v>7.4915999999999996E-2</v>
      </c>
      <c r="DL100" s="56">
        <v>0.149842</v>
      </c>
      <c r="DM100" s="56">
        <v>0.25846799999999998</v>
      </c>
      <c r="DN100" s="56">
        <v>1.0530599999999999E-2</v>
      </c>
      <c r="DO100" s="56">
        <v>1.04339</v>
      </c>
      <c r="DP100" s="56">
        <v>0.54962900000000003</v>
      </c>
      <c r="DQ100" s="56" t="s">
        <v>925</v>
      </c>
      <c r="DR100" s="56" t="s">
        <v>875</v>
      </c>
      <c r="DS100" s="56" t="s">
        <v>22</v>
      </c>
      <c r="DT100" s="56">
        <v>0.143068</v>
      </c>
      <c r="DU100" s="56">
        <v>0.14188899999999999</v>
      </c>
      <c r="DV100" s="56">
        <v>4.9292400000000001</v>
      </c>
      <c r="DW100" s="56">
        <v>9.8756400000000006</v>
      </c>
      <c r="DX100" s="56"/>
      <c r="DY100" s="56"/>
      <c r="DZ100" s="56"/>
      <c r="EA100" s="56"/>
      <c r="EB100" s="56"/>
      <c r="EC100" s="56"/>
      <c r="ED100" s="56"/>
      <c r="EE100" s="56"/>
      <c r="EF100" s="56"/>
      <c r="EG100" s="56"/>
      <c r="EH100" s="56"/>
      <c r="EI100" s="56"/>
      <c r="EJ100" s="56"/>
      <c r="EK100" s="56"/>
      <c r="EL100" s="56"/>
      <c r="EM100" s="56"/>
      <c r="EN100" s="56">
        <v>181.29499999999999</v>
      </c>
      <c r="EO100" s="56">
        <v>211.24199999999999</v>
      </c>
      <c r="EP100" s="56">
        <v>111.69</v>
      </c>
      <c r="EQ100" s="56">
        <v>0</v>
      </c>
      <c r="ER100" s="56">
        <v>0</v>
      </c>
      <c r="ES100" s="56">
        <v>0</v>
      </c>
      <c r="ET100" s="56">
        <v>0</v>
      </c>
      <c r="EU100" s="56">
        <v>505.55700000000002</v>
      </c>
      <c r="EV100" s="56">
        <v>943.8</v>
      </c>
      <c r="EW100" s="56">
        <v>2025.88</v>
      </c>
      <c r="EX100" s="56">
        <v>119.621</v>
      </c>
      <c r="EY100" s="56">
        <v>4099.09</v>
      </c>
      <c r="EZ100" s="56">
        <v>205.833</v>
      </c>
      <c r="FA100" s="56">
        <v>0</v>
      </c>
      <c r="FB100" s="56">
        <v>0</v>
      </c>
      <c r="FC100" s="56">
        <v>0</v>
      </c>
      <c r="FD100" s="56">
        <v>107.027</v>
      </c>
      <c r="FE100" s="56">
        <v>0</v>
      </c>
      <c r="FF100" s="56">
        <v>43.669699999999999</v>
      </c>
      <c r="FG100" s="56">
        <v>0</v>
      </c>
      <c r="FH100" s="56">
        <v>0</v>
      </c>
      <c r="FI100" s="56">
        <v>356.53</v>
      </c>
      <c r="FJ100" s="56">
        <v>0</v>
      </c>
      <c r="FK100" s="56">
        <v>0</v>
      </c>
      <c r="FL100" s="56">
        <v>0</v>
      </c>
      <c r="FM100" s="56">
        <v>0</v>
      </c>
      <c r="FN100" s="56">
        <v>0</v>
      </c>
      <c r="FO100" s="56">
        <v>0</v>
      </c>
      <c r="FP100" s="56">
        <v>0</v>
      </c>
      <c r="FQ100" s="56">
        <v>0</v>
      </c>
      <c r="FR100" s="56">
        <v>0</v>
      </c>
      <c r="FS100" s="56">
        <v>0</v>
      </c>
      <c r="FT100" s="56">
        <v>19.93</v>
      </c>
      <c r="FU100" s="56">
        <v>7.3</v>
      </c>
      <c r="FV100" s="56">
        <v>1.17</v>
      </c>
      <c r="FW100" s="56">
        <v>0</v>
      </c>
      <c r="FX100" s="56">
        <v>8.56</v>
      </c>
      <c r="FY100" s="56">
        <v>0</v>
      </c>
      <c r="FZ100" s="56">
        <v>0</v>
      </c>
      <c r="GA100" s="56">
        <v>5.55</v>
      </c>
      <c r="GB100" s="56">
        <v>13.96</v>
      </c>
      <c r="GC100" s="56">
        <v>21.58</v>
      </c>
      <c r="GD100" s="56">
        <v>1.22</v>
      </c>
      <c r="GE100" s="56">
        <v>79.27</v>
      </c>
      <c r="GF100" s="56">
        <v>0</v>
      </c>
      <c r="GG100" s="56">
        <v>0.394986</v>
      </c>
      <c r="GH100" s="56">
        <v>1.2753799999999999E-2</v>
      </c>
      <c r="GI100" s="56">
        <v>0</v>
      </c>
      <c r="GJ100" s="56">
        <v>0</v>
      </c>
      <c r="GK100" s="56">
        <v>0</v>
      </c>
      <c r="GL100" s="56">
        <v>0</v>
      </c>
      <c r="GM100" s="56">
        <v>7.4915999999999996E-2</v>
      </c>
      <c r="GN100" s="56">
        <v>0.14866399999999999</v>
      </c>
      <c r="GO100" s="56">
        <v>0.25846799999999998</v>
      </c>
      <c r="GP100" s="56">
        <v>1.0530599999999999E-2</v>
      </c>
      <c r="GQ100" s="56">
        <v>0.90031799999999995</v>
      </c>
      <c r="GR100" s="56">
        <v>420.762</v>
      </c>
      <c r="GS100" s="56">
        <v>1095.07</v>
      </c>
      <c r="GT100" s="56">
        <v>111.69</v>
      </c>
      <c r="GU100" s="56">
        <v>0</v>
      </c>
      <c r="GV100" s="56">
        <v>0</v>
      </c>
      <c r="GW100" s="56">
        <v>2135</v>
      </c>
      <c r="GX100" s="56">
        <v>930.00099999999998</v>
      </c>
      <c r="GY100" s="56">
        <v>2637.81</v>
      </c>
      <c r="GZ100" s="56">
        <v>297.5</v>
      </c>
      <c r="HA100" s="56">
        <v>7627.83</v>
      </c>
      <c r="HB100" s="56">
        <v>350.15800000000002</v>
      </c>
      <c r="HC100" s="56">
        <v>0</v>
      </c>
      <c r="HD100" s="56">
        <v>0</v>
      </c>
      <c r="HE100" s="56">
        <v>0</v>
      </c>
      <c r="HF100" s="56">
        <v>161.63900000000001</v>
      </c>
      <c r="HG100" s="56">
        <v>0</v>
      </c>
      <c r="HH100" s="56">
        <v>65.400000000000006</v>
      </c>
      <c r="HI100" s="56">
        <v>0</v>
      </c>
      <c r="HJ100" s="56">
        <v>0</v>
      </c>
      <c r="HK100" s="56">
        <v>577.19600000000003</v>
      </c>
      <c r="HL100" s="56">
        <v>0</v>
      </c>
      <c r="HM100" s="56">
        <v>0</v>
      </c>
      <c r="HN100" s="56">
        <v>0</v>
      </c>
      <c r="HO100" s="56">
        <v>0</v>
      </c>
      <c r="HP100" s="56">
        <v>0</v>
      </c>
      <c r="HQ100" s="56">
        <v>0</v>
      </c>
      <c r="HR100" s="56">
        <v>0</v>
      </c>
      <c r="HS100" s="56">
        <v>0</v>
      </c>
      <c r="HT100" s="56">
        <v>0</v>
      </c>
      <c r="HU100" s="56">
        <v>0</v>
      </c>
      <c r="HV100" s="56">
        <v>34.94</v>
      </c>
      <c r="HW100" s="56">
        <v>41.16</v>
      </c>
      <c r="HX100" s="56">
        <v>1.17</v>
      </c>
      <c r="HY100" s="56">
        <v>0</v>
      </c>
      <c r="HZ100" s="56">
        <v>12.93</v>
      </c>
      <c r="IA100" s="56">
        <v>23.83</v>
      </c>
      <c r="IB100" s="56">
        <v>14.92</v>
      </c>
      <c r="IC100" s="56">
        <v>28.35</v>
      </c>
      <c r="ID100" s="56">
        <v>2.86</v>
      </c>
      <c r="IE100" s="56">
        <v>160.16</v>
      </c>
      <c r="IF100" s="56">
        <v>0</v>
      </c>
      <c r="IG100" s="56">
        <v>2.2516400000000001</v>
      </c>
      <c r="IH100" s="56">
        <v>1.2753799999999999E-2</v>
      </c>
      <c r="II100" s="56">
        <v>0</v>
      </c>
      <c r="IJ100" s="56">
        <v>0</v>
      </c>
      <c r="IK100" s="56">
        <v>0.33579999999999999</v>
      </c>
      <c r="IL100" s="56">
        <v>0.11074100000000001</v>
      </c>
      <c r="IM100" s="56">
        <v>0.35138000000000003</v>
      </c>
      <c r="IN100" s="56">
        <v>4.1461199999999997E-3</v>
      </c>
      <c r="IO100" s="56">
        <v>3.0664600000000002</v>
      </c>
      <c r="IP100" s="56">
        <v>44.8</v>
      </c>
      <c r="IQ100" s="56">
        <v>0</v>
      </c>
      <c r="IR100" s="56">
        <v>47.2</v>
      </c>
      <c r="IS100" s="56">
        <v>0</v>
      </c>
      <c r="IT100" s="56">
        <v>0</v>
      </c>
      <c r="IU100" s="56">
        <v>10.119999999999999</v>
      </c>
      <c r="IV100" s="56">
        <v>26.84</v>
      </c>
      <c r="IW100" s="56">
        <v>13.2</v>
      </c>
      <c r="IX100" s="56">
        <v>27.81</v>
      </c>
      <c r="IY100" s="56">
        <v>10.119999999999999</v>
      </c>
      <c r="IZ100" s="56">
        <v>26.84</v>
      </c>
      <c r="JA100" s="56">
        <v>46.09</v>
      </c>
      <c r="JB100" s="56">
        <v>44.11</v>
      </c>
      <c r="JC100" s="56">
        <v>1</v>
      </c>
      <c r="JD100" s="56"/>
      <c r="JE100" s="56"/>
      <c r="JF100" s="56"/>
      <c r="JG100" s="56"/>
      <c r="JH100" s="56"/>
      <c r="JI100" s="56"/>
      <c r="JJ100" s="56"/>
      <c r="JK100" s="56"/>
      <c r="JL100" s="56"/>
      <c r="JM100" s="56"/>
      <c r="JN100" s="56"/>
      <c r="JO100" s="56"/>
    </row>
    <row r="101" spans="1:275" x14ac:dyDescent="0.25">
      <c r="A101" s="58">
        <v>43069.352268518516</v>
      </c>
      <c r="B101" s="56" t="s">
        <v>467</v>
      </c>
      <c r="C101" s="56" t="s">
        <v>670</v>
      </c>
      <c r="D101" s="56">
        <v>12</v>
      </c>
      <c r="E101" s="56">
        <v>1</v>
      </c>
      <c r="F101" s="56">
        <v>2100</v>
      </c>
      <c r="G101" s="56" t="s">
        <v>104</v>
      </c>
      <c r="H101" s="56" t="s">
        <v>134</v>
      </c>
      <c r="I101" s="56">
        <v>-1.43</v>
      </c>
      <c r="J101" s="56">
        <v>48</v>
      </c>
      <c r="K101" s="56">
        <v>166.267</v>
      </c>
      <c r="L101" s="56">
        <v>350.35899999999998</v>
      </c>
      <c r="M101" s="56">
        <v>111.69</v>
      </c>
      <c r="N101" s="56">
        <v>0</v>
      </c>
      <c r="O101" s="56">
        <v>0</v>
      </c>
      <c r="P101" s="56">
        <v>0</v>
      </c>
      <c r="Q101" s="56">
        <v>0</v>
      </c>
      <c r="R101" s="56">
        <v>505.55700000000002</v>
      </c>
      <c r="S101" s="56">
        <v>948.84799999999996</v>
      </c>
      <c r="T101" s="56">
        <v>2025.88</v>
      </c>
      <c r="U101" s="56">
        <v>119.621</v>
      </c>
      <c r="V101" s="56">
        <v>4228.22</v>
      </c>
      <c r="W101" s="56">
        <v>188.77</v>
      </c>
      <c r="X101" s="56">
        <v>0</v>
      </c>
      <c r="Y101" s="56">
        <v>0</v>
      </c>
      <c r="Z101" s="56">
        <v>0</v>
      </c>
      <c r="AA101" s="56">
        <v>107.027</v>
      </c>
      <c r="AB101" s="56">
        <v>0</v>
      </c>
      <c r="AC101" s="56">
        <v>43.669699999999999</v>
      </c>
      <c r="AD101" s="56">
        <v>0</v>
      </c>
      <c r="AE101" s="56">
        <v>0</v>
      </c>
      <c r="AF101" s="56">
        <v>339.46699999999998</v>
      </c>
      <c r="AG101" s="56">
        <v>0</v>
      </c>
      <c r="AH101" s="56">
        <v>0</v>
      </c>
      <c r="AI101" s="56">
        <v>0</v>
      </c>
      <c r="AJ101" s="56">
        <v>0</v>
      </c>
      <c r="AK101" s="56">
        <v>0</v>
      </c>
      <c r="AL101" s="56">
        <v>0</v>
      </c>
      <c r="AM101" s="56">
        <v>0</v>
      </c>
      <c r="AN101" s="56">
        <v>0</v>
      </c>
      <c r="AO101" s="56">
        <v>0</v>
      </c>
      <c r="AP101" s="56">
        <v>0</v>
      </c>
      <c r="AQ101" s="56">
        <v>18.34</v>
      </c>
      <c r="AR101" s="56">
        <v>14.37</v>
      </c>
      <c r="AS101" s="56">
        <v>1.17</v>
      </c>
      <c r="AT101" s="56">
        <v>0</v>
      </c>
      <c r="AU101" s="56">
        <v>8.56</v>
      </c>
      <c r="AV101" s="56">
        <v>0</v>
      </c>
      <c r="AW101" s="56">
        <v>0</v>
      </c>
      <c r="AX101" s="56">
        <v>5.55</v>
      </c>
      <c r="AY101" s="56">
        <v>14.01</v>
      </c>
      <c r="AZ101" s="56">
        <v>21.58</v>
      </c>
      <c r="BA101" s="56">
        <v>1.22</v>
      </c>
      <c r="BB101" s="56">
        <v>84.8</v>
      </c>
      <c r="BC101" s="56">
        <v>42.44</v>
      </c>
      <c r="BD101" s="56">
        <v>0</v>
      </c>
      <c r="BE101" s="56">
        <v>0.84653900000000004</v>
      </c>
      <c r="BF101" s="56">
        <v>1.2753799999999999E-2</v>
      </c>
      <c r="BG101" s="56">
        <v>0</v>
      </c>
      <c r="BH101" s="56">
        <v>0</v>
      </c>
      <c r="BI101" s="56">
        <v>0</v>
      </c>
      <c r="BJ101" s="56">
        <v>0</v>
      </c>
      <c r="BK101" s="56">
        <v>7.4915999999999996E-2</v>
      </c>
      <c r="BL101" s="56">
        <v>0.14943400000000001</v>
      </c>
      <c r="BM101" s="56">
        <v>0.25846799999999998</v>
      </c>
      <c r="BN101" s="56">
        <v>1.0530599999999999E-2</v>
      </c>
      <c r="BO101" s="56">
        <v>1.3526400000000001</v>
      </c>
      <c r="BP101" s="56">
        <v>0.85929299999999997</v>
      </c>
      <c r="BQ101" s="56">
        <v>190.25</v>
      </c>
      <c r="BR101" s="56">
        <v>277.30900000000003</v>
      </c>
      <c r="BS101" s="56">
        <v>111.69</v>
      </c>
      <c r="BT101" s="56">
        <v>0</v>
      </c>
      <c r="BU101" s="56">
        <v>0</v>
      </c>
      <c r="BV101" s="56">
        <v>505.55700000000002</v>
      </c>
      <c r="BW101" s="56">
        <v>948.80600000000004</v>
      </c>
      <c r="BX101" s="56">
        <v>2025.88</v>
      </c>
      <c r="BY101" s="56">
        <v>119.621</v>
      </c>
      <c r="BZ101" s="56">
        <v>4179.1099999999997</v>
      </c>
      <c r="CA101" s="56">
        <v>216</v>
      </c>
      <c r="CB101" s="56">
        <v>0</v>
      </c>
      <c r="CC101" s="56">
        <v>0</v>
      </c>
      <c r="CD101" s="56">
        <v>0</v>
      </c>
      <c r="CE101" s="56">
        <v>107.027</v>
      </c>
      <c r="CF101" s="56">
        <v>0</v>
      </c>
      <c r="CG101" s="56">
        <v>43.669699999999999</v>
      </c>
      <c r="CH101" s="56">
        <v>0</v>
      </c>
      <c r="CI101" s="56">
        <v>0</v>
      </c>
      <c r="CJ101" s="56">
        <v>366.69600000000003</v>
      </c>
      <c r="CK101" s="56">
        <v>0</v>
      </c>
      <c r="CL101" s="56">
        <v>0</v>
      </c>
      <c r="CM101" s="56">
        <v>0</v>
      </c>
      <c r="CN101" s="56">
        <v>0</v>
      </c>
      <c r="CO101" s="56">
        <v>0</v>
      </c>
      <c r="CP101" s="56">
        <v>0</v>
      </c>
      <c r="CQ101" s="56">
        <v>0</v>
      </c>
      <c r="CR101" s="56">
        <v>0</v>
      </c>
      <c r="CS101" s="56">
        <v>0</v>
      </c>
      <c r="CT101" s="56">
        <v>0</v>
      </c>
      <c r="CU101" s="56">
        <v>20.99</v>
      </c>
      <c r="CV101" s="56">
        <v>10.29</v>
      </c>
      <c r="CW101" s="56">
        <v>1.17</v>
      </c>
      <c r="CX101" s="56">
        <v>0</v>
      </c>
      <c r="CY101" s="56">
        <v>8.56</v>
      </c>
      <c r="CZ101" s="56">
        <v>5.55</v>
      </c>
      <c r="DA101" s="56">
        <v>14.02</v>
      </c>
      <c r="DB101" s="56">
        <v>21.58</v>
      </c>
      <c r="DC101" s="56">
        <v>1.22</v>
      </c>
      <c r="DD101" s="56">
        <v>83.38</v>
      </c>
      <c r="DE101" s="56">
        <v>41.01</v>
      </c>
      <c r="DF101" s="56">
        <v>0</v>
      </c>
      <c r="DG101" s="56">
        <v>0.53687600000000002</v>
      </c>
      <c r="DH101" s="56">
        <v>1.2753799999999999E-2</v>
      </c>
      <c r="DI101" s="56">
        <v>0</v>
      </c>
      <c r="DJ101" s="56">
        <v>0</v>
      </c>
      <c r="DK101" s="56">
        <v>7.4915999999999996E-2</v>
      </c>
      <c r="DL101" s="56">
        <v>0.149842</v>
      </c>
      <c r="DM101" s="56">
        <v>0.25846799999999998</v>
      </c>
      <c r="DN101" s="56">
        <v>1.0530599999999999E-2</v>
      </c>
      <c r="DO101" s="56">
        <v>1.04339</v>
      </c>
      <c r="DP101" s="56">
        <v>0.54962900000000003</v>
      </c>
      <c r="DQ101" s="56" t="s">
        <v>925</v>
      </c>
      <c r="DR101" s="56" t="s">
        <v>875</v>
      </c>
      <c r="DS101" s="56" t="s">
        <v>22</v>
      </c>
      <c r="DT101" s="56">
        <v>-0.309255</v>
      </c>
      <c r="DU101" s="56">
        <v>-0.30966300000000002</v>
      </c>
      <c r="DV101" s="56">
        <v>-1.70305</v>
      </c>
      <c r="DW101" s="56">
        <v>-3.4869500000000002</v>
      </c>
      <c r="DX101" s="56"/>
      <c r="DY101" s="56"/>
      <c r="DZ101" s="56"/>
      <c r="EA101" s="56"/>
      <c r="EB101" s="56"/>
      <c r="EC101" s="56"/>
      <c r="ED101" s="56"/>
      <c r="EE101" s="56"/>
      <c r="EF101" s="56"/>
      <c r="EG101" s="56"/>
      <c r="EH101" s="56"/>
      <c r="EI101" s="56"/>
      <c r="EJ101" s="56"/>
      <c r="EK101" s="56"/>
      <c r="EL101" s="56"/>
      <c r="EM101" s="56"/>
      <c r="EN101" s="56">
        <v>166.267</v>
      </c>
      <c r="EO101" s="56">
        <v>350.35899999999998</v>
      </c>
      <c r="EP101" s="56">
        <v>111.69</v>
      </c>
      <c r="EQ101" s="56">
        <v>0</v>
      </c>
      <c r="ER101" s="56">
        <v>0</v>
      </c>
      <c r="ES101" s="56">
        <v>0</v>
      </c>
      <c r="ET101" s="56">
        <v>0</v>
      </c>
      <c r="EU101" s="56">
        <v>505.55700000000002</v>
      </c>
      <c r="EV101" s="56">
        <v>948.84799999999996</v>
      </c>
      <c r="EW101" s="56">
        <v>2025.88</v>
      </c>
      <c r="EX101" s="56">
        <v>119.621</v>
      </c>
      <c r="EY101" s="56">
        <v>4228.22</v>
      </c>
      <c r="EZ101" s="56">
        <v>188.77</v>
      </c>
      <c r="FA101" s="56">
        <v>0</v>
      </c>
      <c r="FB101" s="56">
        <v>0</v>
      </c>
      <c r="FC101" s="56">
        <v>0</v>
      </c>
      <c r="FD101" s="56">
        <v>107.027</v>
      </c>
      <c r="FE101" s="56">
        <v>0</v>
      </c>
      <c r="FF101" s="56">
        <v>43.669699999999999</v>
      </c>
      <c r="FG101" s="56">
        <v>0</v>
      </c>
      <c r="FH101" s="56">
        <v>0</v>
      </c>
      <c r="FI101" s="56">
        <v>339.46699999999998</v>
      </c>
      <c r="FJ101" s="56">
        <v>0</v>
      </c>
      <c r="FK101" s="56">
        <v>0</v>
      </c>
      <c r="FL101" s="56">
        <v>0</v>
      </c>
      <c r="FM101" s="56">
        <v>0</v>
      </c>
      <c r="FN101" s="56">
        <v>0</v>
      </c>
      <c r="FO101" s="56">
        <v>0</v>
      </c>
      <c r="FP101" s="56">
        <v>0</v>
      </c>
      <c r="FQ101" s="56">
        <v>0</v>
      </c>
      <c r="FR101" s="56">
        <v>0</v>
      </c>
      <c r="FS101" s="56">
        <v>0</v>
      </c>
      <c r="FT101" s="56">
        <v>18.34</v>
      </c>
      <c r="FU101" s="56">
        <v>14.37</v>
      </c>
      <c r="FV101" s="56">
        <v>1.17</v>
      </c>
      <c r="FW101" s="56">
        <v>0</v>
      </c>
      <c r="FX101" s="56">
        <v>8.56</v>
      </c>
      <c r="FY101" s="56">
        <v>0</v>
      </c>
      <c r="FZ101" s="56">
        <v>0</v>
      </c>
      <c r="GA101" s="56">
        <v>5.55</v>
      </c>
      <c r="GB101" s="56">
        <v>14.01</v>
      </c>
      <c r="GC101" s="56">
        <v>21.58</v>
      </c>
      <c r="GD101" s="56">
        <v>1.22</v>
      </c>
      <c r="GE101" s="56">
        <v>84.8</v>
      </c>
      <c r="GF101" s="56">
        <v>0</v>
      </c>
      <c r="GG101" s="56">
        <v>0.84653900000000004</v>
      </c>
      <c r="GH101" s="56">
        <v>1.2753799999999999E-2</v>
      </c>
      <c r="GI101" s="56">
        <v>0</v>
      </c>
      <c r="GJ101" s="56">
        <v>0</v>
      </c>
      <c r="GK101" s="56">
        <v>0</v>
      </c>
      <c r="GL101" s="56">
        <v>0</v>
      </c>
      <c r="GM101" s="56">
        <v>7.4915999999999996E-2</v>
      </c>
      <c r="GN101" s="56">
        <v>0.14943400000000001</v>
      </c>
      <c r="GO101" s="56">
        <v>0.25846799999999998</v>
      </c>
      <c r="GP101" s="56">
        <v>1.0530599999999999E-2</v>
      </c>
      <c r="GQ101" s="56">
        <v>1.3526400000000001</v>
      </c>
      <c r="GR101" s="56">
        <v>420.762</v>
      </c>
      <c r="GS101" s="56">
        <v>1095.07</v>
      </c>
      <c r="GT101" s="56">
        <v>111.69</v>
      </c>
      <c r="GU101" s="56">
        <v>0</v>
      </c>
      <c r="GV101" s="56">
        <v>0</v>
      </c>
      <c r="GW101" s="56">
        <v>2135</v>
      </c>
      <c r="GX101" s="56">
        <v>930.00099999999998</v>
      </c>
      <c r="GY101" s="56">
        <v>2637.81</v>
      </c>
      <c r="GZ101" s="56">
        <v>297.5</v>
      </c>
      <c r="HA101" s="56">
        <v>7627.83</v>
      </c>
      <c r="HB101" s="56">
        <v>350.15800000000002</v>
      </c>
      <c r="HC101" s="56">
        <v>0</v>
      </c>
      <c r="HD101" s="56">
        <v>0</v>
      </c>
      <c r="HE101" s="56">
        <v>0</v>
      </c>
      <c r="HF101" s="56">
        <v>161.63900000000001</v>
      </c>
      <c r="HG101" s="56">
        <v>0</v>
      </c>
      <c r="HH101" s="56">
        <v>65.400000000000006</v>
      </c>
      <c r="HI101" s="56">
        <v>0</v>
      </c>
      <c r="HJ101" s="56">
        <v>0</v>
      </c>
      <c r="HK101" s="56">
        <v>577.19600000000003</v>
      </c>
      <c r="HL101" s="56">
        <v>0</v>
      </c>
      <c r="HM101" s="56">
        <v>0</v>
      </c>
      <c r="HN101" s="56">
        <v>0</v>
      </c>
      <c r="HO101" s="56">
        <v>0</v>
      </c>
      <c r="HP101" s="56">
        <v>0</v>
      </c>
      <c r="HQ101" s="56">
        <v>0</v>
      </c>
      <c r="HR101" s="56">
        <v>0</v>
      </c>
      <c r="HS101" s="56">
        <v>0</v>
      </c>
      <c r="HT101" s="56">
        <v>0</v>
      </c>
      <c r="HU101" s="56">
        <v>0</v>
      </c>
      <c r="HV101" s="56">
        <v>34.94</v>
      </c>
      <c r="HW101" s="56">
        <v>41.16</v>
      </c>
      <c r="HX101" s="56">
        <v>1.17</v>
      </c>
      <c r="HY101" s="56">
        <v>0</v>
      </c>
      <c r="HZ101" s="56">
        <v>12.93</v>
      </c>
      <c r="IA101" s="56">
        <v>23.83</v>
      </c>
      <c r="IB101" s="56">
        <v>14.92</v>
      </c>
      <c r="IC101" s="56">
        <v>28.35</v>
      </c>
      <c r="ID101" s="56">
        <v>2.86</v>
      </c>
      <c r="IE101" s="56">
        <v>160.16</v>
      </c>
      <c r="IF101" s="56">
        <v>0</v>
      </c>
      <c r="IG101" s="56">
        <v>2.2516400000000001</v>
      </c>
      <c r="IH101" s="56">
        <v>1.2753799999999999E-2</v>
      </c>
      <c r="II101" s="56">
        <v>0</v>
      </c>
      <c r="IJ101" s="56">
        <v>0</v>
      </c>
      <c r="IK101" s="56">
        <v>0.33579999999999999</v>
      </c>
      <c r="IL101" s="56">
        <v>0.11074100000000001</v>
      </c>
      <c r="IM101" s="56">
        <v>0.35138000000000003</v>
      </c>
      <c r="IN101" s="56">
        <v>4.1461199999999997E-3</v>
      </c>
      <c r="IO101" s="56">
        <v>3.0664600000000002</v>
      </c>
      <c r="IP101" s="56">
        <v>48</v>
      </c>
      <c r="IQ101" s="56">
        <v>0</v>
      </c>
      <c r="IR101" s="56">
        <v>47.2</v>
      </c>
      <c r="IS101" s="56">
        <v>0</v>
      </c>
      <c r="IT101" s="56">
        <v>0</v>
      </c>
      <c r="IU101" s="56">
        <v>17.059999999999999</v>
      </c>
      <c r="IV101" s="56">
        <v>25.38</v>
      </c>
      <c r="IW101" s="56">
        <v>13.2</v>
      </c>
      <c r="IX101" s="56">
        <v>27.81</v>
      </c>
      <c r="IY101" s="56">
        <v>17.059999999999999</v>
      </c>
      <c r="IZ101" s="56">
        <v>25.38</v>
      </c>
      <c r="JA101" s="56">
        <v>46.09</v>
      </c>
      <c r="JB101" s="56">
        <v>44.11</v>
      </c>
      <c r="JC101" s="56">
        <v>1</v>
      </c>
      <c r="JD101" s="56"/>
      <c r="JE101" s="56"/>
      <c r="JF101" s="56"/>
      <c r="JG101" s="56"/>
      <c r="JH101" s="56"/>
      <c r="JI101" s="56"/>
      <c r="JJ101" s="56"/>
      <c r="JK101" s="56"/>
      <c r="JL101" s="56"/>
      <c r="JM101" s="56"/>
      <c r="JN101" s="56"/>
      <c r="JO101" s="56"/>
    </row>
    <row r="102" spans="1:275" x14ac:dyDescent="0.25">
      <c r="A102" s="58">
        <v>43069.35260416667</v>
      </c>
      <c r="B102" s="56" t="s">
        <v>468</v>
      </c>
      <c r="C102" s="56" t="s">
        <v>671</v>
      </c>
      <c r="D102" s="56">
        <v>12</v>
      </c>
      <c r="E102" s="56">
        <v>1</v>
      </c>
      <c r="F102" s="56">
        <v>2100</v>
      </c>
      <c r="G102" s="56" t="s">
        <v>104</v>
      </c>
      <c r="H102" s="56" t="s">
        <v>105</v>
      </c>
      <c r="I102" s="56">
        <v>5.24</v>
      </c>
      <c r="J102" s="56">
        <v>44.2</v>
      </c>
      <c r="K102" s="56">
        <v>183.601</v>
      </c>
      <c r="L102" s="56">
        <v>183.75700000000001</v>
      </c>
      <c r="M102" s="56">
        <v>111.69</v>
      </c>
      <c r="N102" s="56">
        <v>0</v>
      </c>
      <c r="O102" s="56">
        <v>0</v>
      </c>
      <c r="P102" s="56">
        <v>0</v>
      </c>
      <c r="Q102" s="56">
        <v>0</v>
      </c>
      <c r="R102" s="56">
        <v>505.55700000000002</v>
      </c>
      <c r="S102" s="56">
        <v>943.20899999999995</v>
      </c>
      <c r="T102" s="56">
        <v>2025.88</v>
      </c>
      <c r="U102" s="56">
        <v>119.621</v>
      </c>
      <c r="V102" s="56">
        <v>4073.32</v>
      </c>
      <c r="W102" s="56">
        <v>208.45099999999999</v>
      </c>
      <c r="X102" s="56">
        <v>0</v>
      </c>
      <c r="Y102" s="56">
        <v>0</v>
      </c>
      <c r="Z102" s="56">
        <v>0</v>
      </c>
      <c r="AA102" s="56">
        <v>107.027</v>
      </c>
      <c r="AB102" s="56">
        <v>0</v>
      </c>
      <c r="AC102" s="56">
        <v>43.669699999999999</v>
      </c>
      <c r="AD102" s="56">
        <v>0</v>
      </c>
      <c r="AE102" s="56">
        <v>0</v>
      </c>
      <c r="AF102" s="56">
        <v>359.14699999999999</v>
      </c>
      <c r="AG102" s="56">
        <v>0</v>
      </c>
      <c r="AH102" s="56">
        <v>0</v>
      </c>
      <c r="AI102" s="56">
        <v>0</v>
      </c>
      <c r="AJ102" s="56">
        <v>0</v>
      </c>
      <c r="AK102" s="56">
        <v>0</v>
      </c>
      <c r="AL102" s="56">
        <v>0</v>
      </c>
      <c r="AM102" s="56">
        <v>0</v>
      </c>
      <c r="AN102" s="56">
        <v>0</v>
      </c>
      <c r="AO102" s="56">
        <v>0</v>
      </c>
      <c r="AP102" s="56">
        <v>0</v>
      </c>
      <c r="AQ102" s="56">
        <v>20.170000000000002</v>
      </c>
      <c r="AR102" s="56">
        <v>5.87</v>
      </c>
      <c r="AS102" s="56">
        <v>1.17</v>
      </c>
      <c r="AT102" s="56">
        <v>0</v>
      </c>
      <c r="AU102" s="56">
        <v>8.56</v>
      </c>
      <c r="AV102" s="56">
        <v>0</v>
      </c>
      <c r="AW102" s="56">
        <v>0</v>
      </c>
      <c r="AX102" s="56">
        <v>5.55</v>
      </c>
      <c r="AY102" s="56">
        <v>13.95</v>
      </c>
      <c r="AZ102" s="56">
        <v>21.58</v>
      </c>
      <c r="BA102" s="56">
        <v>1.22</v>
      </c>
      <c r="BB102" s="56">
        <v>78.069999999999993</v>
      </c>
      <c r="BC102" s="56">
        <v>35.770000000000003</v>
      </c>
      <c r="BD102" s="56">
        <v>0</v>
      </c>
      <c r="BE102" s="56">
        <v>0.31010599999999999</v>
      </c>
      <c r="BF102" s="56">
        <v>1.2753799999999999E-2</v>
      </c>
      <c r="BG102" s="56">
        <v>0</v>
      </c>
      <c r="BH102" s="56">
        <v>0</v>
      </c>
      <c r="BI102" s="56">
        <v>0</v>
      </c>
      <c r="BJ102" s="56">
        <v>0</v>
      </c>
      <c r="BK102" s="56">
        <v>7.4915999999999996E-2</v>
      </c>
      <c r="BL102" s="56">
        <v>0.148508</v>
      </c>
      <c r="BM102" s="56">
        <v>0.25846799999999998</v>
      </c>
      <c r="BN102" s="56">
        <v>1.0530599999999999E-2</v>
      </c>
      <c r="BO102" s="56">
        <v>0.81528199999999995</v>
      </c>
      <c r="BP102" s="56">
        <v>0.32285999999999998</v>
      </c>
      <c r="BQ102" s="56">
        <v>190.249</v>
      </c>
      <c r="BR102" s="56">
        <v>277.30399999999997</v>
      </c>
      <c r="BS102" s="56">
        <v>111.69</v>
      </c>
      <c r="BT102" s="56">
        <v>0</v>
      </c>
      <c r="BU102" s="56">
        <v>0</v>
      </c>
      <c r="BV102" s="56">
        <v>505.55700000000002</v>
      </c>
      <c r="BW102" s="56">
        <v>948.80600000000004</v>
      </c>
      <c r="BX102" s="56">
        <v>2025.88</v>
      </c>
      <c r="BY102" s="56">
        <v>119.621</v>
      </c>
      <c r="BZ102" s="56">
        <v>4179.1099999999997</v>
      </c>
      <c r="CA102" s="56">
        <v>215.99799999999999</v>
      </c>
      <c r="CB102" s="56">
        <v>0</v>
      </c>
      <c r="CC102" s="56">
        <v>0</v>
      </c>
      <c r="CD102" s="56">
        <v>0</v>
      </c>
      <c r="CE102" s="56">
        <v>107.027</v>
      </c>
      <c r="CF102" s="56">
        <v>0</v>
      </c>
      <c r="CG102" s="56">
        <v>43.669699999999999</v>
      </c>
      <c r="CH102" s="56">
        <v>0</v>
      </c>
      <c r="CI102" s="56">
        <v>0</v>
      </c>
      <c r="CJ102" s="56">
        <v>366.69499999999999</v>
      </c>
      <c r="CK102" s="56">
        <v>0</v>
      </c>
      <c r="CL102" s="56">
        <v>0</v>
      </c>
      <c r="CM102" s="56">
        <v>0</v>
      </c>
      <c r="CN102" s="56">
        <v>0</v>
      </c>
      <c r="CO102" s="56">
        <v>0</v>
      </c>
      <c r="CP102" s="56">
        <v>0</v>
      </c>
      <c r="CQ102" s="56">
        <v>0</v>
      </c>
      <c r="CR102" s="56">
        <v>0</v>
      </c>
      <c r="CS102" s="56">
        <v>0</v>
      </c>
      <c r="CT102" s="56">
        <v>0</v>
      </c>
      <c r="CU102" s="56">
        <v>20.99</v>
      </c>
      <c r="CV102" s="56">
        <v>10.29</v>
      </c>
      <c r="CW102" s="56">
        <v>1.17</v>
      </c>
      <c r="CX102" s="56">
        <v>0</v>
      </c>
      <c r="CY102" s="56">
        <v>8.56</v>
      </c>
      <c r="CZ102" s="56">
        <v>5.55</v>
      </c>
      <c r="DA102" s="56">
        <v>14.02</v>
      </c>
      <c r="DB102" s="56">
        <v>21.58</v>
      </c>
      <c r="DC102" s="56">
        <v>1.22</v>
      </c>
      <c r="DD102" s="56">
        <v>83.38</v>
      </c>
      <c r="DE102" s="56">
        <v>41.01</v>
      </c>
      <c r="DF102" s="56">
        <v>0</v>
      </c>
      <c r="DG102" s="56">
        <v>0.53686400000000001</v>
      </c>
      <c r="DH102" s="56">
        <v>1.2753799999999999E-2</v>
      </c>
      <c r="DI102" s="56">
        <v>0</v>
      </c>
      <c r="DJ102" s="56">
        <v>0</v>
      </c>
      <c r="DK102" s="56">
        <v>7.4915999999999996E-2</v>
      </c>
      <c r="DL102" s="56">
        <v>0.149842</v>
      </c>
      <c r="DM102" s="56">
        <v>0.25846799999999998</v>
      </c>
      <c r="DN102" s="56">
        <v>1.0530599999999999E-2</v>
      </c>
      <c r="DO102" s="56">
        <v>1.0433699999999999</v>
      </c>
      <c r="DP102" s="56">
        <v>0.54961700000000002</v>
      </c>
      <c r="DQ102" s="56" t="s">
        <v>925</v>
      </c>
      <c r="DR102" s="56" t="s">
        <v>875</v>
      </c>
      <c r="DS102" s="56" t="s">
        <v>22</v>
      </c>
      <c r="DT102" s="56">
        <v>0.22809199999999999</v>
      </c>
      <c r="DU102" s="56">
        <v>0.22675799999999999</v>
      </c>
      <c r="DV102" s="56">
        <v>6.36843</v>
      </c>
      <c r="DW102" s="56">
        <v>12.7774</v>
      </c>
      <c r="DX102" s="56"/>
      <c r="DY102" s="56"/>
      <c r="DZ102" s="56"/>
      <c r="EA102" s="56"/>
      <c r="EB102" s="56"/>
      <c r="EC102" s="56"/>
      <c r="ED102" s="56"/>
      <c r="EE102" s="56"/>
      <c r="EF102" s="56"/>
      <c r="EG102" s="56"/>
      <c r="EH102" s="56"/>
      <c r="EI102" s="56"/>
      <c r="EJ102" s="56"/>
      <c r="EK102" s="56"/>
      <c r="EL102" s="56"/>
      <c r="EM102" s="56"/>
      <c r="EN102" s="56">
        <v>183.601</v>
      </c>
      <c r="EO102" s="56">
        <v>183.75700000000001</v>
      </c>
      <c r="EP102" s="56">
        <v>111.69</v>
      </c>
      <c r="EQ102" s="56">
        <v>0</v>
      </c>
      <c r="ER102" s="56">
        <v>0</v>
      </c>
      <c r="ES102" s="56">
        <v>0</v>
      </c>
      <c r="ET102" s="56">
        <v>0</v>
      </c>
      <c r="EU102" s="56">
        <v>505.55700000000002</v>
      </c>
      <c r="EV102" s="56">
        <v>943.20899999999995</v>
      </c>
      <c r="EW102" s="56">
        <v>2025.88</v>
      </c>
      <c r="EX102" s="56">
        <v>119.621</v>
      </c>
      <c r="EY102" s="56">
        <v>4073.32</v>
      </c>
      <c r="EZ102" s="56">
        <v>208.45099999999999</v>
      </c>
      <c r="FA102" s="56">
        <v>0</v>
      </c>
      <c r="FB102" s="56">
        <v>0</v>
      </c>
      <c r="FC102" s="56">
        <v>0</v>
      </c>
      <c r="FD102" s="56">
        <v>107.027</v>
      </c>
      <c r="FE102" s="56">
        <v>0</v>
      </c>
      <c r="FF102" s="56">
        <v>43.669699999999999</v>
      </c>
      <c r="FG102" s="56">
        <v>0</v>
      </c>
      <c r="FH102" s="56">
        <v>0</v>
      </c>
      <c r="FI102" s="56">
        <v>359.14699999999999</v>
      </c>
      <c r="FJ102" s="56">
        <v>0</v>
      </c>
      <c r="FK102" s="56">
        <v>0</v>
      </c>
      <c r="FL102" s="56">
        <v>0</v>
      </c>
      <c r="FM102" s="56">
        <v>0</v>
      </c>
      <c r="FN102" s="56">
        <v>0</v>
      </c>
      <c r="FO102" s="56">
        <v>0</v>
      </c>
      <c r="FP102" s="56">
        <v>0</v>
      </c>
      <c r="FQ102" s="56">
        <v>0</v>
      </c>
      <c r="FR102" s="56">
        <v>0</v>
      </c>
      <c r="FS102" s="56">
        <v>0</v>
      </c>
      <c r="FT102" s="56">
        <v>20.170000000000002</v>
      </c>
      <c r="FU102" s="56">
        <v>5.87</v>
      </c>
      <c r="FV102" s="56">
        <v>1.17</v>
      </c>
      <c r="FW102" s="56">
        <v>0</v>
      </c>
      <c r="FX102" s="56">
        <v>8.56</v>
      </c>
      <c r="FY102" s="56">
        <v>0</v>
      </c>
      <c r="FZ102" s="56">
        <v>0</v>
      </c>
      <c r="GA102" s="56">
        <v>5.55</v>
      </c>
      <c r="GB102" s="56">
        <v>13.95</v>
      </c>
      <c r="GC102" s="56">
        <v>21.58</v>
      </c>
      <c r="GD102" s="56">
        <v>1.22</v>
      </c>
      <c r="GE102" s="56">
        <v>78.069999999999993</v>
      </c>
      <c r="GF102" s="56">
        <v>0</v>
      </c>
      <c r="GG102" s="56">
        <v>0.31010599999999999</v>
      </c>
      <c r="GH102" s="56">
        <v>1.2753799999999999E-2</v>
      </c>
      <c r="GI102" s="56">
        <v>0</v>
      </c>
      <c r="GJ102" s="56">
        <v>0</v>
      </c>
      <c r="GK102" s="56">
        <v>0</v>
      </c>
      <c r="GL102" s="56">
        <v>0</v>
      </c>
      <c r="GM102" s="56">
        <v>7.4915999999999996E-2</v>
      </c>
      <c r="GN102" s="56">
        <v>0.148508</v>
      </c>
      <c r="GO102" s="56">
        <v>0.25846799999999998</v>
      </c>
      <c r="GP102" s="56">
        <v>1.0530599999999999E-2</v>
      </c>
      <c r="GQ102" s="56">
        <v>0.81528199999999995</v>
      </c>
      <c r="GR102" s="56">
        <v>420.762</v>
      </c>
      <c r="GS102" s="56">
        <v>1095.07</v>
      </c>
      <c r="GT102" s="56">
        <v>111.69</v>
      </c>
      <c r="GU102" s="56">
        <v>0</v>
      </c>
      <c r="GV102" s="56">
        <v>0</v>
      </c>
      <c r="GW102" s="56">
        <v>2135</v>
      </c>
      <c r="GX102" s="56">
        <v>930.00099999999998</v>
      </c>
      <c r="GY102" s="56">
        <v>2637.81</v>
      </c>
      <c r="GZ102" s="56">
        <v>297.5</v>
      </c>
      <c r="HA102" s="56">
        <v>7627.83</v>
      </c>
      <c r="HB102" s="56">
        <v>350.15800000000002</v>
      </c>
      <c r="HC102" s="56">
        <v>0</v>
      </c>
      <c r="HD102" s="56">
        <v>0</v>
      </c>
      <c r="HE102" s="56">
        <v>0</v>
      </c>
      <c r="HF102" s="56">
        <v>161.63900000000001</v>
      </c>
      <c r="HG102" s="56">
        <v>0</v>
      </c>
      <c r="HH102" s="56">
        <v>65.400000000000006</v>
      </c>
      <c r="HI102" s="56">
        <v>0</v>
      </c>
      <c r="HJ102" s="56">
        <v>0</v>
      </c>
      <c r="HK102" s="56">
        <v>577.19600000000003</v>
      </c>
      <c r="HL102" s="56">
        <v>0</v>
      </c>
      <c r="HM102" s="56">
        <v>0</v>
      </c>
      <c r="HN102" s="56">
        <v>0</v>
      </c>
      <c r="HO102" s="56">
        <v>0</v>
      </c>
      <c r="HP102" s="56">
        <v>0</v>
      </c>
      <c r="HQ102" s="56">
        <v>0</v>
      </c>
      <c r="HR102" s="56">
        <v>0</v>
      </c>
      <c r="HS102" s="56">
        <v>0</v>
      </c>
      <c r="HT102" s="56">
        <v>0</v>
      </c>
      <c r="HU102" s="56">
        <v>0</v>
      </c>
      <c r="HV102" s="56">
        <v>34.94</v>
      </c>
      <c r="HW102" s="56">
        <v>41.16</v>
      </c>
      <c r="HX102" s="56">
        <v>1.17</v>
      </c>
      <c r="HY102" s="56">
        <v>0</v>
      </c>
      <c r="HZ102" s="56">
        <v>12.93</v>
      </c>
      <c r="IA102" s="56">
        <v>23.83</v>
      </c>
      <c r="IB102" s="56">
        <v>14.92</v>
      </c>
      <c r="IC102" s="56">
        <v>28.35</v>
      </c>
      <c r="ID102" s="56">
        <v>2.86</v>
      </c>
      <c r="IE102" s="56">
        <v>160.16</v>
      </c>
      <c r="IF102" s="56">
        <v>0</v>
      </c>
      <c r="IG102" s="56">
        <v>2.2516400000000001</v>
      </c>
      <c r="IH102" s="56">
        <v>1.2753799999999999E-2</v>
      </c>
      <c r="II102" s="56">
        <v>0</v>
      </c>
      <c r="IJ102" s="56">
        <v>0</v>
      </c>
      <c r="IK102" s="56">
        <v>0.33579999999999999</v>
      </c>
      <c r="IL102" s="56">
        <v>0.11074100000000001</v>
      </c>
      <c r="IM102" s="56">
        <v>0.35138000000000003</v>
      </c>
      <c r="IN102" s="56">
        <v>4.1461199999999997E-3</v>
      </c>
      <c r="IO102" s="56">
        <v>3.0664600000000002</v>
      </c>
      <c r="IP102" s="56">
        <v>44.2</v>
      </c>
      <c r="IQ102" s="56">
        <v>0</v>
      </c>
      <c r="IR102" s="56">
        <v>47.2</v>
      </c>
      <c r="IS102" s="56">
        <v>0</v>
      </c>
      <c r="IT102" s="56">
        <v>0</v>
      </c>
      <c r="IU102" s="56">
        <v>8.7100000000000009</v>
      </c>
      <c r="IV102" s="56">
        <v>27.06</v>
      </c>
      <c r="IW102" s="56">
        <v>13.2</v>
      </c>
      <c r="IX102" s="56">
        <v>27.81</v>
      </c>
      <c r="IY102" s="56">
        <v>8.7100000000000009</v>
      </c>
      <c r="IZ102" s="56">
        <v>27.06</v>
      </c>
      <c r="JA102" s="56">
        <v>46.09</v>
      </c>
      <c r="JB102" s="56">
        <v>44.11</v>
      </c>
      <c r="JC102" s="56">
        <v>1</v>
      </c>
      <c r="JD102" s="56"/>
      <c r="JE102" s="56"/>
      <c r="JF102" s="56"/>
      <c r="JG102" s="56"/>
      <c r="JH102" s="56"/>
      <c r="JI102" s="56"/>
      <c r="JJ102" s="56"/>
      <c r="JK102" s="56"/>
      <c r="JL102" s="56"/>
      <c r="JM102" s="56"/>
      <c r="JN102" s="56"/>
      <c r="JO102" s="56"/>
    </row>
    <row r="103" spans="1:275" x14ac:dyDescent="0.25">
      <c r="A103" s="58">
        <v>43069.352210648147</v>
      </c>
      <c r="B103" s="56" t="s">
        <v>469</v>
      </c>
      <c r="C103" s="56" t="s">
        <v>672</v>
      </c>
      <c r="D103" s="56">
        <v>12</v>
      </c>
      <c r="E103" s="56">
        <v>1</v>
      </c>
      <c r="F103" s="56">
        <v>2100</v>
      </c>
      <c r="G103" s="56" t="s">
        <v>104</v>
      </c>
      <c r="H103" s="56" t="s">
        <v>134</v>
      </c>
      <c r="I103" s="56">
        <v>-0.2</v>
      </c>
      <c r="J103" s="56">
        <v>47.2</v>
      </c>
      <c r="K103" s="56">
        <v>194.24700000000001</v>
      </c>
      <c r="L103" s="56">
        <v>266.983</v>
      </c>
      <c r="M103" s="56">
        <v>111.69</v>
      </c>
      <c r="N103" s="56">
        <v>0</v>
      </c>
      <c r="O103" s="56">
        <v>0</v>
      </c>
      <c r="P103" s="56">
        <v>0</v>
      </c>
      <c r="Q103" s="56">
        <v>0</v>
      </c>
      <c r="R103" s="56">
        <v>505.55700000000002</v>
      </c>
      <c r="S103" s="56">
        <v>944.73599999999999</v>
      </c>
      <c r="T103" s="56">
        <v>2025.88</v>
      </c>
      <c r="U103" s="56">
        <v>119.621</v>
      </c>
      <c r="V103" s="56">
        <v>4168.72</v>
      </c>
      <c r="W103" s="56">
        <v>220.53700000000001</v>
      </c>
      <c r="X103" s="56">
        <v>0</v>
      </c>
      <c r="Y103" s="56">
        <v>0</v>
      </c>
      <c r="Z103" s="56">
        <v>0</v>
      </c>
      <c r="AA103" s="56">
        <v>107.027</v>
      </c>
      <c r="AB103" s="56">
        <v>0</v>
      </c>
      <c r="AC103" s="56">
        <v>43.669699999999999</v>
      </c>
      <c r="AD103" s="56">
        <v>0</v>
      </c>
      <c r="AE103" s="56">
        <v>0</v>
      </c>
      <c r="AF103" s="56">
        <v>371.23399999999998</v>
      </c>
      <c r="AG103" s="56">
        <v>0</v>
      </c>
      <c r="AH103" s="56">
        <v>0</v>
      </c>
      <c r="AI103" s="56">
        <v>0</v>
      </c>
      <c r="AJ103" s="56">
        <v>0</v>
      </c>
      <c r="AK103" s="56">
        <v>0</v>
      </c>
      <c r="AL103" s="56">
        <v>0</v>
      </c>
      <c r="AM103" s="56">
        <v>0</v>
      </c>
      <c r="AN103" s="56">
        <v>0</v>
      </c>
      <c r="AO103" s="56">
        <v>0</v>
      </c>
      <c r="AP103" s="56">
        <v>0</v>
      </c>
      <c r="AQ103" s="56">
        <v>21.37</v>
      </c>
      <c r="AR103" s="56">
        <v>10.11</v>
      </c>
      <c r="AS103" s="56">
        <v>1.17</v>
      </c>
      <c r="AT103" s="56">
        <v>0</v>
      </c>
      <c r="AU103" s="56">
        <v>8.56</v>
      </c>
      <c r="AV103" s="56">
        <v>0</v>
      </c>
      <c r="AW103" s="56">
        <v>0</v>
      </c>
      <c r="AX103" s="56">
        <v>5.55</v>
      </c>
      <c r="AY103" s="56">
        <v>13.97</v>
      </c>
      <c r="AZ103" s="56">
        <v>21.58</v>
      </c>
      <c r="BA103" s="56">
        <v>1.22</v>
      </c>
      <c r="BB103" s="56">
        <v>83.53</v>
      </c>
      <c r="BC103" s="56">
        <v>41.21</v>
      </c>
      <c r="BD103" s="56">
        <v>0</v>
      </c>
      <c r="BE103" s="56">
        <v>0.554342</v>
      </c>
      <c r="BF103" s="56">
        <v>1.2753799999999999E-2</v>
      </c>
      <c r="BG103" s="56">
        <v>0</v>
      </c>
      <c r="BH103" s="56">
        <v>0</v>
      </c>
      <c r="BI103" s="56">
        <v>0</v>
      </c>
      <c r="BJ103" s="56">
        <v>0</v>
      </c>
      <c r="BK103" s="56">
        <v>7.4915999999999996E-2</v>
      </c>
      <c r="BL103" s="56">
        <v>0.14883199999999999</v>
      </c>
      <c r="BM103" s="56">
        <v>0.25846799999999998</v>
      </c>
      <c r="BN103" s="56">
        <v>1.0530599999999999E-2</v>
      </c>
      <c r="BO103" s="56">
        <v>1.0598399999999999</v>
      </c>
      <c r="BP103" s="56">
        <v>0.56709600000000004</v>
      </c>
      <c r="BQ103" s="56">
        <v>190.25</v>
      </c>
      <c r="BR103" s="56">
        <v>277.30900000000003</v>
      </c>
      <c r="BS103" s="56">
        <v>111.69</v>
      </c>
      <c r="BT103" s="56">
        <v>0</v>
      </c>
      <c r="BU103" s="56">
        <v>0</v>
      </c>
      <c r="BV103" s="56">
        <v>505.55700000000002</v>
      </c>
      <c r="BW103" s="56">
        <v>948.80600000000004</v>
      </c>
      <c r="BX103" s="56">
        <v>2025.88</v>
      </c>
      <c r="BY103" s="56">
        <v>119.621</v>
      </c>
      <c r="BZ103" s="56">
        <v>4179.1099999999997</v>
      </c>
      <c r="CA103" s="56">
        <v>216</v>
      </c>
      <c r="CB103" s="56">
        <v>0</v>
      </c>
      <c r="CC103" s="56">
        <v>0</v>
      </c>
      <c r="CD103" s="56">
        <v>0</v>
      </c>
      <c r="CE103" s="56">
        <v>107.027</v>
      </c>
      <c r="CF103" s="56">
        <v>0</v>
      </c>
      <c r="CG103" s="56">
        <v>43.669699999999999</v>
      </c>
      <c r="CH103" s="56">
        <v>0</v>
      </c>
      <c r="CI103" s="56">
        <v>0</v>
      </c>
      <c r="CJ103" s="56">
        <v>366.69600000000003</v>
      </c>
      <c r="CK103" s="56">
        <v>0</v>
      </c>
      <c r="CL103" s="56">
        <v>0</v>
      </c>
      <c r="CM103" s="56">
        <v>0</v>
      </c>
      <c r="CN103" s="56">
        <v>0</v>
      </c>
      <c r="CO103" s="56">
        <v>0</v>
      </c>
      <c r="CP103" s="56">
        <v>0</v>
      </c>
      <c r="CQ103" s="56">
        <v>0</v>
      </c>
      <c r="CR103" s="56">
        <v>0</v>
      </c>
      <c r="CS103" s="56">
        <v>0</v>
      </c>
      <c r="CT103" s="56">
        <v>0</v>
      </c>
      <c r="CU103" s="56">
        <v>20.99</v>
      </c>
      <c r="CV103" s="56">
        <v>10.29</v>
      </c>
      <c r="CW103" s="56">
        <v>1.17</v>
      </c>
      <c r="CX103" s="56">
        <v>0</v>
      </c>
      <c r="CY103" s="56">
        <v>8.56</v>
      </c>
      <c r="CZ103" s="56">
        <v>5.55</v>
      </c>
      <c r="DA103" s="56">
        <v>14.02</v>
      </c>
      <c r="DB103" s="56">
        <v>21.58</v>
      </c>
      <c r="DC103" s="56">
        <v>1.22</v>
      </c>
      <c r="DD103" s="56">
        <v>83.38</v>
      </c>
      <c r="DE103" s="56">
        <v>41.01</v>
      </c>
      <c r="DF103" s="56">
        <v>0</v>
      </c>
      <c r="DG103" s="56">
        <v>0.53687600000000002</v>
      </c>
      <c r="DH103" s="56">
        <v>1.2753799999999999E-2</v>
      </c>
      <c r="DI103" s="56">
        <v>0</v>
      </c>
      <c r="DJ103" s="56">
        <v>0</v>
      </c>
      <c r="DK103" s="56">
        <v>7.4915999999999996E-2</v>
      </c>
      <c r="DL103" s="56">
        <v>0.149842</v>
      </c>
      <c r="DM103" s="56">
        <v>0.25846799999999998</v>
      </c>
      <c r="DN103" s="56">
        <v>1.0530599999999999E-2</v>
      </c>
      <c r="DO103" s="56">
        <v>1.04339</v>
      </c>
      <c r="DP103" s="56">
        <v>0.54962900000000003</v>
      </c>
      <c r="DQ103" s="56" t="s">
        <v>925</v>
      </c>
      <c r="DR103" s="56" t="s">
        <v>875</v>
      </c>
      <c r="DS103" s="56" t="s">
        <v>22</v>
      </c>
      <c r="DT103" s="56">
        <v>-1.6455899999999999E-2</v>
      </c>
      <c r="DU103" s="56">
        <v>-1.7466499999999999E-2</v>
      </c>
      <c r="DV103" s="56">
        <v>-0.179899</v>
      </c>
      <c r="DW103" s="56">
        <v>-0.48768600000000001</v>
      </c>
      <c r="DX103" s="56"/>
      <c r="DY103" s="56"/>
      <c r="DZ103" s="56"/>
      <c r="EA103" s="56"/>
      <c r="EB103" s="56"/>
      <c r="EC103" s="56"/>
      <c r="ED103" s="56"/>
      <c r="EE103" s="56"/>
      <c r="EF103" s="56"/>
      <c r="EG103" s="56"/>
      <c r="EH103" s="56"/>
      <c r="EI103" s="56"/>
      <c r="EJ103" s="56"/>
      <c r="EK103" s="56"/>
      <c r="EL103" s="56"/>
      <c r="EM103" s="56"/>
      <c r="EN103" s="56">
        <v>194.24700000000001</v>
      </c>
      <c r="EO103" s="56">
        <v>266.983</v>
      </c>
      <c r="EP103" s="56">
        <v>111.69</v>
      </c>
      <c r="EQ103" s="56">
        <v>0</v>
      </c>
      <c r="ER103" s="56">
        <v>0</v>
      </c>
      <c r="ES103" s="56">
        <v>0</v>
      </c>
      <c r="ET103" s="56">
        <v>0</v>
      </c>
      <c r="EU103" s="56">
        <v>505.55700000000002</v>
      </c>
      <c r="EV103" s="56">
        <v>944.73599999999999</v>
      </c>
      <c r="EW103" s="56">
        <v>2025.88</v>
      </c>
      <c r="EX103" s="56">
        <v>119.621</v>
      </c>
      <c r="EY103" s="56">
        <v>4168.72</v>
      </c>
      <c r="EZ103" s="56">
        <v>220.53700000000001</v>
      </c>
      <c r="FA103" s="56">
        <v>0</v>
      </c>
      <c r="FB103" s="56">
        <v>0</v>
      </c>
      <c r="FC103" s="56">
        <v>0</v>
      </c>
      <c r="FD103" s="56">
        <v>107.027</v>
      </c>
      <c r="FE103" s="56">
        <v>0</v>
      </c>
      <c r="FF103" s="56">
        <v>43.669699999999999</v>
      </c>
      <c r="FG103" s="56">
        <v>0</v>
      </c>
      <c r="FH103" s="56">
        <v>0</v>
      </c>
      <c r="FI103" s="56">
        <v>371.23399999999998</v>
      </c>
      <c r="FJ103" s="56">
        <v>0</v>
      </c>
      <c r="FK103" s="56">
        <v>0</v>
      </c>
      <c r="FL103" s="56">
        <v>0</v>
      </c>
      <c r="FM103" s="56">
        <v>0</v>
      </c>
      <c r="FN103" s="56">
        <v>0</v>
      </c>
      <c r="FO103" s="56">
        <v>0</v>
      </c>
      <c r="FP103" s="56">
        <v>0</v>
      </c>
      <c r="FQ103" s="56">
        <v>0</v>
      </c>
      <c r="FR103" s="56">
        <v>0</v>
      </c>
      <c r="FS103" s="56">
        <v>0</v>
      </c>
      <c r="FT103" s="56">
        <v>21.37</v>
      </c>
      <c r="FU103" s="56">
        <v>10.11</v>
      </c>
      <c r="FV103" s="56">
        <v>1.17</v>
      </c>
      <c r="FW103" s="56">
        <v>0</v>
      </c>
      <c r="FX103" s="56">
        <v>8.56</v>
      </c>
      <c r="FY103" s="56">
        <v>0</v>
      </c>
      <c r="FZ103" s="56">
        <v>0</v>
      </c>
      <c r="GA103" s="56">
        <v>5.55</v>
      </c>
      <c r="GB103" s="56">
        <v>13.97</v>
      </c>
      <c r="GC103" s="56">
        <v>21.58</v>
      </c>
      <c r="GD103" s="56">
        <v>1.22</v>
      </c>
      <c r="GE103" s="56">
        <v>83.53</v>
      </c>
      <c r="GF103" s="56">
        <v>0</v>
      </c>
      <c r="GG103" s="56">
        <v>0.554342</v>
      </c>
      <c r="GH103" s="56">
        <v>1.2753799999999999E-2</v>
      </c>
      <c r="GI103" s="56">
        <v>0</v>
      </c>
      <c r="GJ103" s="56">
        <v>0</v>
      </c>
      <c r="GK103" s="56">
        <v>0</v>
      </c>
      <c r="GL103" s="56">
        <v>0</v>
      </c>
      <c r="GM103" s="56">
        <v>7.4915999999999996E-2</v>
      </c>
      <c r="GN103" s="56">
        <v>0.14883199999999999</v>
      </c>
      <c r="GO103" s="56">
        <v>0.25846799999999998</v>
      </c>
      <c r="GP103" s="56">
        <v>1.0530599999999999E-2</v>
      </c>
      <c r="GQ103" s="56">
        <v>1.0598399999999999</v>
      </c>
      <c r="GR103" s="56">
        <v>420.762</v>
      </c>
      <c r="GS103" s="56">
        <v>1095.07</v>
      </c>
      <c r="GT103" s="56">
        <v>111.69</v>
      </c>
      <c r="GU103" s="56">
        <v>0</v>
      </c>
      <c r="GV103" s="56">
        <v>0</v>
      </c>
      <c r="GW103" s="56">
        <v>2135</v>
      </c>
      <c r="GX103" s="56">
        <v>930.00099999999998</v>
      </c>
      <c r="GY103" s="56">
        <v>2637.81</v>
      </c>
      <c r="GZ103" s="56">
        <v>297.5</v>
      </c>
      <c r="HA103" s="56">
        <v>7627.83</v>
      </c>
      <c r="HB103" s="56">
        <v>350.15800000000002</v>
      </c>
      <c r="HC103" s="56">
        <v>0</v>
      </c>
      <c r="HD103" s="56">
        <v>0</v>
      </c>
      <c r="HE103" s="56">
        <v>0</v>
      </c>
      <c r="HF103" s="56">
        <v>161.63900000000001</v>
      </c>
      <c r="HG103" s="56">
        <v>0</v>
      </c>
      <c r="HH103" s="56">
        <v>65.400000000000006</v>
      </c>
      <c r="HI103" s="56">
        <v>0</v>
      </c>
      <c r="HJ103" s="56">
        <v>0</v>
      </c>
      <c r="HK103" s="56">
        <v>577.19600000000003</v>
      </c>
      <c r="HL103" s="56">
        <v>0</v>
      </c>
      <c r="HM103" s="56">
        <v>0</v>
      </c>
      <c r="HN103" s="56">
        <v>0</v>
      </c>
      <c r="HO103" s="56">
        <v>0</v>
      </c>
      <c r="HP103" s="56">
        <v>0</v>
      </c>
      <c r="HQ103" s="56">
        <v>0</v>
      </c>
      <c r="HR103" s="56">
        <v>0</v>
      </c>
      <c r="HS103" s="56">
        <v>0</v>
      </c>
      <c r="HT103" s="56">
        <v>0</v>
      </c>
      <c r="HU103" s="56">
        <v>0</v>
      </c>
      <c r="HV103" s="56">
        <v>34.94</v>
      </c>
      <c r="HW103" s="56">
        <v>41.16</v>
      </c>
      <c r="HX103" s="56">
        <v>1.17</v>
      </c>
      <c r="HY103" s="56">
        <v>0</v>
      </c>
      <c r="HZ103" s="56">
        <v>12.93</v>
      </c>
      <c r="IA103" s="56">
        <v>23.83</v>
      </c>
      <c r="IB103" s="56">
        <v>14.92</v>
      </c>
      <c r="IC103" s="56">
        <v>28.35</v>
      </c>
      <c r="ID103" s="56">
        <v>2.86</v>
      </c>
      <c r="IE103" s="56">
        <v>160.16</v>
      </c>
      <c r="IF103" s="56">
        <v>0</v>
      </c>
      <c r="IG103" s="56">
        <v>2.2516400000000001</v>
      </c>
      <c r="IH103" s="56">
        <v>1.2753799999999999E-2</v>
      </c>
      <c r="II103" s="56">
        <v>0</v>
      </c>
      <c r="IJ103" s="56">
        <v>0</v>
      </c>
      <c r="IK103" s="56">
        <v>0.33579999999999999</v>
      </c>
      <c r="IL103" s="56">
        <v>0.11074100000000001</v>
      </c>
      <c r="IM103" s="56">
        <v>0.35138000000000003</v>
      </c>
      <c r="IN103" s="56">
        <v>4.1461199999999997E-3</v>
      </c>
      <c r="IO103" s="56">
        <v>3.0664600000000002</v>
      </c>
      <c r="IP103" s="56">
        <v>47.2</v>
      </c>
      <c r="IQ103" s="56">
        <v>0</v>
      </c>
      <c r="IR103" s="56">
        <v>47.2</v>
      </c>
      <c r="IS103" s="56">
        <v>0</v>
      </c>
      <c r="IT103" s="56">
        <v>0</v>
      </c>
      <c r="IU103" s="56">
        <v>13.05</v>
      </c>
      <c r="IV103" s="56">
        <v>28.16</v>
      </c>
      <c r="IW103" s="56">
        <v>13.2</v>
      </c>
      <c r="IX103" s="56">
        <v>27.81</v>
      </c>
      <c r="IY103" s="56">
        <v>13.05</v>
      </c>
      <c r="IZ103" s="56">
        <v>28.16</v>
      </c>
      <c r="JA103" s="56">
        <v>46.09</v>
      </c>
      <c r="JB103" s="56">
        <v>44.11</v>
      </c>
      <c r="JC103" s="56">
        <v>1</v>
      </c>
      <c r="JD103" s="56"/>
      <c r="JE103" s="56"/>
      <c r="JF103" s="56"/>
      <c r="JG103" s="56"/>
      <c r="JH103" s="56"/>
      <c r="JI103" s="56"/>
      <c r="JJ103" s="56"/>
      <c r="JK103" s="56"/>
      <c r="JL103" s="56"/>
      <c r="JM103" s="56"/>
      <c r="JN103" s="56"/>
      <c r="JO103" s="56"/>
    </row>
    <row r="104" spans="1:275" x14ac:dyDescent="0.25">
      <c r="A104" s="58">
        <v>43069.352523148147</v>
      </c>
      <c r="B104" s="56" t="s">
        <v>470</v>
      </c>
      <c r="C104" s="56" t="s">
        <v>673</v>
      </c>
      <c r="D104" s="56">
        <v>12</v>
      </c>
      <c r="E104" s="56">
        <v>1</v>
      </c>
      <c r="F104" s="56">
        <v>2100</v>
      </c>
      <c r="G104" s="56" t="s">
        <v>104</v>
      </c>
      <c r="H104" s="56" t="s">
        <v>105</v>
      </c>
      <c r="I104" s="56">
        <v>6.43</v>
      </c>
      <c r="J104" s="56">
        <v>43.5</v>
      </c>
      <c r="K104" s="56">
        <v>181.29499999999999</v>
      </c>
      <c r="L104" s="56">
        <v>211.24199999999999</v>
      </c>
      <c r="M104" s="56">
        <v>111.69</v>
      </c>
      <c r="N104" s="56">
        <v>0</v>
      </c>
      <c r="O104" s="56">
        <v>0</v>
      </c>
      <c r="P104" s="56">
        <v>0</v>
      </c>
      <c r="Q104" s="56">
        <v>0</v>
      </c>
      <c r="R104" s="56">
        <v>505.55700000000002</v>
      </c>
      <c r="S104" s="56">
        <v>943.8</v>
      </c>
      <c r="T104" s="56">
        <v>2025.88</v>
      </c>
      <c r="U104" s="56">
        <v>119.621</v>
      </c>
      <c r="V104" s="56">
        <v>4099.09</v>
      </c>
      <c r="W104" s="56">
        <v>178.98500000000001</v>
      </c>
      <c r="X104" s="56">
        <v>0</v>
      </c>
      <c r="Y104" s="56">
        <v>0</v>
      </c>
      <c r="Z104" s="56">
        <v>0</v>
      </c>
      <c r="AA104" s="56">
        <v>107.027</v>
      </c>
      <c r="AB104" s="56">
        <v>0</v>
      </c>
      <c r="AC104" s="56">
        <v>43.669699999999999</v>
      </c>
      <c r="AD104" s="56">
        <v>0</v>
      </c>
      <c r="AE104" s="56">
        <v>0</v>
      </c>
      <c r="AF104" s="56">
        <v>329.68200000000002</v>
      </c>
      <c r="AG104" s="56">
        <v>0</v>
      </c>
      <c r="AH104" s="56">
        <v>0</v>
      </c>
      <c r="AI104" s="56">
        <v>0</v>
      </c>
      <c r="AJ104" s="56">
        <v>0</v>
      </c>
      <c r="AK104" s="56">
        <v>0</v>
      </c>
      <c r="AL104" s="56">
        <v>0</v>
      </c>
      <c r="AM104" s="56">
        <v>0</v>
      </c>
      <c r="AN104" s="56">
        <v>0</v>
      </c>
      <c r="AO104" s="56">
        <v>0</v>
      </c>
      <c r="AP104" s="56">
        <v>0</v>
      </c>
      <c r="AQ104" s="56">
        <v>17.55</v>
      </c>
      <c r="AR104" s="56">
        <v>7.3</v>
      </c>
      <c r="AS104" s="56">
        <v>1.17</v>
      </c>
      <c r="AT104" s="56">
        <v>0</v>
      </c>
      <c r="AU104" s="56">
        <v>8.56</v>
      </c>
      <c r="AV104" s="56">
        <v>0</v>
      </c>
      <c r="AW104" s="56">
        <v>0</v>
      </c>
      <c r="AX104" s="56">
        <v>5.55</v>
      </c>
      <c r="AY104" s="56">
        <v>13.96</v>
      </c>
      <c r="AZ104" s="56">
        <v>21.58</v>
      </c>
      <c r="BA104" s="56">
        <v>1.22</v>
      </c>
      <c r="BB104" s="56">
        <v>76.89</v>
      </c>
      <c r="BC104" s="56">
        <v>34.58</v>
      </c>
      <c r="BD104" s="56">
        <v>0</v>
      </c>
      <c r="BE104" s="56">
        <v>0.394986</v>
      </c>
      <c r="BF104" s="56">
        <v>1.2753799999999999E-2</v>
      </c>
      <c r="BG104" s="56">
        <v>0</v>
      </c>
      <c r="BH104" s="56">
        <v>0</v>
      </c>
      <c r="BI104" s="56">
        <v>0</v>
      </c>
      <c r="BJ104" s="56">
        <v>0</v>
      </c>
      <c r="BK104" s="56">
        <v>7.4915999999999996E-2</v>
      </c>
      <c r="BL104" s="56">
        <v>0.14866399999999999</v>
      </c>
      <c r="BM104" s="56">
        <v>0.25846799999999998</v>
      </c>
      <c r="BN104" s="56">
        <v>1.0530599999999999E-2</v>
      </c>
      <c r="BO104" s="56">
        <v>0.90031799999999995</v>
      </c>
      <c r="BP104" s="56">
        <v>0.40773999999999999</v>
      </c>
      <c r="BQ104" s="56">
        <v>190.25</v>
      </c>
      <c r="BR104" s="56">
        <v>277.30900000000003</v>
      </c>
      <c r="BS104" s="56">
        <v>111.69</v>
      </c>
      <c r="BT104" s="56">
        <v>0</v>
      </c>
      <c r="BU104" s="56">
        <v>0</v>
      </c>
      <c r="BV104" s="56">
        <v>505.55700000000002</v>
      </c>
      <c r="BW104" s="56">
        <v>948.80600000000004</v>
      </c>
      <c r="BX104" s="56">
        <v>2025.88</v>
      </c>
      <c r="BY104" s="56">
        <v>119.621</v>
      </c>
      <c r="BZ104" s="56">
        <v>4179.1099999999997</v>
      </c>
      <c r="CA104" s="56">
        <v>216</v>
      </c>
      <c r="CB104" s="56">
        <v>0</v>
      </c>
      <c r="CC104" s="56">
        <v>0</v>
      </c>
      <c r="CD104" s="56">
        <v>0</v>
      </c>
      <c r="CE104" s="56">
        <v>107.027</v>
      </c>
      <c r="CF104" s="56">
        <v>0</v>
      </c>
      <c r="CG104" s="56">
        <v>43.669699999999999</v>
      </c>
      <c r="CH104" s="56">
        <v>0</v>
      </c>
      <c r="CI104" s="56">
        <v>0</v>
      </c>
      <c r="CJ104" s="56">
        <v>366.69600000000003</v>
      </c>
      <c r="CK104" s="56">
        <v>0</v>
      </c>
      <c r="CL104" s="56">
        <v>0</v>
      </c>
      <c r="CM104" s="56">
        <v>0</v>
      </c>
      <c r="CN104" s="56">
        <v>0</v>
      </c>
      <c r="CO104" s="56">
        <v>0</v>
      </c>
      <c r="CP104" s="56">
        <v>0</v>
      </c>
      <c r="CQ104" s="56">
        <v>0</v>
      </c>
      <c r="CR104" s="56">
        <v>0</v>
      </c>
      <c r="CS104" s="56">
        <v>0</v>
      </c>
      <c r="CT104" s="56">
        <v>0</v>
      </c>
      <c r="CU104" s="56">
        <v>20.99</v>
      </c>
      <c r="CV104" s="56">
        <v>10.29</v>
      </c>
      <c r="CW104" s="56">
        <v>1.17</v>
      </c>
      <c r="CX104" s="56">
        <v>0</v>
      </c>
      <c r="CY104" s="56">
        <v>8.56</v>
      </c>
      <c r="CZ104" s="56">
        <v>5.55</v>
      </c>
      <c r="DA104" s="56">
        <v>14.02</v>
      </c>
      <c r="DB104" s="56">
        <v>21.58</v>
      </c>
      <c r="DC104" s="56">
        <v>1.22</v>
      </c>
      <c r="DD104" s="56">
        <v>83.38</v>
      </c>
      <c r="DE104" s="56">
        <v>41.01</v>
      </c>
      <c r="DF104" s="56">
        <v>0</v>
      </c>
      <c r="DG104" s="56">
        <v>0.53687600000000002</v>
      </c>
      <c r="DH104" s="56">
        <v>1.2753799999999999E-2</v>
      </c>
      <c r="DI104" s="56">
        <v>0</v>
      </c>
      <c r="DJ104" s="56">
        <v>0</v>
      </c>
      <c r="DK104" s="56">
        <v>7.4915999999999996E-2</v>
      </c>
      <c r="DL104" s="56">
        <v>0.149842</v>
      </c>
      <c r="DM104" s="56">
        <v>0.25846799999999998</v>
      </c>
      <c r="DN104" s="56">
        <v>1.0530599999999999E-2</v>
      </c>
      <c r="DO104" s="56">
        <v>1.04339</v>
      </c>
      <c r="DP104" s="56">
        <v>0.54962900000000003</v>
      </c>
      <c r="DQ104" s="56" t="s">
        <v>925</v>
      </c>
      <c r="DR104" s="56" t="s">
        <v>875</v>
      </c>
      <c r="DS104" s="56" t="s">
        <v>22</v>
      </c>
      <c r="DT104" s="56">
        <v>0.143068</v>
      </c>
      <c r="DU104" s="56">
        <v>0.14188899999999999</v>
      </c>
      <c r="DV104" s="56">
        <v>7.7836400000000001</v>
      </c>
      <c r="DW104" s="56">
        <v>15.6791</v>
      </c>
      <c r="DX104" s="56"/>
      <c r="DY104" s="56"/>
      <c r="DZ104" s="56"/>
      <c r="EA104" s="56"/>
      <c r="EB104" s="56"/>
      <c r="EC104" s="56"/>
      <c r="ED104" s="56"/>
      <c r="EE104" s="56"/>
      <c r="EF104" s="56"/>
      <c r="EG104" s="56"/>
      <c r="EH104" s="56"/>
      <c r="EI104" s="56"/>
      <c r="EJ104" s="56"/>
      <c r="EK104" s="56"/>
      <c r="EL104" s="56"/>
      <c r="EM104" s="56"/>
      <c r="EN104" s="56">
        <v>181.29499999999999</v>
      </c>
      <c r="EO104" s="56">
        <v>211.24199999999999</v>
      </c>
      <c r="EP104" s="56">
        <v>111.69</v>
      </c>
      <c r="EQ104" s="56">
        <v>0</v>
      </c>
      <c r="ER104" s="56">
        <v>0</v>
      </c>
      <c r="ES104" s="56">
        <v>0</v>
      </c>
      <c r="ET104" s="56">
        <v>0</v>
      </c>
      <c r="EU104" s="56">
        <v>505.55700000000002</v>
      </c>
      <c r="EV104" s="56">
        <v>943.8</v>
      </c>
      <c r="EW104" s="56">
        <v>2025.88</v>
      </c>
      <c r="EX104" s="56">
        <v>119.621</v>
      </c>
      <c r="EY104" s="56">
        <v>4099.09</v>
      </c>
      <c r="EZ104" s="56">
        <v>178.98500000000001</v>
      </c>
      <c r="FA104" s="56">
        <v>0</v>
      </c>
      <c r="FB104" s="56">
        <v>0</v>
      </c>
      <c r="FC104" s="56">
        <v>0</v>
      </c>
      <c r="FD104" s="56">
        <v>107.027</v>
      </c>
      <c r="FE104" s="56">
        <v>0</v>
      </c>
      <c r="FF104" s="56">
        <v>43.669699999999999</v>
      </c>
      <c r="FG104" s="56">
        <v>0</v>
      </c>
      <c r="FH104" s="56">
        <v>0</v>
      </c>
      <c r="FI104" s="56">
        <v>329.68200000000002</v>
      </c>
      <c r="FJ104" s="56">
        <v>0</v>
      </c>
      <c r="FK104" s="56">
        <v>0</v>
      </c>
      <c r="FL104" s="56">
        <v>0</v>
      </c>
      <c r="FM104" s="56">
        <v>0</v>
      </c>
      <c r="FN104" s="56">
        <v>0</v>
      </c>
      <c r="FO104" s="56">
        <v>0</v>
      </c>
      <c r="FP104" s="56">
        <v>0</v>
      </c>
      <c r="FQ104" s="56">
        <v>0</v>
      </c>
      <c r="FR104" s="56">
        <v>0</v>
      </c>
      <c r="FS104" s="56">
        <v>0</v>
      </c>
      <c r="FT104" s="56">
        <v>17.55</v>
      </c>
      <c r="FU104" s="56">
        <v>7.3</v>
      </c>
      <c r="FV104" s="56">
        <v>1.17</v>
      </c>
      <c r="FW104" s="56">
        <v>0</v>
      </c>
      <c r="FX104" s="56">
        <v>8.56</v>
      </c>
      <c r="FY104" s="56">
        <v>0</v>
      </c>
      <c r="FZ104" s="56">
        <v>0</v>
      </c>
      <c r="GA104" s="56">
        <v>5.55</v>
      </c>
      <c r="GB104" s="56">
        <v>13.96</v>
      </c>
      <c r="GC104" s="56">
        <v>21.58</v>
      </c>
      <c r="GD104" s="56">
        <v>1.22</v>
      </c>
      <c r="GE104" s="56">
        <v>76.89</v>
      </c>
      <c r="GF104" s="56">
        <v>0</v>
      </c>
      <c r="GG104" s="56">
        <v>0.394986</v>
      </c>
      <c r="GH104" s="56">
        <v>1.2753799999999999E-2</v>
      </c>
      <c r="GI104" s="56">
        <v>0</v>
      </c>
      <c r="GJ104" s="56">
        <v>0</v>
      </c>
      <c r="GK104" s="56">
        <v>0</v>
      </c>
      <c r="GL104" s="56">
        <v>0</v>
      </c>
      <c r="GM104" s="56">
        <v>7.4915999999999996E-2</v>
      </c>
      <c r="GN104" s="56">
        <v>0.14866399999999999</v>
      </c>
      <c r="GO104" s="56">
        <v>0.25846799999999998</v>
      </c>
      <c r="GP104" s="56">
        <v>1.0530599999999999E-2</v>
      </c>
      <c r="GQ104" s="56">
        <v>0.90031799999999995</v>
      </c>
      <c r="GR104" s="56">
        <v>420.762</v>
      </c>
      <c r="GS104" s="56">
        <v>1095.07</v>
      </c>
      <c r="GT104" s="56">
        <v>111.69</v>
      </c>
      <c r="GU104" s="56">
        <v>0</v>
      </c>
      <c r="GV104" s="56">
        <v>0</v>
      </c>
      <c r="GW104" s="56">
        <v>2135</v>
      </c>
      <c r="GX104" s="56">
        <v>930.00099999999998</v>
      </c>
      <c r="GY104" s="56">
        <v>2637.81</v>
      </c>
      <c r="GZ104" s="56">
        <v>297.5</v>
      </c>
      <c r="HA104" s="56">
        <v>7627.83</v>
      </c>
      <c r="HB104" s="56">
        <v>350.15800000000002</v>
      </c>
      <c r="HC104" s="56">
        <v>0</v>
      </c>
      <c r="HD104" s="56">
        <v>0</v>
      </c>
      <c r="HE104" s="56">
        <v>0</v>
      </c>
      <c r="HF104" s="56">
        <v>161.63900000000001</v>
      </c>
      <c r="HG104" s="56">
        <v>0</v>
      </c>
      <c r="HH104" s="56">
        <v>65.400000000000006</v>
      </c>
      <c r="HI104" s="56">
        <v>0</v>
      </c>
      <c r="HJ104" s="56">
        <v>0</v>
      </c>
      <c r="HK104" s="56">
        <v>577.19600000000003</v>
      </c>
      <c r="HL104" s="56">
        <v>0</v>
      </c>
      <c r="HM104" s="56">
        <v>0</v>
      </c>
      <c r="HN104" s="56">
        <v>0</v>
      </c>
      <c r="HO104" s="56">
        <v>0</v>
      </c>
      <c r="HP104" s="56">
        <v>0</v>
      </c>
      <c r="HQ104" s="56">
        <v>0</v>
      </c>
      <c r="HR104" s="56">
        <v>0</v>
      </c>
      <c r="HS104" s="56">
        <v>0</v>
      </c>
      <c r="HT104" s="56">
        <v>0</v>
      </c>
      <c r="HU104" s="56">
        <v>0</v>
      </c>
      <c r="HV104" s="56">
        <v>34.94</v>
      </c>
      <c r="HW104" s="56">
        <v>41.16</v>
      </c>
      <c r="HX104" s="56">
        <v>1.17</v>
      </c>
      <c r="HY104" s="56">
        <v>0</v>
      </c>
      <c r="HZ104" s="56">
        <v>12.93</v>
      </c>
      <c r="IA104" s="56">
        <v>23.83</v>
      </c>
      <c r="IB104" s="56">
        <v>14.92</v>
      </c>
      <c r="IC104" s="56">
        <v>28.35</v>
      </c>
      <c r="ID104" s="56">
        <v>2.86</v>
      </c>
      <c r="IE104" s="56">
        <v>160.16</v>
      </c>
      <c r="IF104" s="56">
        <v>0</v>
      </c>
      <c r="IG104" s="56">
        <v>2.2516400000000001</v>
      </c>
      <c r="IH104" s="56">
        <v>1.2753799999999999E-2</v>
      </c>
      <c r="II104" s="56">
        <v>0</v>
      </c>
      <c r="IJ104" s="56">
        <v>0</v>
      </c>
      <c r="IK104" s="56">
        <v>0.33579999999999999</v>
      </c>
      <c r="IL104" s="56">
        <v>0.11074100000000001</v>
      </c>
      <c r="IM104" s="56">
        <v>0.35138000000000003</v>
      </c>
      <c r="IN104" s="56">
        <v>4.1461199999999997E-3</v>
      </c>
      <c r="IO104" s="56">
        <v>3.0664600000000002</v>
      </c>
      <c r="IP104" s="56">
        <v>43.5</v>
      </c>
      <c r="IQ104" s="56">
        <v>0</v>
      </c>
      <c r="IR104" s="56">
        <v>47.2</v>
      </c>
      <c r="IS104" s="56">
        <v>0</v>
      </c>
      <c r="IT104" s="56">
        <v>0</v>
      </c>
      <c r="IU104" s="56">
        <v>10.119999999999999</v>
      </c>
      <c r="IV104" s="56">
        <v>24.46</v>
      </c>
      <c r="IW104" s="56">
        <v>13.2</v>
      </c>
      <c r="IX104" s="56">
        <v>27.81</v>
      </c>
      <c r="IY104" s="56">
        <v>10.119999999999999</v>
      </c>
      <c r="IZ104" s="56">
        <v>24.46</v>
      </c>
      <c r="JA104" s="56">
        <v>46.09</v>
      </c>
      <c r="JB104" s="56">
        <v>44.11</v>
      </c>
      <c r="JC104" s="56">
        <v>1</v>
      </c>
      <c r="JD104" s="56"/>
      <c r="JE104" s="56"/>
      <c r="JF104" s="56"/>
      <c r="JG104" s="56"/>
      <c r="JH104" s="56"/>
      <c r="JI104" s="56"/>
      <c r="JJ104" s="56"/>
      <c r="JK104" s="56"/>
      <c r="JL104" s="56"/>
      <c r="JM104" s="56"/>
      <c r="JN104" s="56"/>
      <c r="JO104" s="56"/>
    </row>
    <row r="105" spans="1:275" x14ac:dyDescent="0.25">
      <c r="A105" s="58">
        <v>43069.352268518516</v>
      </c>
      <c r="B105" s="56" t="s">
        <v>471</v>
      </c>
      <c r="C105" s="56" t="s">
        <v>674</v>
      </c>
      <c r="D105" s="56">
        <v>12</v>
      </c>
      <c r="E105" s="56">
        <v>1</v>
      </c>
      <c r="F105" s="56">
        <v>2100</v>
      </c>
      <c r="G105" s="56" t="s">
        <v>104</v>
      </c>
      <c r="H105" s="56" t="s">
        <v>105</v>
      </c>
      <c r="I105" s="56">
        <v>5.04</v>
      </c>
      <c r="J105" s="56">
        <v>44.3</v>
      </c>
      <c r="K105" s="56">
        <v>181.29499999999999</v>
      </c>
      <c r="L105" s="56">
        <v>192.94399999999999</v>
      </c>
      <c r="M105" s="56">
        <v>111.69</v>
      </c>
      <c r="N105" s="56">
        <v>0</v>
      </c>
      <c r="O105" s="56">
        <v>0</v>
      </c>
      <c r="P105" s="56">
        <v>0</v>
      </c>
      <c r="Q105" s="56">
        <v>0</v>
      </c>
      <c r="R105" s="56">
        <v>505.55700000000002</v>
      </c>
      <c r="S105" s="56">
        <v>943.8</v>
      </c>
      <c r="T105" s="56">
        <v>2025.88</v>
      </c>
      <c r="U105" s="56">
        <v>119.621</v>
      </c>
      <c r="V105" s="56">
        <v>4080.79</v>
      </c>
      <c r="W105" s="56">
        <v>205.833</v>
      </c>
      <c r="X105" s="56">
        <v>0</v>
      </c>
      <c r="Y105" s="56">
        <v>0</v>
      </c>
      <c r="Z105" s="56">
        <v>0</v>
      </c>
      <c r="AA105" s="56">
        <v>107.027</v>
      </c>
      <c r="AB105" s="56">
        <v>0</v>
      </c>
      <c r="AC105" s="56">
        <v>43.669699999999999</v>
      </c>
      <c r="AD105" s="56">
        <v>0</v>
      </c>
      <c r="AE105" s="56">
        <v>0</v>
      </c>
      <c r="AF105" s="56">
        <v>356.53</v>
      </c>
      <c r="AG105" s="56">
        <v>0</v>
      </c>
      <c r="AH105" s="56">
        <v>0</v>
      </c>
      <c r="AI105" s="56">
        <v>0</v>
      </c>
      <c r="AJ105" s="56">
        <v>0</v>
      </c>
      <c r="AK105" s="56">
        <v>0</v>
      </c>
      <c r="AL105" s="56">
        <v>0</v>
      </c>
      <c r="AM105" s="56">
        <v>0</v>
      </c>
      <c r="AN105" s="56">
        <v>0</v>
      </c>
      <c r="AO105" s="56">
        <v>0</v>
      </c>
      <c r="AP105" s="56">
        <v>0</v>
      </c>
      <c r="AQ105" s="56">
        <v>19.93</v>
      </c>
      <c r="AR105" s="56">
        <v>6.31</v>
      </c>
      <c r="AS105" s="56">
        <v>1.17</v>
      </c>
      <c r="AT105" s="56">
        <v>0</v>
      </c>
      <c r="AU105" s="56">
        <v>8.56</v>
      </c>
      <c r="AV105" s="56">
        <v>0</v>
      </c>
      <c r="AW105" s="56">
        <v>0</v>
      </c>
      <c r="AX105" s="56">
        <v>5.55</v>
      </c>
      <c r="AY105" s="56">
        <v>13.96</v>
      </c>
      <c r="AZ105" s="56">
        <v>21.58</v>
      </c>
      <c r="BA105" s="56">
        <v>1.22</v>
      </c>
      <c r="BB105" s="56">
        <v>78.28</v>
      </c>
      <c r="BC105" s="56">
        <v>35.97</v>
      </c>
      <c r="BD105" s="56">
        <v>0</v>
      </c>
      <c r="BE105" s="56">
        <v>0.334812</v>
      </c>
      <c r="BF105" s="56">
        <v>1.2753799999999999E-2</v>
      </c>
      <c r="BG105" s="56">
        <v>0</v>
      </c>
      <c r="BH105" s="56">
        <v>0</v>
      </c>
      <c r="BI105" s="56">
        <v>0</v>
      </c>
      <c r="BJ105" s="56">
        <v>0</v>
      </c>
      <c r="BK105" s="56">
        <v>7.4915999999999996E-2</v>
      </c>
      <c r="BL105" s="56">
        <v>0.14866399999999999</v>
      </c>
      <c r="BM105" s="56">
        <v>0.25846799999999998</v>
      </c>
      <c r="BN105" s="56">
        <v>1.0530599999999999E-2</v>
      </c>
      <c r="BO105" s="56">
        <v>0.840144</v>
      </c>
      <c r="BP105" s="56">
        <v>0.34756599999999999</v>
      </c>
      <c r="BQ105" s="56">
        <v>190.25</v>
      </c>
      <c r="BR105" s="56">
        <v>277.30900000000003</v>
      </c>
      <c r="BS105" s="56">
        <v>111.69</v>
      </c>
      <c r="BT105" s="56">
        <v>0</v>
      </c>
      <c r="BU105" s="56">
        <v>0</v>
      </c>
      <c r="BV105" s="56">
        <v>505.55700000000002</v>
      </c>
      <c r="BW105" s="56">
        <v>948.80600000000004</v>
      </c>
      <c r="BX105" s="56">
        <v>2025.88</v>
      </c>
      <c r="BY105" s="56">
        <v>119.621</v>
      </c>
      <c r="BZ105" s="56">
        <v>4179.1099999999997</v>
      </c>
      <c r="CA105" s="56">
        <v>216</v>
      </c>
      <c r="CB105" s="56">
        <v>0</v>
      </c>
      <c r="CC105" s="56">
        <v>0</v>
      </c>
      <c r="CD105" s="56">
        <v>0</v>
      </c>
      <c r="CE105" s="56">
        <v>107.027</v>
      </c>
      <c r="CF105" s="56">
        <v>0</v>
      </c>
      <c r="CG105" s="56">
        <v>43.669699999999999</v>
      </c>
      <c r="CH105" s="56">
        <v>0</v>
      </c>
      <c r="CI105" s="56">
        <v>0</v>
      </c>
      <c r="CJ105" s="56">
        <v>366.69600000000003</v>
      </c>
      <c r="CK105" s="56">
        <v>0</v>
      </c>
      <c r="CL105" s="56">
        <v>0</v>
      </c>
      <c r="CM105" s="56">
        <v>0</v>
      </c>
      <c r="CN105" s="56">
        <v>0</v>
      </c>
      <c r="CO105" s="56">
        <v>0</v>
      </c>
      <c r="CP105" s="56">
        <v>0</v>
      </c>
      <c r="CQ105" s="56">
        <v>0</v>
      </c>
      <c r="CR105" s="56">
        <v>0</v>
      </c>
      <c r="CS105" s="56">
        <v>0</v>
      </c>
      <c r="CT105" s="56">
        <v>0</v>
      </c>
      <c r="CU105" s="56">
        <v>20.99</v>
      </c>
      <c r="CV105" s="56">
        <v>10.29</v>
      </c>
      <c r="CW105" s="56">
        <v>1.17</v>
      </c>
      <c r="CX105" s="56">
        <v>0</v>
      </c>
      <c r="CY105" s="56">
        <v>8.56</v>
      </c>
      <c r="CZ105" s="56">
        <v>5.55</v>
      </c>
      <c r="DA105" s="56">
        <v>14.02</v>
      </c>
      <c r="DB105" s="56">
        <v>21.58</v>
      </c>
      <c r="DC105" s="56">
        <v>1.22</v>
      </c>
      <c r="DD105" s="56">
        <v>83.38</v>
      </c>
      <c r="DE105" s="56">
        <v>41.01</v>
      </c>
      <c r="DF105" s="56">
        <v>0</v>
      </c>
      <c r="DG105" s="56">
        <v>0.53687600000000002</v>
      </c>
      <c r="DH105" s="56">
        <v>1.2753799999999999E-2</v>
      </c>
      <c r="DI105" s="56">
        <v>0</v>
      </c>
      <c r="DJ105" s="56">
        <v>0</v>
      </c>
      <c r="DK105" s="56">
        <v>7.4915999999999996E-2</v>
      </c>
      <c r="DL105" s="56">
        <v>0.149842</v>
      </c>
      <c r="DM105" s="56">
        <v>0.25846799999999998</v>
      </c>
      <c r="DN105" s="56">
        <v>1.0530599999999999E-2</v>
      </c>
      <c r="DO105" s="56">
        <v>1.04339</v>
      </c>
      <c r="DP105" s="56">
        <v>0.54962900000000003</v>
      </c>
      <c r="DQ105" s="56" t="s">
        <v>925</v>
      </c>
      <c r="DR105" s="56" t="s">
        <v>875</v>
      </c>
      <c r="DS105" s="56" t="s">
        <v>22</v>
      </c>
      <c r="DT105" s="56">
        <v>0.20324200000000001</v>
      </c>
      <c r="DU105" s="56">
        <v>0.20206399999999999</v>
      </c>
      <c r="DV105" s="56">
        <v>6.1165700000000003</v>
      </c>
      <c r="DW105" s="56">
        <v>12.2897</v>
      </c>
      <c r="DX105" s="56"/>
      <c r="DY105" s="56"/>
      <c r="DZ105" s="56"/>
      <c r="EA105" s="56"/>
      <c r="EB105" s="56"/>
      <c r="EC105" s="56"/>
      <c r="ED105" s="56"/>
      <c r="EE105" s="56"/>
      <c r="EF105" s="56"/>
      <c r="EG105" s="56"/>
      <c r="EH105" s="56"/>
      <c r="EI105" s="56"/>
      <c r="EJ105" s="56"/>
      <c r="EK105" s="56"/>
      <c r="EL105" s="56"/>
      <c r="EM105" s="56"/>
      <c r="EN105" s="56">
        <v>181.29499999999999</v>
      </c>
      <c r="EO105" s="56">
        <v>192.94399999999999</v>
      </c>
      <c r="EP105" s="56">
        <v>111.69</v>
      </c>
      <c r="EQ105" s="56">
        <v>0</v>
      </c>
      <c r="ER105" s="56">
        <v>0</v>
      </c>
      <c r="ES105" s="56">
        <v>0</v>
      </c>
      <c r="ET105" s="56">
        <v>0</v>
      </c>
      <c r="EU105" s="56">
        <v>505.55700000000002</v>
      </c>
      <c r="EV105" s="56">
        <v>943.8</v>
      </c>
      <c r="EW105" s="56">
        <v>2025.88</v>
      </c>
      <c r="EX105" s="56">
        <v>119.621</v>
      </c>
      <c r="EY105" s="56">
        <v>4080.79</v>
      </c>
      <c r="EZ105" s="56">
        <v>205.833</v>
      </c>
      <c r="FA105" s="56">
        <v>0</v>
      </c>
      <c r="FB105" s="56">
        <v>0</v>
      </c>
      <c r="FC105" s="56">
        <v>0</v>
      </c>
      <c r="FD105" s="56">
        <v>107.027</v>
      </c>
      <c r="FE105" s="56">
        <v>0</v>
      </c>
      <c r="FF105" s="56">
        <v>43.669699999999999</v>
      </c>
      <c r="FG105" s="56">
        <v>0</v>
      </c>
      <c r="FH105" s="56">
        <v>0</v>
      </c>
      <c r="FI105" s="56">
        <v>356.53</v>
      </c>
      <c r="FJ105" s="56">
        <v>0</v>
      </c>
      <c r="FK105" s="56">
        <v>0</v>
      </c>
      <c r="FL105" s="56">
        <v>0</v>
      </c>
      <c r="FM105" s="56">
        <v>0</v>
      </c>
      <c r="FN105" s="56">
        <v>0</v>
      </c>
      <c r="FO105" s="56">
        <v>0</v>
      </c>
      <c r="FP105" s="56">
        <v>0</v>
      </c>
      <c r="FQ105" s="56">
        <v>0</v>
      </c>
      <c r="FR105" s="56">
        <v>0</v>
      </c>
      <c r="FS105" s="56">
        <v>0</v>
      </c>
      <c r="FT105" s="56">
        <v>19.93</v>
      </c>
      <c r="FU105" s="56">
        <v>6.31</v>
      </c>
      <c r="FV105" s="56">
        <v>1.17</v>
      </c>
      <c r="FW105" s="56">
        <v>0</v>
      </c>
      <c r="FX105" s="56">
        <v>8.56</v>
      </c>
      <c r="FY105" s="56">
        <v>0</v>
      </c>
      <c r="FZ105" s="56">
        <v>0</v>
      </c>
      <c r="GA105" s="56">
        <v>5.55</v>
      </c>
      <c r="GB105" s="56">
        <v>13.96</v>
      </c>
      <c r="GC105" s="56">
        <v>21.58</v>
      </c>
      <c r="GD105" s="56">
        <v>1.22</v>
      </c>
      <c r="GE105" s="56">
        <v>78.28</v>
      </c>
      <c r="GF105" s="56">
        <v>0</v>
      </c>
      <c r="GG105" s="56">
        <v>0.334812</v>
      </c>
      <c r="GH105" s="56">
        <v>1.2753799999999999E-2</v>
      </c>
      <c r="GI105" s="56">
        <v>0</v>
      </c>
      <c r="GJ105" s="56">
        <v>0</v>
      </c>
      <c r="GK105" s="56">
        <v>0</v>
      </c>
      <c r="GL105" s="56">
        <v>0</v>
      </c>
      <c r="GM105" s="56">
        <v>7.4915999999999996E-2</v>
      </c>
      <c r="GN105" s="56">
        <v>0.14866399999999999</v>
      </c>
      <c r="GO105" s="56">
        <v>0.25846799999999998</v>
      </c>
      <c r="GP105" s="56">
        <v>1.0530599999999999E-2</v>
      </c>
      <c r="GQ105" s="56">
        <v>0.840144</v>
      </c>
      <c r="GR105" s="56">
        <v>420.762</v>
      </c>
      <c r="GS105" s="56">
        <v>1095.07</v>
      </c>
      <c r="GT105" s="56">
        <v>111.69</v>
      </c>
      <c r="GU105" s="56">
        <v>0</v>
      </c>
      <c r="GV105" s="56">
        <v>0</v>
      </c>
      <c r="GW105" s="56">
        <v>2135</v>
      </c>
      <c r="GX105" s="56">
        <v>930.00099999999998</v>
      </c>
      <c r="GY105" s="56">
        <v>2637.81</v>
      </c>
      <c r="GZ105" s="56">
        <v>297.5</v>
      </c>
      <c r="HA105" s="56">
        <v>7627.83</v>
      </c>
      <c r="HB105" s="56">
        <v>350.15800000000002</v>
      </c>
      <c r="HC105" s="56">
        <v>0</v>
      </c>
      <c r="HD105" s="56">
        <v>0</v>
      </c>
      <c r="HE105" s="56">
        <v>0</v>
      </c>
      <c r="HF105" s="56">
        <v>161.63900000000001</v>
      </c>
      <c r="HG105" s="56">
        <v>0</v>
      </c>
      <c r="HH105" s="56">
        <v>65.400000000000006</v>
      </c>
      <c r="HI105" s="56">
        <v>0</v>
      </c>
      <c r="HJ105" s="56">
        <v>0</v>
      </c>
      <c r="HK105" s="56">
        <v>577.19600000000003</v>
      </c>
      <c r="HL105" s="56">
        <v>0</v>
      </c>
      <c r="HM105" s="56">
        <v>0</v>
      </c>
      <c r="HN105" s="56">
        <v>0</v>
      </c>
      <c r="HO105" s="56">
        <v>0</v>
      </c>
      <c r="HP105" s="56">
        <v>0</v>
      </c>
      <c r="HQ105" s="56">
        <v>0</v>
      </c>
      <c r="HR105" s="56">
        <v>0</v>
      </c>
      <c r="HS105" s="56">
        <v>0</v>
      </c>
      <c r="HT105" s="56">
        <v>0</v>
      </c>
      <c r="HU105" s="56">
        <v>0</v>
      </c>
      <c r="HV105" s="56">
        <v>34.94</v>
      </c>
      <c r="HW105" s="56">
        <v>41.16</v>
      </c>
      <c r="HX105" s="56">
        <v>1.17</v>
      </c>
      <c r="HY105" s="56">
        <v>0</v>
      </c>
      <c r="HZ105" s="56">
        <v>12.93</v>
      </c>
      <c r="IA105" s="56">
        <v>23.83</v>
      </c>
      <c r="IB105" s="56">
        <v>14.92</v>
      </c>
      <c r="IC105" s="56">
        <v>28.35</v>
      </c>
      <c r="ID105" s="56">
        <v>2.86</v>
      </c>
      <c r="IE105" s="56">
        <v>160.16</v>
      </c>
      <c r="IF105" s="56">
        <v>0</v>
      </c>
      <c r="IG105" s="56">
        <v>2.2516400000000001</v>
      </c>
      <c r="IH105" s="56">
        <v>1.2753799999999999E-2</v>
      </c>
      <c r="II105" s="56">
        <v>0</v>
      </c>
      <c r="IJ105" s="56">
        <v>0</v>
      </c>
      <c r="IK105" s="56">
        <v>0.33579999999999999</v>
      </c>
      <c r="IL105" s="56">
        <v>0.11074100000000001</v>
      </c>
      <c r="IM105" s="56">
        <v>0.35138000000000003</v>
      </c>
      <c r="IN105" s="56">
        <v>4.1461199999999997E-3</v>
      </c>
      <c r="IO105" s="56">
        <v>3.0664600000000002</v>
      </c>
      <c r="IP105" s="56">
        <v>44.3</v>
      </c>
      <c r="IQ105" s="56">
        <v>0</v>
      </c>
      <c r="IR105" s="56">
        <v>47.2</v>
      </c>
      <c r="IS105" s="56">
        <v>0</v>
      </c>
      <c r="IT105" s="56">
        <v>0</v>
      </c>
      <c r="IU105" s="56">
        <v>9.1300000000000008</v>
      </c>
      <c r="IV105" s="56">
        <v>26.84</v>
      </c>
      <c r="IW105" s="56">
        <v>13.2</v>
      </c>
      <c r="IX105" s="56">
        <v>27.81</v>
      </c>
      <c r="IY105" s="56">
        <v>9.1300000000000008</v>
      </c>
      <c r="IZ105" s="56">
        <v>26.84</v>
      </c>
      <c r="JA105" s="56">
        <v>46.09</v>
      </c>
      <c r="JB105" s="56">
        <v>44.11</v>
      </c>
      <c r="JC105" s="56">
        <v>1</v>
      </c>
      <c r="JD105" s="56"/>
      <c r="JE105" s="56"/>
      <c r="JF105" s="56"/>
      <c r="JG105" s="56"/>
      <c r="JH105" s="56"/>
      <c r="JI105" s="56"/>
      <c r="JJ105" s="56"/>
      <c r="JK105" s="56"/>
      <c r="JL105" s="56"/>
      <c r="JM105" s="56"/>
      <c r="JN105" s="56"/>
      <c r="JO105" s="56"/>
    </row>
    <row r="106" spans="1:275" x14ac:dyDescent="0.25">
      <c r="A106" s="58">
        <v>43069.352268518516</v>
      </c>
      <c r="B106" s="56" t="s">
        <v>472</v>
      </c>
      <c r="C106" s="56" t="s">
        <v>675</v>
      </c>
      <c r="D106" s="56">
        <v>12</v>
      </c>
      <c r="E106" s="56">
        <v>1</v>
      </c>
      <c r="F106" s="56">
        <v>2100</v>
      </c>
      <c r="G106" s="56" t="s">
        <v>104</v>
      </c>
      <c r="H106" s="56" t="s">
        <v>134</v>
      </c>
      <c r="I106" s="56">
        <v>-0.37</v>
      </c>
      <c r="J106" s="56">
        <v>47.4</v>
      </c>
      <c r="K106" s="56">
        <v>181.49299999999999</v>
      </c>
      <c r="L106" s="56">
        <v>233.91900000000001</v>
      </c>
      <c r="M106" s="56">
        <v>111.69</v>
      </c>
      <c r="N106" s="56">
        <v>0</v>
      </c>
      <c r="O106" s="56">
        <v>0</v>
      </c>
      <c r="P106" s="56">
        <v>0</v>
      </c>
      <c r="Q106" s="56">
        <v>0</v>
      </c>
      <c r="R106" s="56">
        <v>505.55700000000002</v>
      </c>
      <c r="S106" s="56">
        <v>947.58199999999999</v>
      </c>
      <c r="T106" s="56">
        <v>2025.88</v>
      </c>
      <c r="U106" s="56">
        <v>119.621</v>
      </c>
      <c r="V106" s="56">
        <v>4125.74</v>
      </c>
      <c r="W106" s="56">
        <v>206.05699999999999</v>
      </c>
      <c r="X106" s="56">
        <v>0</v>
      </c>
      <c r="Y106" s="56">
        <v>0</v>
      </c>
      <c r="Z106" s="56">
        <v>0</v>
      </c>
      <c r="AA106" s="56">
        <v>107.027</v>
      </c>
      <c r="AB106" s="56">
        <v>0</v>
      </c>
      <c r="AC106" s="56">
        <v>43.669699999999999</v>
      </c>
      <c r="AD106" s="56">
        <v>0</v>
      </c>
      <c r="AE106" s="56">
        <v>0</v>
      </c>
      <c r="AF106" s="56">
        <v>356.75400000000002</v>
      </c>
      <c r="AG106" s="56">
        <v>0</v>
      </c>
      <c r="AH106" s="56">
        <v>0</v>
      </c>
      <c r="AI106" s="56">
        <v>0</v>
      </c>
      <c r="AJ106" s="56">
        <v>0</v>
      </c>
      <c r="AK106" s="56">
        <v>0</v>
      </c>
      <c r="AL106" s="56">
        <v>0</v>
      </c>
      <c r="AM106" s="56">
        <v>0</v>
      </c>
      <c r="AN106" s="56">
        <v>0</v>
      </c>
      <c r="AO106" s="56">
        <v>0</v>
      </c>
      <c r="AP106" s="56">
        <v>0</v>
      </c>
      <c r="AQ106" s="56">
        <v>19.95</v>
      </c>
      <c r="AR106" s="56">
        <v>11.7</v>
      </c>
      <c r="AS106" s="56">
        <v>1.17</v>
      </c>
      <c r="AT106" s="56">
        <v>0</v>
      </c>
      <c r="AU106" s="56">
        <v>8.56</v>
      </c>
      <c r="AV106" s="56">
        <v>0</v>
      </c>
      <c r="AW106" s="56">
        <v>0</v>
      </c>
      <c r="AX106" s="56">
        <v>5.55</v>
      </c>
      <c r="AY106" s="56">
        <v>14</v>
      </c>
      <c r="AZ106" s="56">
        <v>21.58</v>
      </c>
      <c r="BA106" s="56">
        <v>1.22</v>
      </c>
      <c r="BB106" s="56">
        <v>83.73</v>
      </c>
      <c r="BC106" s="56">
        <v>41.38</v>
      </c>
      <c r="BD106" s="56">
        <v>0</v>
      </c>
      <c r="BE106" s="56">
        <v>0.71891799999999995</v>
      </c>
      <c r="BF106" s="56">
        <v>1.2753799999999999E-2</v>
      </c>
      <c r="BG106" s="56">
        <v>0</v>
      </c>
      <c r="BH106" s="56">
        <v>0</v>
      </c>
      <c r="BI106" s="56">
        <v>0</v>
      </c>
      <c r="BJ106" s="56">
        <v>0</v>
      </c>
      <c r="BK106" s="56">
        <v>7.4915999999999996E-2</v>
      </c>
      <c r="BL106" s="56">
        <v>0.14942800000000001</v>
      </c>
      <c r="BM106" s="56">
        <v>0.25846799999999998</v>
      </c>
      <c r="BN106" s="56">
        <v>1.0530599999999999E-2</v>
      </c>
      <c r="BO106" s="56">
        <v>1.2250099999999999</v>
      </c>
      <c r="BP106" s="56">
        <v>0.73167199999999999</v>
      </c>
      <c r="BQ106" s="56">
        <v>190.25</v>
      </c>
      <c r="BR106" s="56">
        <v>277.30900000000003</v>
      </c>
      <c r="BS106" s="56">
        <v>111.69</v>
      </c>
      <c r="BT106" s="56">
        <v>0</v>
      </c>
      <c r="BU106" s="56">
        <v>0</v>
      </c>
      <c r="BV106" s="56">
        <v>505.55700000000002</v>
      </c>
      <c r="BW106" s="56">
        <v>948.80600000000004</v>
      </c>
      <c r="BX106" s="56">
        <v>2025.88</v>
      </c>
      <c r="BY106" s="56">
        <v>119.621</v>
      </c>
      <c r="BZ106" s="56">
        <v>4179.1099999999997</v>
      </c>
      <c r="CA106" s="56">
        <v>216</v>
      </c>
      <c r="CB106" s="56">
        <v>0</v>
      </c>
      <c r="CC106" s="56">
        <v>0</v>
      </c>
      <c r="CD106" s="56">
        <v>0</v>
      </c>
      <c r="CE106" s="56">
        <v>107.027</v>
      </c>
      <c r="CF106" s="56">
        <v>0</v>
      </c>
      <c r="CG106" s="56">
        <v>43.669699999999999</v>
      </c>
      <c r="CH106" s="56">
        <v>0</v>
      </c>
      <c r="CI106" s="56">
        <v>0</v>
      </c>
      <c r="CJ106" s="56">
        <v>366.69600000000003</v>
      </c>
      <c r="CK106" s="56">
        <v>0</v>
      </c>
      <c r="CL106" s="56">
        <v>0</v>
      </c>
      <c r="CM106" s="56">
        <v>0</v>
      </c>
      <c r="CN106" s="56">
        <v>0</v>
      </c>
      <c r="CO106" s="56">
        <v>0</v>
      </c>
      <c r="CP106" s="56">
        <v>0</v>
      </c>
      <c r="CQ106" s="56">
        <v>0</v>
      </c>
      <c r="CR106" s="56">
        <v>0</v>
      </c>
      <c r="CS106" s="56">
        <v>0</v>
      </c>
      <c r="CT106" s="56">
        <v>0</v>
      </c>
      <c r="CU106" s="56">
        <v>20.99</v>
      </c>
      <c r="CV106" s="56">
        <v>10.29</v>
      </c>
      <c r="CW106" s="56">
        <v>1.17</v>
      </c>
      <c r="CX106" s="56">
        <v>0</v>
      </c>
      <c r="CY106" s="56">
        <v>8.56</v>
      </c>
      <c r="CZ106" s="56">
        <v>5.55</v>
      </c>
      <c r="DA106" s="56">
        <v>14.02</v>
      </c>
      <c r="DB106" s="56">
        <v>21.58</v>
      </c>
      <c r="DC106" s="56">
        <v>1.22</v>
      </c>
      <c r="DD106" s="56">
        <v>83.38</v>
      </c>
      <c r="DE106" s="56">
        <v>41.01</v>
      </c>
      <c r="DF106" s="56">
        <v>0</v>
      </c>
      <c r="DG106" s="56">
        <v>0.53687600000000002</v>
      </c>
      <c r="DH106" s="56">
        <v>1.2753799999999999E-2</v>
      </c>
      <c r="DI106" s="56">
        <v>0</v>
      </c>
      <c r="DJ106" s="56">
        <v>0</v>
      </c>
      <c r="DK106" s="56">
        <v>7.4915999999999996E-2</v>
      </c>
      <c r="DL106" s="56">
        <v>0.149842</v>
      </c>
      <c r="DM106" s="56">
        <v>0.25846799999999998</v>
      </c>
      <c r="DN106" s="56">
        <v>1.0530599999999999E-2</v>
      </c>
      <c r="DO106" s="56">
        <v>1.04339</v>
      </c>
      <c r="DP106" s="56">
        <v>0.54962900000000003</v>
      </c>
      <c r="DQ106" s="56" t="s">
        <v>925</v>
      </c>
      <c r="DR106" s="56" t="s">
        <v>875</v>
      </c>
      <c r="DS106" s="56" t="s">
        <v>22</v>
      </c>
      <c r="DT106" s="56">
        <v>-0.18162800000000001</v>
      </c>
      <c r="DU106" s="56">
        <v>-0.18204300000000001</v>
      </c>
      <c r="DV106" s="56">
        <v>-0.419765</v>
      </c>
      <c r="DW106" s="56">
        <v>-0.90221899999999999</v>
      </c>
      <c r="DX106" s="56"/>
      <c r="DY106" s="56"/>
      <c r="DZ106" s="56"/>
      <c r="EA106" s="56"/>
      <c r="EB106" s="56"/>
      <c r="EC106" s="56"/>
      <c r="ED106" s="56"/>
      <c r="EE106" s="56"/>
      <c r="EF106" s="56"/>
      <c r="EG106" s="56"/>
      <c r="EH106" s="56"/>
      <c r="EI106" s="56"/>
      <c r="EJ106" s="56"/>
      <c r="EK106" s="56"/>
      <c r="EL106" s="56"/>
      <c r="EM106" s="56"/>
      <c r="EN106" s="56">
        <v>181.49299999999999</v>
      </c>
      <c r="EO106" s="56">
        <v>233.91900000000001</v>
      </c>
      <c r="EP106" s="56">
        <v>111.69</v>
      </c>
      <c r="EQ106" s="56">
        <v>0</v>
      </c>
      <c r="ER106" s="56">
        <v>0</v>
      </c>
      <c r="ES106" s="56">
        <v>0</v>
      </c>
      <c r="ET106" s="56">
        <v>0</v>
      </c>
      <c r="EU106" s="56">
        <v>505.55700000000002</v>
      </c>
      <c r="EV106" s="56">
        <v>947.58199999999999</v>
      </c>
      <c r="EW106" s="56">
        <v>2025.88</v>
      </c>
      <c r="EX106" s="56">
        <v>119.621</v>
      </c>
      <c r="EY106" s="56">
        <v>4125.74</v>
      </c>
      <c r="EZ106" s="56">
        <v>206.05699999999999</v>
      </c>
      <c r="FA106" s="56">
        <v>0</v>
      </c>
      <c r="FB106" s="56">
        <v>0</v>
      </c>
      <c r="FC106" s="56">
        <v>0</v>
      </c>
      <c r="FD106" s="56">
        <v>107.027</v>
      </c>
      <c r="FE106" s="56">
        <v>0</v>
      </c>
      <c r="FF106" s="56">
        <v>43.669699999999999</v>
      </c>
      <c r="FG106" s="56">
        <v>0</v>
      </c>
      <c r="FH106" s="56">
        <v>0</v>
      </c>
      <c r="FI106" s="56">
        <v>356.75400000000002</v>
      </c>
      <c r="FJ106" s="56">
        <v>0</v>
      </c>
      <c r="FK106" s="56">
        <v>0</v>
      </c>
      <c r="FL106" s="56">
        <v>0</v>
      </c>
      <c r="FM106" s="56">
        <v>0</v>
      </c>
      <c r="FN106" s="56">
        <v>0</v>
      </c>
      <c r="FO106" s="56">
        <v>0</v>
      </c>
      <c r="FP106" s="56">
        <v>0</v>
      </c>
      <c r="FQ106" s="56">
        <v>0</v>
      </c>
      <c r="FR106" s="56">
        <v>0</v>
      </c>
      <c r="FS106" s="56">
        <v>0</v>
      </c>
      <c r="FT106" s="56">
        <v>19.95</v>
      </c>
      <c r="FU106" s="56">
        <v>11.7</v>
      </c>
      <c r="FV106" s="56">
        <v>1.17</v>
      </c>
      <c r="FW106" s="56">
        <v>0</v>
      </c>
      <c r="FX106" s="56">
        <v>8.56</v>
      </c>
      <c r="FY106" s="56">
        <v>0</v>
      </c>
      <c r="FZ106" s="56">
        <v>0</v>
      </c>
      <c r="GA106" s="56">
        <v>5.55</v>
      </c>
      <c r="GB106" s="56">
        <v>14</v>
      </c>
      <c r="GC106" s="56">
        <v>21.58</v>
      </c>
      <c r="GD106" s="56">
        <v>1.22</v>
      </c>
      <c r="GE106" s="56">
        <v>83.73</v>
      </c>
      <c r="GF106" s="56">
        <v>0</v>
      </c>
      <c r="GG106" s="56">
        <v>0.71891799999999995</v>
      </c>
      <c r="GH106" s="56">
        <v>1.2753799999999999E-2</v>
      </c>
      <c r="GI106" s="56">
        <v>0</v>
      </c>
      <c r="GJ106" s="56">
        <v>0</v>
      </c>
      <c r="GK106" s="56">
        <v>0</v>
      </c>
      <c r="GL106" s="56">
        <v>0</v>
      </c>
      <c r="GM106" s="56">
        <v>7.4915999999999996E-2</v>
      </c>
      <c r="GN106" s="56">
        <v>0.14942800000000001</v>
      </c>
      <c r="GO106" s="56">
        <v>0.25846799999999998</v>
      </c>
      <c r="GP106" s="56">
        <v>1.0530599999999999E-2</v>
      </c>
      <c r="GQ106" s="56">
        <v>1.2250099999999999</v>
      </c>
      <c r="GR106" s="56">
        <v>420.762</v>
      </c>
      <c r="GS106" s="56">
        <v>1095.07</v>
      </c>
      <c r="GT106" s="56">
        <v>111.69</v>
      </c>
      <c r="GU106" s="56">
        <v>0</v>
      </c>
      <c r="GV106" s="56">
        <v>0</v>
      </c>
      <c r="GW106" s="56">
        <v>2135</v>
      </c>
      <c r="GX106" s="56">
        <v>930.00099999999998</v>
      </c>
      <c r="GY106" s="56">
        <v>2637.81</v>
      </c>
      <c r="GZ106" s="56">
        <v>297.5</v>
      </c>
      <c r="HA106" s="56">
        <v>7627.83</v>
      </c>
      <c r="HB106" s="56">
        <v>350.15800000000002</v>
      </c>
      <c r="HC106" s="56">
        <v>0</v>
      </c>
      <c r="HD106" s="56">
        <v>0</v>
      </c>
      <c r="HE106" s="56">
        <v>0</v>
      </c>
      <c r="HF106" s="56">
        <v>161.63900000000001</v>
      </c>
      <c r="HG106" s="56">
        <v>0</v>
      </c>
      <c r="HH106" s="56">
        <v>65.400000000000006</v>
      </c>
      <c r="HI106" s="56">
        <v>0</v>
      </c>
      <c r="HJ106" s="56">
        <v>0</v>
      </c>
      <c r="HK106" s="56">
        <v>577.19600000000003</v>
      </c>
      <c r="HL106" s="56">
        <v>0</v>
      </c>
      <c r="HM106" s="56">
        <v>0</v>
      </c>
      <c r="HN106" s="56">
        <v>0</v>
      </c>
      <c r="HO106" s="56">
        <v>0</v>
      </c>
      <c r="HP106" s="56">
        <v>0</v>
      </c>
      <c r="HQ106" s="56">
        <v>0</v>
      </c>
      <c r="HR106" s="56">
        <v>0</v>
      </c>
      <c r="HS106" s="56">
        <v>0</v>
      </c>
      <c r="HT106" s="56">
        <v>0</v>
      </c>
      <c r="HU106" s="56">
        <v>0</v>
      </c>
      <c r="HV106" s="56">
        <v>34.94</v>
      </c>
      <c r="HW106" s="56">
        <v>41.16</v>
      </c>
      <c r="HX106" s="56">
        <v>1.17</v>
      </c>
      <c r="HY106" s="56">
        <v>0</v>
      </c>
      <c r="HZ106" s="56">
        <v>12.93</v>
      </c>
      <c r="IA106" s="56">
        <v>23.83</v>
      </c>
      <c r="IB106" s="56">
        <v>14.92</v>
      </c>
      <c r="IC106" s="56">
        <v>28.35</v>
      </c>
      <c r="ID106" s="56">
        <v>2.86</v>
      </c>
      <c r="IE106" s="56">
        <v>160.16</v>
      </c>
      <c r="IF106" s="56">
        <v>0</v>
      </c>
      <c r="IG106" s="56">
        <v>2.2516400000000001</v>
      </c>
      <c r="IH106" s="56">
        <v>1.2753799999999999E-2</v>
      </c>
      <c r="II106" s="56">
        <v>0</v>
      </c>
      <c r="IJ106" s="56">
        <v>0</v>
      </c>
      <c r="IK106" s="56">
        <v>0.33579999999999999</v>
      </c>
      <c r="IL106" s="56">
        <v>0.11074100000000001</v>
      </c>
      <c r="IM106" s="56">
        <v>0.35138000000000003</v>
      </c>
      <c r="IN106" s="56">
        <v>4.1461199999999997E-3</v>
      </c>
      <c r="IO106" s="56">
        <v>3.0664600000000002</v>
      </c>
      <c r="IP106" s="56">
        <v>47.4</v>
      </c>
      <c r="IQ106" s="56">
        <v>0</v>
      </c>
      <c r="IR106" s="56">
        <v>47.2</v>
      </c>
      <c r="IS106" s="56">
        <v>0</v>
      </c>
      <c r="IT106" s="56">
        <v>0</v>
      </c>
      <c r="IU106" s="56">
        <v>14.52</v>
      </c>
      <c r="IV106" s="56">
        <v>26.86</v>
      </c>
      <c r="IW106" s="56">
        <v>13.2</v>
      </c>
      <c r="IX106" s="56">
        <v>27.81</v>
      </c>
      <c r="IY106" s="56">
        <v>14.52</v>
      </c>
      <c r="IZ106" s="56">
        <v>26.86</v>
      </c>
      <c r="JA106" s="56">
        <v>46.09</v>
      </c>
      <c r="JB106" s="56">
        <v>44.11</v>
      </c>
      <c r="JC106" s="56">
        <v>1</v>
      </c>
      <c r="JD106" s="56"/>
      <c r="JE106" s="56"/>
      <c r="JF106" s="56"/>
      <c r="JG106" s="56"/>
      <c r="JH106" s="56"/>
      <c r="JI106" s="56"/>
      <c r="JJ106" s="56"/>
      <c r="JK106" s="56"/>
      <c r="JL106" s="56"/>
      <c r="JM106" s="56"/>
      <c r="JN106" s="56"/>
      <c r="JO106" s="56"/>
    </row>
    <row r="107" spans="1:275" x14ac:dyDescent="0.25">
      <c r="A107" s="58">
        <v>43069.352268518516</v>
      </c>
      <c r="B107" s="56" t="s">
        <v>473</v>
      </c>
      <c r="C107" s="56" t="s">
        <v>676</v>
      </c>
      <c r="D107" s="56">
        <v>12</v>
      </c>
      <c r="E107" s="56">
        <v>1</v>
      </c>
      <c r="F107" s="56">
        <v>2100</v>
      </c>
      <c r="G107" s="56" t="s">
        <v>104</v>
      </c>
      <c r="H107" s="56" t="s">
        <v>105</v>
      </c>
      <c r="I107" s="56">
        <v>4.62</v>
      </c>
      <c r="J107" s="56">
        <v>44.5</v>
      </c>
      <c r="K107" s="56">
        <v>177.69</v>
      </c>
      <c r="L107" s="56">
        <v>207.923</v>
      </c>
      <c r="M107" s="56">
        <v>111.69</v>
      </c>
      <c r="N107" s="56">
        <v>0</v>
      </c>
      <c r="O107" s="56">
        <v>0</v>
      </c>
      <c r="P107" s="56">
        <v>0</v>
      </c>
      <c r="Q107" s="56">
        <v>0</v>
      </c>
      <c r="R107" s="56">
        <v>505.55700000000002</v>
      </c>
      <c r="S107" s="56">
        <v>943.78200000000004</v>
      </c>
      <c r="T107" s="56">
        <v>2025.88</v>
      </c>
      <c r="U107" s="56">
        <v>119.621</v>
      </c>
      <c r="V107" s="56">
        <v>4092.15</v>
      </c>
      <c r="W107" s="56">
        <v>201.74</v>
      </c>
      <c r="X107" s="56">
        <v>0</v>
      </c>
      <c r="Y107" s="56">
        <v>0</v>
      </c>
      <c r="Z107" s="56">
        <v>0</v>
      </c>
      <c r="AA107" s="56">
        <v>107.027</v>
      </c>
      <c r="AB107" s="56">
        <v>0</v>
      </c>
      <c r="AC107" s="56">
        <v>43.669699999999999</v>
      </c>
      <c r="AD107" s="56">
        <v>0</v>
      </c>
      <c r="AE107" s="56">
        <v>0</v>
      </c>
      <c r="AF107" s="56">
        <v>352.43599999999998</v>
      </c>
      <c r="AG107" s="56">
        <v>0</v>
      </c>
      <c r="AH107" s="56">
        <v>0</v>
      </c>
      <c r="AI107" s="56">
        <v>0</v>
      </c>
      <c r="AJ107" s="56">
        <v>0</v>
      </c>
      <c r="AK107" s="56">
        <v>0</v>
      </c>
      <c r="AL107" s="56">
        <v>0</v>
      </c>
      <c r="AM107" s="56">
        <v>0</v>
      </c>
      <c r="AN107" s="56">
        <v>0</v>
      </c>
      <c r="AO107" s="56">
        <v>0</v>
      </c>
      <c r="AP107" s="56">
        <v>0</v>
      </c>
      <c r="AQ107" s="56">
        <v>19.54</v>
      </c>
      <c r="AR107" s="56">
        <v>7.12</v>
      </c>
      <c r="AS107" s="56">
        <v>1.17</v>
      </c>
      <c r="AT107" s="56">
        <v>0</v>
      </c>
      <c r="AU107" s="56">
        <v>8.56</v>
      </c>
      <c r="AV107" s="56">
        <v>0</v>
      </c>
      <c r="AW107" s="56">
        <v>0</v>
      </c>
      <c r="AX107" s="56">
        <v>5.55</v>
      </c>
      <c r="AY107" s="56">
        <v>13.96</v>
      </c>
      <c r="AZ107" s="56">
        <v>21.58</v>
      </c>
      <c r="BA107" s="56">
        <v>1.22</v>
      </c>
      <c r="BB107" s="56">
        <v>78.7</v>
      </c>
      <c r="BC107" s="56">
        <v>36.39</v>
      </c>
      <c r="BD107" s="56">
        <v>0</v>
      </c>
      <c r="BE107" s="56">
        <v>0.38411000000000001</v>
      </c>
      <c r="BF107" s="56">
        <v>1.2753799999999999E-2</v>
      </c>
      <c r="BG107" s="56">
        <v>0</v>
      </c>
      <c r="BH107" s="56">
        <v>0</v>
      </c>
      <c r="BI107" s="56">
        <v>0</v>
      </c>
      <c r="BJ107" s="56">
        <v>0</v>
      </c>
      <c r="BK107" s="56">
        <v>7.4915999999999996E-2</v>
      </c>
      <c r="BL107" s="56">
        <v>0.14866499999999999</v>
      </c>
      <c r="BM107" s="56">
        <v>0.25846799999999998</v>
      </c>
      <c r="BN107" s="56">
        <v>1.0530599999999999E-2</v>
      </c>
      <c r="BO107" s="56">
        <v>0.88944299999999998</v>
      </c>
      <c r="BP107" s="56">
        <v>0.39686399999999999</v>
      </c>
      <c r="BQ107" s="56">
        <v>190.25</v>
      </c>
      <c r="BR107" s="56">
        <v>277.30900000000003</v>
      </c>
      <c r="BS107" s="56">
        <v>111.69</v>
      </c>
      <c r="BT107" s="56">
        <v>0</v>
      </c>
      <c r="BU107" s="56">
        <v>0</v>
      </c>
      <c r="BV107" s="56">
        <v>505.55700000000002</v>
      </c>
      <c r="BW107" s="56">
        <v>948.80600000000004</v>
      </c>
      <c r="BX107" s="56">
        <v>2025.88</v>
      </c>
      <c r="BY107" s="56">
        <v>119.621</v>
      </c>
      <c r="BZ107" s="56">
        <v>4179.1099999999997</v>
      </c>
      <c r="CA107" s="56">
        <v>216</v>
      </c>
      <c r="CB107" s="56">
        <v>0</v>
      </c>
      <c r="CC107" s="56">
        <v>0</v>
      </c>
      <c r="CD107" s="56">
        <v>0</v>
      </c>
      <c r="CE107" s="56">
        <v>107.027</v>
      </c>
      <c r="CF107" s="56">
        <v>0</v>
      </c>
      <c r="CG107" s="56">
        <v>43.669699999999999</v>
      </c>
      <c r="CH107" s="56">
        <v>0</v>
      </c>
      <c r="CI107" s="56">
        <v>0</v>
      </c>
      <c r="CJ107" s="56">
        <v>366.69600000000003</v>
      </c>
      <c r="CK107" s="56">
        <v>0</v>
      </c>
      <c r="CL107" s="56">
        <v>0</v>
      </c>
      <c r="CM107" s="56">
        <v>0</v>
      </c>
      <c r="CN107" s="56">
        <v>0</v>
      </c>
      <c r="CO107" s="56">
        <v>0</v>
      </c>
      <c r="CP107" s="56">
        <v>0</v>
      </c>
      <c r="CQ107" s="56">
        <v>0</v>
      </c>
      <c r="CR107" s="56">
        <v>0</v>
      </c>
      <c r="CS107" s="56">
        <v>0</v>
      </c>
      <c r="CT107" s="56">
        <v>0</v>
      </c>
      <c r="CU107" s="56">
        <v>20.99</v>
      </c>
      <c r="CV107" s="56">
        <v>10.29</v>
      </c>
      <c r="CW107" s="56">
        <v>1.17</v>
      </c>
      <c r="CX107" s="56">
        <v>0</v>
      </c>
      <c r="CY107" s="56">
        <v>8.56</v>
      </c>
      <c r="CZ107" s="56">
        <v>5.55</v>
      </c>
      <c r="DA107" s="56">
        <v>14.02</v>
      </c>
      <c r="DB107" s="56">
        <v>21.58</v>
      </c>
      <c r="DC107" s="56">
        <v>1.22</v>
      </c>
      <c r="DD107" s="56">
        <v>83.38</v>
      </c>
      <c r="DE107" s="56">
        <v>41.01</v>
      </c>
      <c r="DF107" s="56">
        <v>0</v>
      </c>
      <c r="DG107" s="56">
        <v>0.53687600000000002</v>
      </c>
      <c r="DH107" s="56">
        <v>1.2753799999999999E-2</v>
      </c>
      <c r="DI107" s="56">
        <v>0</v>
      </c>
      <c r="DJ107" s="56">
        <v>0</v>
      </c>
      <c r="DK107" s="56">
        <v>7.4915999999999996E-2</v>
      </c>
      <c r="DL107" s="56">
        <v>0.149842</v>
      </c>
      <c r="DM107" s="56">
        <v>0.25846799999999998</v>
      </c>
      <c r="DN107" s="56">
        <v>1.0530599999999999E-2</v>
      </c>
      <c r="DO107" s="56">
        <v>1.04339</v>
      </c>
      <c r="DP107" s="56">
        <v>0.54962900000000003</v>
      </c>
      <c r="DQ107" s="56" t="s">
        <v>925</v>
      </c>
      <c r="DR107" s="56" t="s">
        <v>875</v>
      </c>
      <c r="DS107" s="56" t="s">
        <v>22</v>
      </c>
      <c r="DT107" s="56">
        <v>0.153943</v>
      </c>
      <c r="DU107" s="56">
        <v>0.15276500000000001</v>
      </c>
      <c r="DV107" s="56">
        <v>5.6128600000000004</v>
      </c>
      <c r="DW107" s="56">
        <v>11.265499999999999</v>
      </c>
      <c r="DX107" s="56"/>
      <c r="DY107" s="56"/>
      <c r="DZ107" s="56"/>
      <c r="EA107" s="56"/>
      <c r="EB107" s="56"/>
      <c r="EC107" s="56"/>
      <c r="ED107" s="56"/>
      <c r="EE107" s="56"/>
      <c r="EF107" s="56"/>
      <c r="EG107" s="56"/>
      <c r="EH107" s="56"/>
      <c r="EI107" s="56"/>
      <c r="EJ107" s="56"/>
      <c r="EK107" s="56"/>
      <c r="EL107" s="56"/>
      <c r="EM107" s="56"/>
      <c r="EN107" s="56">
        <v>177.69</v>
      </c>
      <c r="EO107" s="56">
        <v>207.923</v>
      </c>
      <c r="EP107" s="56">
        <v>111.69</v>
      </c>
      <c r="EQ107" s="56">
        <v>0</v>
      </c>
      <c r="ER107" s="56">
        <v>0</v>
      </c>
      <c r="ES107" s="56">
        <v>0</v>
      </c>
      <c r="ET107" s="56">
        <v>0</v>
      </c>
      <c r="EU107" s="56">
        <v>505.55700000000002</v>
      </c>
      <c r="EV107" s="56">
        <v>943.78200000000004</v>
      </c>
      <c r="EW107" s="56">
        <v>2025.88</v>
      </c>
      <c r="EX107" s="56">
        <v>119.621</v>
      </c>
      <c r="EY107" s="56">
        <v>4092.15</v>
      </c>
      <c r="EZ107" s="56">
        <v>201.74</v>
      </c>
      <c r="FA107" s="56">
        <v>0</v>
      </c>
      <c r="FB107" s="56">
        <v>0</v>
      </c>
      <c r="FC107" s="56">
        <v>0</v>
      </c>
      <c r="FD107" s="56">
        <v>107.027</v>
      </c>
      <c r="FE107" s="56">
        <v>0</v>
      </c>
      <c r="FF107" s="56">
        <v>43.669699999999999</v>
      </c>
      <c r="FG107" s="56">
        <v>0</v>
      </c>
      <c r="FH107" s="56">
        <v>0</v>
      </c>
      <c r="FI107" s="56">
        <v>352.43599999999998</v>
      </c>
      <c r="FJ107" s="56">
        <v>0</v>
      </c>
      <c r="FK107" s="56">
        <v>0</v>
      </c>
      <c r="FL107" s="56">
        <v>0</v>
      </c>
      <c r="FM107" s="56">
        <v>0</v>
      </c>
      <c r="FN107" s="56">
        <v>0</v>
      </c>
      <c r="FO107" s="56">
        <v>0</v>
      </c>
      <c r="FP107" s="56">
        <v>0</v>
      </c>
      <c r="FQ107" s="56">
        <v>0</v>
      </c>
      <c r="FR107" s="56">
        <v>0</v>
      </c>
      <c r="FS107" s="56">
        <v>0</v>
      </c>
      <c r="FT107" s="56">
        <v>19.54</v>
      </c>
      <c r="FU107" s="56">
        <v>7.12</v>
      </c>
      <c r="FV107" s="56">
        <v>1.17</v>
      </c>
      <c r="FW107" s="56">
        <v>0</v>
      </c>
      <c r="FX107" s="56">
        <v>8.56</v>
      </c>
      <c r="FY107" s="56">
        <v>0</v>
      </c>
      <c r="FZ107" s="56">
        <v>0</v>
      </c>
      <c r="GA107" s="56">
        <v>5.55</v>
      </c>
      <c r="GB107" s="56">
        <v>13.96</v>
      </c>
      <c r="GC107" s="56">
        <v>21.58</v>
      </c>
      <c r="GD107" s="56">
        <v>1.22</v>
      </c>
      <c r="GE107" s="56">
        <v>78.7</v>
      </c>
      <c r="GF107" s="56">
        <v>0</v>
      </c>
      <c r="GG107" s="56">
        <v>0.38411000000000001</v>
      </c>
      <c r="GH107" s="56">
        <v>1.2753799999999999E-2</v>
      </c>
      <c r="GI107" s="56">
        <v>0</v>
      </c>
      <c r="GJ107" s="56">
        <v>0</v>
      </c>
      <c r="GK107" s="56">
        <v>0</v>
      </c>
      <c r="GL107" s="56">
        <v>0</v>
      </c>
      <c r="GM107" s="56">
        <v>7.4915999999999996E-2</v>
      </c>
      <c r="GN107" s="56">
        <v>0.14866499999999999</v>
      </c>
      <c r="GO107" s="56">
        <v>0.25846799999999998</v>
      </c>
      <c r="GP107" s="56">
        <v>1.0530599999999999E-2</v>
      </c>
      <c r="GQ107" s="56">
        <v>0.88944299999999998</v>
      </c>
      <c r="GR107" s="56">
        <v>420.762</v>
      </c>
      <c r="GS107" s="56">
        <v>1095.07</v>
      </c>
      <c r="GT107" s="56">
        <v>111.69</v>
      </c>
      <c r="GU107" s="56">
        <v>0</v>
      </c>
      <c r="GV107" s="56">
        <v>0</v>
      </c>
      <c r="GW107" s="56">
        <v>2135</v>
      </c>
      <c r="GX107" s="56">
        <v>930.00099999999998</v>
      </c>
      <c r="GY107" s="56">
        <v>2637.81</v>
      </c>
      <c r="GZ107" s="56">
        <v>297.5</v>
      </c>
      <c r="HA107" s="56">
        <v>7627.83</v>
      </c>
      <c r="HB107" s="56">
        <v>350.15800000000002</v>
      </c>
      <c r="HC107" s="56">
        <v>0</v>
      </c>
      <c r="HD107" s="56">
        <v>0</v>
      </c>
      <c r="HE107" s="56">
        <v>0</v>
      </c>
      <c r="HF107" s="56">
        <v>161.63900000000001</v>
      </c>
      <c r="HG107" s="56">
        <v>0</v>
      </c>
      <c r="HH107" s="56">
        <v>65.400000000000006</v>
      </c>
      <c r="HI107" s="56">
        <v>0</v>
      </c>
      <c r="HJ107" s="56">
        <v>0</v>
      </c>
      <c r="HK107" s="56">
        <v>577.19600000000003</v>
      </c>
      <c r="HL107" s="56">
        <v>0</v>
      </c>
      <c r="HM107" s="56">
        <v>0</v>
      </c>
      <c r="HN107" s="56">
        <v>0</v>
      </c>
      <c r="HO107" s="56">
        <v>0</v>
      </c>
      <c r="HP107" s="56">
        <v>0</v>
      </c>
      <c r="HQ107" s="56">
        <v>0</v>
      </c>
      <c r="HR107" s="56">
        <v>0</v>
      </c>
      <c r="HS107" s="56">
        <v>0</v>
      </c>
      <c r="HT107" s="56">
        <v>0</v>
      </c>
      <c r="HU107" s="56">
        <v>0</v>
      </c>
      <c r="HV107" s="56">
        <v>34.94</v>
      </c>
      <c r="HW107" s="56">
        <v>41.16</v>
      </c>
      <c r="HX107" s="56">
        <v>1.17</v>
      </c>
      <c r="HY107" s="56">
        <v>0</v>
      </c>
      <c r="HZ107" s="56">
        <v>12.93</v>
      </c>
      <c r="IA107" s="56">
        <v>23.83</v>
      </c>
      <c r="IB107" s="56">
        <v>14.92</v>
      </c>
      <c r="IC107" s="56">
        <v>28.35</v>
      </c>
      <c r="ID107" s="56">
        <v>2.86</v>
      </c>
      <c r="IE107" s="56">
        <v>160.16</v>
      </c>
      <c r="IF107" s="56">
        <v>0</v>
      </c>
      <c r="IG107" s="56">
        <v>2.2516400000000001</v>
      </c>
      <c r="IH107" s="56">
        <v>1.2753799999999999E-2</v>
      </c>
      <c r="II107" s="56">
        <v>0</v>
      </c>
      <c r="IJ107" s="56">
        <v>0</v>
      </c>
      <c r="IK107" s="56">
        <v>0.33579999999999999</v>
      </c>
      <c r="IL107" s="56">
        <v>0.11074100000000001</v>
      </c>
      <c r="IM107" s="56">
        <v>0.35138000000000003</v>
      </c>
      <c r="IN107" s="56">
        <v>4.1461199999999997E-3</v>
      </c>
      <c r="IO107" s="56">
        <v>3.0664600000000002</v>
      </c>
      <c r="IP107" s="56">
        <v>44.5</v>
      </c>
      <c r="IQ107" s="56">
        <v>0</v>
      </c>
      <c r="IR107" s="56">
        <v>47.2</v>
      </c>
      <c r="IS107" s="56">
        <v>0</v>
      </c>
      <c r="IT107" s="56">
        <v>0</v>
      </c>
      <c r="IU107" s="56">
        <v>9.91</v>
      </c>
      <c r="IV107" s="56">
        <v>26.48</v>
      </c>
      <c r="IW107" s="56">
        <v>13.2</v>
      </c>
      <c r="IX107" s="56">
        <v>27.81</v>
      </c>
      <c r="IY107" s="56">
        <v>9.91</v>
      </c>
      <c r="IZ107" s="56">
        <v>26.48</v>
      </c>
      <c r="JA107" s="56">
        <v>46.09</v>
      </c>
      <c r="JB107" s="56">
        <v>44.11</v>
      </c>
      <c r="JC107" s="56">
        <v>1</v>
      </c>
      <c r="JD107" s="56"/>
      <c r="JE107" s="56"/>
      <c r="JF107" s="56"/>
      <c r="JG107" s="56"/>
      <c r="JH107" s="56"/>
      <c r="JI107" s="56"/>
      <c r="JJ107" s="56"/>
      <c r="JK107" s="56"/>
      <c r="JL107" s="56"/>
      <c r="JM107" s="56"/>
      <c r="JN107" s="56"/>
      <c r="JO107" s="56"/>
    </row>
    <row r="108" spans="1:275" x14ac:dyDescent="0.25">
      <c r="A108" s="58">
        <v>43069.352592592593</v>
      </c>
      <c r="B108" s="56" t="s">
        <v>474</v>
      </c>
      <c r="C108" s="56" t="s">
        <v>677</v>
      </c>
      <c r="D108" s="56">
        <v>12</v>
      </c>
      <c r="E108" s="56">
        <v>1</v>
      </c>
      <c r="F108" s="56">
        <v>2100</v>
      </c>
      <c r="G108" s="56" t="s">
        <v>104</v>
      </c>
      <c r="H108" s="56" t="s">
        <v>105</v>
      </c>
      <c r="I108" s="56">
        <v>8.3800000000000008</v>
      </c>
      <c r="J108" s="56">
        <v>42.4</v>
      </c>
      <c r="K108" s="56">
        <v>158.44999999999999</v>
      </c>
      <c r="L108" s="56">
        <v>175.68600000000001</v>
      </c>
      <c r="M108" s="56">
        <v>111.69</v>
      </c>
      <c r="N108" s="56">
        <v>0</v>
      </c>
      <c r="O108" s="56">
        <v>0</v>
      </c>
      <c r="P108" s="56">
        <v>0</v>
      </c>
      <c r="Q108" s="56">
        <v>0</v>
      </c>
      <c r="R108" s="56">
        <v>505.55700000000002</v>
      </c>
      <c r="S108" s="56">
        <v>943.16200000000003</v>
      </c>
      <c r="T108" s="56">
        <v>2025.88</v>
      </c>
      <c r="U108" s="56">
        <v>119.621</v>
      </c>
      <c r="V108" s="56">
        <v>4040.05</v>
      </c>
      <c r="W108" s="56">
        <v>179.89599999999999</v>
      </c>
      <c r="X108" s="56">
        <v>0</v>
      </c>
      <c r="Y108" s="56">
        <v>0</v>
      </c>
      <c r="Z108" s="56">
        <v>0</v>
      </c>
      <c r="AA108" s="56">
        <v>107.027</v>
      </c>
      <c r="AB108" s="56">
        <v>0</v>
      </c>
      <c r="AC108" s="56">
        <v>43.669699999999999</v>
      </c>
      <c r="AD108" s="56">
        <v>0</v>
      </c>
      <c r="AE108" s="56">
        <v>0</v>
      </c>
      <c r="AF108" s="56">
        <v>330.59199999999998</v>
      </c>
      <c r="AG108" s="56">
        <v>0</v>
      </c>
      <c r="AH108" s="56">
        <v>0</v>
      </c>
      <c r="AI108" s="56">
        <v>0</v>
      </c>
      <c r="AJ108" s="56">
        <v>0</v>
      </c>
      <c r="AK108" s="56">
        <v>0</v>
      </c>
      <c r="AL108" s="56">
        <v>0</v>
      </c>
      <c r="AM108" s="56">
        <v>0</v>
      </c>
      <c r="AN108" s="56">
        <v>0</v>
      </c>
      <c r="AO108" s="56">
        <v>0</v>
      </c>
      <c r="AP108" s="56">
        <v>0</v>
      </c>
      <c r="AQ108" s="56">
        <v>17.41</v>
      </c>
      <c r="AR108" s="56">
        <v>5.49</v>
      </c>
      <c r="AS108" s="56">
        <v>1.17</v>
      </c>
      <c r="AT108" s="56">
        <v>0</v>
      </c>
      <c r="AU108" s="56">
        <v>8.56</v>
      </c>
      <c r="AV108" s="56">
        <v>0</v>
      </c>
      <c r="AW108" s="56">
        <v>0</v>
      </c>
      <c r="AX108" s="56">
        <v>5.55</v>
      </c>
      <c r="AY108" s="56">
        <v>13.95</v>
      </c>
      <c r="AZ108" s="56">
        <v>21.58</v>
      </c>
      <c r="BA108" s="56">
        <v>1.22</v>
      </c>
      <c r="BB108" s="56">
        <v>74.930000000000007</v>
      </c>
      <c r="BC108" s="56">
        <v>32.630000000000003</v>
      </c>
      <c r="BD108" s="56">
        <v>0</v>
      </c>
      <c r="BE108" s="56">
        <v>0.290018</v>
      </c>
      <c r="BF108" s="56">
        <v>1.2753799999999999E-2</v>
      </c>
      <c r="BG108" s="56">
        <v>0</v>
      </c>
      <c r="BH108" s="56">
        <v>0</v>
      </c>
      <c r="BI108" s="56">
        <v>0</v>
      </c>
      <c r="BJ108" s="56">
        <v>0</v>
      </c>
      <c r="BK108" s="56">
        <v>7.4915999999999996E-2</v>
      </c>
      <c r="BL108" s="56">
        <v>0.148504</v>
      </c>
      <c r="BM108" s="56">
        <v>0.25846799999999998</v>
      </c>
      <c r="BN108" s="56">
        <v>1.0530599999999999E-2</v>
      </c>
      <c r="BO108" s="56">
        <v>0.79518999999999995</v>
      </c>
      <c r="BP108" s="56">
        <v>0.30277199999999999</v>
      </c>
      <c r="BQ108" s="56">
        <v>190.25</v>
      </c>
      <c r="BR108" s="56">
        <v>277.30900000000003</v>
      </c>
      <c r="BS108" s="56">
        <v>111.69</v>
      </c>
      <c r="BT108" s="56">
        <v>0</v>
      </c>
      <c r="BU108" s="56">
        <v>0</v>
      </c>
      <c r="BV108" s="56">
        <v>505.55700000000002</v>
      </c>
      <c r="BW108" s="56">
        <v>948.80600000000004</v>
      </c>
      <c r="BX108" s="56">
        <v>2025.88</v>
      </c>
      <c r="BY108" s="56">
        <v>119.621</v>
      </c>
      <c r="BZ108" s="56">
        <v>4179.1099999999997</v>
      </c>
      <c r="CA108" s="56">
        <v>216</v>
      </c>
      <c r="CB108" s="56">
        <v>0</v>
      </c>
      <c r="CC108" s="56">
        <v>0</v>
      </c>
      <c r="CD108" s="56">
        <v>0</v>
      </c>
      <c r="CE108" s="56">
        <v>107.027</v>
      </c>
      <c r="CF108" s="56">
        <v>0</v>
      </c>
      <c r="CG108" s="56">
        <v>43.669699999999999</v>
      </c>
      <c r="CH108" s="56">
        <v>0</v>
      </c>
      <c r="CI108" s="56">
        <v>0</v>
      </c>
      <c r="CJ108" s="56">
        <v>366.69600000000003</v>
      </c>
      <c r="CK108" s="56">
        <v>0</v>
      </c>
      <c r="CL108" s="56">
        <v>0</v>
      </c>
      <c r="CM108" s="56">
        <v>0</v>
      </c>
      <c r="CN108" s="56">
        <v>0</v>
      </c>
      <c r="CO108" s="56">
        <v>0</v>
      </c>
      <c r="CP108" s="56">
        <v>0</v>
      </c>
      <c r="CQ108" s="56">
        <v>0</v>
      </c>
      <c r="CR108" s="56">
        <v>0</v>
      </c>
      <c r="CS108" s="56">
        <v>0</v>
      </c>
      <c r="CT108" s="56">
        <v>0</v>
      </c>
      <c r="CU108" s="56">
        <v>20.99</v>
      </c>
      <c r="CV108" s="56">
        <v>10.29</v>
      </c>
      <c r="CW108" s="56">
        <v>1.17</v>
      </c>
      <c r="CX108" s="56">
        <v>0</v>
      </c>
      <c r="CY108" s="56">
        <v>8.56</v>
      </c>
      <c r="CZ108" s="56">
        <v>5.55</v>
      </c>
      <c r="DA108" s="56">
        <v>14.02</v>
      </c>
      <c r="DB108" s="56">
        <v>21.58</v>
      </c>
      <c r="DC108" s="56">
        <v>1.22</v>
      </c>
      <c r="DD108" s="56">
        <v>83.38</v>
      </c>
      <c r="DE108" s="56">
        <v>41.01</v>
      </c>
      <c r="DF108" s="56">
        <v>0</v>
      </c>
      <c r="DG108" s="56">
        <v>0.53687600000000002</v>
      </c>
      <c r="DH108" s="56">
        <v>1.2753799999999999E-2</v>
      </c>
      <c r="DI108" s="56">
        <v>0</v>
      </c>
      <c r="DJ108" s="56">
        <v>0</v>
      </c>
      <c r="DK108" s="56">
        <v>7.4915999999999996E-2</v>
      </c>
      <c r="DL108" s="56">
        <v>0.149842</v>
      </c>
      <c r="DM108" s="56">
        <v>0.25846799999999998</v>
      </c>
      <c r="DN108" s="56">
        <v>1.0530599999999999E-2</v>
      </c>
      <c r="DO108" s="56">
        <v>1.04339</v>
      </c>
      <c r="DP108" s="56">
        <v>0.54962900000000003</v>
      </c>
      <c r="DQ108" s="56" t="s">
        <v>925</v>
      </c>
      <c r="DR108" s="56" t="s">
        <v>875</v>
      </c>
      <c r="DS108" s="56" t="s">
        <v>22</v>
      </c>
      <c r="DT108" s="56">
        <v>0.248196</v>
      </c>
      <c r="DU108" s="56">
        <v>0.24685799999999999</v>
      </c>
      <c r="DV108" s="56">
        <v>10.1343</v>
      </c>
      <c r="DW108" s="56">
        <v>20.434000000000001</v>
      </c>
      <c r="DX108" s="56"/>
      <c r="DY108" s="56"/>
      <c r="DZ108" s="56"/>
      <c r="EA108" s="56"/>
      <c r="EB108" s="56"/>
      <c r="EC108" s="56"/>
      <c r="ED108" s="56"/>
      <c r="EE108" s="56"/>
      <c r="EF108" s="56"/>
      <c r="EG108" s="56"/>
      <c r="EH108" s="56"/>
      <c r="EI108" s="56"/>
      <c r="EJ108" s="56"/>
      <c r="EK108" s="56"/>
      <c r="EL108" s="56"/>
      <c r="EM108" s="56"/>
      <c r="EN108" s="56">
        <v>158.44999999999999</v>
      </c>
      <c r="EO108" s="56">
        <v>175.68600000000001</v>
      </c>
      <c r="EP108" s="56">
        <v>111.69</v>
      </c>
      <c r="EQ108" s="56">
        <v>0</v>
      </c>
      <c r="ER108" s="56">
        <v>0</v>
      </c>
      <c r="ES108" s="56">
        <v>0</v>
      </c>
      <c r="ET108" s="56">
        <v>0</v>
      </c>
      <c r="EU108" s="56">
        <v>505.55700000000002</v>
      </c>
      <c r="EV108" s="56">
        <v>943.16200000000003</v>
      </c>
      <c r="EW108" s="56">
        <v>2025.88</v>
      </c>
      <c r="EX108" s="56">
        <v>119.621</v>
      </c>
      <c r="EY108" s="56">
        <v>4040.05</v>
      </c>
      <c r="EZ108" s="56">
        <v>179.89599999999999</v>
      </c>
      <c r="FA108" s="56">
        <v>0</v>
      </c>
      <c r="FB108" s="56">
        <v>0</v>
      </c>
      <c r="FC108" s="56">
        <v>0</v>
      </c>
      <c r="FD108" s="56">
        <v>107.027</v>
      </c>
      <c r="FE108" s="56">
        <v>0</v>
      </c>
      <c r="FF108" s="56">
        <v>43.669699999999999</v>
      </c>
      <c r="FG108" s="56">
        <v>0</v>
      </c>
      <c r="FH108" s="56">
        <v>0</v>
      </c>
      <c r="FI108" s="56">
        <v>330.59199999999998</v>
      </c>
      <c r="FJ108" s="56">
        <v>0</v>
      </c>
      <c r="FK108" s="56">
        <v>0</v>
      </c>
      <c r="FL108" s="56">
        <v>0</v>
      </c>
      <c r="FM108" s="56">
        <v>0</v>
      </c>
      <c r="FN108" s="56">
        <v>0</v>
      </c>
      <c r="FO108" s="56">
        <v>0</v>
      </c>
      <c r="FP108" s="56">
        <v>0</v>
      </c>
      <c r="FQ108" s="56">
        <v>0</v>
      </c>
      <c r="FR108" s="56">
        <v>0</v>
      </c>
      <c r="FS108" s="56">
        <v>0</v>
      </c>
      <c r="FT108" s="56">
        <v>17.41</v>
      </c>
      <c r="FU108" s="56">
        <v>5.49</v>
      </c>
      <c r="FV108" s="56">
        <v>1.17</v>
      </c>
      <c r="FW108" s="56">
        <v>0</v>
      </c>
      <c r="FX108" s="56">
        <v>8.56</v>
      </c>
      <c r="FY108" s="56">
        <v>0</v>
      </c>
      <c r="FZ108" s="56">
        <v>0</v>
      </c>
      <c r="GA108" s="56">
        <v>5.55</v>
      </c>
      <c r="GB108" s="56">
        <v>13.95</v>
      </c>
      <c r="GC108" s="56">
        <v>21.58</v>
      </c>
      <c r="GD108" s="56">
        <v>1.22</v>
      </c>
      <c r="GE108" s="56">
        <v>74.930000000000007</v>
      </c>
      <c r="GF108" s="56">
        <v>0</v>
      </c>
      <c r="GG108" s="56">
        <v>0.290018</v>
      </c>
      <c r="GH108" s="56">
        <v>1.2753799999999999E-2</v>
      </c>
      <c r="GI108" s="56">
        <v>0</v>
      </c>
      <c r="GJ108" s="56">
        <v>0</v>
      </c>
      <c r="GK108" s="56">
        <v>0</v>
      </c>
      <c r="GL108" s="56">
        <v>0</v>
      </c>
      <c r="GM108" s="56">
        <v>7.4915999999999996E-2</v>
      </c>
      <c r="GN108" s="56">
        <v>0.148504</v>
      </c>
      <c r="GO108" s="56">
        <v>0.25846799999999998</v>
      </c>
      <c r="GP108" s="56">
        <v>1.0530599999999999E-2</v>
      </c>
      <c r="GQ108" s="56">
        <v>0.79518999999999995</v>
      </c>
      <c r="GR108" s="56">
        <v>420.76799999999997</v>
      </c>
      <c r="GS108" s="56">
        <v>1095.07</v>
      </c>
      <c r="GT108" s="56">
        <v>111.69</v>
      </c>
      <c r="GU108" s="56">
        <v>0</v>
      </c>
      <c r="GV108" s="56">
        <v>0</v>
      </c>
      <c r="GW108" s="56">
        <v>2135</v>
      </c>
      <c r="GX108" s="56">
        <v>930.00099999999998</v>
      </c>
      <c r="GY108" s="56">
        <v>2637.81</v>
      </c>
      <c r="GZ108" s="56">
        <v>297.5</v>
      </c>
      <c r="HA108" s="56">
        <v>7627.84</v>
      </c>
      <c r="HB108" s="56">
        <v>350.16300000000001</v>
      </c>
      <c r="HC108" s="56">
        <v>0</v>
      </c>
      <c r="HD108" s="56">
        <v>0</v>
      </c>
      <c r="HE108" s="56">
        <v>0</v>
      </c>
      <c r="HF108" s="56">
        <v>161.63900000000001</v>
      </c>
      <c r="HG108" s="56">
        <v>0</v>
      </c>
      <c r="HH108" s="56">
        <v>65.400000000000006</v>
      </c>
      <c r="HI108" s="56">
        <v>0</v>
      </c>
      <c r="HJ108" s="56">
        <v>0</v>
      </c>
      <c r="HK108" s="56">
        <v>577.20100000000002</v>
      </c>
      <c r="HL108" s="56">
        <v>0</v>
      </c>
      <c r="HM108" s="56">
        <v>0</v>
      </c>
      <c r="HN108" s="56">
        <v>0</v>
      </c>
      <c r="HO108" s="56">
        <v>0</v>
      </c>
      <c r="HP108" s="56">
        <v>0</v>
      </c>
      <c r="HQ108" s="56">
        <v>0</v>
      </c>
      <c r="HR108" s="56">
        <v>0</v>
      </c>
      <c r="HS108" s="56">
        <v>0</v>
      </c>
      <c r="HT108" s="56">
        <v>0</v>
      </c>
      <c r="HU108" s="56">
        <v>0</v>
      </c>
      <c r="HV108" s="56">
        <v>34.94</v>
      </c>
      <c r="HW108" s="56">
        <v>41.16</v>
      </c>
      <c r="HX108" s="56">
        <v>1.17</v>
      </c>
      <c r="HY108" s="56">
        <v>0</v>
      </c>
      <c r="HZ108" s="56">
        <v>12.93</v>
      </c>
      <c r="IA108" s="56">
        <v>23.83</v>
      </c>
      <c r="IB108" s="56">
        <v>14.92</v>
      </c>
      <c r="IC108" s="56">
        <v>28.35</v>
      </c>
      <c r="ID108" s="56">
        <v>2.86</v>
      </c>
      <c r="IE108" s="56">
        <v>160.16</v>
      </c>
      <c r="IF108" s="56">
        <v>0</v>
      </c>
      <c r="IG108" s="56">
        <v>2.2516600000000002</v>
      </c>
      <c r="IH108" s="56">
        <v>1.2753799999999999E-2</v>
      </c>
      <c r="II108" s="56">
        <v>0</v>
      </c>
      <c r="IJ108" s="56">
        <v>0</v>
      </c>
      <c r="IK108" s="56">
        <v>0.33579999999999999</v>
      </c>
      <c r="IL108" s="56">
        <v>0.11074100000000001</v>
      </c>
      <c r="IM108" s="56">
        <v>0.35138000000000003</v>
      </c>
      <c r="IN108" s="56">
        <v>4.1461199999999997E-3</v>
      </c>
      <c r="IO108" s="56">
        <v>3.0664799999999999</v>
      </c>
      <c r="IP108" s="56">
        <v>42.4</v>
      </c>
      <c r="IQ108" s="56">
        <v>0</v>
      </c>
      <c r="IR108" s="56">
        <v>47.2</v>
      </c>
      <c r="IS108" s="56">
        <v>0</v>
      </c>
      <c r="IT108" s="56">
        <v>0</v>
      </c>
      <c r="IU108" s="56">
        <v>8.1</v>
      </c>
      <c r="IV108" s="56">
        <v>24.53</v>
      </c>
      <c r="IW108" s="56">
        <v>13.2</v>
      </c>
      <c r="IX108" s="56">
        <v>27.81</v>
      </c>
      <c r="IY108" s="56">
        <v>8.1</v>
      </c>
      <c r="IZ108" s="56">
        <v>24.53</v>
      </c>
      <c r="JA108" s="56">
        <v>46.09</v>
      </c>
      <c r="JB108" s="56">
        <v>44.11</v>
      </c>
      <c r="JC108" s="56">
        <v>1</v>
      </c>
      <c r="JD108" s="56"/>
      <c r="JE108" s="56"/>
      <c r="JF108" s="56"/>
      <c r="JG108" s="56"/>
      <c r="JH108" s="56"/>
      <c r="JI108" s="56"/>
      <c r="JJ108" s="56"/>
      <c r="JK108" s="56"/>
      <c r="JL108" s="56"/>
      <c r="JM108" s="56"/>
      <c r="JN108" s="56"/>
      <c r="JO108" s="56"/>
    </row>
    <row r="109" spans="1:275" x14ac:dyDescent="0.25">
      <c r="A109" s="58">
        <v>43069.352210648147</v>
      </c>
      <c r="B109" s="56" t="s">
        <v>475</v>
      </c>
      <c r="C109" s="56" t="s">
        <v>678</v>
      </c>
      <c r="D109" s="56">
        <v>12</v>
      </c>
      <c r="E109" s="56">
        <v>1</v>
      </c>
      <c r="F109" s="56">
        <v>2100</v>
      </c>
      <c r="G109" s="56" t="s">
        <v>104</v>
      </c>
      <c r="H109" s="56" t="s">
        <v>105</v>
      </c>
      <c r="I109" s="56">
        <v>5.56</v>
      </c>
      <c r="J109" s="56">
        <v>44</v>
      </c>
      <c r="K109" s="56">
        <v>175.196</v>
      </c>
      <c r="L109" s="56">
        <v>195.137</v>
      </c>
      <c r="M109" s="56">
        <v>111.69</v>
      </c>
      <c r="N109" s="56">
        <v>0</v>
      </c>
      <c r="O109" s="56">
        <v>0</v>
      </c>
      <c r="P109" s="56">
        <v>0</v>
      </c>
      <c r="Q109" s="56">
        <v>0</v>
      </c>
      <c r="R109" s="56">
        <v>505.55700000000002</v>
      </c>
      <c r="S109" s="56">
        <v>943.64800000000002</v>
      </c>
      <c r="T109" s="56">
        <v>2025.88</v>
      </c>
      <c r="U109" s="56">
        <v>119.621</v>
      </c>
      <c r="V109" s="56">
        <v>4076.73</v>
      </c>
      <c r="W109" s="56">
        <v>198.90899999999999</v>
      </c>
      <c r="X109" s="56">
        <v>0</v>
      </c>
      <c r="Y109" s="56">
        <v>0</v>
      </c>
      <c r="Z109" s="56">
        <v>0</v>
      </c>
      <c r="AA109" s="56">
        <v>107.027</v>
      </c>
      <c r="AB109" s="56">
        <v>0</v>
      </c>
      <c r="AC109" s="56">
        <v>43.669699999999999</v>
      </c>
      <c r="AD109" s="56">
        <v>0</v>
      </c>
      <c r="AE109" s="56">
        <v>0</v>
      </c>
      <c r="AF109" s="56">
        <v>349.60500000000002</v>
      </c>
      <c r="AG109" s="56">
        <v>0</v>
      </c>
      <c r="AH109" s="56">
        <v>0</v>
      </c>
      <c r="AI109" s="56">
        <v>0</v>
      </c>
      <c r="AJ109" s="56">
        <v>0</v>
      </c>
      <c r="AK109" s="56">
        <v>0</v>
      </c>
      <c r="AL109" s="56">
        <v>0</v>
      </c>
      <c r="AM109" s="56">
        <v>0</v>
      </c>
      <c r="AN109" s="56">
        <v>0</v>
      </c>
      <c r="AO109" s="56">
        <v>0</v>
      </c>
      <c r="AP109" s="56">
        <v>0</v>
      </c>
      <c r="AQ109" s="56">
        <v>19.28</v>
      </c>
      <c r="AR109" s="56">
        <v>6.44</v>
      </c>
      <c r="AS109" s="56">
        <v>1.17</v>
      </c>
      <c r="AT109" s="56">
        <v>0</v>
      </c>
      <c r="AU109" s="56">
        <v>8.56</v>
      </c>
      <c r="AV109" s="56">
        <v>0</v>
      </c>
      <c r="AW109" s="56">
        <v>0</v>
      </c>
      <c r="AX109" s="56">
        <v>5.55</v>
      </c>
      <c r="AY109" s="56">
        <v>13.96</v>
      </c>
      <c r="AZ109" s="56">
        <v>21.58</v>
      </c>
      <c r="BA109" s="56">
        <v>1.22</v>
      </c>
      <c r="BB109" s="56">
        <v>77.760000000000005</v>
      </c>
      <c r="BC109" s="56">
        <v>35.450000000000003</v>
      </c>
      <c r="BD109" s="56">
        <v>0</v>
      </c>
      <c r="BE109" s="56">
        <v>0.34265400000000001</v>
      </c>
      <c r="BF109" s="56">
        <v>1.2753799999999999E-2</v>
      </c>
      <c r="BG109" s="56">
        <v>0</v>
      </c>
      <c r="BH109" s="56">
        <v>0</v>
      </c>
      <c r="BI109" s="56">
        <v>0</v>
      </c>
      <c r="BJ109" s="56">
        <v>0</v>
      </c>
      <c r="BK109" s="56">
        <v>7.4915999999999996E-2</v>
      </c>
      <c r="BL109" s="56">
        <v>0.148566</v>
      </c>
      <c r="BM109" s="56">
        <v>0.25846799999999998</v>
      </c>
      <c r="BN109" s="56">
        <v>1.0530599999999999E-2</v>
      </c>
      <c r="BO109" s="56">
        <v>0.84788799999999998</v>
      </c>
      <c r="BP109" s="56">
        <v>0.35540699999999997</v>
      </c>
      <c r="BQ109" s="56">
        <v>190.25</v>
      </c>
      <c r="BR109" s="56">
        <v>277.30900000000003</v>
      </c>
      <c r="BS109" s="56">
        <v>111.69</v>
      </c>
      <c r="BT109" s="56">
        <v>0</v>
      </c>
      <c r="BU109" s="56">
        <v>0</v>
      </c>
      <c r="BV109" s="56">
        <v>505.55700000000002</v>
      </c>
      <c r="BW109" s="56">
        <v>948.80600000000004</v>
      </c>
      <c r="BX109" s="56">
        <v>2025.88</v>
      </c>
      <c r="BY109" s="56">
        <v>119.621</v>
      </c>
      <c r="BZ109" s="56">
        <v>4179.1099999999997</v>
      </c>
      <c r="CA109" s="56">
        <v>216</v>
      </c>
      <c r="CB109" s="56">
        <v>0</v>
      </c>
      <c r="CC109" s="56">
        <v>0</v>
      </c>
      <c r="CD109" s="56">
        <v>0</v>
      </c>
      <c r="CE109" s="56">
        <v>107.027</v>
      </c>
      <c r="CF109" s="56">
        <v>0</v>
      </c>
      <c r="CG109" s="56">
        <v>43.669699999999999</v>
      </c>
      <c r="CH109" s="56">
        <v>0</v>
      </c>
      <c r="CI109" s="56">
        <v>0</v>
      </c>
      <c r="CJ109" s="56">
        <v>366.69600000000003</v>
      </c>
      <c r="CK109" s="56">
        <v>0</v>
      </c>
      <c r="CL109" s="56">
        <v>0</v>
      </c>
      <c r="CM109" s="56">
        <v>0</v>
      </c>
      <c r="CN109" s="56">
        <v>0</v>
      </c>
      <c r="CO109" s="56">
        <v>0</v>
      </c>
      <c r="CP109" s="56">
        <v>0</v>
      </c>
      <c r="CQ109" s="56">
        <v>0</v>
      </c>
      <c r="CR109" s="56">
        <v>0</v>
      </c>
      <c r="CS109" s="56">
        <v>0</v>
      </c>
      <c r="CT109" s="56">
        <v>0</v>
      </c>
      <c r="CU109" s="56">
        <v>20.99</v>
      </c>
      <c r="CV109" s="56">
        <v>10.29</v>
      </c>
      <c r="CW109" s="56">
        <v>1.17</v>
      </c>
      <c r="CX109" s="56">
        <v>0</v>
      </c>
      <c r="CY109" s="56">
        <v>8.56</v>
      </c>
      <c r="CZ109" s="56">
        <v>5.55</v>
      </c>
      <c r="DA109" s="56">
        <v>14.02</v>
      </c>
      <c r="DB109" s="56">
        <v>21.58</v>
      </c>
      <c r="DC109" s="56">
        <v>1.22</v>
      </c>
      <c r="DD109" s="56">
        <v>83.38</v>
      </c>
      <c r="DE109" s="56">
        <v>41.01</v>
      </c>
      <c r="DF109" s="56">
        <v>0</v>
      </c>
      <c r="DG109" s="56">
        <v>0.53687600000000002</v>
      </c>
      <c r="DH109" s="56">
        <v>1.2753799999999999E-2</v>
      </c>
      <c r="DI109" s="56">
        <v>0</v>
      </c>
      <c r="DJ109" s="56">
        <v>0</v>
      </c>
      <c r="DK109" s="56">
        <v>7.4915999999999996E-2</v>
      </c>
      <c r="DL109" s="56">
        <v>0.149842</v>
      </c>
      <c r="DM109" s="56">
        <v>0.25846799999999998</v>
      </c>
      <c r="DN109" s="56">
        <v>1.0530599999999999E-2</v>
      </c>
      <c r="DO109" s="56">
        <v>1.04339</v>
      </c>
      <c r="DP109" s="56">
        <v>0.54962900000000003</v>
      </c>
      <c r="DQ109" s="56" t="s">
        <v>925</v>
      </c>
      <c r="DR109" s="56" t="s">
        <v>875</v>
      </c>
      <c r="DS109" s="56" t="s">
        <v>22</v>
      </c>
      <c r="DT109" s="56">
        <v>0.19549800000000001</v>
      </c>
      <c r="DU109" s="56">
        <v>0.19422200000000001</v>
      </c>
      <c r="DV109" s="56">
        <v>6.7402300000000004</v>
      </c>
      <c r="DW109" s="56">
        <v>13.557700000000001</v>
      </c>
      <c r="DX109" s="56"/>
      <c r="DY109" s="56"/>
      <c r="DZ109" s="56"/>
      <c r="EA109" s="56"/>
      <c r="EB109" s="56"/>
      <c r="EC109" s="56"/>
      <c r="ED109" s="56"/>
      <c r="EE109" s="56"/>
      <c r="EF109" s="56"/>
      <c r="EG109" s="56"/>
      <c r="EH109" s="56"/>
      <c r="EI109" s="56"/>
      <c r="EJ109" s="56"/>
      <c r="EK109" s="56"/>
      <c r="EL109" s="56"/>
      <c r="EM109" s="56"/>
      <c r="EN109" s="56">
        <v>175.196</v>
      </c>
      <c r="EO109" s="56">
        <v>195.137</v>
      </c>
      <c r="EP109" s="56">
        <v>111.69</v>
      </c>
      <c r="EQ109" s="56">
        <v>0</v>
      </c>
      <c r="ER109" s="56">
        <v>0</v>
      </c>
      <c r="ES109" s="56">
        <v>0</v>
      </c>
      <c r="ET109" s="56">
        <v>0</v>
      </c>
      <c r="EU109" s="56">
        <v>505.55700000000002</v>
      </c>
      <c r="EV109" s="56">
        <v>943.64800000000002</v>
      </c>
      <c r="EW109" s="56">
        <v>2025.88</v>
      </c>
      <c r="EX109" s="56">
        <v>119.621</v>
      </c>
      <c r="EY109" s="56">
        <v>4076.73</v>
      </c>
      <c r="EZ109" s="56">
        <v>198.90899999999999</v>
      </c>
      <c r="FA109" s="56">
        <v>0</v>
      </c>
      <c r="FB109" s="56">
        <v>0</v>
      </c>
      <c r="FC109" s="56">
        <v>0</v>
      </c>
      <c r="FD109" s="56">
        <v>107.027</v>
      </c>
      <c r="FE109" s="56">
        <v>0</v>
      </c>
      <c r="FF109" s="56">
        <v>43.669699999999999</v>
      </c>
      <c r="FG109" s="56">
        <v>0</v>
      </c>
      <c r="FH109" s="56">
        <v>0</v>
      </c>
      <c r="FI109" s="56">
        <v>349.60500000000002</v>
      </c>
      <c r="FJ109" s="56">
        <v>0</v>
      </c>
      <c r="FK109" s="56">
        <v>0</v>
      </c>
      <c r="FL109" s="56">
        <v>0</v>
      </c>
      <c r="FM109" s="56">
        <v>0</v>
      </c>
      <c r="FN109" s="56">
        <v>0</v>
      </c>
      <c r="FO109" s="56">
        <v>0</v>
      </c>
      <c r="FP109" s="56">
        <v>0</v>
      </c>
      <c r="FQ109" s="56">
        <v>0</v>
      </c>
      <c r="FR109" s="56">
        <v>0</v>
      </c>
      <c r="FS109" s="56">
        <v>0</v>
      </c>
      <c r="FT109" s="56">
        <v>19.28</v>
      </c>
      <c r="FU109" s="56">
        <v>6.44</v>
      </c>
      <c r="FV109" s="56">
        <v>1.17</v>
      </c>
      <c r="FW109" s="56">
        <v>0</v>
      </c>
      <c r="FX109" s="56">
        <v>8.56</v>
      </c>
      <c r="FY109" s="56">
        <v>0</v>
      </c>
      <c r="FZ109" s="56">
        <v>0</v>
      </c>
      <c r="GA109" s="56">
        <v>5.55</v>
      </c>
      <c r="GB109" s="56">
        <v>13.96</v>
      </c>
      <c r="GC109" s="56">
        <v>21.58</v>
      </c>
      <c r="GD109" s="56">
        <v>1.22</v>
      </c>
      <c r="GE109" s="56">
        <v>77.760000000000005</v>
      </c>
      <c r="GF109" s="56">
        <v>0</v>
      </c>
      <c r="GG109" s="56">
        <v>0.34265400000000001</v>
      </c>
      <c r="GH109" s="56">
        <v>1.2753799999999999E-2</v>
      </c>
      <c r="GI109" s="56">
        <v>0</v>
      </c>
      <c r="GJ109" s="56">
        <v>0</v>
      </c>
      <c r="GK109" s="56">
        <v>0</v>
      </c>
      <c r="GL109" s="56">
        <v>0</v>
      </c>
      <c r="GM109" s="56">
        <v>7.4915999999999996E-2</v>
      </c>
      <c r="GN109" s="56">
        <v>0.148566</v>
      </c>
      <c r="GO109" s="56">
        <v>0.25846799999999998</v>
      </c>
      <c r="GP109" s="56">
        <v>1.0530599999999999E-2</v>
      </c>
      <c r="GQ109" s="56">
        <v>0.84788799999999998</v>
      </c>
      <c r="GR109" s="56">
        <v>420.762</v>
      </c>
      <c r="GS109" s="56">
        <v>1095.07</v>
      </c>
      <c r="GT109" s="56">
        <v>111.69</v>
      </c>
      <c r="GU109" s="56">
        <v>0</v>
      </c>
      <c r="GV109" s="56">
        <v>0</v>
      </c>
      <c r="GW109" s="56">
        <v>2135</v>
      </c>
      <c r="GX109" s="56">
        <v>930.00099999999998</v>
      </c>
      <c r="GY109" s="56">
        <v>2637.81</v>
      </c>
      <c r="GZ109" s="56">
        <v>297.5</v>
      </c>
      <c r="HA109" s="56">
        <v>7627.83</v>
      </c>
      <c r="HB109" s="56">
        <v>350.15800000000002</v>
      </c>
      <c r="HC109" s="56">
        <v>0</v>
      </c>
      <c r="HD109" s="56">
        <v>0</v>
      </c>
      <c r="HE109" s="56">
        <v>0</v>
      </c>
      <c r="HF109" s="56">
        <v>161.63900000000001</v>
      </c>
      <c r="HG109" s="56">
        <v>0</v>
      </c>
      <c r="HH109" s="56">
        <v>65.400000000000006</v>
      </c>
      <c r="HI109" s="56">
        <v>0</v>
      </c>
      <c r="HJ109" s="56">
        <v>0</v>
      </c>
      <c r="HK109" s="56">
        <v>577.19600000000003</v>
      </c>
      <c r="HL109" s="56">
        <v>0</v>
      </c>
      <c r="HM109" s="56">
        <v>0</v>
      </c>
      <c r="HN109" s="56">
        <v>0</v>
      </c>
      <c r="HO109" s="56">
        <v>0</v>
      </c>
      <c r="HP109" s="56">
        <v>0</v>
      </c>
      <c r="HQ109" s="56">
        <v>0</v>
      </c>
      <c r="HR109" s="56">
        <v>0</v>
      </c>
      <c r="HS109" s="56">
        <v>0</v>
      </c>
      <c r="HT109" s="56">
        <v>0</v>
      </c>
      <c r="HU109" s="56">
        <v>0</v>
      </c>
      <c r="HV109" s="56">
        <v>34.94</v>
      </c>
      <c r="HW109" s="56">
        <v>41.16</v>
      </c>
      <c r="HX109" s="56">
        <v>1.17</v>
      </c>
      <c r="HY109" s="56">
        <v>0</v>
      </c>
      <c r="HZ109" s="56">
        <v>12.93</v>
      </c>
      <c r="IA109" s="56">
        <v>23.83</v>
      </c>
      <c r="IB109" s="56">
        <v>14.92</v>
      </c>
      <c r="IC109" s="56">
        <v>28.35</v>
      </c>
      <c r="ID109" s="56">
        <v>2.86</v>
      </c>
      <c r="IE109" s="56">
        <v>160.16</v>
      </c>
      <c r="IF109" s="56">
        <v>0</v>
      </c>
      <c r="IG109" s="56">
        <v>2.2516400000000001</v>
      </c>
      <c r="IH109" s="56">
        <v>1.2753799999999999E-2</v>
      </c>
      <c r="II109" s="56">
        <v>0</v>
      </c>
      <c r="IJ109" s="56">
        <v>0</v>
      </c>
      <c r="IK109" s="56">
        <v>0.33579999999999999</v>
      </c>
      <c r="IL109" s="56">
        <v>0.11074100000000001</v>
      </c>
      <c r="IM109" s="56">
        <v>0.35138000000000003</v>
      </c>
      <c r="IN109" s="56">
        <v>4.1461199999999997E-3</v>
      </c>
      <c r="IO109" s="56">
        <v>3.0664600000000002</v>
      </c>
      <c r="IP109" s="56">
        <v>44</v>
      </c>
      <c r="IQ109" s="56">
        <v>0</v>
      </c>
      <c r="IR109" s="56">
        <v>47.2</v>
      </c>
      <c r="IS109" s="56">
        <v>0</v>
      </c>
      <c r="IT109" s="56">
        <v>0</v>
      </c>
      <c r="IU109" s="56">
        <v>9.2100000000000009</v>
      </c>
      <c r="IV109" s="56">
        <v>26.24</v>
      </c>
      <c r="IW109" s="56">
        <v>13.2</v>
      </c>
      <c r="IX109" s="56">
        <v>27.81</v>
      </c>
      <c r="IY109" s="56">
        <v>9.2100000000000009</v>
      </c>
      <c r="IZ109" s="56">
        <v>26.24</v>
      </c>
      <c r="JA109" s="56">
        <v>46.09</v>
      </c>
      <c r="JB109" s="56">
        <v>44.11</v>
      </c>
      <c r="JC109" s="56">
        <v>1</v>
      </c>
      <c r="JD109" s="56"/>
      <c r="JE109" s="56"/>
      <c r="JF109" s="56"/>
      <c r="JG109" s="56"/>
      <c r="JH109" s="56"/>
      <c r="JI109" s="56"/>
      <c r="JJ109" s="56"/>
      <c r="JK109" s="56"/>
      <c r="JL109" s="56"/>
      <c r="JM109" s="56"/>
      <c r="JN109" s="56"/>
      <c r="JO109" s="56"/>
    </row>
    <row r="110" spans="1:275" x14ac:dyDescent="0.25">
      <c r="A110" s="58">
        <v>43069.35255787037</v>
      </c>
      <c r="B110" s="56" t="s">
        <v>476</v>
      </c>
      <c r="C110" s="56" t="s">
        <v>669</v>
      </c>
      <c r="D110" s="56">
        <v>12</v>
      </c>
      <c r="E110" s="56">
        <v>1</v>
      </c>
      <c r="F110" s="56">
        <v>2100</v>
      </c>
      <c r="G110" s="56" t="s">
        <v>104</v>
      </c>
      <c r="H110" s="56" t="s">
        <v>105</v>
      </c>
      <c r="I110" s="56">
        <v>4.05</v>
      </c>
      <c r="J110" s="56">
        <v>44.8</v>
      </c>
      <c r="K110" s="56">
        <v>181.29499999999999</v>
      </c>
      <c r="L110" s="56">
        <v>211.24199999999999</v>
      </c>
      <c r="M110" s="56">
        <v>111.69</v>
      </c>
      <c r="N110" s="56">
        <v>0</v>
      </c>
      <c r="O110" s="56">
        <v>0</v>
      </c>
      <c r="P110" s="56">
        <v>0</v>
      </c>
      <c r="Q110" s="56">
        <v>0</v>
      </c>
      <c r="R110" s="56">
        <v>505.55700000000002</v>
      </c>
      <c r="S110" s="56">
        <v>943.8</v>
      </c>
      <c r="T110" s="56">
        <v>2025.88</v>
      </c>
      <c r="U110" s="56">
        <v>119.621</v>
      </c>
      <c r="V110" s="56">
        <v>4099.09</v>
      </c>
      <c r="W110" s="56">
        <v>205.833</v>
      </c>
      <c r="X110" s="56">
        <v>0</v>
      </c>
      <c r="Y110" s="56">
        <v>0</v>
      </c>
      <c r="Z110" s="56">
        <v>0</v>
      </c>
      <c r="AA110" s="56">
        <v>107.027</v>
      </c>
      <c r="AB110" s="56">
        <v>0</v>
      </c>
      <c r="AC110" s="56">
        <v>43.669699999999999</v>
      </c>
      <c r="AD110" s="56">
        <v>0</v>
      </c>
      <c r="AE110" s="56">
        <v>0</v>
      </c>
      <c r="AF110" s="56">
        <v>356.53</v>
      </c>
      <c r="AG110" s="56">
        <v>0</v>
      </c>
      <c r="AH110" s="56">
        <v>0</v>
      </c>
      <c r="AI110" s="56">
        <v>0</v>
      </c>
      <c r="AJ110" s="56">
        <v>0</v>
      </c>
      <c r="AK110" s="56">
        <v>0</v>
      </c>
      <c r="AL110" s="56">
        <v>0</v>
      </c>
      <c r="AM110" s="56">
        <v>0</v>
      </c>
      <c r="AN110" s="56">
        <v>0</v>
      </c>
      <c r="AO110" s="56">
        <v>0</v>
      </c>
      <c r="AP110" s="56">
        <v>0</v>
      </c>
      <c r="AQ110" s="56">
        <v>19.93</v>
      </c>
      <c r="AR110" s="56">
        <v>7.3</v>
      </c>
      <c r="AS110" s="56">
        <v>1.17</v>
      </c>
      <c r="AT110" s="56">
        <v>0</v>
      </c>
      <c r="AU110" s="56">
        <v>8.56</v>
      </c>
      <c r="AV110" s="56">
        <v>0</v>
      </c>
      <c r="AW110" s="56">
        <v>0</v>
      </c>
      <c r="AX110" s="56">
        <v>5.55</v>
      </c>
      <c r="AY110" s="56">
        <v>13.96</v>
      </c>
      <c r="AZ110" s="56">
        <v>21.58</v>
      </c>
      <c r="BA110" s="56">
        <v>1.22</v>
      </c>
      <c r="BB110" s="56">
        <v>79.27</v>
      </c>
      <c r="BC110" s="56">
        <v>36.96</v>
      </c>
      <c r="BD110" s="56">
        <v>0</v>
      </c>
      <c r="BE110" s="56">
        <v>0.394986</v>
      </c>
      <c r="BF110" s="56">
        <v>1.2753799999999999E-2</v>
      </c>
      <c r="BG110" s="56">
        <v>0</v>
      </c>
      <c r="BH110" s="56">
        <v>0</v>
      </c>
      <c r="BI110" s="56">
        <v>0</v>
      </c>
      <c r="BJ110" s="56">
        <v>0</v>
      </c>
      <c r="BK110" s="56">
        <v>7.4915999999999996E-2</v>
      </c>
      <c r="BL110" s="56">
        <v>0.14866399999999999</v>
      </c>
      <c r="BM110" s="56">
        <v>0.25846799999999998</v>
      </c>
      <c r="BN110" s="56">
        <v>1.0530599999999999E-2</v>
      </c>
      <c r="BO110" s="56">
        <v>0.90031799999999995</v>
      </c>
      <c r="BP110" s="56">
        <v>0.40773999999999999</v>
      </c>
      <c r="BQ110" s="56">
        <v>190.25</v>
      </c>
      <c r="BR110" s="56">
        <v>277.30900000000003</v>
      </c>
      <c r="BS110" s="56">
        <v>111.69</v>
      </c>
      <c r="BT110" s="56">
        <v>0</v>
      </c>
      <c r="BU110" s="56">
        <v>0</v>
      </c>
      <c r="BV110" s="56">
        <v>505.55700000000002</v>
      </c>
      <c r="BW110" s="56">
        <v>948.80600000000004</v>
      </c>
      <c r="BX110" s="56">
        <v>2025.88</v>
      </c>
      <c r="BY110" s="56">
        <v>119.621</v>
      </c>
      <c r="BZ110" s="56">
        <v>4179.1099999999997</v>
      </c>
      <c r="CA110" s="56">
        <v>216</v>
      </c>
      <c r="CB110" s="56">
        <v>0</v>
      </c>
      <c r="CC110" s="56">
        <v>0</v>
      </c>
      <c r="CD110" s="56">
        <v>0</v>
      </c>
      <c r="CE110" s="56">
        <v>107.027</v>
      </c>
      <c r="CF110" s="56">
        <v>0</v>
      </c>
      <c r="CG110" s="56">
        <v>43.669699999999999</v>
      </c>
      <c r="CH110" s="56">
        <v>0</v>
      </c>
      <c r="CI110" s="56">
        <v>0</v>
      </c>
      <c r="CJ110" s="56">
        <v>366.69600000000003</v>
      </c>
      <c r="CK110" s="56">
        <v>0</v>
      </c>
      <c r="CL110" s="56">
        <v>0</v>
      </c>
      <c r="CM110" s="56">
        <v>0</v>
      </c>
      <c r="CN110" s="56">
        <v>0</v>
      </c>
      <c r="CO110" s="56">
        <v>0</v>
      </c>
      <c r="CP110" s="56">
        <v>0</v>
      </c>
      <c r="CQ110" s="56">
        <v>0</v>
      </c>
      <c r="CR110" s="56">
        <v>0</v>
      </c>
      <c r="CS110" s="56">
        <v>0</v>
      </c>
      <c r="CT110" s="56">
        <v>0</v>
      </c>
      <c r="CU110" s="56">
        <v>20.99</v>
      </c>
      <c r="CV110" s="56">
        <v>10.29</v>
      </c>
      <c r="CW110" s="56">
        <v>1.17</v>
      </c>
      <c r="CX110" s="56">
        <v>0</v>
      </c>
      <c r="CY110" s="56">
        <v>8.56</v>
      </c>
      <c r="CZ110" s="56">
        <v>5.55</v>
      </c>
      <c r="DA110" s="56">
        <v>14.02</v>
      </c>
      <c r="DB110" s="56">
        <v>21.58</v>
      </c>
      <c r="DC110" s="56">
        <v>1.22</v>
      </c>
      <c r="DD110" s="56">
        <v>83.38</v>
      </c>
      <c r="DE110" s="56">
        <v>41.01</v>
      </c>
      <c r="DF110" s="56">
        <v>0</v>
      </c>
      <c r="DG110" s="56">
        <v>0.53687600000000002</v>
      </c>
      <c r="DH110" s="56">
        <v>1.2753799999999999E-2</v>
      </c>
      <c r="DI110" s="56">
        <v>0</v>
      </c>
      <c r="DJ110" s="56">
        <v>0</v>
      </c>
      <c r="DK110" s="56">
        <v>7.4915999999999996E-2</v>
      </c>
      <c r="DL110" s="56">
        <v>0.149842</v>
      </c>
      <c r="DM110" s="56">
        <v>0.25846799999999998</v>
      </c>
      <c r="DN110" s="56">
        <v>1.0530599999999999E-2</v>
      </c>
      <c r="DO110" s="56">
        <v>1.04339</v>
      </c>
      <c r="DP110" s="56">
        <v>0.54962900000000003</v>
      </c>
      <c r="DQ110" s="56" t="s">
        <v>925</v>
      </c>
      <c r="DR110" s="56" t="s">
        <v>875</v>
      </c>
      <c r="DS110" s="56" t="s">
        <v>22</v>
      </c>
      <c r="DT110" s="56">
        <v>0.143068</v>
      </c>
      <c r="DU110" s="56">
        <v>0.14188899999999999</v>
      </c>
      <c r="DV110" s="56">
        <v>4.9292400000000001</v>
      </c>
      <c r="DW110" s="56">
        <v>9.8756400000000006</v>
      </c>
      <c r="DX110" s="56"/>
      <c r="DY110" s="56"/>
      <c r="DZ110" s="56"/>
      <c r="EA110" s="56"/>
      <c r="EB110" s="56"/>
      <c r="EC110" s="56"/>
      <c r="ED110" s="56"/>
      <c r="EE110" s="56"/>
      <c r="EF110" s="56"/>
      <c r="EG110" s="56"/>
      <c r="EH110" s="56"/>
      <c r="EI110" s="56"/>
      <c r="EJ110" s="56"/>
      <c r="EK110" s="56"/>
      <c r="EL110" s="56"/>
      <c r="EM110" s="56"/>
      <c r="EN110" s="56">
        <v>181.29499999999999</v>
      </c>
      <c r="EO110" s="56">
        <v>211.24199999999999</v>
      </c>
      <c r="EP110" s="56">
        <v>111.69</v>
      </c>
      <c r="EQ110" s="56">
        <v>0</v>
      </c>
      <c r="ER110" s="56">
        <v>0</v>
      </c>
      <c r="ES110" s="56">
        <v>0</v>
      </c>
      <c r="ET110" s="56">
        <v>0</v>
      </c>
      <c r="EU110" s="56">
        <v>505.55700000000002</v>
      </c>
      <c r="EV110" s="56">
        <v>943.8</v>
      </c>
      <c r="EW110" s="56">
        <v>2025.88</v>
      </c>
      <c r="EX110" s="56">
        <v>119.621</v>
      </c>
      <c r="EY110" s="56">
        <v>4099.09</v>
      </c>
      <c r="EZ110" s="56">
        <v>205.833</v>
      </c>
      <c r="FA110" s="56">
        <v>0</v>
      </c>
      <c r="FB110" s="56">
        <v>0</v>
      </c>
      <c r="FC110" s="56">
        <v>0</v>
      </c>
      <c r="FD110" s="56">
        <v>107.027</v>
      </c>
      <c r="FE110" s="56">
        <v>0</v>
      </c>
      <c r="FF110" s="56">
        <v>43.669699999999999</v>
      </c>
      <c r="FG110" s="56">
        <v>0</v>
      </c>
      <c r="FH110" s="56">
        <v>0</v>
      </c>
      <c r="FI110" s="56">
        <v>356.53</v>
      </c>
      <c r="FJ110" s="56">
        <v>0</v>
      </c>
      <c r="FK110" s="56">
        <v>0</v>
      </c>
      <c r="FL110" s="56">
        <v>0</v>
      </c>
      <c r="FM110" s="56">
        <v>0</v>
      </c>
      <c r="FN110" s="56">
        <v>0</v>
      </c>
      <c r="FO110" s="56">
        <v>0</v>
      </c>
      <c r="FP110" s="56">
        <v>0</v>
      </c>
      <c r="FQ110" s="56">
        <v>0</v>
      </c>
      <c r="FR110" s="56">
        <v>0</v>
      </c>
      <c r="FS110" s="56">
        <v>0</v>
      </c>
      <c r="FT110" s="56">
        <v>19.93</v>
      </c>
      <c r="FU110" s="56">
        <v>7.3</v>
      </c>
      <c r="FV110" s="56">
        <v>1.17</v>
      </c>
      <c r="FW110" s="56">
        <v>0</v>
      </c>
      <c r="FX110" s="56">
        <v>8.56</v>
      </c>
      <c r="FY110" s="56">
        <v>0</v>
      </c>
      <c r="FZ110" s="56">
        <v>0</v>
      </c>
      <c r="GA110" s="56">
        <v>5.55</v>
      </c>
      <c r="GB110" s="56">
        <v>13.96</v>
      </c>
      <c r="GC110" s="56">
        <v>21.58</v>
      </c>
      <c r="GD110" s="56">
        <v>1.22</v>
      </c>
      <c r="GE110" s="56">
        <v>79.27</v>
      </c>
      <c r="GF110" s="56">
        <v>0</v>
      </c>
      <c r="GG110" s="56">
        <v>0.394986</v>
      </c>
      <c r="GH110" s="56">
        <v>1.2753799999999999E-2</v>
      </c>
      <c r="GI110" s="56">
        <v>0</v>
      </c>
      <c r="GJ110" s="56">
        <v>0</v>
      </c>
      <c r="GK110" s="56">
        <v>0</v>
      </c>
      <c r="GL110" s="56">
        <v>0</v>
      </c>
      <c r="GM110" s="56">
        <v>7.4915999999999996E-2</v>
      </c>
      <c r="GN110" s="56">
        <v>0.14866399999999999</v>
      </c>
      <c r="GO110" s="56">
        <v>0.25846799999999998</v>
      </c>
      <c r="GP110" s="56">
        <v>1.0530599999999999E-2</v>
      </c>
      <c r="GQ110" s="56">
        <v>0.90031799999999995</v>
      </c>
      <c r="GR110" s="56">
        <v>420.762</v>
      </c>
      <c r="GS110" s="56">
        <v>1095.07</v>
      </c>
      <c r="GT110" s="56">
        <v>111.69</v>
      </c>
      <c r="GU110" s="56">
        <v>0</v>
      </c>
      <c r="GV110" s="56">
        <v>0</v>
      </c>
      <c r="GW110" s="56">
        <v>2135</v>
      </c>
      <c r="GX110" s="56">
        <v>930.00099999999998</v>
      </c>
      <c r="GY110" s="56">
        <v>2637.81</v>
      </c>
      <c r="GZ110" s="56">
        <v>297.5</v>
      </c>
      <c r="HA110" s="56">
        <v>7627.83</v>
      </c>
      <c r="HB110" s="56">
        <v>350.15800000000002</v>
      </c>
      <c r="HC110" s="56">
        <v>0</v>
      </c>
      <c r="HD110" s="56">
        <v>0</v>
      </c>
      <c r="HE110" s="56">
        <v>0</v>
      </c>
      <c r="HF110" s="56">
        <v>161.63900000000001</v>
      </c>
      <c r="HG110" s="56">
        <v>0</v>
      </c>
      <c r="HH110" s="56">
        <v>65.400000000000006</v>
      </c>
      <c r="HI110" s="56">
        <v>0</v>
      </c>
      <c r="HJ110" s="56">
        <v>0</v>
      </c>
      <c r="HK110" s="56">
        <v>577.19600000000003</v>
      </c>
      <c r="HL110" s="56">
        <v>0</v>
      </c>
      <c r="HM110" s="56">
        <v>0</v>
      </c>
      <c r="HN110" s="56">
        <v>0</v>
      </c>
      <c r="HO110" s="56">
        <v>0</v>
      </c>
      <c r="HP110" s="56">
        <v>0</v>
      </c>
      <c r="HQ110" s="56">
        <v>0</v>
      </c>
      <c r="HR110" s="56">
        <v>0</v>
      </c>
      <c r="HS110" s="56">
        <v>0</v>
      </c>
      <c r="HT110" s="56">
        <v>0</v>
      </c>
      <c r="HU110" s="56">
        <v>0</v>
      </c>
      <c r="HV110" s="56">
        <v>34.94</v>
      </c>
      <c r="HW110" s="56">
        <v>41.16</v>
      </c>
      <c r="HX110" s="56">
        <v>1.17</v>
      </c>
      <c r="HY110" s="56">
        <v>0</v>
      </c>
      <c r="HZ110" s="56">
        <v>12.93</v>
      </c>
      <c r="IA110" s="56">
        <v>23.83</v>
      </c>
      <c r="IB110" s="56">
        <v>14.92</v>
      </c>
      <c r="IC110" s="56">
        <v>28.35</v>
      </c>
      <c r="ID110" s="56">
        <v>2.86</v>
      </c>
      <c r="IE110" s="56">
        <v>160.16</v>
      </c>
      <c r="IF110" s="56">
        <v>0</v>
      </c>
      <c r="IG110" s="56">
        <v>2.2516400000000001</v>
      </c>
      <c r="IH110" s="56">
        <v>1.2753799999999999E-2</v>
      </c>
      <c r="II110" s="56">
        <v>0</v>
      </c>
      <c r="IJ110" s="56">
        <v>0</v>
      </c>
      <c r="IK110" s="56">
        <v>0.33579999999999999</v>
      </c>
      <c r="IL110" s="56">
        <v>0.11074100000000001</v>
      </c>
      <c r="IM110" s="56">
        <v>0.35138000000000003</v>
      </c>
      <c r="IN110" s="56">
        <v>4.1461199999999997E-3</v>
      </c>
      <c r="IO110" s="56">
        <v>3.0664600000000002</v>
      </c>
      <c r="IP110" s="56">
        <v>44.8</v>
      </c>
      <c r="IQ110" s="56">
        <v>0</v>
      </c>
      <c r="IR110" s="56">
        <v>47.2</v>
      </c>
      <c r="IS110" s="56">
        <v>0</v>
      </c>
      <c r="IT110" s="56">
        <v>0</v>
      </c>
      <c r="IU110" s="56">
        <v>10.119999999999999</v>
      </c>
      <c r="IV110" s="56">
        <v>26.84</v>
      </c>
      <c r="IW110" s="56">
        <v>13.2</v>
      </c>
      <c r="IX110" s="56">
        <v>27.81</v>
      </c>
      <c r="IY110" s="56">
        <v>10.119999999999999</v>
      </c>
      <c r="IZ110" s="56">
        <v>26.84</v>
      </c>
      <c r="JA110" s="56">
        <v>46.09</v>
      </c>
      <c r="JB110" s="56">
        <v>44.11</v>
      </c>
      <c r="JC110" s="56">
        <v>1</v>
      </c>
      <c r="JD110" s="56"/>
      <c r="JE110" s="56"/>
      <c r="JF110" s="56"/>
      <c r="JG110" s="56"/>
      <c r="JH110" s="56"/>
      <c r="JI110" s="56"/>
      <c r="JJ110" s="56"/>
      <c r="JK110" s="56"/>
      <c r="JL110" s="56"/>
      <c r="JM110" s="56"/>
      <c r="JN110" s="56"/>
      <c r="JO110" s="56"/>
    </row>
    <row r="111" spans="1:275" x14ac:dyDescent="0.25">
      <c r="A111" s="58">
        <v>43069.352210648147</v>
      </c>
      <c r="B111" s="56" t="s">
        <v>477</v>
      </c>
      <c r="C111" s="56" t="s">
        <v>670</v>
      </c>
      <c r="D111" s="56">
        <v>12</v>
      </c>
      <c r="E111" s="56">
        <v>1</v>
      </c>
      <c r="F111" s="56">
        <v>2100</v>
      </c>
      <c r="G111" s="56" t="s">
        <v>104</v>
      </c>
      <c r="H111" s="56" t="s">
        <v>105</v>
      </c>
      <c r="I111" s="56">
        <v>3.94</v>
      </c>
      <c r="J111" s="56">
        <v>44.9</v>
      </c>
      <c r="K111" s="56">
        <v>181.29499999999999</v>
      </c>
      <c r="L111" s="56">
        <v>211.24199999999999</v>
      </c>
      <c r="M111" s="56">
        <v>111.69</v>
      </c>
      <c r="N111" s="56">
        <v>0</v>
      </c>
      <c r="O111" s="56">
        <v>0</v>
      </c>
      <c r="P111" s="56">
        <v>0</v>
      </c>
      <c r="Q111" s="56">
        <v>0</v>
      </c>
      <c r="R111" s="56">
        <v>505.55700000000002</v>
      </c>
      <c r="S111" s="56">
        <v>943.8</v>
      </c>
      <c r="T111" s="56">
        <v>2025.88</v>
      </c>
      <c r="U111" s="56">
        <v>119.621</v>
      </c>
      <c r="V111" s="56">
        <v>4099.09</v>
      </c>
      <c r="W111" s="56">
        <v>205.833</v>
      </c>
      <c r="X111" s="56">
        <v>0</v>
      </c>
      <c r="Y111" s="56">
        <v>0</v>
      </c>
      <c r="Z111" s="56">
        <v>0</v>
      </c>
      <c r="AA111" s="56">
        <v>108.456</v>
      </c>
      <c r="AB111" s="56">
        <v>0</v>
      </c>
      <c r="AC111" s="56">
        <v>43.669699999999999</v>
      </c>
      <c r="AD111" s="56">
        <v>0</v>
      </c>
      <c r="AE111" s="56">
        <v>0</v>
      </c>
      <c r="AF111" s="56">
        <v>357.959</v>
      </c>
      <c r="AG111" s="56">
        <v>0</v>
      </c>
      <c r="AH111" s="56">
        <v>0</v>
      </c>
      <c r="AI111" s="56">
        <v>0</v>
      </c>
      <c r="AJ111" s="56">
        <v>0</v>
      </c>
      <c r="AK111" s="56">
        <v>0</v>
      </c>
      <c r="AL111" s="56">
        <v>0</v>
      </c>
      <c r="AM111" s="56">
        <v>0</v>
      </c>
      <c r="AN111" s="56">
        <v>0</v>
      </c>
      <c r="AO111" s="56">
        <v>0</v>
      </c>
      <c r="AP111" s="56">
        <v>0</v>
      </c>
      <c r="AQ111" s="56">
        <v>19.93</v>
      </c>
      <c r="AR111" s="56">
        <v>7.3</v>
      </c>
      <c r="AS111" s="56">
        <v>1.17</v>
      </c>
      <c r="AT111" s="56">
        <v>0</v>
      </c>
      <c r="AU111" s="56">
        <v>8.67</v>
      </c>
      <c r="AV111" s="56">
        <v>0</v>
      </c>
      <c r="AW111" s="56">
        <v>0</v>
      </c>
      <c r="AX111" s="56">
        <v>5.55</v>
      </c>
      <c r="AY111" s="56">
        <v>13.96</v>
      </c>
      <c r="AZ111" s="56">
        <v>21.58</v>
      </c>
      <c r="BA111" s="56">
        <v>1.22</v>
      </c>
      <c r="BB111" s="56">
        <v>79.38</v>
      </c>
      <c r="BC111" s="56">
        <v>37.07</v>
      </c>
      <c r="BD111" s="56">
        <v>0</v>
      </c>
      <c r="BE111" s="56">
        <v>0.394986</v>
      </c>
      <c r="BF111" s="56">
        <v>1.2753799999999999E-2</v>
      </c>
      <c r="BG111" s="56">
        <v>0</v>
      </c>
      <c r="BH111" s="56">
        <v>0</v>
      </c>
      <c r="BI111" s="56">
        <v>0</v>
      </c>
      <c r="BJ111" s="56">
        <v>0</v>
      </c>
      <c r="BK111" s="56">
        <v>7.4915999999999996E-2</v>
      </c>
      <c r="BL111" s="56">
        <v>0.14866399999999999</v>
      </c>
      <c r="BM111" s="56">
        <v>0.25846799999999998</v>
      </c>
      <c r="BN111" s="56">
        <v>1.0530599999999999E-2</v>
      </c>
      <c r="BO111" s="56">
        <v>0.90031799999999995</v>
      </c>
      <c r="BP111" s="56">
        <v>0.40773999999999999</v>
      </c>
      <c r="BQ111" s="56">
        <v>190.25</v>
      </c>
      <c r="BR111" s="56">
        <v>277.30900000000003</v>
      </c>
      <c r="BS111" s="56">
        <v>111.69</v>
      </c>
      <c r="BT111" s="56">
        <v>0</v>
      </c>
      <c r="BU111" s="56">
        <v>0</v>
      </c>
      <c r="BV111" s="56">
        <v>505.55700000000002</v>
      </c>
      <c r="BW111" s="56">
        <v>948.80600000000004</v>
      </c>
      <c r="BX111" s="56">
        <v>2025.88</v>
      </c>
      <c r="BY111" s="56">
        <v>119.621</v>
      </c>
      <c r="BZ111" s="56">
        <v>4179.1099999999997</v>
      </c>
      <c r="CA111" s="56">
        <v>216</v>
      </c>
      <c r="CB111" s="56">
        <v>0</v>
      </c>
      <c r="CC111" s="56">
        <v>0</v>
      </c>
      <c r="CD111" s="56">
        <v>0</v>
      </c>
      <c r="CE111" s="56">
        <v>107.027</v>
      </c>
      <c r="CF111" s="56">
        <v>0</v>
      </c>
      <c r="CG111" s="56">
        <v>43.669699999999999</v>
      </c>
      <c r="CH111" s="56">
        <v>0</v>
      </c>
      <c r="CI111" s="56">
        <v>0</v>
      </c>
      <c r="CJ111" s="56">
        <v>366.69600000000003</v>
      </c>
      <c r="CK111" s="56">
        <v>0</v>
      </c>
      <c r="CL111" s="56">
        <v>0</v>
      </c>
      <c r="CM111" s="56">
        <v>0</v>
      </c>
      <c r="CN111" s="56">
        <v>0</v>
      </c>
      <c r="CO111" s="56">
        <v>0</v>
      </c>
      <c r="CP111" s="56">
        <v>0</v>
      </c>
      <c r="CQ111" s="56">
        <v>0</v>
      </c>
      <c r="CR111" s="56">
        <v>0</v>
      </c>
      <c r="CS111" s="56">
        <v>0</v>
      </c>
      <c r="CT111" s="56">
        <v>0</v>
      </c>
      <c r="CU111" s="56">
        <v>20.99</v>
      </c>
      <c r="CV111" s="56">
        <v>10.29</v>
      </c>
      <c r="CW111" s="56">
        <v>1.17</v>
      </c>
      <c r="CX111" s="56">
        <v>0</v>
      </c>
      <c r="CY111" s="56">
        <v>8.56</v>
      </c>
      <c r="CZ111" s="56">
        <v>5.55</v>
      </c>
      <c r="DA111" s="56">
        <v>14.02</v>
      </c>
      <c r="DB111" s="56">
        <v>21.58</v>
      </c>
      <c r="DC111" s="56">
        <v>1.22</v>
      </c>
      <c r="DD111" s="56">
        <v>83.38</v>
      </c>
      <c r="DE111" s="56">
        <v>41.01</v>
      </c>
      <c r="DF111" s="56">
        <v>0</v>
      </c>
      <c r="DG111" s="56">
        <v>0.53687600000000002</v>
      </c>
      <c r="DH111" s="56">
        <v>1.2753799999999999E-2</v>
      </c>
      <c r="DI111" s="56">
        <v>0</v>
      </c>
      <c r="DJ111" s="56">
        <v>0</v>
      </c>
      <c r="DK111" s="56">
        <v>7.4915999999999996E-2</v>
      </c>
      <c r="DL111" s="56">
        <v>0.149842</v>
      </c>
      <c r="DM111" s="56">
        <v>0.25846799999999998</v>
      </c>
      <c r="DN111" s="56">
        <v>1.0530599999999999E-2</v>
      </c>
      <c r="DO111" s="56">
        <v>1.04339</v>
      </c>
      <c r="DP111" s="56">
        <v>0.54962900000000003</v>
      </c>
      <c r="DQ111" s="56" t="s">
        <v>925</v>
      </c>
      <c r="DR111" s="56" t="s">
        <v>875</v>
      </c>
      <c r="DS111" s="56" t="s">
        <v>22</v>
      </c>
      <c r="DT111" s="56">
        <v>0.143068</v>
      </c>
      <c r="DU111" s="56">
        <v>0.14188899999999999</v>
      </c>
      <c r="DV111" s="56">
        <v>4.7973100000000004</v>
      </c>
      <c r="DW111" s="56">
        <v>9.6074099999999998</v>
      </c>
      <c r="DX111" s="56"/>
      <c r="DY111" s="56"/>
      <c r="DZ111" s="56"/>
      <c r="EA111" s="56"/>
      <c r="EB111" s="56"/>
      <c r="EC111" s="56"/>
      <c r="ED111" s="56"/>
      <c r="EE111" s="56"/>
      <c r="EF111" s="56"/>
      <c r="EG111" s="56"/>
      <c r="EH111" s="56"/>
      <c r="EI111" s="56"/>
      <c r="EJ111" s="56"/>
      <c r="EK111" s="56"/>
      <c r="EL111" s="56"/>
      <c r="EM111" s="56"/>
      <c r="EN111" s="56">
        <v>181.29499999999999</v>
      </c>
      <c r="EO111" s="56">
        <v>211.24199999999999</v>
      </c>
      <c r="EP111" s="56">
        <v>111.69</v>
      </c>
      <c r="EQ111" s="56">
        <v>0</v>
      </c>
      <c r="ER111" s="56">
        <v>0</v>
      </c>
      <c r="ES111" s="56">
        <v>0</v>
      </c>
      <c r="ET111" s="56">
        <v>0</v>
      </c>
      <c r="EU111" s="56">
        <v>505.55700000000002</v>
      </c>
      <c r="EV111" s="56">
        <v>943.8</v>
      </c>
      <c r="EW111" s="56">
        <v>2025.88</v>
      </c>
      <c r="EX111" s="56">
        <v>119.621</v>
      </c>
      <c r="EY111" s="56">
        <v>4099.09</v>
      </c>
      <c r="EZ111" s="56">
        <v>205.833</v>
      </c>
      <c r="FA111" s="56">
        <v>0</v>
      </c>
      <c r="FB111" s="56">
        <v>0</v>
      </c>
      <c r="FC111" s="56">
        <v>0</v>
      </c>
      <c r="FD111" s="56">
        <v>108.456</v>
      </c>
      <c r="FE111" s="56">
        <v>0</v>
      </c>
      <c r="FF111" s="56">
        <v>43.669699999999999</v>
      </c>
      <c r="FG111" s="56">
        <v>0</v>
      </c>
      <c r="FH111" s="56">
        <v>0</v>
      </c>
      <c r="FI111" s="56">
        <v>357.959</v>
      </c>
      <c r="FJ111" s="56">
        <v>0</v>
      </c>
      <c r="FK111" s="56">
        <v>0</v>
      </c>
      <c r="FL111" s="56">
        <v>0</v>
      </c>
      <c r="FM111" s="56">
        <v>0</v>
      </c>
      <c r="FN111" s="56">
        <v>0</v>
      </c>
      <c r="FO111" s="56">
        <v>0</v>
      </c>
      <c r="FP111" s="56">
        <v>0</v>
      </c>
      <c r="FQ111" s="56">
        <v>0</v>
      </c>
      <c r="FR111" s="56">
        <v>0</v>
      </c>
      <c r="FS111" s="56">
        <v>0</v>
      </c>
      <c r="FT111" s="56">
        <v>19.93</v>
      </c>
      <c r="FU111" s="56">
        <v>7.3</v>
      </c>
      <c r="FV111" s="56">
        <v>1.17</v>
      </c>
      <c r="FW111" s="56">
        <v>0</v>
      </c>
      <c r="FX111" s="56">
        <v>8.67</v>
      </c>
      <c r="FY111" s="56">
        <v>0</v>
      </c>
      <c r="FZ111" s="56">
        <v>0</v>
      </c>
      <c r="GA111" s="56">
        <v>5.55</v>
      </c>
      <c r="GB111" s="56">
        <v>13.96</v>
      </c>
      <c r="GC111" s="56">
        <v>21.58</v>
      </c>
      <c r="GD111" s="56">
        <v>1.22</v>
      </c>
      <c r="GE111" s="56">
        <v>79.38</v>
      </c>
      <c r="GF111" s="56">
        <v>0</v>
      </c>
      <c r="GG111" s="56">
        <v>0.394986</v>
      </c>
      <c r="GH111" s="56">
        <v>1.2753799999999999E-2</v>
      </c>
      <c r="GI111" s="56">
        <v>0</v>
      </c>
      <c r="GJ111" s="56">
        <v>0</v>
      </c>
      <c r="GK111" s="56">
        <v>0</v>
      </c>
      <c r="GL111" s="56">
        <v>0</v>
      </c>
      <c r="GM111" s="56">
        <v>7.4915999999999996E-2</v>
      </c>
      <c r="GN111" s="56">
        <v>0.14866399999999999</v>
      </c>
      <c r="GO111" s="56">
        <v>0.25846799999999998</v>
      </c>
      <c r="GP111" s="56">
        <v>1.0530599999999999E-2</v>
      </c>
      <c r="GQ111" s="56">
        <v>0.90031799999999995</v>
      </c>
      <c r="GR111" s="56">
        <v>420.762</v>
      </c>
      <c r="GS111" s="56">
        <v>1095.07</v>
      </c>
      <c r="GT111" s="56">
        <v>111.69</v>
      </c>
      <c r="GU111" s="56">
        <v>0</v>
      </c>
      <c r="GV111" s="56">
        <v>0</v>
      </c>
      <c r="GW111" s="56">
        <v>2135</v>
      </c>
      <c r="GX111" s="56">
        <v>930.00099999999998</v>
      </c>
      <c r="GY111" s="56">
        <v>2637.81</v>
      </c>
      <c r="GZ111" s="56">
        <v>297.5</v>
      </c>
      <c r="HA111" s="56">
        <v>7627.83</v>
      </c>
      <c r="HB111" s="56">
        <v>350.15800000000002</v>
      </c>
      <c r="HC111" s="56">
        <v>0</v>
      </c>
      <c r="HD111" s="56">
        <v>0</v>
      </c>
      <c r="HE111" s="56">
        <v>0</v>
      </c>
      <c r="HF111" s="56">
        <v>161.63900000000001</v>
      </c>
      <c r="HG111" s="56">
        <v>0</v>
      </c>
      <c r="HH111" s="56">
        <v>65.400000000000006</v>
      </c>
      <c r="HI111" s="56">
        <v>0</v>
      </c>
      <c r="HJ111" s="56">
        <v>0</v>
      </c>
      <c r="HK111" s="56">
        <v>577.19600000000003</v>
      </c>
      <c r="HL111" s="56">
        <v>0</v>
      </c>
      <c r="HM111" s="56">
        <v>0</v>
      </c>
      <c r="HN111" s="56">
        <v>0</v>
      </c>
      <c r="HO111" s="56">
        <v>0</v>
      </c>
      <c r="HP111" s="56">
        <v>0</v>
      </c>
      <c r="HQ111" s="56">
        <v>0</v>
      </c>
      <c r="HR111" s="56">
        <v>0</v>
      </c>
      <c r="HS111" s="56">
        <v>0</v>
      </c>
      <c r="HT111" s="56">
        <v>0</v>
      </c>
      <c r="HU111" s="56">
        <v>0</v>
      </c>
      <c r="HV111" s="56">
        <v>34.94</v>
      </c>
      <c r="HW111" s="56">
        <v>41.16</v>
      </c>
      <c r="HX111" s="56">
        <v>1.17</v>
      </c>
      <c r="HY111" s="56">
        <v>0</v>
      </c>
      <c r="HZ111" s="56">
        <v>12.93</v>
      </c>
      <c r="IA111" s="56">
        <v>23.83</v>
      </c>
      <c r="IB111" s="56">
        <v>14.92</v>
      </c>
      <c r="IC111" s="56">
        <v>28.35</v>
      </c>
      <c r="ID111" s="56">
        <v>2.86</v>
      </c>
      <c r="IE111" s="56">
        <v>160.16</v>
      </c>
      <c r="IF111" s="56">
        <v>0</v>
      </c>
      <c r="IG111" s="56">
        <v>2.2516400000000001</v>
      </c>
      <c r="IH111" s="56">
        <v>1.2753799999999999E-2</v>
      </c>
      <c r="II111" s="56">
        <v>0</v>
      </c>
      <c r="IJ111" s="56">
        <v>0</v>
      </c>
      <c r="IK111" s="56">
        <v>0.33579999999999999</v>
      </c>
      <c r="IL111" s="56">
        <v>0.11074100000000001</v>
      </c>
      <c r="IM111" s="56">
        <v>0.35138000000000003</v>
      </c>
      <c r="IN111" s="56">
        <v>4.1461199999999997E-3</v>
      </c>
      <c r="IO111" s="56">
        <v>3.0664600000000002</v>
      </c>
      <c r="IP111" s="56">
        <v>44.9</v>
      </c>
      <c r="IQ111" s="56">
        <v>0</v>
      </c>
      <c r="IR111" s="56">
        <v>47.2</v>
      </c>
      <c r="IS111" s="56">
        <v>0</v>
      </c>
      <c r="IT111" s="56">
        <v>0</v>
      </c>
      <c r="IU111" s="56">
        <v>10.119999999999999</v>
      </c>
      <c r="IV111" s="56">
        <v>26.95</v>
      </c>
      <c r="IW111" s="56">
        <v>13.2</v>
      </c>
      <c r="IX111" s="56">
        <v>27.81</v>
      </c>
      <c r="IY111" s="56">
        <v>10.119999999999999</v>
      </c>
      <c r="IZ111" s="56">
        <v>26.95</v>
      </c>
      <c r="JA111" s="56">
        <v>46.09</v>
      </c>
      <c r="JB111" s="56">
        <v>44.11</v>
      </c>
      <c r="JC111" s="56">
        <v>1</v>
      </c>
      <c r="JD111" s="56"/>
      <c r="JE111" s="56"/>
      <c r="JF111" s="56"/>
      <c r="JG111" s="56"/>
      <c r="JH111" s="56"/>
      <c r="JI111" s="56"/>
      <c r="JJ111" s="56"/>
      <c r="JK111" s="56"/>
      <c r="JL111" s="56"/>
      <c r="JM111" s="56"/>
      <c r="JN111" s="56"/>
      <c r="JO111" s="56"/>
    </row>
    <row r="112" spans="1:275" x14ac:dyDescent="0.25">
      <c r="A112" s="58">
        <v>43069.352210648147</v>
      </c>
      <c r="B112" s="56" t="s">
        <v>478</v>
      </c>
      <c r="C112" s="56" t="s">
        <v>671</v>
      </c>
      <c r="D112" s="56">
        <v>12</v>
      </c>
      <c r="E112" s="56">
        <v>1</v>
      </c>
      <c r="F112" s="56">
        <v>2100</v>
      </c>
      <c r="G112" s="56" t="s">
        <v>104</v>
      </c>
      <c r="H112" s="56" t="s">
        <v>105</v>
      </c>
      <c r="I112" s="56">
        <v>3.84</v>
      </c>
      <c r="J112" s="56">
        <v>44.9</v>
      </c>
      <c r="K112" s="56">
        <v>181.29499999999999</v>
      </c>
      <c r="L112" s="56">
        <v>211.24199999999999</v>
      </c>
      <c r="M112" s="56">
        <v>111.69</v>
      </c>
      <c r="N112" s="56">
        <v>0</v>
      </c>
      <c r="O112" s="56">
        <v>0</v>
      </c>
      <c r="P112" s="56">
        <v>0</v>
      </c>
      <c r="Q112" s="56">
        <v>0</v>
      </c>
      <c r="R112" s="56">
        <v>505.55700000000002</v>
      </c>
      <c r="S112" s="56">
        <v>943.8</v>
      </c>
      <c r="T112" s="56">
        <v>2025.88</v>
      </c>
      <c r="U112" s="56">
        <v>119.621</v>
      </c>
      <c r="V112" s="56">
        <v>4099.09</v>
      </c>
      <c r="W112" s="56">
        <v>205.833</v>
      </c>
      <c r="X112" s="56">
        <v>0</v>
      </c>
      <c r="Y112" s="56">
        <v>0</v>
      </c>
      <c r="Z112" s="56">
        <v>0</v>
      </c>
      <c r="AA112" s="56">
        <v>109.703</v>
      </c>
      <c r="AB112" s="56">
        <v>0</v>
      </c>
      <c r="AC112" s="56">
        <v>43.669699999999999</v>
      </c>
      <c r="AD112" s="56">
        <v>0</v>
      </c>
      <c r="AE112" s="56">
        <v>0</v>
      </c>
      <c r="AF112" s="56">
        <v>359.20499999999998</v>
      </c>
      <c r="AG112" s="56">
        <v>0</v>
      </c>
      <c r="AH112" s="56">
        <v>0</v>
      </c>
      <c r="AI112" s="56">
        <v>0</v>
      </c>
      <c r="AJ112" s="56">
        <v>0</v>
      </c>
      <c r="AK112" s="56">
        <v>0</v>
      </c>
      <c r="AL112" s="56">
        <v>0</v>
      </c>
      <c r="AM112" s="56">
        <v>0</v>
      </c>
      <c r="AN112" s="56">
        <v>0</v>
      </c>
      <c r="AO112" s="56">
        <v>0</v>
      </c>
      <c r="AP112" s="56">
        <v>0</v>
      </c>
      <c r="AQ112" s="56">
        <v>19.93</v>
      </c>
      <c r="AR112" s="56">
        <v>7.3</v>
      </c>
      <c r="AS112" s="56">
        <v>1.17</v>
      </c>
      <c r="AT112" s="56">
        <v>0</v>
      </c>
      <c r="AU112" s="56">
        <v>8.77</v>
      </c>
      <c r="AV112" s="56">
        <v>0</v>
      </c>
      <c r="AW112" s="56">
        <v>0</v>
      </c>
      <c r="AX112" s="56">
        <v>5.55</v>
      </c>
      <c r="AY112" s="56">
        <v>13.96</v>
      </c>
      <c r="AZ112" s="56">
        <v>21.58</v>
      </c>
      <c r="BA112" s="56">
        <v>1.22</v>
      </c>
      <c r="BB112" s="56">
        <v>79.48</v>
      </c>
      <c r="BC112" s="56">
        <v>37.17</v>
      </c>
      <c r="BD112" s="56">
        <v>0</v>
      </c>
      <c r="BE112" s="56">
        <v>0.394986</v>
      </c>
      <c r="BF112" s="56">
        <v>1.2753799999999999E-2</v>
      </c>
      <c r="BG112" s="56">
        <v>0</v>
      </c>
      <c r="BH112" s="56">
        <v>0</v>
      </c>
      <c r="BI112" s="56">
        <v>0</v>
      </c>
      <c r="BJ112" s="56">
        <v>0</v>
      </c>
      <c r="BK112" s="56">
        <v>7.4915999999999996E-2</v>
      </c>
      <c r="BL112" s="56">
        <v>0.14866399999999999</v>
      </c>
      <c r="BM112" s="56">
        <v>0.25846799999999998</v>
      </c>
      <c r="BN112" s="56">
        <v>1.0530599999999999E-2</v>
      </c>
      <c r="BO112" s="56">
        <v>0.90031799999999995</v>
      </c>
      <c r="BP112" s="56">
        <v>0.40773999999999999</v>
      </c>
      <c r="BQ112" s="56">
        <v>190.25</v>
      </c>
      <c r="BR112" s="56">
        <v>277.30900000000003</v>
      </c>
      <c r="BS112" s="56">
        <v>111.69</v>
      </c>
      <c r="BT112" s="56">
        <v>0</v>
      </c>
      <c r="BU112" s="56">
        <v>0</v>
      </c>
      <c r="BV112" s="56">
        <v>505.55700000000002</v>
      </c>
      <c r="BW112" s="56">
        <v>948.80600000000004</v>
      </c>
      <c r="BX112" s="56">
        <v>2025.88</v>
      </c>
      <c r="BY112" s="56">
        <v>119.621</v>
      </c>
      <c r="BZ112" s="56">
        <v>4179.1099999999997</v>
      </c>
      <c r="CA112" s="56">
        <v>216</v>
      </c>
      <c r="CB112" s="56">
        <v>0</v>
      </c>
      <c r="CC112" s="56">
        <v>0</v>
      </c>
      <c r="CD112" s="56">
        <v>0</v>
      </c>
      <c r="CE112" s="56">
        <v>107.027</v>
      </c>
      <c r="CF112" s="56">
        <v>0</v>
      </c>
      <c r="CG112" s="56">
        <v>43.669699999999999</v>
      </c>
      <c r="CH112" s="56">
        <v>0</v>
      </c>
      <c r="CI112" s="56">
        <v>0</v>
      </c>
      <c r="CJ112" s="56">
        <v>366.69600000000003</v>
      </c>
      <c r="CK112" s="56">
        <v>0</v>
      </c>
      <c r="CL112" s="56">
        <v>0</v>
      </c>
      <c r="CM112" s="56">
        <v>0</v>
      </c>
      <c r="CN112" s="56">
        <v>0</v>
      </c>
      <c r="CO112" s="56">
        <v>0</v>
      </c>
      <c r="CP112" s="56">
        <v>0</v>
      </c>
      <c r="CQ112" s="56">
        <v>0</v>
      </c>
      <c r="CR112" s="56">
        <v>0</v>
      </c>
      <c r="CS112" s="56">
        <v>0</v>
      </c>
      <c r="CT112" s="56">
        <v>0</v>
      </c>
      <c r="CU112" s="56">
        <v>20.99</v>
      </c>
      <c r="CV112" s="56">
        <v>10.29</v>
      </c>
      <c r="CW112" s="56">
        <v>1.17</v>
      </c>
      <c r="CX112" s="56">
        <v>0</v>
      </c>
      <c r="CY112" s="56">
        <v>8.56</v>
      </c>
      <c r="CZ112" s="56">
        <v>5.55</v>
      </c>
      <c r="DA112" s="56">
        <v>14.02</v>
      </c>
      <c r="DB112" s="56">
        <v>21.58</v>
      </c>
      <c r="DC112" s="56">
        <v>1.22</v>
      </c>
      <c r="DD112" s="56">
        <v>83.38</v>
      </c>
      <c r="DE112" s="56">
        <v>41.01</v>
      </c>
      <c r="DF112" s="56">
        <v>0</v>
      </c>
      <c r="DG112" s="56">
        <v>0.53687600000000002</v>
      </c>
      <c r="DH112" s="56">
        <v>1.2753799999999999E-2</v>
      </c>
      <c r="DI112" s="56">
        <v>0</v>
      </c>
      <c r="DJ112" s="56">
        <v>0</v>
      </c>
      <c r="DK112" s="56">
        <v>7.4915999999999996E-2</v>
      </c>
      <c r="DL112" s="56">
        <v>0.149842</v>
      </c>
      <c r="DM112" s="56">
        <v>0.25846799999999998</v>
      </c>
      <c r="DN112" s="56">
        <v>1.0530599999999999E-2</v>
      </c>
      <c r="DO112" s="56">
        <v>1.04339</v>
      </c>
      <c r="DP112" s="56">
        <v>0.54962900000000003</v>
      </c>
      <c r="DQ112" s="56" t="s">
        <v>925</v>
      </c>
      <c r="DR112" s="56" t="s">
        <v>875</v>
      </c>
      <c r="DS112" s="56" t="s">
        <v>22</v>
      </c>
      <c r="DT112" s="56">
        <v>0.143068</v>
      </c>
      <c r="DU112" s="56">
        <v>0.14188899999999999</v>
      </c>
      <c r="DV112" s="56">
        <v>4.6773800000000003</v>
      </c>
      <c r="DW112" s="56">
        <v>9.3635699999999993</v>
      </c>
      <c r="DX112" s="56"/>
      <c r="DY112" s="56"/>
      <c r="DZ112" s="56"/>
      <c r="EA112" s="56"/>
      <c r="EB112" s="56"/>
      <c r="EC112" s="56"/>
      <c r="ED112" s="56"/>
      <c r="EE112" s="56"/>
      <c r="EF112" s="56"/>
      <c r="EG112" s="56"/>
      <c r="EH112" s="56"/>
      <c r="EI112" s="56"/>
      <c r="EJ112" s="56"/>
      <c r="EK112" s="56"/>
      <c r="EL112" s="56"/>
      <c r="EM112" s="56"/>
      <c r="EN112" s="56">
        <v>181.29499999999999</v>
      </c>
      <c r="EO112" s="56">
        <v>211.24199999999999</v>
      </c>
      <c r="EP112" s="56">
        <v>111.69</v>
      </c>
      <c r="EQ112" s="56">
        <v>0</v>
      </c>
      <c r="ER112" s="56">
        <v>0</v>
      </c>
      <c r="ES112" s="56">
        <v>0</v>
      </c>
      <c r="ET112" s="56">
        <v>0</v>
      </c>
      <c r="EU112" s="56">
        <v>505.55700000000002</v>
      </c>
      <c r="EV112" s="56">
        <v>943.8</v>
      </c>
      <c r="EW112" s="56">
        <v>2025.88</v>
      </c>
      <c r="EX112" s="56">
        <v>119.621</v>
      </c>
      <c r="EY112" s="56">
        <v>4099.09</v>
      </c>
      <c r="EZ112" s="56">
        <v>205.833</v>
      </c>
      <c r="FA112" s="56">
        <v>0</v>
      </c>
      <c r="FB112" s="56">
        <v>0</v>
      </c>
      <c r="FC112" s="56">
        <v>0</v>
      </c>
      <c r="FD112" s="56">
        <v>109.703</v>
      </c>
      <c r="FE112" s="56">
        <v>0</v>
      </c>
      <c r="FF112" s="56">
        <v>43.669699999999999</v>
      </c>
      <c r="FG112" s="56">
        <v>0</v>
      </c>
      <c r="FH112" s="56">
        <v>0</v>
      </c>
      <c r="FI112" s="56">
        <v>359.20499999999998</v>
      </c>
      <c r="FJ112" s="56">
        <v>0</v>
      </c>
      <c r="FK112" s="56">
        <v>0</v>
      </c>
      <c r="FL112" s="56">
        <v>0</v>
      </c>
      <c r="FM112" s="56">
        <v>0</v>
      </c>
      <c r="FN112" s="56">
        <v>0</v>
      </c>
      <c r="FO112" s="56">
        <v>0</v>
      </c>
      <c r="FP112" s="56">
        <v>0</v>
      </c>
      <c r="FQ112" s="56">
        <v>0</v>
      </c>
      <c r="FR112" s="56">
        <v>0</v>
      </c>
      <c r="FS112" s="56">
        <v>0</v>
      </c>
      <c r="FT112" s="56">
        <v>19.93</v>
      </c>
      <c r="FU112" s="56">
        <v>7.3</v>
      </c>
      <c r="FV112" s="56">
        <v>1.17</v>
      </c>
      <c r="FW112" s="56">
        <v>0</v>
      </c>
      <c r="FX112" s="56">
        <v>8.77</v>
      </c>
      <c r="FY112" s="56">
        <v>0</v>
      </c>
      <c r="FZ112" s="56">
        <v>0</v>
      </c>
      <c r="GA112" s="56">
        <v>5.55</v>
      </c>
      <c r="GB112" s="56">
        <v>13.96</v>
      </c>
      <c r="GC112" s="56">
        <v>21.58</v>
      </c>
      <c r="GD112" s="56">
        <v>1.22</v>
      </c>
      <c r="GE112" s="56">
        <v>79.48</v>
      </c>
      <c r="GF112" s="56">
        <v>0</v>
      </c>
      <c r="GG112" s="56">
        <v>0.394986</v>
      </c>
      <c r="GH112" s="56">
        <v>1.2753799999999999E-2</v>
      </c>
      <c r="GI112" s="56">
        <v>0</v>
      </c>
      <c r="GJ112" s="56">
        <v>0</v>
      </c>
      <c r="GK112" s="56">
        <v>0</v>
      </c>
      <c r="GL112" s="56">
        <v>0</v>
      </c>
      <c r="GM112" s="56">
        <v>7.4915999999999996E-2</v>
      </c>
      <c r="GN112" s="56">
        <v>0.14866399999999999</v>
      </c>
      <c r="GO112" s="56">
        <v>0.25846799999999998</v>
      </c>
      <c r="GP112" s="56">
        <v>1.0530599999999999E-2</v>
      </c>
      <c r="GQ112" s="56">
        <v>0.90031799999999995</v>
      </c>
      <c r="GR112" s="56">
        <v>420.762</v>
      </c>
      <c r="GS112" s="56">
        <v>1095.07</v>
      </c>
      <c r="GT112" s="56">
        <v>111.69</v>
      </c>
      <c r="GU112" s="56">
        <v>0</v>
      </c>
      <c r="GV112" s="56">
        <v>0</v>
      </c>
      <c r="GW112" s="56">
        <v>2135</v>
      </c>
      <c r="GX112" s="56">
        <v>930.00099999999998</v>
      </c>
      <c r="GY112" s="56">
        <v>2637.81</v>
      </c>
      <c r="GZ112" s="56">
        <v>297.5</v>
      </c>
      <c r="HA112" s="56">
        <v>7627.83</v>
      </c>
      <c r="HB112" s="56">
        <v>350.15800000000002</v>
      </c>
      <c r="HC112" s="56">
        <v>0</v>
      </c>
      <c r="HD112" s="56">
        <v>0</v>
      </c>
      <c r="HE112" s="56">
        <v>0</v>
      </c>
      <c r="HF112" s="56">
        <v>161.63900000000001</v>
      </c>
      <c r="HG112" s="56">
        <v>0</v>
      </c>
      <c r="HH112" s="56">
        <v>65.400000000000006</v>
      </c>
      <c r="HI112" s="56">
        <v>0</v>
      </c>
      <c r="HJ112" s="56">
        <v>0</v>
      </c>
      <c r="HK112" s="56">
        <v>577.19600000000003</v>
      </c>
      <c r="HL112" s="56">
        <v>0</v>
      </c>
      <c r="HM112" s="56">
        <v>0</v>
      </c>
      <c r="HN112" s="56">
        <v>0</v>
      </c>
      <c r="HO112" s="56">
        <v>0</v>
      </c>
      <c r="HP112" s="56">
        <v>0</v>
      </c>
      <c r="HQ112" s="56">
        <v>0</v>
      </c>
      <c r="HR112" s="56">
        <v>0</v>
      </c>
      <c r="HS112" s="56">
        <v>0</v>
      </c>
      <c r="HT112" s="56">
        <v>0</v>
      </c>
      <c r="HU112" s="56">
        <v>0</v>
      </c>
      <c r="HV112" s="56">
        <v>34.94</v>
      </c>
      <c r="HW112" s="56">
        <v>41.16</v>
      </c>
      <c r="HX112" s="56">
        <v>1.17</v>
      </c>
      <c r="HY112" s="56">
        <v>0</v>
      </c>
      <c r="HZ112" s="56">
        <v>12.93</v>
      </c>
      <c r="IA112" s="56">
        <v>23.83</v>
      </c>
      <c r="IB112" s="56">
        <v>14.92</v>
      </c>
      <c r="IC112" s="56">
        <v>28.35</v>
      </c>
      <c r="ID112" s="56">
        <v>2.86</v>
      </c>
      <c r="IE112" s="56">
        <v>160.16</v>
      </c>
      <c r="IF112" s="56">
        <v>0</v>
      </c>
      <c r="IG112" s="56">
        <v>2.2516400000000001</v>
      </c>
      <c r="IH112" s="56">
        <v>1.2753799999999999E-2</v>
      </c>
      <c r="II112" s="56">
        <v>0</v>
      </c>
      <c r="IJ112" s="56">
        <v>0</v>
      </c>
      <c r="IK112" s="56">
        <v>0.33579999999999999</v>
      </c>
      <c r="IL112" s="56">
        <v>0.11074100000000001</v>
      </c>
      <c r="IM112" s="56">
        <v>0.35138000000000003</v>
      </c>
      <c r="IN112" s="56">
        <v>4.1461199999999997E-3</v>
      </c>
      <c r="IO112" s="56">
        <v>3.0664600000000002</v>
      </c>
      <c r="IP112" s="56">
        <v>44.9</v>
      </c>
      <c r="IQ112" s="56">
        <v>0</v>
      </c>
      <c r="IR112" s="56">
        <v>47.2</v>
      </c>
      <c r="IS112" s="56">
        <v>0</v>
      </c>
      <c r="IT112" s="56">
        <v>0</v>
      </c>
      <c r="IU112" s="56">
        <v>10.119999999999999</v>
      </c>
      <c r="IV112" s="56">
        <v>27.05</v>
      </c>
      <c r="IW112" s="56">
        <v>13.2</v>
      </c>
      <c r="IX112" s="56">
        <v>27.81</v>
      </c>
      <c r="IY112" s="56">
        <v>10.119999999999999</v>
      </c>
      <c r="IZ112" s="56">
        <v>27.05</v>
      </c>
      <c r="JA112" s="56">
        <v>46.09</v>
      </c>
      <c r="JB112" s="56">
        <v>44.11</v>
      </c>
      <c r="JC112" s="56">
        <v>1</v>
      </c>
      <c r="JD112" s="56"/>
      <c r="JE112" s="56"/>
      <c r="JF112" s="56"/>
      <c r="JG112" s="56"/>
      <c r="JH112" s="56"/>
      <c r="JI112" s="56"/>
      <c r="JJ112" s="56"/>
      <c r="JK112" s="56"/>
      <c r="JL112" s="56"/>
      <c r="JM112" s="56"/>
      <c r="JN112" s="56"/>
      <c r="JO112" s="56"/>
    </row>
    <row r="113" spans="1:275" x14ac:dyDescent="0.25">
      <c r="A113" s="58">
        <v>43069.352210648147</v>
      </c>
      <c r="B113" s="56" t="s">
        <v>479</v>
      </c>
      <c r="C113" s="56" t="s">
        <v>672</v>
      </c>
      <c r="D113" s="56">
        <v>12</v>
      </c>
      <c r="E113" s="56">
        <v>1</v>
      </c>
      <c r="F113" s="56">
        <v>2100</v>
      </c>
      <c r="G113" s="56" t="s">
        <v>104</v>
      </c>
      <c r="H113" s="56" t="s">
        <v>105</v>
      </c>
      <c r="I113" s="56">
        <v>3.37</v>
      </c>
      <c r="J113" s="56">
        <v>45.2</v>
      </c>
      <c r="K113" s="56">
        <v>181.29499999999999</v>
      </c>
      <c r="L113" s="56">
        <v>211.24199999999999</v>
      </c>
      <c r="M113" s="56">
        <v>111.69</v>
      </c>
      <c r="N113" s="56">
        <v>0</v>
      </c>
      <c r="O113" s="56">
        <v>0</v>
      </c>
      <c r="P113" s="56">
        <v>0</v>
      </c>
      <c r="Q113" s="56">
        <v>0</v>
      </c>
      <c r="R113" s="56">
        <v>505.55700000000002</v>
      </c>
      <c r="S113" s="56">
        <v>943.8</v>
      </c>
      <c r="T113" s="56">
        <v>2025.88</v>
      </c>
      <c r="U113" s="56">
        <v>119.621</v>
      </c>
      <c r="V113" s="56">
        <v>4099.09</v>
      </c>
      <c r="W113" s="56">
        <v>205.833</v>
      </c>
      <c r="X113" s="56">
        <v>0</v>
      </c>
      <c r="Y113" s="56">
        <v>0</v>
      </c>
      <c r="Z113" s="56">
        <v>0</v>
      </c>
      <c r="AA113" s="56">
        <v>115.477</v>
      </c>
      <c r="AB113" s="56">
        <v>0</v>
      </c>
      <c r="AC113" s="56">
        <v>43.669699999999999</v>
      </c>
      <c r="AD113" s="56">
        <v>0</v>
      </c>
      <c r="AE113" s="56">
        <v>0</v>
      </c>
      <c r="AF113" s="56">
        <v>364.98</v>
      </c>
      <c r="AG113" s="56">
        <v>0</v>
      </c>
      <c r="AH113" s="56">
        <v>0</v>
      </c>
      <c r="AI113" s="56">
        <v>0</v>
      </c>
      <c r="AJ113" s="56">
        <v>0</v>
      </c>
      <c r="AK113" s="56">
        <v>0</v>
      </c>
      <c r="AL113" s="56">
        <v>0</v>
      </c>
      <c r="AM113" s="56">
        <v>0</v>
      </c>
      <c r="AN113" s="56">
        <v>0</v>
      </c>
      <c r="AO113" s="56">
        <v>0</v>
      </c>
      <c r="AP113" s="56">
        <v>0</v>
      </c>
      <c r="AQ113" s="56">
        <v>19.93</v>
      </c>
      <c r="AR113" s="56">
        <v>7.3</v>
      </c>
      <c r="AS113" s="56">
        <v>1.17</v>
      </c>
      <c r="AT113" s="56">
        <v>0</v>
      </c>
      <c r="AU113" s="56">
        <v>9.24</v>
      </c>
      <c r="AV113" s="56">
        <v>0</v>
      </c>
      <c r="AW113" s="56">
        <v>0</v>
      </c>
      <c r="AX113" s="56">
        <v>5.55</v>
      </c>
      <c r="AY113" s="56">
        <v>13.96</v>
      </c>
      <c r="AZ113" s="56">
        <v>21.58</v>
      </c>
      <c r="BA113" s="56">
        <v>1.22</v>
      </c>
      <c r="BB113" s="56">
        <v>79.95</v>
      </c>
      <c r="BC113" s="56">
        <v>37.64</v>
      </c>
      <c r="BD113" s="56">
        <v>0</v>
      </c>
      <c r="BE113" s="56">
        <v>0.394986</v>
      </c>
      <c r="BF113" s="56">
        <v>1.2753799999999999E-2</v>
      </c>
      <c r="BG113" s="56">
        <v>0</v>
      </c>
      <c r="BH113" s="56">
        <v>0</v>
      </c>
      <c r="BI113" s="56">
        <v>0</v>
      </c>
      <c r="BJ113" s="56">
        <v>0</v>
      </c>
      <c r="BK113" s="56">
        <v>7.4915999999999996E-2</v>
      </c>
      <c r="BL113" s="56">
        <v>0.14866399999999999</v>
      </c>
      <c r="BM113" s="56">
        <v>0.25846799999999998</v>
      </c>
      <c r="BN113" s="56">
        <v>1.0530599999999999E-2</v>
      </c>
      <c r="BO113" s="56">
        <v>0.90031799999999995</v>
      </c>
      <c r="BP113" s="56">
        <v>0.40773999999999999</v>
      </c>
      <c r="BQ113" s="56">
        <v>190.25</v>
      </c>
      <c r="BR113" s="56">
        <v>277.30900000000003</v>
      </c>
      <c r="BS113" s="56">
        <v>111.69</v>
      </c>
      <c r="BT113" s="56">
        <v>0</v>
      </c>
      <c r="BU113" s="56">
        <v>0</v>
      </c>
      <c r="BV113" s="56">
        <v>505.55700000000002</v>
      </c>
      <c r="BW113" s="56">
        <v>948.80600000000004</v>
      </c>
      <c r="BX113" s="56">
        <v>2025.88</v>
      </c>
      <c r="BY113" s="56">
        <v>119.621</v>
      </c>
      <c r="BZ113" s="56">
        <v>4179.1099999999997</v>
      </c>
      <c r="CA113" s="56">
        <v>216</v>
      </c>
      <c r="CB113" s="56">
        <v>0</v>
      </c>
      <c r="CC113" s="56">
        <v>0</v>
      </c>
      <c r="CD113" s="56">
        <v>0</v>
      </c>
      <c r="CE113" s="56">
        <v>107.027</v>
      </c>
      <c r="CF113" s="56">
        <v>0</v>
      </c>
      <c r="CG113" s="56">
        <v>43.669699999999999</v>
      </c>
      <c r="CH113" s="56">
        <v>0</v>
      </c>
      <c r="CI113" s="56">
        <v>0</v>
      </c>
      <c r="CJ113" s="56">
        <v>366.69600000000003</v>
      </c>
      <c r="CK113" s="56">
        <v>0</v>
      </c>
      <c r="CL113" s="56">
        <v>0</v>
      </c>
      <c r="CM113" s="56">
        <v>0</v>
      </c>
      <c r="CN113" s="56">
        <v>0</v>
      </c>
      <c r="CO113" s="56">
        <v>0</v>
      </c>
      <c r="CP113" s="56">
        <v>0</v>
      </c>
      <c r="CQ113" s="56">
        <v>0</v>
      </c>
      <c r="CR113" s="56">
        <v>0</v>
      </c>
      <c r="CS113" s="56">
        <v>0</v>
      </c>
      <c r="CT113" s="56">
        <v>0</v>
      </c>
      <c r="CU113" s="56">
        <v>20.99</v>
      </c>
      <c r="CV113" s="56">
        <v>10.29</v>
      </c>
      <c r="CW113" s="56">
        <v>1.17</v>
      </c>
      <c r="CX113" s="56">
        <v>0</v>
      </c>
      <c r="CY113" s="56">
        <v>8.56</v>
      </c>
      <c r="CZ113" s="56">
        <v>5.55</v>
      </c>
      <c r="DA113" s="56">
        <v>14.02</v>
      </c>
      <c r="DB113" s="56">
        <v>21.58</v>
      </c>
      <c r="DC113" s="56">
        <v>1.22</v>
      </c>
      <c r="DD113" s="56">
        <v>83.38</v>
      </c>
      <c r="DE113" s="56">
        <v>41.01</v>
      </c>
      <c r="DF113" s="56">
        <v>0</v>
      </c>
      <c r="DG113" s="56">
        <v>0.53687600000000002</v>
      </c>
      <c r="DH113" s="56">
        <v>1.2753799999999999E-2</v>
      </c>
      <c r="DI113" s="56">
        <v>0</v>
      </c>
      <c r="DJ113" s="56">
        <v>0</v>
      </c>
      <c r="DK113" s="56">
        <v>7.4915999999999996E-2</v>
      </c>
      <c r="DL113" s="56">
        <v>0.149842</v>
      </c>
      <c r="DM113" s="56">
        <v>0.25846799999999998</v>
      </c>
      <c r="DN113" s="56">
        <v>1.0530599999999999E-2</v>
      </c>
      <c r="DO113" s="56">
        <v>1.04339</v>
      </c>
      <c r="DP113" s="56">
        <v>0.54962900000000003</v>
      </c>
      <c r="DQ113" s="56" t="s">
        <v>925</v>
      </c>
      <c r="DR113" s="56" t="s">
        <v>875</v>
      </c>
      <c r="DS113" s="56" t="s">
        <v>22</v>
      </c>
      <c r="DT113" s="56">
        <v>0.143068</v>
      </c>
      <c r="DU113" s="56">
        <v>0.14188899999999999</v>
      </c>
      <c r="DV113" s="56">
        <v>4.1136999999999997</v>
      </c>
      <c r="DW113" s="56">
        <v>8.2175100000000008</v>
      </c>
      <c r="DX113" s="56"/>
      <c r="DY113" s="56"/>
      <c r="DZ113" s="56"/>
      <c r="EA113" s="56"/>
      <c r="EB113" s="56"/>
      <c r="EC113" s="56"/>
      <c r="ED113" s="56"/>
      <c r="EE113" s="56"/>
      <c r="EF113" s="56"/>
      <c r="EG113" s="56"/>
      <c r="EH113" s="56"/>
      <c r="EI113" s="56"/>
      <c r="EJ113" s="56"/>
      <c r="EK113" s="56"/>
      <c r="EL113" s="56"/>
      <c r="EM113" s="56"/>
      <c r="EN113" s="56">
        <v>181.29499999999999</v>
      </c>
      <c r="EO113" s="56">
        <v>211.24199999999999</v>
      </c>
      <c r="EP113" s="56">
        <v>111.69</v>
      </c>
      <c r="EQ113" s="56">
        <v>0</v>
      </c>
      <c r="ER113" s="56">
        <v>0</v>
      </c>
      <c r="ES113" s="56">
        <v>0</v>
      </c>
      <c r="ET113" s="56">
        <v>0</v>
      </c>
      <c r="EU113" s="56">
        <v>505.55700000000002</v>
      </c>
      <c r="EV113" s="56">
        <v>943.8</v>
      </c>
      <c r="EW113" s="56">
        <v>2025.88</v>
      </c>
      <c r="EX113" s="56">
        <v>119.621</v>
      </c>
      <c r="EY113" s="56">
        <v>4099.09</v>
      </c>
      <c r="EZ113" s="56">
        <v>205.833</v>
      </c>
      <c r="FA113" s="56">
        <v>0</v>
      </c>
      <c r="FB113" s="56">
        <v>0</v>
      </c>
      <c r="FC113" s="56">
        <v>0</v>
      </c>
      <c r="FD113" s="56">
        <v>115.477</v>
      </c>
      <c r="FE113" s="56">
        <v>0</v>
      </c>
      <c r="FF113" s="56">
        <v>43.669699999999999</v>
      </c>
      <c r="FG113" s="56">
        <v>0</v>
      </c>
      <c r="FH113" s="56">
        <v>0</v>
      </c>
      <c r="FI113" s="56">
        <v>364.98</v>
      </c>
      <c r="FJ113" s="56">
        <v>0</v>
      </c>
      <c r="FK113" s="56">
        <v>0</v>
      </c>
      <c r="FL113" s="56">
        <v>0</v>
      </c>
      <c r="FM113" s="56">
        <v>0</v>
      </c>
      <c r="FN113" s="56">
        <v>0</v>
      </c>
      <c r="FO113" s="56">
        <v>0</v>
      </c>
      <c r="FP113" s="56">
        <v>0</v>
      </c>
      <c r="FQ113" s="56">
        <v>0</v>
      </c>
      <c r="FR113" s="56">
        <v>0</v>
      </c>
      <c r="FS113" s="56">
        <v>0</v>
      </c>
      <c r="FT113" s="56">
        <v>19.93</v>
      </c>
      <c r="FU113" s="56">
        <v>7.3</v>
      </c>
      <c r="FV113" s="56">
        <v>1.17</v>
      </c>
      <c r="FW113" s="56">
        <v>0</v>
      </c>
      <c r="FX113" s="56">
        <v>9.24</v>
      </c>
      <c r="FY113" s="56">
        <v>0</v>
      </c>
      <c r="FZ113" s="56">
        <v>0</v>
      </c>
      <c r="GA113" s="56">
        <v>5.55</v>
      </c>
      <c r="GB113" s="56">
        <v>13.96</v>
      </c>
      <c r="GC113" s="56">
        <v>21.58</v>
      </c>
      <c r="GD113" s="56">
        <v>1.22</v>
      </c>
      <c r="GE113" s="56">
        <v>79.95</v>
      </c>
      <c r="GF113" s="56">
        <v>0</v>
      </c>
      <c r="GG113" s="56">
        <v>0.394986</v>
      </c>
      <c r="GH113" s="56">
        <v>1.2753799999999999E-2</v>
      </c>
      <c r="GI113" s="56">
        <v>0</v>
      </c>
      <c r="GJ113" s="56">
        <v>0</v>
      </c>
      <c r="GK113" s="56">
        <v>0</v>
      </c>
      <c r="GL113" s="56">
        <v>0</v>
      </c>
      <c r="GM113" s="56">
        <v>7.4915999999999996E-2</v>
      </c>
      <c r="GN113" s="56">
        <v>0.14866399999999999</v>
      </c>
      <c r="GO113" s="56">
        <v>0.25846799999999998</v>
      </c>
      <c r="GP113" s="56">
        <v>1.0530599999999999E-2</v>
      </c>
      <c r="GQ113" s="56">
        <v>0.90031799999999995</v>
      </c>
      <c r="GR113" s="56">
        <v>420.762</v>
      </c>
      <c r="GS113" s="56">
        <v>1095.07</v>
      </c>
      <c r="GT113" s="56">
        <v>111.69</v>
      </c>
      <c r="GU113" s="56">
        <v>0</v>
      </c>
      <c r="GV113" s="56">
        <v>0</v>
      </c>
      <c r="GW113" s="56">
        <v>2135</v>
      </c>
      <c r="GX113" s="56">
        <v>930.00099999999998</v>
      </c>
      <c r="GY113" s="56">
        <v>2637.81</v>
      </c>
      <c r="GZ113" s="56">
        <v>297.5</v>
      </c>
      <c r="HA113" s="56">
        <v>7627.83</v>
      </c>
      <c r="HB113" s="56">
        <v>350.15800000000002</v>
      </c>
      <c r="HC113" s="56">
        <v>0</v>
      </c>
      <c r="HD113" s="56">
        <v>0</v>
      </c>
      <c r="HE113" s="56">
        <v>0</v>
      </c>
      <c r="HF113" s="56">
        <v>161.63900000000001</v>
      </c>
      <c r="HG113" s="56">
        <v>0</v>
      </c>
      <c r="HH113" s="56">
        <v>65.400000000000006</v>
      </c>
      <c r="HI113" s="56">
        <v>0</v>
      </c>
      <c r="HJ113" s="56">
        <v>0</v>
      </c>
      <c r="HK113" s="56">
        <v>577.19600000000003</v>
      </c>
      <c r="HL113" s="56">
        <v>0</v>
      </c>
      <c r="HM113" s="56">
        <v>0</v>
      </c>
      <c r="HN113" s="56">
        <v>0</v>
      </c>
      <c r="HO113" s="56">
        <v>0</v>
      </c>
      <c r="HP113" s="56">
        <v>0</v>
      </c>
      <c r="HQ113" s="56">
        <v>0</v>
      </c>
      <c r="HR113" s="56">
        <v>0</v>
      </c>
      <c r="HS113" s="56">
        <v>0</v>
      </c>
      <c r="HT113" s="56">
        <v>0</v>
      </c>
      <c r="HU113" s="56">
        <v>0</v>
      </c>
      <c r="HV113" s="56">
        <v>34.94</v>
      </c>
      <c r="HW113" s="56">
        <v>41.16</v>
      </c>
      <c r="HX113" s="56">
        <v>1.17</v>
      </c>
      <c r="HY113" s="56">
        <v>0</v>
      </c>
      <c r="HZ113" s="56">
        <v>12.93</v>
      </c>
      <c r="IA113" s="56">
        <v>23.83</v>
      </c>
      <c r="IB113" s="56">
        <v>14.92</v>
      </c>
      <c r="IC113" s="56">
        <v>28.35</v>
      </c>
      <c r="ID113" s="56">
        <v>2.86</v>
      </c>
      <c r="IE113" s="56">
        <v>160.16</v>
      </c>
      <c r="IF113" s="56">
        <v>0</v>
      </c>
      <c r="IG113" s="56">
        <v>2.2516400000000001</v>
      </c>
      <c r="IH113" s="56">
        <v>1.2753799999999999E-2</v>
      </c>
      <c r="II113" s="56">
        <v>0</v>
      </c>
      <c r="IJ113" s="56">
        <v>0</v>
      </c>
      <c r="IK113" s="56">
        <v>0.33579999999999999</v>
      </c>
      <c r="IL113" s="56">
        <v>0.11074100000000001</v>
      </c>
      <c r="IM113" s="56">
        <v>0.35138000000000003</v>
      </c>
      <c r="IN113" s="56">
        <v>4.1461199999999997E-3</v>
      </c>
      <c r="IO113" s="56">
        <v>3.0664600000000002</v>
      </c>
      <c r="IP113" s="56">
        <v>45.2</v>
      </c>
      <c r="IQ113" s="56">
        <v>0</v>
      </c>
      <c r="IR113" s="56">
        <v>47.2</v>
      </c>
      <c r="IS113" s="56">
        <v>0</v>
      </c>
      <c r="IT113" s="56">
        <v>0</v>
      </c>
      <c r="IU113" s="56">
        <v>10.119999999999999</v>
      </c>
      <c r="IV113" s="56">
        <v>27.52</v>
      </c>
      <c r="IW113" s="56">
        <v>13.2</v>
      </c>
      <c r="IX113" s="56">
        <v>27.81</v>
      </c>
      <c r="IY113" s="56">
        <v>10.119999999999999</v>
      </c>
      <c r="IZ113" s="56">
        <v>27.52</v>
      </c>
      <c r="JA113" s="56">
        <v>46.09</v>
      </c>
      <c r="JB113" s="56">
        <v>44.11</v>
      </c>
      <c r="JC113" s="56">
        <v>1</v>
      </c>
      <c r="JD113" s="56"/>
      <c r="JE113" s="56"/>
      <c r="JF113" s="56"/>
      <c r="JG113" s="56"/>
      <c r="JH113" s="56"/>
      <c r="JI113" s="56"/>
      <c r="JJ113" s="56"/>
      <c r="JK113" s="56"/>
      <c r="JL113" s="56"/>
      <c r="JM113" s="56"/>
      <c r="JN113" s="56"/>
      <c r="JO113" s="56"/>
    </row>
    <row r="114" spans="1:275" x14ac:dyDescent="0.25">
      <c r="A114" s="58">
        <v>43069.35255787037</v>
      </c>
      <c r="B114" s="56" t="s">
        <v>480</v>
      </c>
      <c r="C114" s="56" t="s">
        <v>673</v>
      </c>
      <c r="D114" s="56">
        <v>12</v>
      </c>
      <c r="E114" s="56">
        <v>1</v>
      </c>
      <c r="F114" s="56">
        <v>2100</v>
      </c>
      <c r="G114" s="56" t="s">
        <v>104</v>
      </c>
      <c r="H114" s="56" t="s">
        <v>105</v>
      </c>
      <c r="I114" s="56">
        <v>1.24</v>
      </c>
      <c r="J114" s="56">
        <v>46.4</v>
      </c>
      <c r="K114" s="56">
        <v>181.29499999999999</v>
      </c>
      <c r="L114" s="56">
        <v>211.24199999999999</v>
      </c>
      <c r="M114" s="56">
        <v>111.69</v>
      </c>
      <c r="N114" s="56">
        <v>0</v>
      </c>
      <c r="O114" s="56">
        <v>0</v>
      </c>
      <c r="P114" s="56">
        <v>0</v>
      </c>
      <c r="Q114" s="56">
        <v>0</v>
      </c>
      <c r="R114" s="56">
        <v>505.55700000000002</v>
      </c>
      <c r="S114" s="56">
        <v>943.8</v>
      </c>
      <c r="T114" s="56">
        <v>2025.88</v>
      </c>
      <c r="U114" s="56">
        <v>119.621</v>
      </c>
      <c r="V114" s="56">
        <v>4099.09</v>
      </c>
      <c r="W114" s="56">
        <v>205.833</v>
      </c>
      <c r="X114" s="56">
        <v>0</v>
      </c>
      <c r="Y114" s="56">
        <v>0</v>
      </c>
      <c r="Z114" s="56">
        <v>0</v>
      </c>
      <c r="AA114" s="56">
        <v>142.80000000000001</v>
      </c>
      <c r="AB114" s="56">
        <v>0</v>
      </c>
      <c r="AC114" s="56">
        <v>43.669699999999999</v>
      </c>
      <c r="AD114" s="56">
        <v>0</v>
      </c>
      <c r="AE114" s="56">
        <v>0</v>
      </c>
      <c r="AF114" s="56">
        <v>392.303</v>
      </c>
      <c r="AG114" s="56">
        <v>0</v>
      </c>
      <c r="AH114" s="56">
        <v>0</v>
      </c>
      <c r="AI114" s="56">
        <v>0</v>
      </c>
      <c r="AJ114" s="56">
        <v>0</v>
      </c>
      <c r="AK114" s="56">
        <v>0</v>
      </c>
      <c r="AL114" s="56">
        <v>0</v>
      </c>
      <c r="AM114" s="56">
        <v>0</v>
      </c>
      <c r="AN114" s="56">
        <v>0</v>
      </c>
      <c r="AO114" s="56">
        <v>0</v>
      </c>
      <c r="AP114" s="56">
        <v>0</v>
      </c>
      <c r="AQ114" s="56">
        <v>19.93</v>
      </c>
      <c r="AR114" s="56">
        <v>7.3</v>
      </c>
      <c r="AS114" s="56">
        <v>1.17</v>
      </c>
      <c r="AT114" s="56">
        <v>0</v>
      </c>
      <c r="AU114" s="56">
        <v>11.37</v>
      </c>
      <c r="AV114" s="56">
        <v>0</v>
      </c>
      <c r="AW114" s="56">
        <v>0</v>
      </c>
      <c r="AX114" s="56">
        <v>5.55</v>
      </c>
      <c r="AY114" s="56">
        <v>13.96</v>
      </c>
      <c r="AZ114" s="56">
        <v>21.58</v>
      </c>
      <c r="BA114" s="56">
        <v>1.22</v>
      </c>
      <c r="BB114" s="56">
        <v>82.08</v>
      </c>
      <c r="BC114" s="56">
        <v>39.770000000000003</v>
      </c>
      <c r="BD114" s="56">
        <v>0</v>
      </c>
      <c r="BE114" s="56">
        <v>0.394986</v>
      </c>
      <c r="BF114" s="56">
        <v>1.2753799999999999E-2</v>
      </c>
      <c r="BG114" s="56">
        <v>0</v>
      </c>
      <c r="BH114" s="56">
        <v>0</v>
      </c>
      <c r="BI114" s="56">
        <v>0</v>
      </c>
      <c r="BJ114" s="56">
        <v>0</v>
      </c>
      <c r="BK114" s="56">
        <v>7.4915999999999996E-2</v>
      </c>
      <c r="BL114" s="56">
        <v>0.14866399999999999</v>
      </c>
      <c r="BM114" s="56">
        <v>0.25846799999999998</v>
      </c>
      <c r="BN114" s="56">
        <v>1.0530599999999999E-2</v>
      </c>
      <c r="BO114" s="56">
        <v>0.90031799999999995</v>
      </c>
      <c r="BP114" s="56">
        <v>0.40773999999999999</v>
      </c>
      <c r="BQ114" s="56">
        <v>190.25</v>
      </c>
      <c r="BR114" s="56">
        <v>277.30900000000003</v>
      </c>
      <c r="BS114" s="56">
        <v>111.69</v>
      </c>
      <c r="BT114" s="56">
        <v>0</v>
      </c>
      <c r="BU114" s="56">
        <v>0</v>
      </c>
      <c r="BV114" s="56">
        <v>505.55700000000002</v>
      </c>
      <c r="BW114" s="56">
        <v>948.80600000000004</v>
      </c>
      <c r="BX114" s="56">
        <v>2025.88</v>
      </c>
      <c r="BY114" s="56">
        <v>119.621</v>
      </c>
      <c r="BZ114" s="56">
        <v>4179.1099999999997</v>
      </c>
      <c r="CA114" s="56">
        <v>216</v>
      </c>
      <c r="CB114" s="56">
        <v>0</v>
      </c>
      <c r="CC114" s="56">
        <v>0</v>
      </c>
      <c r="CD114" s="56">
        <v>0</v>
      </c>
      <c r="CE114" s="56">
        <v>107.027</v>
      </c>
      <c r="CF114" s="56">
        <v>0</v>
      </c>
      <c r="CG114" s="56">
        <v>43.669699999999999</v>
      </c>
      <c r="CH114" s="56">
        <v>0</v>
      </c>
      <c r="CI114" s="56">
        <v>0</v>
      </c>
      <c r="CJ114" s="56">
        <v>366.69600000000003</v>
      </c>
      <c r="CK114" s="56">
        <v>0</v>
      </c>
      <c r="CL114" s="56">
        <v>0</v>
      </c>
      <c r="CM114" s="56">
        <v>0</v>
      </c>
      <c r="CN114" s="56">
        <v>0</v>
      </c>
      <c r="CO114" s="56">
        <v>0</v>
      </c>
      <c r="CP114" s="56">
        <v>0</v>
      </c>
      <c r="CQ114" s="56">
        <v>0</v>
      </c>
      <c r="CR114" s="56">
        <v>0</v>
      </c>
      <c r="CS114" s="56">
        <v>0</v>
      </c>
      <c r="CT114" s="56">
        <v>0</v>
      </c>
      <c r="CU114" s="56">
        <v>20.99</v>
      </c>
      <c r="CV114" s="56">
        <v>10.29</v>
      </c>
      <c r="CW114" s="56">
        <v>1.17</v>
      </c>
      <c r="CX114" s="56">
        <v>0</v>
      </c>
      <c r="CY114" s="56">
        <v>8.56</v>
      </c>
      <c r="CZ114" s="56">
        <v>5.55</v>
      </c>
      <c r="DA114" s="56">
        <v>14.02</v>
      </c>
      <c r="DB114" s="56">
        <v>21.58</v>
      </c>
      <c r="DC114" s="56">
        <v>1.22</v>
      </c>
      <c r="DD114" s="56">
        <v>83.38</v>
      </c>
      <c r="DE114" s="56">
        <v>41.01</v>
      </c>
      <c r="DF114" s="56">
        <v>0</v>
      </c>
      <c r="DG114" s="56">
        <v>0.53687600000000002</v>
      </c>
      <c r="DH114" s="56">
        <v>1.2753799999999999E-2</v>
      </c>
      <c r="DI114" s="56">
        <v>0</v>
      </c>
      <c r="DJ114" s="56">
        <v>0</v>
      </c>
      <c r="DK114" s="56">
        <v>7.4915999999999996E-2</v>
      </c>
      <c r="DL114" s="56">
        <v>0.149842</v>
      </c>
      <c r="DM114" s="56">
        <v>0.25846799999999998</v>
      </c>
      <c r="DN114" s="56">
        <v>1.0530599999999999E-2</v>
      </c>
      <c r="DO114" s="56">
        <v>1.04339</v>
      </c>
      <c r="DP114" s="56">
        <v>0.54962900000000003</v>
      </c>
      <c r="DQ114" s="56" t="s">
        <v>925</v>
      </c>
      <c r="DR114" s="56" t="s">
        <v>875</v>
      </c>
      <c r="DS114" s="56" t="s">
        <v>22</v>
      </c>
      <c r="DT114" s="56">
        <v>0.143068</v>
      </c>
      <c r="DU114" s="56">
        <v>0.14188899999999999</v>
      </c>
      <c r="DV114" s="56">
        <v>1.5591299999999999</v>
      </c>
      <c r="DW114" s="56">
        <v>3.0236499999999999</v>
      </c>
      <c r="DX114" s="56"/>
      <c r="DY114" s="56"/>
      <c r="DZ114" s="56"/>
      <c r="EA114" s="56"/>
      <c r="EB114" s="56"/>
      <c r="EC114" s="56"/>
      <c r="ED114" s="56"/>
      <c r="EE114" s="56"/>
      <c r="EF114" s="56"/>
      <c r="EG114" s="56"/>
      <c r="EH114" s="56"/>
      <c r="EI114" s="56"/>
      <c r="EJ114" s="56"/>
      <c r="EK114" s="56"/>
      <c r="EL114" s="56"/>
      <c r="EM114" s="56"/>
      <c r="EN114" s="56">
        <v>181.29499999999999</v>
      </c>
      <c r="EO114" s="56">
        <v>211.24199999999999</v>
      </c>
      <c r="EP114" s="56">
        <v>111.69</v>
      </c>
      <c r="EQ114" s="56">
        <v>0</v>
      </c>
      <c r="ER114" s="56">
        <v>0</v>
      </c>
      <c r="ES114" s="56">
        <v>0</v>
      </c>
      <c r="ET114" s="56">
        <v>0</v>
      </c>
      <c r="EU114" s="56">
        <v>505.55700000000002</v>
      </c>
      <c r="EV114" s="56">
        <v>943.8</v>
      </c>
      <c r="EW114" s="56">
        <v>2025.88</v>
      </c>
      <c r="EX114" s="56">
        <v>119.621</v>
      </c>
      <c r="EY114" s="56">
        <v>4099.09</v>
      </c>
      <c r="EZ114" s="56">
        <v>205.833</v>
      </c>
      <c r="FA114" s="56">
        <v>0</v>
      </c>
      <c r="FB114" s="56">
        <v>0</v>
      </c>
      <c r="FC114" s="56">
        <v>0</v>
      </c>
      <c r="FD114" s="56">
        <v>142.80000000000001</v>
      </c>
      <c r="FE114" s="56">
        <v>0</v>
      </c>
      <c r="FF114" s="56">
        <v>43.669699999999999</v>
      </c>
      <c r="FG114" s="56">
        <v>0</v>
      </c>
      <c r="FH114" s="56">
        <v>0</v>
      </c>
      <c r="FI114" s="56">
        <v>392.303</v>
      </c>
      <c r="FJ114" s="56">
        <v>0</v>
      </c>
      <c r="FK114" s="56">
        <v>0</v>
      </c>
      <c r="FL114" s="56">
        <v>0</v>
      </c>
      <c r="FM114" s="56">
        <v>0</v>
      </c>
      <c r="FN114" s="56">
        <v>0</v>
      </c>
      <c r="FO114" s="56">
        <v>0</v>
      </c>
      <c r="FP114" s="56">
        <v>0</v>
      </c>
      <c r="FQ114" s="56">
        <v>0</v>
      </c>
      <c r="FR114" s="56">
        <v>0</v>
      </c>
      <c r="FS114" s="56">
        <v>0</v>
      </c>
      <c r="FT114" s="56">
        <v>19.93</v>
      </c>
      <c r="FU114" s="56">
        <v>7.3</v>
      </c>
      <c r="FV114" s="56">
        <v>1.17</v>
      </c>
      <c r="FW114" s="56">
        <v>0</v>
      </c>
      <c r="FX114" s="56">
        <v>11.37</v>
      </c>
      <c r="FY114" s="56">
        <v>0</v>
      </c>
      <c r="FZ114" s="56">
        <v>0</v>
      </c>
      <c r="GA114" s="56">
        <v>5.55</v>
      </c>
      <c r="GB114" s="56">
        <v>13.96</v>
      </c>
      <c r="GC114" s="56">
        <v>21.58</v>
      </c>
      <c r="GD114" s="56">
        <v>1.22</v>
      </c>
      <c r="GE114" s="56">
        <v>82.08</v>
      </c>
      <c r="GF114" s="56">
        <v>0</v>
      </c>
      <c r="GG114" s="56">
        <v>0.394986</v>
      </c>
      <c r="GH114" s="56">
        <v>1.2753799999999999E-2</v>
      </c>
      <c r="GI114" s="56">
        <v>0</v>
      </c>
      <c r="GJ114" s="56">
        <v>0</v>
      </c>
      <c r="GK114" s="56">
        <v>0</v>
      </c>
      <c r="GL114" s="56">
        <v>0</v>
      </c>
      <c r="GM114" s="56">
        <v>7.4915999999999996E-2</v>
      </c>
      <c r="GN114" s="56">
        <v>0.14866399999999999</v>
      </c>
      <c r="GO114" s="56">
        <v>0.25846799999999998</v>
      </c>
      <c r="GP114" s="56">
        <v>1.0530599999999999E-2</v>
      </c>
      <c r="GQ114" s="56">
        <v>0.90031799999999995</v>
      </c>
      <c r="GR114" s="56">
        <v>420.762</v>
      </c>
      <c r="GS114" s="56">
        <v>1095.07</v>
      </c>
      <c r="GT114" s="56">
        <v>111.69</v>
      </c>
      <c r="GU114" s="56">
        <v>0</v>
      </c>
      <c r="GV114" s="56">
        <v>0</v>
      </c>
      <c r="GW114" s="56">
        <v>2135</v>
      </c>
      <c r="GX114" s="56">
        <v>930.00099999999998</v>
      </c>
      <c r="GY114" s="56">
        <v>2637.81</v>
      </c>
      <c r="GZ114" s="56">
        <v>297.5</v>
      </c>
      <c r="HA114" s="56">
        <v>7627.83</v>
      </c>
      <c r="HB114" s="56">
        <v>350.15800000000002</v>
      </c>
      <c r="HC114" s="56">
        <v>0</v>
      </c>
      <c r="HD114" s="56">
        <v>0</v>
      </c>
      <c r="HE114" s="56">
        <v>0</v>
      </c>
      <c r="HF114" s="56">
        <v>161.63900000000001</v>
      </c>
      <c r="HG114" s="56">
        <v>0</v>
      </c>
      <c r="HH114" s="56">
        <v>65.400000000000006</v>
      </c>
      <c r="HI114" s="56">
        <v>0</v>
      </c>
      <c r="HJ114" s="56">
        <v>0</v>
      </c>
      <c r="HK114" s="56">
        <v>577.19600000000003</v>
      </c>
      <c r="HL114" s="56">
        <v>0</v>
      </c>
      <c r="HM114" s="56">
        <v>0</v>
      </c>
      <c r="HN114" s="56">
        <v>0</v>
      </c>
      <c r="HO114" s="56">
        <v>0</v>
      </c>
      <c r="HP114" s="56">
        <v>0</v>
      </c>
      <c r="HQ114" s="56">
        <v>0</v>
      </c>
      <c r="HR114" s="56">
        <v>0</v>
      </c>
      <c r="HS114" s="56">
        <v>0</v>
      </c>
      <c r="HT114" s="56">
        <v>0</v>
      </c>
      <c r="HU114" s="56">
        <v>0</v>
      </c>
      <c r="HV114" s="56">
        <v>34.94</v>
      </c>
      <c r="HW114" s="56">
        <v>41.16</v>
      </c>
      <c r="HX114" s="56">
        <v>1.17</v>
      </c>
      <c r="HY114" s="56">
        <v>0</v>
      </c>
      <c r="HZ114" s="56">
        <v>12.93</v>
      </c>
      <c r="IA114" s="56">
        <v>23.83</v>
      </c>
      <c r="IB114" s="56">
        <v>14.92</v>
      </c>
      <c r="IC114" s="56">
        <v>28.35</v>
      </c>
      <c r="ID114" s="56">
        <v>2.86</v>
      </c>
      <c r="IE114" s="56">
        <v>160.16</v>
      </c>
      <c r="IF114" s="56">
        <v>0</v>
      </c>
      <c r="IG114" s="56">
        <v>2.2516400000000001</v>
      </c>
      <c r="IH114" s="56">
        <v>1.2753799999999999E-2</v>
      </c>
      <c r="II114" s="56">
        <v>0</v>
      </c>
      <c r="IJ114" s="56">
        <v>0</v>
      </c>
      <c r="IK114" s="56">
        <v>0.33579999999999999</v>
      </c>
      <c r="IL114" s="56">
        <v>0.11074100000000001</v>
      </c>
      <c r="IM114" s="56">
        <v>0.35138000000000003</v>
      </c>
      <c r="IN114" s="56">
        <v>4.1461199999999997E-3</v>
      </c>
      <c r="IO114" s="56">
        <v>3.0664600000000002</v>
      </c>
      <c r="IP114" s="56">
        <v>46.4</v>
      </c>
      <c r="IQ114" s="56">
        <v>0</v>
      </c>
      <c r="IR114" s="56">
        <v>47.2</v>
      </c>
      <c r="IS114" s="56">
        <v>0</v>
      </c>
      <c r="IT114" s="56">
        <v>0</v>
      </c>
      <c r="IU114" s="56">
        <v>10.119999999999999</v>
      </c>
      <c r="IV114" s="56">
        <v>29.65</v>
      </c>
      <c r="IW114" s="56">
        <v>13.2</v>
      </c>
      <c r="IX114" s="56">
        <v>27.81</v>
      </c>
      <c r="IY114" s="56">
        <v>10.119999999999999</v>
      </c>
      <c r="IZ114" s="56">
        <v>29.65</v>
      </c>
      <c r="JA114" s="56">
        <v>46.09</v>
      </c>
      <c r="JB114" s="56">
        <v>44.11</v>
      </c>
      <c r="JC114" s="56">
        <v>1</v>
      </c>
      <c r="JD114" s="56"/>
      <c r="JE114" s="56"/>
      <c r="JF114" s="56"/>
      <c r="JG114" s="56"/>
      <c r="JH114" s="56"/>
      <c r="JI114" s="56"/>
      <c r="JJ114" s="56"/>
      <c r="JK114" s="56"/>
      <c r="JL114" s="56"/>
      <c r="JM114" s="56"/>
      <c r="JN114" s="56"/>
      <c r="JO114" s="56"/>
    </row>
    <row r="115" spans="1:275" x14ac:dyDescent="0.25">
      <c r="A115" s="58">
        <v>43069.352210648147</v>
      </c>
      <c r="B115" s="56" t="s">
        <v>481</v>
      </c>
      <c r="C115" s="56" t="s">
        <v>674</v>
      </c>
      <c r="D115" s="56">
        <v>12</v>
      </c>
      <c r="E115" s="56">
        <v>1</v>
      </c>
      <c r="F115" s="56">
        <v>2100</v>
      </c>
      <c r="G115" s="56" t="s">
        <v>104</v>
      </c>
      <c r="H115" s="56" t="s">
        <v>134</v>
      </c>
      <c r="I115" s="56">
        <v>-4.72</v>
      </c>
      <c r="J115" s="56">
        <v>49.8</v>
      </c>
      <c r="K115" s="56">
        <v>181.29499999999999</v>
      </c>
      <c r="L115" s="56">
        <v>211.24199999999999</v>
      </c>
      <c r="M115" s="56">
        <v>111.69</v>
      </c>
      <c r="N115" s="56">
        <v>0</v>
      </c>
      <c r="O115" s="56">
        <v>0</v>
      </c>
      <c r="P115" s="56">
        <v>0</v>
      </c>
      <c r="Q115" s="56">
        <v>0</v>
      </c>
      <c r="R115" s="56">
        <v>505.55700000000002</v>
      </c>
      <c r="S115" s="56">
        <v>943.8</v>
      </c>
      <c r="T115" s="56">
        <v>2025.88</v>
      </c>
      <c r="U115" s="56">
        <v>119.621</v>
      </c>
      <c r="V115" s="56">
        <v>4099.09</v>
      </c>
      <c r="W115" s="56">
        <v>205.833</v>
      </c>
      <c r="X115" s="56">
        <v>0</v>
      </c>
      <c r="Y115" s="56">
        <v>0</v>
      </c>
      <c r="Z115" s="56">
        <v>0</v>
      </c>
      <c r="AA115" s="56">
        <v>218.684</v>
      </c>
      <c r="AB115" s="56">
        <v>0</v>
      </c>
      <c r="AC115" s="56">
        <v>43.669699999999999</v>
      </c>
      <c r="AD115" s="56">
        <v>0</v>
      </c>
      <c r="AE115" s="56">
        <v>0</v>
      </c>
      <c r="AF115" s="56">
        <v>468.18700000000001</v>
      </c>
      <c r="AG115" s="56">
        <v>0</v>
      </c>
      <c r="AH115" s="56">
        <v>0</v>
      </c>
      <c r="AI115" s="56">
        <v>0</v>
      </c>
      <c r="AJ115" s="56">
        <v>0</v>
      </c>
      <c r="AK115" s="56">
        <v>0</v>
      </c>
      <c r="AL115" s="56">
        <v>0</v>
      </c>
      <c r="AM115" s="56">
        <v>0</v>
      </c>
      <c r="AN115" s="56">
        <v>0</v>
      </c>
      <c r="AO115" s="56">
        <v>0</v>
      </c>
      <c r="AP115" s="56">
        <v>0</v>
      </c>
      <c r="AQ115" s="56">
        <v>19.93</v>
      </c>
      <c r="AR115" s="56">
        <v>7.3</v>
      </c>
      <c r="AS115" s="56">
        <v>1.17</v>
      </c>
      <c r="AT115" s="56">
        <v>0</v>
      </c>
      <c r="AU115" s="56">
        <v>17.329999999999998</v>
      </c>
      <c r="AV115" s="56">
        <v>0</v>
      </c>
      <c r="AW115" s="56">
        <v>0</v>
      </c>
      <c r="AX115" s="56">
        <v>5.55</v>
      </c>
      <c r="AY115" s="56">
        <v>13.96</v>
      </c>
      <c r="AZ115" s="56">
        <v>21.58</v>
      </c>
      <c r="BA115" s="56">
        <v>1.22</v>
      </c>
      <c r="BB115" s="56">
        <v>88.04</v>
      </c>
      <c r="BC115" s="56">
        <v>45.73</v>
      </c>
      <c r="BD115" s="56">
        <v>0</v>
      </c>
      <c r="BE115" s="56">
        <v>0.394986</v>
      </c>
      <c r="BF115" s="56">
        <v>1.2753799999999999E-2</v>
      </c>
      <c r="BG115" s="56">
        <v>0</v>
      </c>
      <c r="BH115" s="56">
        <v>0</v>
      </c>
      <c r="BI115" s="56">
        <v>0</v>
      </c>
      <c r="BJ115" s="56">
        <v>0</v>
      </c>
      <c r="BK115" s="56">
        <v>7.4915999999999996E-2</v>
      </c>
      <c r="BL115" s="56">
        <v>0.14866399999999999</v>
      </c>
      <c r="BM115" s="56">
        <v>0.25846799999999998</v>
      </c>
      <c r="BN115" s="56">
        <v>1.0530599999999999E-2</v>
      </c>
      <c r="BO115" s="56">
        <v>0.90031799999999995</v>
      </c>
      <c r="BP115" s="56">
        <v>0.40773999999999999</v>
      </c>
      <c r="BQ115" s="56">
        <v>190.25</v>
      </c>
      <c r="BR115" s="56">
        <v>277.30900000000003</v>
      </c>
      <c r="BS115" s="56">
        <v>111.69</v>
      </c>
      <c r="BT115" s="56">
        <v>0</v>
      </c>
      <c r="BU115" s="56">
        <v>0</v>
      </c>
      <c r="BV115" s="56">
        <v>505.55700000000002</v>
      </c>
      <c r="BW115" s="56">
        <v>948.80600000000004</v>
      </c>
      <c r="BX115" s="56">
        <v>2025.88</v>
      </c>
      <c r="BY115" s="56">
        <v>119.621</v>
      </c>
      <c r="BZ115" s="56">
        <v>4179.1099999999997</v>
      </c>
      <c r="CA115" s="56">
        <v>216</v>
      </c>
      <c r="CB115" s="56">
        <v>0</v>
      </c>
      <c r="CC115" s="56">
        <v>0</v>
      </c>
      <c r="CD115" s="56">
        <v>0</v>
      </c>
      <c r="CE115" s="56">
        <v>107.027</v>
      </c>
      <c r="CF115" s="56">
        <v>0</v>
      </c>
      <c r="CG115" s="56">
        <v>43.669699999999999</v>
      </c>
      <c r="CH115" s="56">
        <v>0</v>
      </c>
      <c r="CI115" s="56">
        <v>0</v>
      </c>
      <c r="CJ115" s="56">
        <v>366.69600000000003</v>
      </c>
      <c r="CK115" s="56">
        <v>0</v>
      </c>
      <c r="CL115" s="56">
        <v>0</v>
      </c>
      <c r="CM115" s="56">
        <v>0</v>
      </c>
      <c r="CN115" s="56">
        <v>0</v>
      </c>
      <c r="CO115" s="56">
        <v>0</v>
      </c>
      <c r="CP115" s="56">
        <v>0</v>
      </c>
      <c r="CQ115" s="56">
        <v>0</v>
      </c>
      <c r="CR115" s="56">
        <v>0</v>
      </c>
      <c r="CS115" s="56">
        <v>0</v>
      </c>
      <c r="CT115" s="56">
        <v>0</v>
      </c>
      <c r="CU115" s="56">
        <v>20.99</v>
      </c>
      <c r="CV115" s="56">
        <v>10.29</v>
      </c>
      <c r="CW115" s="56">
        <v>1.17</v>
      </c>
      <c r="CX115" s="56">
        <v>0</v>
      </c>
      <c r="CY115" s="56">
        <v>8.56</v>
      </c>
      <c r="CZ115" s="56">
        <v>5.55</v>
      </c>
      <c r="DA115" s="56">
        <v>14.02</v>
      </c>
      <c r="DB115" s="56">
        <v>21.58</v>
      </c>
      <c r="DC115" s="56">
        <v>1.22</v>
      </c>
      <c r="DD115" s="56">
        <v>83.38</v>
      </c>
      <c r="DE115" s="56">
        <v>41.01</v>
      </c>
      <c r="DF115" s="56">
        <v>0</v>
      </c>
      <c r="DG115" s="56">
        <v>0.53687600000000002</v>
      </c>
      <c r="DH115" s="56">
        <v>1.2753799999999999E-2</v>
      </c>
      <c r="DI115" s="56">
        <v>0</v>
      </c>
      <c r="DJ115" s="56">
        <v>0</v>
      </c>
      <c r="DK115" s="56">
        <v>7.4915999999999996E-2</v>
      </c>
      <c r="DL115" s="56">
        <v>0.149842</v>
      </c>
      <c r="DM115" s="56">
        <v>0.25846799999999998</v>
      </c>
      <c r="DN115" s="56">
        <v>1.0530599999999999E-2</v>
      </c>
      <c r="DO115" s="56">
        <v>1.04339</v>
      </c>
      <c r="DP115" s="56">
        <v>0.54962900000000003</v>
      </c>
      <c r="DQ115" s="56" t="s">
        <v>925</v>
      </c>
      <c r="DR115" s="56" t="s">
        <v>875</v>
      </c>
      <c r="DS115" s="56" t="s">
        <v>22</v>
      </c>
      <c r="DT115" s="56">
        <v>0.143068</v>
      </c>
      <c r="DU115" s="56">
        <v>0.14188899999999999</v>
      </c>
      <c r="DV115" s="56">
        <v>-5.58887</v>
      </c>
      <c r="DW115" s="56">
        <v>-11.509399999999999</v>
      </c>
      <c r="DX115" s="56"/>
      <c r="DY115" s="56"/>
      <c r="DZ115" s="56"/>
      <c r="EA115" s="56"/>
      <c r="EB115" s="56"/>
      <c r="EC115" s="56"/>
      <c r="ED115" s="56"/>
      <c r="EE115" s="56"/>
      <c r="EF115" s="56"/>
      <c r="EG115" s="56"/>
      <c r="EH115" s="56"/>
      <c r="EI115" s="56"/>
      <c r="EJ115" s="56"/>
      <c r="EK115" s="56"/>
      <c r="EL115" s="56"/>
      <c r="EM115" s="56"/>
      <c r="EN115" s="56">
        <v>181.29499999999999</v>
      </c>
      <c r="EO115" s="56">
        <v>211.24199999999999</v>
      </c>
      <c r="EP115" s="56">
        <v>111.69</v>
      </c>
      <c r="EQ115" s="56">
        <v>0</v>
      </c>
      <c r="ER115" s="56">
        <v>0</v>
      </c>
      <c r="ES115" s="56">
        <v>0</v>
      </c>
      <c r="ET115" s="56">
        <v>0</v>
      </c>
      <c r="EU115" s="56">
        <v>505.55700000000002</v>
      </c>
      <c r="EV115" s="56">
        <v>943.8</v>
      </c>
      <c r="EW115" s="56">
        <v>2025.88</v>
      </c>
      <c r="EX115" s="56">
        <v>119.621</v>
      </c>
      <c r="EY115" s="56">
        <v>4099.09</v>
      </c>
      <c r="EZ115" s="56">
        <v>205.833</v>
      </c>
      <c r="FA115" s="56">
        <v>0</v>
      </c>
      <c r="FB115" s="56">
        <v>0</v>
      </c>
      <c r="FC115" s="56">
        <v>0</v>
      </c>
      <c r="FD115" s="56">
        <v>218.684</v>
      </c>
      <c r="FE115" s="56">
        <v>0</v>
      </c>
      <c r="FF115" s="56">
        <v>43.669699999999999</v>
      </c>
      <c r="FG115" s="56">
        <v>0</v>
      </c>
      <c r="FH115" s="56">
        <v>0</v>
      </c>
      <c r="FI115" s="56">
        <v>468.18700000000001</v>
      </c>
      <c r="FJ115" s="56">
        <v>0</v>
      </c>
      <c r="FK115" s="56">
        <v>0</v>
      </c>
      <c r="FL115" s="56">
        <v>0</v>
      </c>
      <c r="FM115" s="56">
        <v>0</v>
      </c>
      <c r="FN115" s="56">
        <v>0</v>
      </c>
      <c r="FO115" s="56">
        <v>0</v>
      </c>
      <c r="FP115" s="56">
        <v>0</v>
      </c>
      <c r="FQ115" s="56">
        <v>0</v>
      </c>
      <c r="FR115" s="56">
        <v>0</v>
      </c>
      <c r="FS115" s="56">
        <v>0</v>
      </c>
      <c r="FT115" s="56">
        <v>19.93</v>
      </c>
      <c r="FU115" s="56">
        <v>7.3</v>
      </c>
      <c r="FV115" s="56">
        <v>1.17</v>
      </c>
      <c r="FW115" s="56">
        <v>0</v>
      </c>
      <c r="FX115" s="56">
        <v>17.329999999999998</v>
      </c>
      <c r="FY115" s="56">
        <v>0</v>
      </c>
      <c r="FZ115" s="56">
        <v>0</v>
      </c>
      <c r="GA115" s="56">
        <v>5.55</v>
      </c>
      <c r="GB115" s="56">
        <v>13.96</v>
      </c>
      <c r="GC115" s="56">
        <v>21.58</v>
      </c>
      <c r="GD115" s="56">
        <v>1.22</v>
      </c>
      <c r="GE115" s="56">
        <v>88.04</v>
      </c>
      <c r="GF115" s="56">
        <v>0</v>
      </c>
      <c r="GG115" s="56">
        <v>0.394986</v>
      </c>
      <c r="GH115" s="56">
        <v>1.2753799999999999E-2</v>
      </c>
      <c r="GI115" s="56">
        <v>0</v>
      </c>
      <c r="GJ115" s="56">
        <v>0</v>
      </c>
      <c r="GK115" s="56">
        <v>0</v>
      </c>
      <c r="GL115" s="56">
        <v>0</v>
      </c>
      <c r="GM115" s="56">
        <v>7.4915999999999996E-2</v>
      </c>
      <c r="GN115" s="56">
        <v>0.14866399999999999</v>
      </c>
      <c r="GO115" s="56">
        <v>0.25846799999999998</v>
      </c>
      <c r="GP115" s="56">
        <v>1.0530599999999999E-2</v>
      </c>
      <c r="GQ115" s="56">
        <v>0.90031799999999995</v>
      </c>
      <c r="GR115" s="56">
        <v>420.762</v>
      </c>
      <c r="GS115" s="56">
        <v>1095.07</v>
      </c>
      <c r="GT115" s="56">
        <v>111.69</v>
      </c>
      <c r="GU115" s="56">
        <v>0</v>
      </c>
      <c r="GV115" s="56">
        <v>0</v>
      </c>
      <c r="GW115" s="56">
        <v>2135</v>
      </c>
      <c r="GX115" s="56">
        <v>930.00099999999998</v>
      </c>
      <c r="GY115" s="56">
        <v>2637.81</v>
      </c>
      <c r="GZ115" s="56">
        <v>297.5</v>
      </c>
      <c r="HA115" s="56">
        <v>7627.83</v>
      </c>
      <c r="HB115" s="56">
        <v>350.15800000000002</v>
      </c>
      <c r="HC115" s="56">
        <v>0</v>
      </c>
      <c r="HD115" s="56">
        <v>0</v>
      </c>
      <c r="HE115" s="56">
        <v>0</v>
      </c>
      <c r="HF115" s="56">
        <v>161.63900000000001</v>
      </c>
      <c r="HG115" s="56">
        <v>0</v>
      </c>
      <c r="HH115" s="56">
        <v>65.400000000000006</v>
      </c>
      <c r="HI115" s="56">
        <v>0</v>
      </c>
      <c r="HJ115" s="56">
        <v>0</v>
      </c>
      <c r="HK115" s="56">
        <v>577.19600000000003</v>
      </c>
      <c r="HL115" s="56">
        <v>0</v>
      </c>
      <c r="HM115" s="56">
        <v>0</v>
      </c>
      <c r="HN115" s="56">
        <v>0</v>
      </c>
      <c r="HO115" s="56">
        <v>0</v>
      </c>
      <c r="HP115" s="56">
        <v>0</v>
      </c>
      <c r="HQ115" s="56">
        <v>0</v>
      </c>
      <c r="HR115" s="56">
        <v>0</v>
      </c>
      <c r="HS115" s="56">
        <v>0</v>
      </c>
      <c r="HT115" s="56">
        <v>0</v>
      </c>
      <c r="HU115" s="56">
        <v>0</v>
      </c>
      <c r="HV115" s="56">
        <v>34.94</v>
      </c>
      <c r="HW115" s="56">
        <v>41.16</v>
      </c>
      <c r="HX115" s="56">
        <v>1.17</v>
      </c>
      <c r="HY115" s="56">
        <v>0</v>
      </c>
      <c r="HZ115" s="56">
        <v>12.93</v>
      </c>
      <c r="IA115" s="56">
        <v>23.83</v>
      </c>
      <c r="IB115" s="56">
        <v>14.92</v>
      </c>
      <c r="IC115" s="56">
        <v>28.35</v>
      </c>
      <c r="ID115" s="56">
        <v>2.86</v>
      </c>
      <c r="IE115" s="56">
        <v>160.16</v>
      </c>
      <c r="IF115" s="56">
        <v>0</v>
      </c>
      <c r="IG115" s="56">
        <v>2.2516400000000001</v>
      </c>
      <c r="IH115" s="56">
        <v>1.2753799999999999E-2</v>
      </c>
      <c r="II115" s="56">
        <v>0</v>
      </c>
      <c r="IJ115" s="56">
        <v>0</v>
      </c>
      <c r="IK115" s="56">
        <v>0.33579999999999999</v>
      </c>
      <c r="IL115" s="56">
        <v>0.11074100000000001</v>
      </c>
      <c r="IM115" s="56">
        <v>0.35138000000000003</v>
      </c>
      <c r="IN115" s="56">
        <v>4.1461199999999997E-3</v>
      </c>
      <c r="IO115" s="56">
        <v>3.0664600000000002</v>
      </c>
      <c r="IP115" s="56">
        <v>49.8</v>
      </c>
      <c r="IQ115" s="56">
        <v>0</v>
      </c>
      <c r="IR115" s="56">
        <v>47.2</v>
      </c>
      <c r="IS115" s="56">
        <v>0</v>
      </c>
      <c r="IT115" s="56">
        <v>0</v>
      </c>
      <c r="IU115" s="56">
        <v>10.119999999999999</v>
      </c>
      <c r="IV115" s="56">
        <v>35.61</v>
      </c>
      <c r="IW115" s="56">
        <v>13.2</v>
      </c>
      <c r="IX115" s="56">
        <v>27.81</v>
      </c>
      <c r="IY115" s="56">
        <v>10.119999999999999</v>
      </c>
      <c r="IZ115" s="56">
        <v>35.61</v>
      </c>
      <c r="JA115" s="56">
        <v>46.09</v>
      </c>
      <c r="JB115" s="56">
        <v>44.11</v>
      </c>
      <c r="JC115" s="56">
        <v>1</v>
      </c>
      <c r="JD115" s="56"/>
      <c r="JE115" s="56"/>
      <c r="JF115" s="56"/>
      <c r="JG115" s="56"/>
      <c r="JH115" s="56"/>
      <c r="JI115" s="56"/>
      <c r="JJ115" s="56"/>
      <c r="JK115" s="56"/>
      <c r="JL115" s="56"/>
      <c r="JM115" s="56"/>
      <c r="JN115" s="56"/>
      <c r="JO115" s="56"/>
    </row>
    <row r="116" spans="1:275" x14ac:dyDescent="0.25">
      <c r="A116" s="58">
        <v>43069.35255787037</v>
      </c>
      <c r="B116" s="56" t="s">
        <v>482</v>
      </c>
      <c r="C116" s="56" t="s">
        <v>675</v>
      </c>
      <c r="D116" s="56">
        <v>12</v>
      </c>
      <c r="E116" s="56">
        <v>1</v>
      </c>
      <c r="F116" s="56">
        <v>2100</v>
      </c>
      <c r="G116" s="56" t="s">
        <v>104</v>
      </c>
      <c r="H116" s="56" t="s">
        <v>134</v>
      </c>
      <c r="I116" s="56">
        <v>-16.670000000000002</v>
      </c>
      <c r="J116" s="56">
        <v>56.7</v>
      </c>
      <c r="K116" s="56">
        <v>181.29499999999999</v>
      </c>
      <c r="L116" s="56">
        <v>211.24199999999999</v>
      </c>
      <c r="M116" s="56">
        <v>111.69</v>
      </c>
      <c r="N116" s="56">
        <v>0</v>
      </c>
      <c r="O116" s="56">
        <v>2795.01</v>
      </c>
      <c r="P116" s="56">
        <v>0</v>
      </c>
      <c r="Q116" s="56">
        <v>0</v>
      </c>
      <c r="R116" s="56">
        <v>505.55700000000002</v>
      </c>
      <c r="S116" s="56">
        <v>943.8</v>
      </c>
      <c r="T116" s="56">
        <v>2025.88</v>
      </c>
      <c r="U116" s="56">
        <v>119.621</v>
      </c>
      <c r="V116" s="56">
        <v>6894.09</v>
      </c>
      <c r="W116" s="56">
        <v>205.833</v>
      </c>
      <c r="X116" s="56">
        <v>0</v>
      </c>
      <c r="Y116" s="56">
        <v>0</v>
      </c>
      <c r="Z116" s="56">
        <v>0</v>
      </c>
      <c r="AA116" s="56">
        <v>0</v>
      </c>
      <c r="AB116" s="56">
        <v>0</v>
      </c>
      <c r="AC116" s="56">
        <v>43.669699999999999</v>
      </c>
      <c r="AD116" s="56">
        <v>0</v>
      </c>
      <c r="AE116" s="56">
        <v>0</v>
      </c>
      <c r="AF116" s="56">
        <v>249.50299999999999</v>
      </c>
      <c r="AG116" s="56">
        <v>0</v>
      </c>
      <c r="AH116" s="56">
        <v>0</v>
      </c>
      <c r="AI116" s="56">
        <v>0</v>
      </c>
      <c r="AJ116" s="56">
        <v>0</v>
      </c>
      <c r="AK116" s="56">
        <v>0</v>
      </c>
      <c r="AL116" s="56">
        <v>0</v>
      </c>
      <c r="AM116" s="56">
        <v>0</v>
      </c>
      <c r="AN116" s="56">
        <v>0</v>
      </c>
      <c r="AO116" s="56">
        <v>0</v>
      </c>
      <c r="AP116" s="56">
        <v>0</v>
      </c>
      <c r="AQ116" s="56">
        <v>19.93</v>
      </c>
      <c r="AR116" s="56">
        <v>7.3</v>
      </c>
      <c r="AS116" s="56">
        <v>1.17</v>
      </c>
      <c r="AT116" s="56">
        <v>0</v>
      </c>
      <c r="AU116" s="56">
        <v>29.28</v>
      </c>
      <c r="AV116" s="56">
        <v>0</v>
      </c>
      <c r="AW116" s="56">
        <v>0</v>
      </c>
      <c r="AX116" s="56">
        <v>5.55</v>
      </c>
      <c r="AY116" s="56">
        <v>13.96</v>
      </c>
      <c r="AZ116" s="56">
        <v>21.58</v>
      </c>
      <c r="BA116" s="56">
        <v>1.22</v>
      </c>
      <c r="BB116" s="56">
        <v>99.99</v>
      </c>
      <c r="BC116" s="56">
        <v>57.68</v>
      </c>
      <c r="BD116" s="56">
        <v>0</v>
      </c>
      <c r="BE116" s="56">
        <v>0.394986</v>
      </c>
      <c r="BF116" s="56">
        <v>1.2753799999999999E-2</v>
      </c>
      <c r="BG116" s="56">
        <v>0</v>
      </c>
      <c r="BH116" s="56">
        <v>0.26416400000000001</v>
      </c>
      <c r="BI116" s="56">
        <v>0</v>
      </c>
      <c r="BJ116" s="56">
        <v>0</v>
      </c>
      <c r="BK116" s="56">
        <v>7.4915999999999996E-2</v>
      </c>
      <c r="BL116" s="56">
        <v>0.14866399999999999</v>
      </c>
      <c r="BM116" s="56">
        <v>0.25846799999999998</v>
      </c>
      <c r="BN116" s="56">
        <v>1.0530599999999999E-2</v>
      </c>
      <c r="BO116" s="56">
        <v>1.16448</v>
      </c>
      <c r="BP116" s="56">
        <v>0.67190399999999995</v>
      </c>
      <c r="BQ116" s="56">
        <v>190.25</v>
      </c>
      <c r="BR116" s="56">
        <v>277.30900000000003</v>
      </c>
      <c r="BS116" s="56">
        <v>111.69</v>
      </c>
      <c r="BT116" s="56">
        <v>0</v>
      </c>
      <c r="BU116" s="56">
        <v>0</v>
      </c>
      <c r="BV116" s="56">
        <v>505.55700000000002</v>
      </c>
      <c r="BW116" s="56">
        <v>948.80600000000004</v>
      </c>
      <c r="BX116" s="56">
        <v>2025.88</v>
      </c>
      <c r="BY116" s="56">
        <v>119.621</v>
      </c>
      <c r="BZ116" s="56">
        <v>4179.1099999999997</v>
      </c>
      <c r="CA116" s="56">
        <v>216</v>
      </c>
      <c r="CB116" s="56">
        <v>0</v>
      </c>
      <c r="CC116" s="56">
        <v>0</v>
      </c>
      <c r="CD116" s="56">
        <v>0</v>
      </c>
      <c r="CE116" s="56">
        <v>107.027</v>
      </c>
      <c r="CF116" s="56">
        <v>0</v>
      </c>
      <c r="CG116" s="56">
        <v>43.669699999999999</v>
      </c>
      <c r="CH116" s="56">
        <v>0</v>
      </c>
      <c r="CI116" s="56">
        <v>0</v>
      </c>
      <c r="CJ116" s="56">
        <v>366.69600000000003</v>
      </c>
      <c r="CK116" s="56">
        <v>0</v>
      </c>
      <c r="CL116" s="56">
        <v>0</v>
      </c>
      <c r="CM116" s="56">
        <v>0</v>
      </c>
      <c r="CN116" s="56">
        <v>0</v>
      </c>
      <c r="CO116" s="56">
        <v>0</v>
      </c>
      <c r="CP116" s="56">
        <v>0</v>
      </c>
      <c r="CQ116" s="56">
        <v>0</v>
      </c>
      <c r="CR116" s="56">
        <v>0</v>
      </c>
      <c r="CS116" s="56">
        <v>0</v>
      </c>
      <c r="CT116" s="56">
        <v>0</v>
      </c>
      <c r="CU116" s="56">
        <v>20.99</v>
      </c>
      <c r="CV116" s="56">
        <v>10.29</v>
      </c>
      <c r="CW116" s="56">
        <v>1.17</v>
      </c>
      <c r="CX116" s="56">
        <v>0</v>
      </c>
      <c r="CY116" s="56">
        <v>8.56</v>
      </c>
      <c r="CZ116" s="56">
        <v>5.55</v>
      </c>
      <c r="DA116" s="56">
        <v>14.02</v>
      </c>
      <c r="DB116" s="56">
        <v>21.58</v>
      </c>
      <c r="DC116" s="56">
        <v>1.22</v>
      </c>
      <c r="DD116" s="56">
        <v>83.38</v>
      </c>
      <c r="DE116" s="56">
        <v>41.01</v>
      </c>
      <c r="DF116" s="56">
        <v>0</v>
      </c>
      <c r="DG116" s="56">
        <v>0.53687600000000002</v>
      </c>
      <c r="DH116" s="56">
        <v>1.2753799999999999E-2</v>
      </c>
      <c r="DI116" s="56">
        <v>0</v>
      </c>
      <c r="DJ116" s="56">
        <v>0</v>
      </c>
      <c r="DK116" s="56">
        <v>7.4915999999999996E-2</v>
      </c>
      <c r="DL116" s="56">
        <v>0.149842</v>
      </c>
      <c r="DM116" s="56">
        <v>0.25846799999999998</v>
      </c>
      <c r="DN116" s="56">
        <v>1.0530599999999999E-2</v>
      </c>
      <c r="DO116" s="56">
        <v>1.04339</v>
      </c>
      <c r="DP116" s="56">
        <v>0.54962900000000003</v>
      </c>
      <c r="DQ116" s="56" t="s">
        <v>925</v>
      </c>
      <c r="DR116" s="56" t="s">
        <v>875</v>
      </c>
      <c r="DS116" s="56" t="s">
        <v>22</v>
      </c>
      <c r="DT116" s="56">
        <v>-0.121096</v>
      </c>
      <c r="DU116" s="56">
        <v>-0.12227399999999999</v>
      </c>
      <c r="DV116" s="56">
        <v>-19.9208</v>
      </c>
      <c r="DW116" s="56">
        <v>-40.648600000000002</v>
      </c>
      <c r="DX116" s="56"/>
      <c r="DY116" s="56"/>
      <c r="DZ116" s="56"/>
      <c r="EA116" s="56"/>
      <c r="EB116" s="56"/>
      <c r="EC116" s="56"/>
      <c r="ED116" s="56"/>
      <c r="EE116" s="56"/>
      <c r="EF116" s="56"/>
      <c r="EG116" s="56"/>
      <c r="EH116" s="56"/>
      <c r="EI116" s="56"/>
      <c r="EJ116" s="56"/>
      <c r="EK116" s="56"/>
      <c r="EL116" s="56"/>
      <c r="EM116" s="56"/>
      <c r="EN116" s="56">
        <v>181.29499999999999</v>
      </c>
      <c r="EO116" s="56">
        <v>211.24199999999999</v>
      </c>
      <c r="EP116" s="56">
        <v>111.69</v>
      </c>
      <c r="EQ116" s="56">
        <v>0</v>
      </c>
      <c r="ER116" s="56">
        <v>2795.01</v>
      </c>
      <c r="ES116" s="56">
        <v>0</v>
      </c>
      <c r="ET116" s="56">
        <v>0</v>
      </c>
      <c r="EU116" s="56">
        <v>505.55700000000002</v>
      </c>
      <c r="EV116" s="56">
        <v>943.8</v>
      </c>
      <c r="EW116" s="56">
        <v>2025.88</v>
      </c>
      <c r="EX116" s="56">
        <v>119.621</v>
      </c>
      <c r="EY116" s="56">
        <v>6894.09</v>
      </c>
      <c r="EZ116" s="56">
        <v>205.833</v>
      </c>
      <c r="FA116" s="56">
        <v>0</v>
      </c>
      <c r="FB116" s="56">
        <v>0</v>
      </c>
      <c r="FC116" s="56">
        <v>0</v>
      </c>
      <c r="FD116" s="56">
        <v>0</v>
      </c>
      <c r="FE116" s="56">
        <v>0</v>
      </c>
      <c r="FF116" s="56">
        <v>43.669699999999999</v>
      </c>
      <c r="FG116" s="56">
        <v>0</v>
      </c>
      <c r="FH116" s="56">
        <v>0</v>
      </c>
      <c r="FI116" s="56">
        <v>249.50299999999999</v>
      </c>
      <c r="FJ116" s="56">
        <v>0</v>
      </c>
      <c r="FK116" s="56">
        <v>0</v>
      </c>
      <c r="FL116" s="56">
        <v>0</v>
      </c>
      <c r="FM116" s="56">
        <v>0</v>
      </c>
      <c r="FN116" s="56">
        <v>0</v>
      </c>
      <c r="FO116" s="56">
        <v>0</v>
      </c>
      <c r="FP116" s="56">
        <v>0</v>
      </c>
      <c r="FQ116" s="56">
        <v>0</v>
      </c>
      <c r="FR116" s="56">
        <v>0</v>
      </c>
      <c r="FS116" s="56">
        <v>0</v>
      </c>
      <c r="FT116" s="56">
        <v>19.93</v>
      </c>
      <c r="FU116" s="56">
        <v>7.3</v>
      </c>
      <c r="FV116" s="56">
        <v>1.17</v>
      </c>
      <c r="FW116" s="56">
        <v>0</v>
      </c>
      <c r="FX116" s="56">
        <v>29.28</v>
      </c>
      <c r="FY116" s="56">
        <v>0</v>
      </c>
      <c r="FZ116" s="56">
        <v>0</v>
      </c>
      <c r="GA116" s="56">
        <v>5.55</v>
      </c>
      <c r="GB116" s="56">
        <v>13.96</v>
      </c>
      <c r="GC116" s="56">
        <v>21.58</v>
      </c>
      <c r="GD116" s="56">
        <v>1.22</v>
      </c>
      <c r="GE116" s="56">
        <v>99.99</v>
      </c>
      <c r="GF116" s="56">
        <v>0</v>
      </c>
      <c r="GG116" s="56">
        <v>0.394986</v>
      </c>
      <c r="GH116" s="56">
        <v>1.2753799999999999E-2</v>
      </c>
      <c r="GI116" s="56">
        <v>0</v>
      </c>
      <c r="GJ116" s="56">
        <v>0.26416400000000001</v>
      </c>
      <c r="GK116" s="56">
        <v>0</v>
      </c>
      <c r="GL116" s="56">
        <v>0</v>
      </c>
      <c r="GM116" s="56">
        <v>7.4915999999999996E-2</v>
      </c>
      <c r="GN116" s="56">
        <v>0.14866399999999999</v>
      </c>
      <c r="GO116" s="56">
        <v>0.25846799999999998</v>
      </c>
      <c r="GP116" s="56">
        <v>1.0530599999999999E-2</v>
      </c>
      <c r="GQ116" s="56">
        <v>1.16448</v>
      </c>
      <c r="GR116" s="56">
        <v>419.964</v>
      </c>
      <c r="GS116" s="56">
        <v>1096.8499999999999</v>
      </c>
      <c r="GT116" s="56">
        <v>111.69</v>
      </c>
      <c r="GU116" s="56">
        <v>0</v>
      </c>
      <c r="GV116" s="56">
        <v>2627.4</v>
      </c>
      <c r="GW116" s="56">
        <v>2135</v>
      </c>
      <c r="GX116" s="56">
        <v>930.00099999999998</v>
      </c>
      <c r="GY116" s="56">
        <v>2637.81</v>
      </c>
      <c r="GZ116" s="56">
        <v>297.5</v>
      </c>
      <c r="HA116" s="56">
        <v>10256.200000000001</v>
      </c>
      <c r="HB116" s="56">
        <v>349.49400000000003</v>
      </c>
      <c r="HC116" s="56">
        <v>0</v>
      </c>
      <c r="HD116" s="56">
        <v>0</v>
      </c>
      <c r="HE116" s="56">
        <v>0</v>
      </c>
      <c r="HF116" s="56">
        <v>0</v>
      </c>
      <c r="HG116" s="56">
        <v>0</v>
      </c>
      <c r="HH116" s="56">
        <v>65.400000000000006</v>
      </c>
      <c r="HI116" s="56">
        <v>0</v>
      </c>
      <c r="HJ116" s="56">
        <v>0</v>
      </c>
      <c r="HK116" s="56">
        <v>414.89400000000001</v>
      </c>
      <c r="HL116" s="56">
        <v>0</v>
      </c>
      <c r="HM116" s="56">
        <v>0</v>
      </c>
      <c r="HN116" s="56">
        <v>0</v>
      </c>
      <c r="HO116" s="56">
        <v>0</v>
      </c>
      <c r="HP116" s="56">
        <v>0</v>
      </c>
      <c r="HQ116" s="56">
        <v>0</v>
      </c>
      <c r="HR116" s="56">
        <v>0</v>
      </c>
      <c r="HS116" s="56">
        <v>0</v>
      </c>
      <c r="HT116" s="56">
        <v>0</v>
      </c>
      <c r="HU116" s="56">
        <v>0</v>
      </c>
      <c r="HV116" s="56">
        <v>34.869999999999997</v>
      </c>
      <c r="HW116" s="56">
        <v>41.2</v>
      </c>
      <c r="HX116" s="56">
        <v>1.17</v>
      </c>
      <c r="HY116" s="56">
        <v>0</v>
      </c>
      <c r="HZ116" s="56">
        <v>27.14</v>
      </c>
      <c r="IA116" s="56">
        <v>23.83</v>
      </c>
      <c r="IB116" s="56">
        <v>14.92</v>
      </c>
      <c r="IC116" s="56">
        <v>28.35</v>
      </c>
      <c r="ID116" s="56">
        <v>2.86</v>
      </c>
      <c r="IE116" s="56">
        <v>174.34</v>
      </c>
      <c r="IF116" s="56">
        <v>0</v>
      </c>
      <c r="IG116" s="56">
        <v>2.2534000000000001</v>
      </c>
      <c r="IH116" s="56">
        <v>1.2753799999999999E-2</v>
      </c>
      <c r="II116" s="56">
        <v>0</v>
      </c>
      <c r="IJ116" s="56">
        <v>0.19006899999999999</v>
      </c>
      <c r="IK116" s="56">
        <v>0.33579999999999999</v>
      </c>
      <c r="IL116" s="56">
        <v>0.11074100000000001</v>
      </c>
      <c r="IM116" s="56">
        <v>0.35138000000000003</v>
      </c>
      <c r="IN116" s="56">
        <v>4.1461199999999997E-3</v>
      </c>
      <c r="IO116" s="56">
        <v>3.2582900000000001</v>
      </c>
      <c r="IP116" s="56">
        <v>56.7</v>
      </c>
      <c r="IQ116" s="56">
        <v>0</v>
      </c>
      <c r="IR116" s="56">
        <v>47.3</v>
      </c>
      <c r="IS116" s="56">
        <v>0</v>
      </c>
      <c r="IT116" s="56">
        <v>0</v>
      </c>
      <c r="IU116" s="56">
        <v>39.4</v>
      </c>
      <c r="IV116" s="56">
        <v>18.28</v>
      </c>
      <c r="IW116" s="56">
        <v>13.2</v>
      </c>
      <c r="IX116" s="56">
        <v>27.81</v>
      </c>
      <c r="IY116" s="56">
        <v>39.4</v>
      </c>
      <c r="IZ116" s="56">
        <v>18.28</v>
      </c>
      <c r="JA116" s="56">
        <v>73.260000000000005</v>
      </c>
      <c r="JB116" s="56">
        <v>31.12</v>
      </c>
      <c r="JC116" s="56">
        <v>1</v>
      </c>
      <c r="JD116" s="56"/>
      <c r="JE116" s="56"/>
      <c r="JF116" s="56"/>
      <c r="JG116" s="56"/>
      <c r="JH116" s="56"/>
      <c r="JI116" s="56"/>
      <c r="JJ116" s="56"/>
      <c r="JK116" s="56"/>
      <c r="JL116" s="56"/>
      <c r="JM116" s="56"/>
      <c r="JN116" s="56"/>
      <c r="JO116" s="56"/>
    </row>
    <row r="117" spans="1:275" x14ac:dyDescent="0.25">
      <c r="A117" s="58">
        <v>43069.352210648147</v>
      </c>
      <c r="B117" s="56" t="s">
        <v>495</v>
      </c>
      <c r="C117" s="56" t="s">
        <v>676</v>
      </c>
      <c r="D117" s="56">
        <v>12</v>
      </c>
      <c r="E117" s="56">
        <v>1</v>
      </c>
      <c r="F117" s="56">
        <v>2100</v>
      </c>
      <c r="G117" s="56" t="s">
        <v>104</v>
      </c>
      <c r="H117" s="56" t="s">
        <v>134</v>
      </c>
      <c r="I117" s="56">
        <v>-2.42</v>
      </c>
      <c r="J117" s="56">
        <v>48.6</v>
      </c>
      <c r="K117" s="56">
        <v>182.464</v>
      </c>
      <c r="L117" s="56">
        <v>208.30500000000001</v>
      </c>
      <c r="M117" s="56">
        <v>111.69</v>
      </c>
      <c r="N117" s="56">
        <v>0</v>
      </c>
      <c r="O117" s="56">
        <v>1551.46</v>
      </c>
      <c r="P117" s="56">
        <v>0</v>
      </c>
      <c r="Q117" s="56">
        <v>0</v>
      </c>
      <c r="R117" s="56">
        <v>505.55700000000002</v>
      </c>
      <c r="S117" s="56">
        <v>940.14700000000005</v>
      </c>
      <c r="T117" s="56">
        <v>2025.88</v>
      </c>
      <c r="U117" s="56">
        <v>119.621</v>
      </c>
      <c r="V117" s="56">
        <v>5645.13</v>
      </c>
      <c r="W117" s="56">
        <v>207.16</v>
      </c>
      <c r="X117" s="56">
        <v>0</v>
      </c>
      <c r="Y117" s="56">
        <v>0</v>
      </c>
      <c r="Z117" s="56">
        <v>0</v>
      </c>
      <c r="AA117" s="56">
        <v>0</v>
      </c>
      <c r="AB117" s="56">
        <v>0</v>
      </c>
      <c r="AC117" s="56">
        <v>43.669699999999999</v>
      </c>
      <c r="AD117" s="56">
        <v>0</v>
      </c>
      <c r="AE117" s="56">
        <v>0</v>
      </c>
      <c r="AF117" s="56">
        <v>250.83</v>
      </c>
      <c r="AG117" s="56">
        <v>0</v>
      </c>
      <c r="AH117" s="56">
        <v>0</v>
      </c>
      <c r="AI117" s="56">
        <v>0</v>
      </c>
      <c r="AJ117" s="56">
        <v>0</v>
      </c>
      <c r="AK117" s="56">
        <v>0</v>
      </c>
      <c r="AL117" s="56">
        <v>0</v>
      </c>
      <c r="AM117" s="56">
        <v>0</v>
      </c>
      <c r="AN117" s="56">
        <v>0</v>
      </c>
      <c r="AO117" s="56">
        <v>0</v>
      </c>
      <c r="AP117" s="56">
        <v>0</v>
      </c>
      <c r="AQ117" s="56">
        <v>20.059999999999999</v>
      </c>
      <c r="AR117" s="56">
        <v>7.16</v>
      </c>
      <c r="AS117" s="56">
        <v>1.17</v>
      </c>
      <c r="AT117" s="56">
        <v>0</v>
      </c>
      <c r="AU117" s="56">
        <v>15.04</v>
      </c>
      <c r="AV117" s="56">
        <v>0</v>
      </c>
      <c r="AW117" s="56">
        <v>0</v>
      </c>
      <c r="AX117" s="56">
        <v>5.55</v>
      </c>
      <c r="AY117" s="56">
        <v>13.92</v>
      </c>
      <c r="AZ117" s="56">
        <v>21.58</v>
      </c>
      <c r="BA117" s="56">
        <v>1.22</v>
      </c>
      <c r="BB117" s="56">
        <v>85.7</v>
      </c>
      <c r="BC117" s="56">
        <v>43.43</v>
      </c>
      <c r="BD117" s="56">
        <v>0</v>
      </c>
      <c r="BE117" s="56">
        <v>0.38662099999999999</v>
      </c>
      <c r="BF117" s="56">
        <v>1.2753799999999999E-2</v>
      </c>
      <c r="BG117" s="56">
        <v>0</v>
      </c>
      <c r="BH117" s="56">
        <v>6.3012899999999997E-2</v>
      </c>
      <c r="BI117" s="56">
        <v>0</v>
      </c>
      <c r="BJ117" s="56">
        <v>0</v>
      </c>
      <c r="BK117" s="56">
        <v>7.4915999999999996E-2</v>
      </c>
      <c r="BL117" s="56">
        <v>0.14825099999999999</v>
      </c>
      <c r="BM117" s="56">
        <v>0.25846799999999998</v>
      </c>
      <c r="BN117" s="56">
        <v>1.0530599999999999E-2</v>
      </c>
      <c r="BO117" s="56">
        <v>0.95455400000000001</v>
      </c>
      <c r="BP117" s="56">
        <v>0.46238800000000002</v>
      </c>
      <c r="BQ117" s="56">
        <v>190.25</v>
      </c>
      <c r="BR117" s="56">
        <v>277.30900000000003</v>
      </c>
      <c r="BS117" s="56">
        <v>111.69</v>
      </c>
      <c r="BT117" s="56">
        <v>0</v>
      </c>
      <c r="BU117" s="56">
        <v>0</v>
      </c>
      <c r="BV117" s="56">
        <v>505.55700000000002</v>
      </c>
      <c r="BW117" s="56">
        <v>948.80600000000004</v>
      </c>
      <c r="BX117" s="56">
        <v>2025.88</v>
      </c>
      <c r="BY117" s="56">
        <v>119.621</v>
      </c>
      <c r="BZ117" s="56">
        <v>4179.1099999999997</v>
      </c>
      <c r="CA117" s="56">
        <v>216</v>
      </c>
      <c r="CB117" s="56">
        <v>0</v>
      </c>
      <c r="CC117" s="56">
        <v>0</v>
      </c>
      <c r="CD117" s="56">
        <v>0</v>
      </c>
      <c r="CE117" s="56">
        <v>107.027</v>
      </c>
      <c r="CF117" s="56">
        <v>0</v>
      </c>
      <c r="CG117" s="56">
        <v>43.669699999999999</v>
      </c>
      <c r="CH117" s="56">
        <v>0</v>
      </c>
      <c r="CI117" s="56">
        <v>0</v>
      </c>
      <c r="CJ117" s="56">
        <v>366.69600000000003</v>
      </c>
      <c r="CK117" s="56">
        <v>0</v>
      </c>
      <c r="CL117" s="56">
        <v>0</v>
      </c>
      <c r="CM117" s="56">
        <v>0</v>
      </c>
      <c r="CN117" s="56">
        <v>0</v>
      </c>
      <c r="CO117" s="56">
        <v>0</v>
      </c>
      <c r="CP117" s="56">
        <v>0</v>
      </c>
      <c r="CQ117" s="56">
        <v>0</v>
      </c>
      <c r="CR117" s="56">
        <v>0</v>
      </c>
      <c r="CS117" s="56">
        <v>0</v>
      </c>
      <c r="CT117" s="56">
        <v>0</v>
      </c>
      <c r="CU117" s="56">
        <v>20.99</v>
      </c>
      <c r="CV117" s="56">
        <v>10.29</v>
      </c>
      <c r="CW117" s="56">
        <v>1.17</v>
      </c>
      <c r="CX117" s="56">
        <v>0</v>
      </c>
      <c r="CY117" s="56">
        <v>8.56</v>
      </c>
      <c r="CZ117" s="56">
        <v>5.55</v>
      </c>
      <c r="DA117" s="56">
        <v>14.02</v>
      </c>
      <c r="DB117" s="56">
        <v>21.58</v>
      </c>
      <c r="DC117" s="56">
        <v>1.22</v>
      </c>
      <c r="DD117" s="56">
        <v>83.38</v>
      </c>
      <c r="DE117" s="56">
        <v>41.01</v>
      </c>
      <c r="DF117" s="56">
        <v>0</v>
      </c>
      <c r="DG117" s="56">
        <v>0.53687600000000002</v>
      </c>
      <c r="DH117" s="56">
        <v>1.2753799999999999E-2</v>
      </c>
      <c r="DI117" s="56">
        <v>0</v>
      </c>
      <c r="DJ117" s="56">
        <v>0</v>
      </c>
      <c r="DK117" s="56">
        <v>7.4915999999999996E-2</v>
      </c>
      <c r="DL117" s="56">
        <v>0.149842</v>
      </c>
      <c r="DM117" s="56">
        <v>0.25846799999999998</v>
      </c>
      <c r="DN117" s="56">
        <v>1.0530599999999999E-2</v>
      </c>
      <c r="DO117" s="56">
        <v>1.04339</v>
      </c>
      <c r="DP117" s="56">
        <v>0.54962900000000003</v>
      </c>
      <c r="DQ117" s="56" t="s">
        <v>925</v>
      </c>
      <c r="DR117" s="56" t="s">
        <v>875</v>
      </c>
      <c r="DS117" s="56" t="s">
        <v>22</v>
      </c>
      <c r="DT117" s="56">
        <v>8.8832599999999998E-2</v>
      </c>
      <c r="DU117" s="56">
        <v>8.7241399999999997E-2</v>
      </c>
      <c r="DV117" s="56">
        <v>-2.7824399999999998</v>
      </c>
      <c r="DW117" s="56">
        <v>-5.9009999999999998</v>
      </c>
      <c r="DX117" s="56"/>
      <c r="DY117" s="56"/>
      <c r="DZ117" s="56"/>
      <c r="EA117" s="56"/>
      <c r="EB117" s="56"/>
      <c r="EC117" s="56"/>
      <c r="ED117" s="56"/>
      <c r="EE117" s="56"/>
      <c r="EF117" s="56"/>
      <c r="EG117" s="56"/>
      <c r="EH117" s="56"/>
      <c r="EI117" s="56"/>
      <c r="EJ117" s="56"/>
      <c r="EK117" s="56"/>
      <c r="EL117" s="56"/>
      <c r="EM117" s="56"/>
      <c r="EN117" s="56">
        <v>182.464</v>
      </c>
      <c r="EO117" s="56">
        <v>208.30500000000001</v>
      </c>
      <c r="EP117" s="56">
        <v>111.69</v>
      </c>
      <c r="EQ117" s="56">
        <v>0</v>
      </c>
      <c r="ER117" s="56">
        <v>1551.46</v>
      </c>
      <c r="ES117" s="56">
        <v>0</v>
      </c>
      <c r="ET117" s="56">
        <v>0</v>
      </c>
      <c r="EU117" s="56">
        <v>505.55700000000002</v>
      </c>
      <c r="EV117" s="56">
        <v>940.14700000000005</v>
      </c>
      <c r="EW117" s="56">
        <v>2025.88</v>
      </c>
      <c r="EX117" s="56">
        <v>119.621</v>
      </c>
      <c r="EY117" s="56">
        <v>5645.13</v>
      </c>
      <c r="EZ117" s="56">
        <v>207.16</v>
      </c>
      <c r="FA117" s="56">
        <v>0</v>
      </c>
      <c r="FB117" s="56">
        <v>0</v>
      </c>
      <c r="FC117" s="56">
        <v>0</v>
      </c>
      <c r="FD117" s="56">
        <v>0</v>
      </c>
      <c r="FE117" s="56">
        <v>0</v>
      </c>
      <c r="FF117" s="56">
        <v>43.669699999999999</v>
      </c>
      <c r="FG117" s="56">
        <v>0</v>
      </c>
      <c r="FH117" s="56">
        <v>0</v>
      </c>
      <c r="FI117" s="56">
        <v>250.83</v>
      </c>
      <c r="FJ117" s="56">
        <v>0</v>
      </c>
      <c r="FK117" s="56">
        <v>0</v>
      </c>
      <c r="FL117" s="56">
        <v>0</v>
      </c>
      <c r="FM117" s="56">
        <v>0</v>
      </c>
      <c r="FN117" s="56">
        <v>0</v>
      </c>
      <c r="FO117" s="56">
        <v>0</v>
      </c>
      <c r="FP117" s="56">
        <v>0</v>
      </c>
      <c r="FQ117" s="56">
        <v>0</v>
      </c>
      <c r="FR117" s="56">
        <v>0</v>
      </c>
      <c r="FS117" s="56">
        <v>0</v>
      </c>
      <c r="FT117" s="56">
        <v>20.059999999999999</v>
      </c>
      <c r="FU117" s="56">
        <v>7.16</v>
      </c>
      <c r="FV117" s="56">
        <v>1.17</v>
      </c>
      <c r="FW117" s="56">
        <v>0</v>
      </c>
      <c r="FX117" s="56">
        <v>15.04</v>
      </c>
      <c r="FY117" s="56">
        <v>0</v>
      </c>
      <c r="FZ117" s="56">
        <v>0</v>
      </c>
      <c r="GA117" s="56">
        <v>5.55</v>
      </c>
      <c r="GB117" s="56">
        <v>13.92</v>
      </c>
      <c r="GC117" s="56">
        <v>21.58</v>
      </c>
      <c r="GD117" s="56">
        <v>1.22</v>
      </c>
      <c r="GE117" s="56">
        <v>85.7</v>
      </c>
      <c r="GF117" s="56">
        <v>0</v>
      </c>
      <c r="GG117" s="56">
        <v>0.38662099999999999</v>
      </c>
      <c r="GH117" s="56">
        <v>1.2753799999999999E-2</v>
      </c>
      <c r="GI117" s="56">
        <v>0</v>
      </c>
      <c r="GJ117" s="56">
        <v>6.3012899999999997E-2</v>
      </c>
      <c r="GK117" s="56">
        <v>0</v>
      </c>
      <c r="GL117" s="56">
        <v>0</v>
      </c>
      <c r="GM117" s="56">
        <v>7.4915999999999996E-2</v>
      </c>
      <c r="GN117" s="56">
        <v>0.14825099999999999</v>
      </c>
      <c r="GO117" s="56">
        <v>0.25846799999999998</v>
      </c>
      <c r="GP117" s="56">
        <v>1.0530599999999999E-2</v>
      </c>
      <c r="GQ117" s="56">
        <v>0.95455400000000001</v>
      </c>
      <c r="GR117" s="56">
        <v>419.964</v>
      </c>
      <c r="GS117" s="56">
        <v>1096.8499999999999</v>
      </c>
      <c r="GT117" s="56">
        <v>111.69</v>
      </c>
      <c r="GU117" s="56">
        <v>0</v>
      </c>
      <c r="GV117" s="56">
        <v>2627.4</v>
      </c>
      <c r="GW117" s="56">
        <v>2135</v>
      </c>
      <c r="GX117" s="56">
        <v>930.00099999999998</v>
      </c>
      <c r="GY117" s="56">
        <v>2637.81</v>
      </c>
      <c r="GZ117" s="56">
        <v>297.5</v>
      </c>
      <c r="HA117" s="56">
        <v>10256.200000000001</v>
      </c>
      <c r="HB117" s="56">
        <v>349.49400000000003</v>
      </c>
      <c r="HC117" s="56">
        <v>0</v>
      </c>
      <c r="HD117" s="56">
        <v>0</v>
      </c>
      <c r="HE117" s="56">
        <v>0</v>
      </c>
      <c r="HF117" s="56">
        <v>0</v>
      </c>
      <c r="HG117" s="56">
        <v>0</v>
      </c>
      <c r="HH117" s="56">
        <v>65.400000000000006</v>
      </c>
      <c r="HI117" s="56">
        <v>0</v>
      </c>
      <c r="HJ117" s="56">
        <v>0</v>
      </c>
      <c r="HK117" s="56">
        <v>414.89400000000001</v>
      </c>
      <c r="HL117" s="56">
        <v>0</v>
      </c>
      <c r="HM117" s="56">
        <v>0</v>
      </c>
      <c r="HN117" s="56">
        <v>0</v>
      </c>
      <c r="HO117" s="56">
        <v>0</v>
      </c>
      <c r="HP117" s="56">
        <v>0</v>
      </c>
      <c r="HQ117" s="56">
        <v>0</v>
      </c>
      <c r="HR117" s="56">
        <v>0</v>
      </c>
      <c r="HS117" s="56">
        <v>0</v>
      </c>
      <c r="HT117" s="56">
        <v>0</v>
      </c>
      <c r="HU117" s="56">
        <v>0</v>
      </c>
      <c r="HV117" s="56">
        <v>34.869999999999997</v>
      </c>
      <c r="HW117" s="56">
        <v>41.2</v>
      </c>
      <c r="HX117" s="56">
        <v>1.17</v>
      </c>
      <c r="HY117" s="56">
        <v>0</v>
      </c>
      <c r="HZ117" s="56">
        <v>27.14</v>
      </c>
      <c r="IA117" s="56">
        <v>23.83</v>
      </c>
      <c r="IB117" s="56">
        <v>14.92</v>
      </c>
      <c r="IC117" s="56">
        <v>28.35</v>
      </c>
      <c r="ID117" s="56">
        <v>2.86</v>
      </c>
      <c r="IE117" s="56">
        <v>174.34</v>
      </c>
      <c r="IF117" s="56">
        <v>0</v>
      </c>
      <c r="IG117" s="56">
        <v>2.2534000000000001</v>
      </c>
      <c r="IH117" s="56">
        <v>1.2753799999999999E-2</v>
      </c>
      <c r="II117" s="56">
        <v>0</v>
      </c>
      <c r="IJ117" s="56">
        <v>0.19006899999999999</v>
      </c>
      <c r="IK117" s="56">
        <v>0.33579999999999999</v>
      </c>
      <c r="IL117" s="56">
        <v>0.11074100000000001</v>
      </c>
      <c r="IM117" s="56">
        <v>0.35138000000000003</v>
      </c>
      <c r="IN117" s="56">
        <v>4.1461199999999997E-3</v>
      </c>
      <c r="IO117" s="56">
        <v>3.2582900000000001</v>
      </c>
      <c r="IP117" s="56">
        <v>48.6</v>
      </c>
      <c r="IQ117" s="56">
        <v>0</v>
      </c>
      <c r="IR117" s="56">
        <v>47.3</v>
      </c>
      <c r="IS117" s="56">
        <v>0</v>
      </c>
      <c r="IT117" s="56">
        <v>0</v>
      </c>
      <c r="IU117" s="56">
        <v>25.03</v>
      </c>
      <c r="IV117" s="56">
        <v>18.399999999999999</v>
      </c>
      <c r="IW117" s="56">
        <v>13.2</v>
      </c>
      <c r="IX117" s="56">
        <v>27.81</v>
      </c>
      <c r="IY117" s="56">
        <v>25.03</v>
      </c>
      <c r="IZ117" s="56">
        <v>18.399999999999999</v>
      </c>
      <c r="JA117" s="56">
        <v>73.260000000000005</v>
      </c>
      <c r="JB117" s="56">
        <v>31.12</v>
      </c>
      <c r="JC117" s="56">
        <v>1</v>
      </c>
      <c r="JD117" s="56"/>
      <c r="JE117" s="56"/>
      <c r="JF117" s="56"/>
      <c r="JG117" s="56"/>
      <c r="JH117" s="56"/>
      <c r="JI117" s="56"/>
      <c r="JJ117" s="56"/>
      <c r="JK117" s="56"/>
      <c r="JL117" s="56"/>
      <c r="JM117" s="56"/>
      <c r="JN117" s="56"/>
      <c r="JO117" s="56"/>
    </row>
    <row r="118" spans="1:275" x14ac:dyDescent="0.25">
      <c r="A118" s="58">
        <v>43069.352210648147</v>
      </c>
      <c r="B118" s="56" t="s">
        <v>483</v>
      </c>
      <c r="C118" s="56" t="s">
        <v>677</v>
      </c>
      <c r="D118" s="56">
        <v>12</v>
      </c>
      <c r="E118" s="56">
        <v>1</v>
      </c>
      <c r="F118" s="56">
        <v>2100</v>
      </c>
      <c r="G118" s="56" t="s">
        <v>104</v>
      </c>
      <c r="H118" s="56" t="s">
        <v>105</v>
      </c>
      <c r="I118" s="56">
        <v>4.05</v>
      </c>
      <c r="J118" s="56">
        <v>44.8</v>
      </c>
      <c r="K118" s="56">
        <v>181.29499999999999</v>
      </c>
      <c r="L118" s="56">
        <v>211.24199999999999</v>
      </c>
      <c r="M118" s="56">
        <v>111.69</v>
      </c>
      <c r="N118" s="56">
        <v>0</v>
      </c>
      <c r="O118" s="56">
        <v>0</v>
      </c>
      <c r="P118" s="56">
        <v>0</v>
      </c>
      <c r="Q118" s="56">
        <v>0</v>
      </c>
      <c r="R118" s="56">
        <v>505.55700000000002</v>
      </c>
      <c r="S118" s="56">
        <v>943.8</v>
      </c>
      <c r="T118" s="56">
        <v>2025.88</v>
      </c>
      <c r="U118" s="56">
        <v>119.621</v>
      </c>
      <c r="V118" s="56">
        <v>4099.09</v>
      </c>
      <c r="W118" s="56">
        <v>205.833</v>
      </c>
      <c r="X118" s="56">
        <v>0</v>
      </c>
      <c r="Y118" s="56">
        <v>0</v>
      </c>
      <c r="Z118" s="56">
        <v>0</v>
      </c>
      <c r="AA118" s="56">
        <v>107.027</v>
      </c>
      <c r="AB118" s="56">
        <v>0</v>
      </c>
      <c r="AC118" s="56">
        <v>43.669699999999999</v>
      </c>
      <c r="AD118" s="56">
        <v>0</v>
      </c>
      <c r="AE118" s="56">
        <v>0</v>
      </c>
      <c r="AF118" s="56">
        <v>356.53</v>
      </c>
      <c r="AG118" s="56">
        <v>0</v>
      </c>
      <c r="AH118" s="56">
        <v>0</v>
      </c>
      <c r="AI118" s="56">
        <v>0</v>
      </c>
      <c r="AJ118" s="56">
        <v>0</v>
      </c>
      <c r="AK118" s="56">
        <v>0</v>
      </c>
      <c r="AL118" s="56">
        <v>0</v>
      </c>
      <c r="AM118" s="56">
        <v>0</v>
      </c>
      <c r="AN118" s="56">
        <v>0</v>
      </c>
      <c r="AO118" s="56">
        <v>0</v>
      </c>
      <c r="AP118" s="56">
        <v>0</v>
      </c>
      <c r="AQ118" s="56">
        <v>19.93</v>
      </c>
      <c r="AR118" s="56">
        <v>7.3</v>
      </c>
      <c r="AS118" s="56">
        <v>1.17</v>
      </c>
      <c r="AT118" s="56">
        <v>0</v>
      </c>
      <c r="AU118" s="56">
        <v>8.56</v>
      </c>
      <c r="AV118" s="56">
        <v>0</v>
      </c>
      <c r="AW118" s="56">
        <v>0</v>
      </c>
      <c r="AX118" s="56">
        <v>5.55</v>
      </c>
      <c r="AY118" s="56">
        <v>13.96</v>
      </c>
      <c r="AZ118" s="56">
        <v>21.58</v>
      </c>
      <c r="BA118" s="56">
        <v>1.22</v>
      </c>
      <c r="BB118" s="56">
        <v>79.27</v>
      </c>
      <c r="BC118" s="56">
        <v>36.96</v>
      </c>
      <c r="BD118" s="56">
        <v>0</v>
      </c>
      <c r="BE118" s="56">
        <v>0.394986</v>
      </c>
      <c r="BF118" s="56">
        <v>1.2753799999999999E-2</v>
      </c>
      <c r="BG118" s="56">
        <v>0</v>
      </c>
      <c r="BH118" s="56">
        <v>0</v>
      </c>
      <c r="BI118" s="56">
        <v>0</v>
      </c>
      <c r="BJ118" s="56">
        <v>0</v>
      </c>
      <c r="BK118" s="56">
        <v>7.4915999999999996E-2</v>
      </c>
      <c r="BL118" s="56">
        <v>0.14866399999999999</v>
      </c>
      <c r="BM118" s="56">
        <v>0.25846799999999998</v>
      </c>
      <c r="BN118" s="56">
        <v>1.0530599999999999E-2</v>
      </c>
      <c r="BO118" s="56">
        <v>0.90031799999999995</v>
      </c>
      <c r="BP118" s="56">
        <v>0.40773999999999999</v>
      </c>
      <c r="BQ118" s="56">
        <v>190.25</v>
      </c>
      <c r="BR118" s="56">
        <v>277.30900000000003</v>
      </c>
      <c r="BS118" s="56">
        <v>111.69</v>
      </c>
      <c r="BT118" s="56">
        <v>0</v>
      </c>
      <c r="BU118" s="56">
        <v>0</v>
      </c>
      <c r="BV118" s="56">
        <v>505.55700000000002</v>
      </c>
      <c r="BW118" s="56">
        <v>948.80600000000004</v>
      </c>
      <c r="BX118" s="56">
        <v>2025.88</v>
      </c>
      <c r="BY118" s="56">
        <v>119.621</v>
      </c>
      <c r="BZ118" s="56">
        <v>4179.1099999999997</v>
      </c>
      <c r="CA118" s="56">
        <v>216</v>
      </c>
      <c r="CB118" s="56">
        <v>0</v>
      </c>
      <c r="CC118" s="56">
        <v>0</v>
      </c>
      <c r="CD118" s="56">
        <v>0</v>
      </c>
      <c r="CE118" s="56">
        <v>107.027</v>
      </c>
      <c r="CF118" s="56">
        <v>0</v>
      </c>
      <c r="CG118" s="56">
        <v>43.669699999999999</v>
      </c>
      <c r="CH118" s="56">
        <v>0</v>
      </c>
      <c r="CI118" s="56">
        <v>0</v>
      </c>
      <c r="CJ118" s="56">
        <v>366.69600000000003</v>
      </c>
      <c r="CK118" s="56">
        <v>0</v>
      </c>
      <c r="CL118" s="56">
        <v>0</v>
      </c>
      <c r="CM118" s="56">
        <v>0</v>
      </c>
      <c r="CN118" s="56">
        <v>0</v>
      </c>
      <c r="CO118" s="56">
        <v>0</v>
      </c>
      <c r="CP118" s="56">
        <v>0</v>
      </c>
      <c r="CQ118" s="56">
        <v>0</v>
      </c>
      <c r="CR118" s="56">
        <v>0</v>
      </c>
      <c r="CS118" s="56">
        <v>0</v>
      </c>
      <c r="CT118" s="56">
        <v>0</v>
      </c>
      <c r="CU118" s="56">
        <v>20.99</v>
      </c>
      <c r="CV118" s="56">
        <v>10.29</v>
      </c>
      <c r="CW118" s="56">
        <v>1.17</v>
      </c>
      <c r="CX118" s="56">
        <v>0</v>
      </c>
      <c r="CY118" s="56">
        <v>8.56</v>
      </c>
      <c r="CZ118" s="56">
        <v>5.55</v>
      </c>
      <c r="DA118" s="56">
        <v>14.02</v>
      </c>
      <c r="DB118" s="56">
        <v>21.58</v>
      </c>
      <c r="DC118" s="56">
        <v>1.22</v>
      </c>
      <c r="DD118" s="56">
        <v>83.38</v>
      </c>
      <c r="DE118" s="56">
        <v>41.01</v>
      </c>
      <c r="DF118" s="56">
        <v>0</v>
      </c>
      <c r="DG118" s="56">
        <v>0.53687600000000002</v>
      </c>
      <c r="DH118" s="56">
        <v>1.2753799999999999E-2</v>
      </c>
      <c r="DI118" s="56">
        <v>0</v>
      </c>
      <c r="DJ118" s="56">
        <v>0</v>
      </c>
      <c r="DK118" s="56">
        <v>7.4915999999999996E-2</v>
      </c>
      <c r="DL118" s="56">
        <v>0.149842</v>
      </c>
      <c r="DM118" s="56">
        <v>0.25846799999999998</v>
      </c>
      <c r="DN118" s="56">
        <v>1.0530599999999999E-2</v>
      </c>
      <c r="DO118" s="56">
        <v>1.04339</v>
      </c>
      <c r="DP118" s="56">
        <v>0.54962900000000003</v>
      </c>
      <c r="DQ118" s="56" t="s">
        <v>925</v>
      </c>
      <c r="DR118" s="56" t="s">
        <v>875</v>
      </c>
      <c r="DS118" s="56" t="s">
        <v>22</v>
      </c>
      <c r="DT118" s="56">
        <v>0.143068</v>
      </c>
      <c r="DU118" s="56">
        <v>0.14188899999999999</v>
      </c>
      <c r="DV118" s="56">
        <v>4.9292400000000001</v>
      </c>
      <c r="DW118" s="56">
        <v>9.8756400000000006</v>
      </c>
      <c r="DX118" s="56"/>
      <c r="DY118" s="56"/>
      <c r="DZ118" s="56"/>
      <c r="EA118" s="56"/>
      <c r="EB118" s="56"/>
      <c r="EC118" s="56"/>
      <c r="ED118" s="56"/>
      <c r="EE118" s="56"/>
      <c r="EF118" s="56"/>
      <c r="EG118" s="56"/>
      <c r="EH118" s="56"/>
      <c r="EI118" s="56"/>
      <c r="EJ118" s="56"/>
      <c r="EK118" s="56"/>
      <c r="EL118" s="56"/>
      <c r="EM118" s="56"/>
      <c r="EN118" s="56">
        <v>181.29499999999999</v>
      </c>
      <c r="EO118" s="56">
        <v>211.24199999999999</v>
      </c>
      <c r="EP118" s="56">
        <v>111.69</v>
      </c>
      <c r="EQ118" s="56">
        <v>0</v>
      </c>
      <c r="ER118" s="56">
        <v>0</v>
      </c>
      <c r="ES118" s="56">
        <v>0</v>
      </c>
      <c r="ET118" s="56">
        <v>0</v>
      </c>
      <c r="EU118" s="56">
        <v>505.55700000000002</v>
      </c>
      <c r="EV118" s="56">
        <v>943.8</v>
      </c>
      <c r="EW118" s="56">
        <v>2025.88</v>
      </c>
      <c r="EX118" s="56">
        <v>119.621</v>
      </c>
      <c r="EY118" s="56">
        <v>4099.09</v>
      </c>
      <c r="EZ118" s="56">
        <v>205.833</v>
      </c>
      <c r="FA118" s="56">
        <v>0</v>
      </c>
      <c r="FB118" s="56">
        <v>0</v>
      </c>
      <c r="FC118" s="56">
        <v>0</v>
      </c>
      <c r="FD118" s="56">
        <v>107.027</v>
      </c>
      <c r="FE118" s="56">
        <v>0</v>
      </c>
      <c r="FF118" s="56">
        <v>43.669699999999999</v>
      </c>
      <c r="FG118" s="56">
        <v>0</v>
      </c>
      <c r="FH118" s="56">
        <v>0</v>
      </c>
      <c r="FI118" s="56">
        <v>356.53</v>
      </c>
      <c r="FJ118" s="56">
        <v>0</v>
      </c>
      <c r="FK118" s="56">
        <v>0</v>
      </c>
      <c r="FL118" s="56">
        <v>0</v>
      </c>
      <c r="FM118" s="56">
        <v>0</v>
      </c>
      <c r="FN118" s="56">
        <v>0</v>
      </c>
      <c r="FO118" s="56">
        <v>0</v>
      </c>
      <c r="FP118" s="56">
        <v>0</v>
      </c>
      <c r="FQ118" s="56">
        <v>0</v>
      </c>
      <c r="FR118" s="56">
        <v>0</v>
      </c>
      <c r="FS118" s="56">
        <v>0</v>
      </c>
      <c r="FT118" s="56">
        <v>19.93</v>
      </c>
      <c r="FU118" s="56">
        <v>7.3</v>
      </c>
      <c r="FV118" s="56">
        <v>1.17</v>
      </c>
      <c r="FW118" s="56">
        <v>0</v>
      </c>
      <c r="FX118" s="56">
        <v>8.56</v>
      </c>
      <c r="FY118" s="56">
        <v>0</v>
      </c>
      <c r="FZ118" s="56">
        <v>0</v>
      </c>
      <c r="GA118" s="56">
        <v>5.55</v>
      </c>
      <c r="GB118" s="56">
        <v>13.96</v>
      </c>
      <c r="GC118" s="56">
        <v>21.58</v>
      </c>
      <c r="GD118" s="56">
        <v>1.22</v>
      </c>
      <c r="GE118" s="56">
        <v>79.27</v>
      </c>
      <c r="GF118" s="56">
        <v>0</v>
      </c>
      <c r="GG118" s="56">
        <v>0.394986</v>
      </c>
      <c r="GH118" s="56">
        <v>1.2753799999999999E-2</v>
      </c>
      <c r="GI118" s="56">
        <v>0</v>
      </c>
      <c r="GJ118" s="56">
        <v>0</v>
      </c>
      <c r="GK118" s="56">
        <v>0</v>
      </c>
      <c r="GL118" s="56">
        <v>0</v>
      </c>
      <c r="GM118" s="56">
        <v>7.4915999999999996E-2</v>
      </c>
      <c r="GN118" s="56">
        <v>0.14866399999999999</v>
      </c>
      <c r="GO118" s="56">
        <v>0.25846799999999998</v>
      </c>
      <c r="GP118" s="56">
        <v>1.0530599999999999E-2</v>
      </c>
      <c r="GQ118" s="56">
        <v>0.90031799999999995</v>
      </c>
      <c r="GR118" s="56">
        <v>420.762</v>
      </c>
      <c r="GS118" s="56">
        <v>1095.07</v>
      </c>
      <c r="GT118" s="56">
        <v>111.69</v>
      </c>
      <c r="GU118" s="56">
        <v>0</v>
      </c>
      <c r="GV118" s="56">
        <v>0</v>
      </c>
      <c r="GW118" s="56">
        <v>2135</v>
      </c>
      <c r="GX118" s="56">
        <v>930.00099999999998</v>
      </c>
      <c r="GY118" s="56">
        <v>2637.81</v>
      </c>
      <c r="GZ118" s="56">
        <v>297.5</v>
      </c>
      <c r="HA118" s="56">
        <v>7627.83</v>
      </c>
      <c r="HB118" s="56">
        <v>350.15800000000002</v>
      </c>
      <c r="HC118" s="56">
        <v>0</v>
      </c>
      <c r="HD118" s="56">
        <v>0</v>
      </c>
      <c r="HE118" s="56">
        <v>0</v>
      </c>
      <c r="HF118" s="56">
        <v>161.63900000000001</v>
      </c>
      <c r="HG118" s="56">
        <v>0</v>
      </c>
      <c r="HH118" s="56">
        <v>65.400000000000006</v>
      </c>
      <c r="HI118" s="56">
        <v>0</v>
      </c>
      <c r="HJ118" s="56">
        <v>0</v>
      </c>
      <c r="HK118" s="56">
        <v>577.19600000000003</v>
      </c>
      <c r="HL118" s="56">
        <v>0</v>
      </c>
      <c r="HM118" s="56">
        <v>0</v>
      </c>
      <c r="HN118" s="56">
        <v>0</v>
      </c>
      <c r="HO118" s="56">
        <v>0</v>
      </c>
      <c r="HP118" s="56">
        <v>0</v>
      </c>
      <c r="HQ118" s="56">
        <v>0</v>
      </c>
      <c r="HR118" s="56">
        <v>0</v>
      </c>
      <c r="HS118" s="56">
        <v>0</v>
      </c>
      <c r="HT118" s="56">
        <v>0</v>
      </c>
      <c r="HU118" s="56">
        <v>0</v>
      </c>
      <c r="HV118" s="56">
        <v>34.94</v>
      </c>
      <c r="HW118" s="56">
        <v>41.16</v>
      </c>
      <c r="HX118" s="56">
        <v>1.17</v>
      </c>
      <c r="HY118" s="56">
        <v>0</v>
      </c>
      <c r="HZ118" s="56">
        <v>12.93</v>
      </c>
      <c r="IA118" s="56">
        <v>23.83</v>
      </c>
      <c r="IB118" s="56">
        <v>14.92</v>
      </c>
      <c r="IC118" s="56">
        <v>28.35</v>
      </c>
      <c r="ID118" s="56">
        <v>2.86</v>
      </c>
      <c r="IE118" s="56">
        <v>160.16</v>
      </c>
      <c r="IF118" s="56">
        <v>0</v>
      </c>
      <c r="IG118" s="56">
        <v>2.2516400000000001</v>
      </c>
      <c r="IH118" s="56">
        <v>1.2753799999999999E-2</v>
      </c>
      <c r="II118" s="56">
        <v>0</v>
      </c>
      <c r="IJ118" s="56">
        <v>0</v>
      </c>
      <c r="IK118" s="56">
        <v>0.33579999999999999</v>
      </c>
      <c r="IL118" s="56">
        <v>0.11074100000000001</v>
      </c>
      <c r="IM118" s="56">
        <v>0.35138000000000003</v>
      </c>
      <c r="IN118" s="56">
        <v>4.1461199999999997E-3</v>
      </c>
      <c r="IO118" s="56">
        <v>3.0664600000000002</v>
      </c>
      <c r="IP118" s="56">
        <v>44.8</v>
      </c>
      <c r="IQ118" s="56">
        <v>0</v>
      </c>
      <c r="IR118" s="56">
        <v>47.2</v>
      </c>
      <c r="IS118" s="56">
        <v>0</v>
      </c>
      <c r="IT118" s="56">
        <v>0</v>
      </c>
      <c r="IU118" s="56">
        <v>10.119999999999999</v>
      </c>
      <c r="IV118" s="56">
        <v>26.84</v>
      </c>
      <c r="IW118" s="56">
        <v>13.2</v>
      </c>
      <c r="IX118" s="56">
        <v>27.81</v>
      </c>
      <c r="IY118" s="56">
        <v>10.119999999999999</v>
      </c>
      <c r="IZ118" s="56">
        <v>26.84</v>
      </c>
      <c r="JA118" s="56">
        <v>46.09</v>
      </c>
      <c r="JB118" s="56">
        <v>44.11</v>
      </c>
      <c r="JC118" s="56">
        <v>1</v>
      </c>
      <c r="JD118" s="56"/>
      <c r="JE118" s="56"/>
      <c r="JF118" s="56"/>
      <c r="JG118" s="56"/>
      <c r="JH118" s="56"/>
      <c r="JI118" s="56"/>
      <c r="JJ118" s="56"/>
      <c r="JK118" s="56"/>
      <c r="JL118" s="56"/>
      <c r="JM118" s="56"/>
      <c r="JN118" s="56"/>
      <c r="JO118" s="56"/>
    </row>
    <row r="119" spans="1:275" x14ac:dyDescent="0.25">
      <c r="A119" s="58">
        <v>43069.352210648147</v>
      </c>
      <c r="B119" s="56" t="s">
        <v>484</v>
      </c>
      <c r="C119" s="56" t="s">
        <v>678</v>
      </c>
      <c r="D119" s="56">
        <v>12</v>
      </c>
      <c r="E119" s="56">
        <v>1</v>
      </c>
      <c r="F119" s="56">
        <v>2100</v>
      </c>
      <c r="G119" s="56" t="s">
        <v>104</v>
      </c>
      <c r="H119" s="56" t="s">
        <v>105</v>
      </c>
      <c r="I119" s="56">
        <v>4.05</v>
      </c>
      <c r="J119" s="56">
        <v>44.8</v>
      </c>
      <c r="K119" s="56">
        <v>181.29499999999999</v>
      </c>
      <c r="L119" s="56">
        <v>211.24199999999999</v>
      </c>
      <c r="M119" s="56">
        <v>111.69</v>
      </c>
      <c r="N119" s="56">
        <v>0</v>
      </c>
      <c r="O119" s="56">
        <v>0</v>
      </c>
      <c r="P119" s="56">
        <v>0</v>
      </c>
      <c r="Q119" s="56">
        <v>0</v>
      </c>
      <c r="R119" s="56">
        <v>505.55700000000002</v>
      </c>
      <c r="S119" s="56">
        <v>943.8</v>
      </c>
      <c r="T119" s="56">
        <v>2025.88</v>
      </c>
      <c r="U119" s="56">
        <v>119.621</v>
      </c>
      <c r="V119" s="56">
        <v>4099.09</v>
      </c>
      <c r="W119" s="56">
        <v>205.833</v>
      </c>
      <c r="X119" s="56">
        <v>0</v>
      </c>
      <c r="Y119" s="56">
        <v>0</v>
      </c>
      <c r="Z119" s="56">
        <v>0</v>
      </c>
      <c r="AA119" s="56">
        <v>107.027</v>
      </c>
      <c r="AB119" s="56">
        <v>0</v>
      </c>
      <c r="AC119" s="56">
        <v>43.669699999999999</v>
      </c>
      <c r="AD119" s="56">
        <v>0</v>
      </c>
      <c r="AE119" s="56">
        <v>0</v>
      </c>
      <c r="AF119" s="56">
        <v>356.53</v>
      </c>
      <c r="AG119" s="56">
        <v>0</v>
      </c>
      <c r="AH119" s="56">
        <v>0</v>
      </c>
      <c r="AI119" s="56">
        <v>0</v>
      </c>
      <c r="AJ119" s="56">
        <v>0</v>
      </c>
      <c r="AK119" s="56">
        <v>0</v>
      </c>
      <c r="AL119" s="56">
        <v>0</v>
      </c>
      <c r="AM119" s="56">
        <v>0</v>
      </c>
      <c r="AN119" s="56">
        <v>0</v>
      </c>
      <c r="AO119" s="56">
        <v>0</v>
      </c>
      <c r="AP119" s="56">
        <v>0</v>
      </c>
      <c r="AQ119" s="56">
        <v>19.93</v>
      </c>
      <c r="AR119" s="56">
        <v>7.3</v>
      </c>
      <c r="AS119" s="56">
        <v>1.17</v>
      </c>
      <c r="AT119" s="56">
        <v>0</v>
      </c>
      <c r="AU119" s="56">
        <v>8.56</v>
      </c>
      <c r="AV119" s="56">
        <v>0</v>
      </c>
      <c r="AW119" s="56">
        <v>0</v>
      </c>
      <c r="AX119" s="56">
        <v>5.55</v>
      </c>
      <c r="AY119" s="56">
        <v>13.96</v>
      </c>
      <c r="AZ119" s="56">
        <v>21.58</v>
      </c>
      <c r="BA119" s="56">
        <v>1.22</v>
      </c>
      <c r="BB119" s="56">
        <v>79.27</v>
      </c>
      <c r="BC119" s="56">
        <v>36.96</v>
      </c>
      <c r="BD119" s="56">
        <v>0</v>
      </c>
      <c r="BE119" s="56">
        <v>0.394986</v>
      </c>
      <c r="BF119" s="56">
        <v>1.2753799999999999E-2</v>
      </c>
      <c r="BG119" s="56">
        <v>0</v>
      </c>
      <c r="BH119" s="56">
        <v>0</v>
      </c>
      <c r="BI119" s="56">
        <v>0</v>
      </c>
      <c r="BJ119" s="56">
        <v>0</v>
      </c>
      <c r="BK119" s="56">
        <v>7.4915999999999996E-2</v>
      </c>
      <c r="BL119" s="56">
        <v>0.14866399999999999</v>
      </c>
      <c r="BM119" s="56">
        <v>0.25846799999999998</v>
      </c>
      <c r="BN119" s="56">
        <v>1.0530599999999999E-2</v>
      </c>
      <c r="BO119" s="56">
        <v>0.90031799999999995</v>
      </c>
      <c r="BP119" s="56">
        <v>0.40773999999999999</v>
      </c>
      <c r="BQ119" s="56">
        <v>190.25</v>
      </c>
      <c r="BR119" s="56">
        <v>277.30900000000003</v>
      </c>
      <c r="BS119" s="56">
        <v>111.69</v>
      </c>
      <c r="BT119" s="56">
        <v>0</v>
      </c>
      <c r="BU119" s="56">
        <v>0</v>
      </c>
      <c r="BV119" s="56">
        <v>505.55700000000002</v>
      </c>
      <c r="BW119" s="56">
        <v>948.80600000000004</v>
      </c>
      <c r="BX119" s="56">
        <v>2025.88</v>
      </c>
      <c r="BY119" s="56">
        <v>119.621</v>
      </c>
      <c r="BZ119" s="56">
        <v>4179.1099999999997</v>
      </c>
      <c r="CA119" s="56">
        <v>216</v>
      </c>
      <c r="CB119" s="56">
        <v>0</v>
      </c>
      <c r="CC119" s="56">
        <v>0</v>
      </c>
      <c r="CD119" s="56">
        <v>0</v>
      </c>
      <c r="CE119" s="56">
        <v>107.027</v>
      </c>
      <c r="CF119" s="56">
        <v>0</v>
      </c>
      <c r="CG119" s="56">
        <v>43.669699999999999</v>
      </c>
      <c r="CH119" s="56">
        <v>0</v>
      </c>
      <c r="CI119" s="56">
        <v>0</v>
      </c>
      <c r="CJ119" s="56">
        <v>366.69600000000003</v>
      </c>
      <c r="CK119" s="56">
        <v>0</v>
      </c>
      <c r="CL119" s="56">
        <v>0</v>
      </c>
      <c r="CM119" s="56">
        <v>0</v>
      </c>
      <c r="CN119" s="56">
        <v>0</v>
      </c>
      <c r="CO119" s="56">
        <v>0</v>
      </c>
      <c r="CP119" s="56">
        <v>0</v>
      </c>
      <c r="CQ119" s="56">
        <v>0</v>
      </c>
      <c r="CR119" s="56">
        <v>0</v>
      </c>
      <c r="CS119" s="56">
        <v>0</v>
      </c>
      <c r="CT119" s="56">
        <v>0</v>
      </c>
      <c r="CU119" s="56">
        <v>20.99</v>
      </c>
      <c r="CV119" s="56">
        <v>10.29</v>
      </c>
      <c r="CW119" s="56">
        <v>1.17</v>
      </c>
      <c r="CX119" s="56">
        <v>0</v>
      </c>
      <c r="CY119" s="56">
        <v>8.56</v>
      </c>
      <c r="CZ119" s="56">
        <v>5.55</v>
      </c>
      <c r="DA119" s="56">
        <v>14.02</v>
      </c>
      <c r="DB119" s="56">
        <v>21.58</v>
      </c>
      <c r="DC119" s="56">
        <v>1.22</v>
      </c>
      <c r="DD119" s="56">
        <v>83.38</v>
      </c>
      <c r="DE119" s="56">
        <v>41.01</v>
      </c>
      <c r="DF119" s="56">
        <v>0</v>
      </c>
      <c r="DG119" s="56">
        <v>0.53687600000000002</v>
      </c>
      <c r="DH119" s="56">
        <v>1.2753799999999999E-2</v>
      </c>
      <c r="DI119" s="56">
        <v>0</v>
      </c>
      <c r="DJ119" s="56">
        <v>0</v>
      </c>
      <c r="DK119" s="56">
        <v>7.4915999999999996E-2</v>
      </c>
      <c r="DL119" s="56">
        <v>0.149842</v>
      </c>
      <c r="DM119" s="56">
        <v>0.25846799999999998</v>
      </c>
      <c r="DN119" s="56">
        <v>1.0530599999999999E-2</v>
      </c>
      <c r="DO119" s="56">
        <v>1.04339</v>
      </c>
      <c r="DP119" s="56">
        <v>0.54962900000000003</v>
      </c>
      <c r="DQ119" s="56" t="s">
        <v>925</v>
      </c>
      <c r="DR119" s="56" t="s">
        <v>875</v>
      </c>
      <c r="DS119" s="56" t="s">
        <v>22</v>
      </c>
      <c r="DT119" s="56">
        <v>0.143068</v>
      </c>
      <c r="DU119" s="56">
        <v>0.14188899999999999</v>
      </c>
      <c r="DV119" s="56">
        <v>4.9292400000000001</v>
      </c>
      <c r="DW119" s="56">
        <v>9.8756400000000006</v>
      </c>
      <c r="DX119" s="56"/>
      <c r="DY119" s="56"/>
      <c r="DZ119" s="56"/>
      <c r="EA119" s="56"/>
      <c r="EB119" s="56"/>
      <c r="EC119" s="56"/>
      <c r="ED119" s="56"/>
      <c r="EE119" s="56"/>
      <c r="EF119" s="56"/>
      <c r="EG119" s="56"/>
      <c r="EH119" s="56"/>
      <c r="EI119" s="56"/>
      <c r="EJ119" s="56"/>
      <c r="EK119" s="56"/>
      <c r="EL119" s="56"/>
      <c r="EM119" s="56"/>
      <c r="EN119" s="56">
        <v>181.29499999999999</v>
      </c>
      <c r="EO119" s="56">
        <v>211.24199999999999</v>
      </c>
      <c r="EP119" s="56">
        <v>111.69</v>
      </c>
      <c r="EQ119" s="56">
        <v>0</v>
      </c>
      <c r="ER119" s="56">
        <v>0</v>
      </c>
      <c r="ES119" s="56">
        <v>0</v>
      </c>
      <c r="ET119" s="56">
        <v>0</v>
      </c>
      <c r="EU119" s="56">
        <v>505.55700000000002</v>
      </c>
      <c r="EV119" s="56">
        <v>943.8</v>
      </c>
      <c r="EW119" s="56">
        <v>2025.88</v>
      </c>
      <c r="EX119" s="56">
        <v>119.621</v>
      </c>
      <c r="EY119" s="56">
        <v>4099.09</v>
      </c>
      <c r="EZ119" s="56">
        <v>205.833</v>
      </c>
      <c r="FA119" s="56">
        <v>0</v>
      </c>
      <c r="FB119" s="56">
        <v>0</v>
      </c>
      <c r="FC119" s="56">
        <v>0</v>
      </c>
      <c r="FD119" s="56">
        <v>107.027</v>
      </c>
      <c r="FE119" s="56">
        <v>0</v>
      </c>
      <c r="FF119" s="56">
        <v>43.669699999999999</v>
      </c>
      <c r="FG119" s="56">
        <v>0</v>
      </c>
      <c r="FH119" s="56">
        <v>0</v>
      </c>
      <c r="FI119" s="56">
        <v>356.53</v>
      </c>
      <c r="FJ119" s="56">
        <v>0</v>
      </c>
      <c r="FK119" s="56">
        <v>0</v>
      </c>
      <c r="FL119" s="56">
        <v>0</v>
      </c>
      <c r="FM119" s="56">
        <v>0</v>
      </c>
      <c r="FN119" s="56">
        <v>0</v>
      </c>
      <c r="FO119" s="56">
        <v>0</v>
      </c>
      <c r="FP119" s="56">
        <v>0</v>
      </c>
      <c r="FQ119" s="56">
        <v>0</v>
      </c>
      <c r="FR119" s="56">
        <v>0</v>
      </c>
      <c r="FS119" s="56">
        <v>0</v>
      </c>
      <c r="FT119" s="56">
        <v>19.93</v>
      </c>
      <c r="FU119" s="56">
        <v>7.3</v>
      </c>
      <c r="FV119" s="56">
        <v>1.17</v>
      </c>
      <c r="FW119" s="56">
        <v>0</v>
      </c>
      <c r="FX119" s="56">
        <v>8.56</v>
      </c>
      <c r="FY119" s="56">
        <v>0</v>
      </c>
      <c r="FZ119" s="56">
        <v>0</v>
      </c>
      <c r="GA119" s="56">
        <v>5.55</v>
      </c>
      <c r="GB119" s="56">
        <v>13.96</v>
      </c>
      <c r="GC119" s="56">
        <v>21.58</v>
      </c>
      <c r="GD119" s="56">
        <v>1.22</v>
      </c>
      <c r="GE119" s="56">
        <v>79.27</v>
      </c>
      <c r="GF119" s="56">
        <v>0</v>
      </c>
      <c r="GG119" s="56">
        <v>0.394986</v>
      </c>
      <c r="GH119" s="56">
        <v>1.2753799999999999E-2</v>
      </c>
      <c r="GI119" s="56">
        <v>0</v>
      </c>
      <c r="GJ119" s="56">
        <v>0</v>
      </c>
      <c r="GK119" s="56">
        <v>0</v>
      </c>
      <c r="GL119" s="56">
        <v>0</v>
      </c>
      <c r="GM119" s="56">
        <v>7.4915999999999996E-2</v>
      </c>
      <c r="GN119" s="56">
        <v>0.14866399999999999</v>
      </c>
      <c r="GO119" s="56">
        <v>0.25846799999999998</v>
      </c>
      <c r="GP119" s="56">
        <v>1.0530599999999999E-2</v>
      </c>
      <c r="GQ119" s="56">
        <v>0.90031799999999995</v>
      </c>
      <c r="GR119" s="56">
        <v>420.762</v>
      </c>
      <c r="GS119" s="56">
        <v>1095.07</v>
      </c>
      <c r="GT119" s="56">
        <v>111.69</v>
      </c>
      <c r="GU119" s="56">
        <v>0</v>
      </c>
      <c r="GV119" s="56">
        <v>0</v>
      </c>
      <c r="GW119" s="56">
        <v>2135</v>
      </c>
      <c r="GX119" s="56">
        <v>930.00099999999998</v>
      </c>
      <c r="GY119" s="56">
        <v>2637.81</v>
      </c>
      <c r="GZ119" s="56">
        <v>297.5</v>
      </c>
      <c r="HA119" s="56">
        <v>7627.83</v>
      </c>
      <c r="HB119" s="56">
        <v>350.15800000000002</v>
      </c>
      <c r="HC119" s="56">
        <v>0</v>
      </c>
      <c r="HD119" s="56">
        <v>0</v>
      </c>
      <c r="HE119" s="56">
        <v>0</v>
      </c>
      <c r="HF119" s="56">
        <v>161.63900000000001</v>
      </c>
      <c r="HG119" s="56">
        <v>0</v>
      </c>
      <c r="HH119" s="56">
        <v>65.400000000000006</v>
      </c>
      <c r="HI119" s="56">
        <v>0</v>
      </c>
      <c r="HJ119" s="56">
        <v>0</v>
      </c>
      <c r="HK119" s="56">
        <v>577.19600000000003</v>
      </c>
      <c r="HL119" s="56">
        <v>0</v>
      </c>
      <c r="HM119" s="56">
        <v>0</v>
      </c>
      <c r="HN119" s="56">
        <v>0</v>
      </c>
      <c r="HO119" s="56">
        <v>0</v>
      </c>
      <c r="HP119" s="56">
        <v>0</v>
      </c>
      <c r="HQ119" s="56">
        <v>0</v>
      </c>
      <c r="HR119" s="56">
        <v>0</v>
      </c>
      <c r="HS119" s="56">
        <v>0</v>
      </c>
      <c r="HT119" s="56">
        <v>0</v>
      </c>
      <c r="HU119" s="56">
        <v>0</v>
      </c>
      <c r="HV119" s="56">
        <v>34.94</v>
      </c>
      <c r="HW119" s="56">
        <v>41.16</v>
      </c>
      <c r="HX119" s="56">
        <v>1.17</v>
      </c>
      <c r="HY119" s="56">
        <v>0</v>
      </c>
      <c r="HZ119" s="56">
        <v>12.93</v>
      </c>
      <c r="IA119" s="56">
        <v>23.83</v>
      </c>
      <c r="IB119" s="56">
        <v>14.92</v>
      </c>
      <c r="IC119" s="56">
        <v>28.35</v>
      </c>
      <c r="ID119" s="56">
        <v>2.86</v>
      </c>
      <c r="IE119" s="56">
        <v>160.16</v>
      </c>
      <c r="IF119" s="56">
        <v>0</v>
      </c>
      <c r="IG119" s="56">
        <v>2.2516400000000001</v>
      </c>
      <c r="IH119" s="56">
        <v>1.2753799999999999E-2</v>
      </c>
      <c r="II119" s="56">
        <v>0</v>
      </c>
      <c r="IJ119" s="56">
        <v>0</v>
      </c>
      <c r="IK119" s="56">
        <v>0.33579999999999999</v>
      </c>
      <c r="IL119" s="56">
        <v>0.11074100000000001</v>
      </c>
      <c r="IM119" s="56">
        <v>0.35138000000000003</v>
      </c>
      <c r="IN119" s="56">
        <v>4.1461199999999997E-3</v>
      </c>
      <c r="IO119" s="56">
        <v>3.0664600000000002</v>
      </c>
      <c r="IP119" s="56">
        <v>44.8</v>
      </c>
      <c r="IQ119" s="56">
        <v>0</v>
      </c>
      <c r="IR119" s="56">
        <v>47.2</v>
      </c>
      <c r="IS119" s="56">
        <v>0</v>
      </c>
      <c r="IT119" s="56">
        <v>0</v>
      </c>
      <c r="IU119" s="56">
        <v>10.119999999999999</v>
      </c>
      <c r="IV119" s="56">
        <v>26.84</v>
      </c>
      <c r="IW119" s="56">
        <v>13.2</v>
      </c>
      <c r="IX119" s="56">
        <v>27.81</v>
      </c>
      <c r="IY119" s="56">
        <v>10.119999999999999</v>
      </c>
      <c r="IZ119" s="56">
        <v>26.84</v>
      </c>
      <c r="JA119" s="56">
        <v>46.09</v>
      </c>
      <c r="JB119" s="56">
        <v>44.11</v>
      </c>
      <c r="JC119" s="56">
        <v>1</v>
      </c>
      <c r="JD119" s="56"/>
      <c r="JE119" s="56"/>
      <c r="JF119" s="56"/>
      <c r="JG119" s="56"/>
      <c r="JH119" s="56"/>
      <c r="JI119" s="56"/>
      <c r="JJ119" s="56"/>
      <c r="JK119" s="56"/>
      <c r="JL119" s="56"/>
      <c r="JM119" s="56"/>
      <c r="JN119" s="56"/>
      <c r="JO119" s="56"/>
    </row>
    <row r="120" spans="1:275" x14ac:dyDescent="0.25">
      <c r="A120" s="58">
        <v>43069.35255787037</v>
      </c>
      <c r="B120" s="56" t="s">
        <v>485</v>
      </c>
      <c r="C120" s="56" t="s">
        <v>679</v>
      </c>
      <c r="D120" s="56">
        <v>12</v>
      </c>
      <c r="E120" s="56">
        <v>1</v>
      </c>
      <c r="F120" s="56">
        <v>2100</v>
      </c>
      <c r="G120" s="56" t="s">
        <v>104</v>
      </c>
      <c r="H120" s="56" t="s">
        <v>134</v>
      </c>
      <c r="I120" s="56">
        <v>-1.19</v>
      </c>
      <c r="J120" s="56">
        <v>47.8</v>
      </c>
      <c r="K120" s="56">
        <v>191.958</v>
      </c>
      <c r="L120" s="56">
        <v>301.92200000000003</v>
      </c>
      <c r="M120" s="56">
        <v>111.69</v>
      </c>
      <c r="N120" s="56">
        <v>0</v>
      </c>
      <c r="O120" s="56">
        <v>0</v>
      </c>
      <c r="P120" s="56">
        <v>0</v>
      </c>
      <c r="Q120" s="56">
        <v>0</v>
      </c>
      <c r="R120" s="56">
        <v>505.55700000000002</v>
      </c>
      <c r="S120" s="56">
        <v>949.49400000000003</v>
      </c>
      <c r="T120" s="56">
        <v>2025.88</v>
      </c>
      <c r="U120" s="56">
        <v>119.621</v>
      </c>
      <c r="V120" s="56">
        <v>4206.12</v>
      </c>
      <c r="W120" s="56">
        <v>217.93799999999999</v>
      </c>
      <c r="X120" s="56">
        <v>0</v>
      </c>
      <c r="Y120" s="56">
        <v>0</v>
      </c>
      <c r="Z120" s="56">
        <v>0</v>
      </c>
      <c r="AA120" s="56">
        <v>107.027</v>
      </c>
      <c r="AB120" s="56">
        <v>0</v>
      </c>
      <c r="AC120" s="56">
        <v>43.669699999999999</v>
      </c>
      <c r="AD120" s="56">
        <v>0</v>
      </c>
      <c r="AE120" s="56">
        <v>0</v>
      </c>
      <c r="AF120" s="56">
        <v>368.63499999999999</v>
      </c>
      <c r="AG120" s="56">
        <v>0</v>
      </c>
      <c r="AH120" s="56">
        <v>0</v>
      </c>
      <c r="AI120" s="56">
        <v>0</v>
      </c>
      <c r="AJ120" s="56">
        <v>0</v>
      </c>
      <c r="AK120" s="56">
        <v>0</v>
      </c>
      <c r="AL120" s="56">
        <v>0</v>
      </c>
      <c r="AM120" s="56">
        <v>0</v>
      </c>
      <c r="AN120" s="56">
        <v>0</v>
      </c>
      <c r="AO120" s="56">
        <v>0</v>
      </c>
      <c r="AP120" s="56">
        <v>0</v>
      </c>
      <c r="AQ120" s="56">
        <v>21.19</v>
      </c>
      <c r="AR120" s="56">
        <v>11.28</v>
      </c>
      <c r="AS120" s="56">
        <v>1.17</v>
      </c>
      <c r="AT120" s="56">
        <v>0</v>
      </c>
      <c r="AU120" s="56">
        <v>8.56</v>
      </c>
      <c r="AV120" s="56">
        <v>0</v>
      </c>
      <c r="AW120" s="56">
        <v>0</v>
      </c>
      <c r="AX120" s="56">
        <v>5.55</v>
      </c>
      <c r="AY120" s="56">
        <v>14.03</v>
      </c>
      <c r="AZ120" s="56">
        <v>21.58</v>
      </c>
      <c r="BA120" s="56">
        <v>1.22</v>
      </c>
      <c r="BB120" s="56">
        <v>84.58</v>
      </c>
      <c r="BC120" s="56">
        <v>42.2</v>
      </c>
      <c r="BD120" s="56">
        <v>0</v>
      </c>
      <c r="BE120" s="56">
        <v>0.57491499999999995</v>
      </c>
      <c r="BF120" s="56">
        <v>1.2753799999999999E-2</v>
      </c>
      <c r="BG120" s="56">
        <v>0</v>
      </c>
      <c r="BH120" s="56">
        <v>0</v>
      </c>
      <c r="BI120" s="56">
        <v>0</v>
      </c>
      <c r="BJ120" s="56">
        <v>0</v>
      </c>
      <c r="BK120" s="56">
        <v>7.4915999999999996E-2</v>
      </c>
      <c r="BL120" s="56">
        <v>0.14990500000000001</v>
      </c>
      <c r="BM120" s="56">
        <v>0.25846799999999998</v>
      </c>
      <c r="BN120" s="56">
        <v>1.0530599999999999E-2</v>
      </c>
      <c r="BO120" s="56">
        <v>1.0814900000000001</v>
      </c>
      <c r="BP120" s="56">
        <v>0.587669</v>
      </c>
      <c r="BQ120" s="56">
        <v>190.25</v>
      </c>
      <c r="BR120" s="56">
        <v>277.30900000000003</v>
      </c>
      <c r="BS120" s="56">
        <v>111.69</v>
      </c>
      <c r="BT120" s="56">
        <v>0</v>
      </c>
      <c r="BU120" s="56">
        <v>0</v>
      </c>
      <c r="BV120" s="56">
        <v>505.55700000000002</v>
      </c>
      <c r="BW120" s="56">
        <v>948.80600000000004</v>
      </c>
      <c r="BX120" s="56">
        <v>2025.88</v>
      </c>
      <c r="BY120" s="56">
        <v>119.621</v>
      </c>
      <c r="BZ120" s="56">
        <v>4179.1099999999997</v>
      </c>
      <c r="CA120" s="56">
        <v>216</v>
      </c>
      <c r="CB120" s="56">
        <v>0</v>
      </c>
      <c r="CC120" s="56">
        <v>0</v>
      </c>
      <c r="CD120" s="56">
        <v>0</v>
      </c>
      <c r="CE120" s="56">
        <v>107.027</v>
      </c>
      <c r="CF120" s="56">
        <v>0</v>
      </c>
      <c r="CG120" s="56">
        <v>43.669699999999999</v>
      </c>
      <c r="CH120" s="56">
        <v>0</v>
      </c>
      <c r="CI120" s="56">
        <v>0</v>
      </c>
      <c r="CJ120" s="56">
        <v>366.69600000000003</v>
      </c>
      <c r="CK120" s="56">
        <v>0</v>
      </c>
      <c r="CL120" s="56">
        <v>0</v>
      </c>
      <c r="CM120" s="56">
        <v>0</v>
      </c>
      <c r="CN120" s="56">
        <v>0</v>
      </c>
      <c r="CO120" s="56">
        <v>0</v>
      </c>
      <c r="CP120" s="56">
        <v>0</v>
      </c>
      <c r="CQ120" s="56">
        <v>0</v>
      </c>
      <c r="CR120" s="56">
        <v>0</v>
      </c>
      <c r="CS120" s="56">
        <v>0</v>
      </c>
      <c r="CT120" s="56">
        <v>0</v>
      </c>
      <c r="CU120" s="56">
        <v>20.99</v>
      </c>
      <c r="CV120" s="56">
        <v>10.29</v>
      </c>
      <c r="CW120" s="56">
        <v>1.17</v>
      </c>
      <c r="CX120" s="56">
        <v>0</v>
      </c>
      <c r="CY120" s="56">
        <v>8.56</v>
      </c>
      <c r="CZ120" s="56">
        <v>5.55</v>
      </c>
      <c r="DA120" s="56">
        <v>14.02</v>
      </c>
      <c r="DB120" s="56">
        <v>21.58</v>
      </c>
      <c r="DC120" s="56">
        <v>1.22</v>
      </c>
      <c r="DD120" s="56">
        <v>83.38</v>
      </c>
      <c r="DE120" s="56">
        <v>41.01</v>
      </c>
      <c r="DF120" s="56">
        <v>0</v>
      </c>
      <c r="DG120" s="56">
        <v>0.53687600000000002</v>
      </c>
      <c r="DH120" s="56">
        <v>1.2753799999999999E-2</v>
      </c>
      <c r="DI120" s="56">
        <v>0</v>
      </c>
      <c r="DJ120" s="56">
        <v>0</v>
      </c>
      <c r="DK120" s="56">
        <v>7.4915999999999996E-2</v>
      </c>
      <c r="DL120" s="56">
        <v>0.149842</v>
      </c>
      <c r="DM120" s="56">
        <v>0.25846799999999998</v>
      </c>
      <c r="DN120" s="56">
        <v>1.0530599999999999E-2</v>
      </c>
      <c r="DO120" s="56">
        <v>1.04339</v>
      </c>
      <c r="DP120" s="56">
        <v>0.54962900000000003</v>
      </c>
      <c r="DQ120" s="56" t="s">
        <v>925</v>
      </c>
      <c r="DR120" s="56" t="s">
        <v>875</v>
      </c>
      <c r="DS120" s="56" t="s">
        <v>22</v>
      </c>
      <c r="DT120" s="56">
        <v>-3.8101999999999997E-2</v>
      </c>
      <c r="DU120" s="56">
        <v>-3.8039499999999997E-2</v>
      </c>
      <c r="DV120" s="56">
        <v>-1.43919</v>
      </c>
      <c r="DW120" s="56">
        <v>-2.9017300000000001</v>
      </c>
      <c r="DX120" s="56"/>
      <c r="DY120" s="56"/>
      <c r="DZ120" s="56"/>
      <c r="EA120" s="56"/>
      <c r="EB120" s="56"/>
      <c r="EC120" s="56"/>
      <c r="ED120" s="56"/>
      <c r="EE120" s="56"/>
      <c r="EF120" s="56"/>
      <c r="EG120" s="56"/>
      <c r="EH120" s="56"/>
      <c r="EI120" s="56"/>
      <c r="EJ120" s="56"/>
      <c r="EK120" s="56"/>
      <c r="EL120" s="56"/>
      <c r="EM120" s="56"/>
      <c r="EN120" s="56">
        <v>191.958</v>
      </c>
      <c r="EO120" s="56">
        <v>301.92200000000003</v>
      </c>
      <c r="EP120" s="56">
        <v>111.69</v>
      </c>
      <c r="EQ120" s="56">
        <v>0</v>
      </c>
      <c r="ER120" s="56">
        <v>0</v>
      </c>
      <c r="ES120" s="56">
        <v>0</v>
      </c>
      <c r="ET120" s="56">
        <v>0</v>
      </c>
      <c r="EU120" s="56">
        <v>505.55700000000002</v>
      </c>
      <c r="EV120" s="56">
        <v>949.49400000000003</v>
      </c>
      <c r="EW120" s="56">
        <v>2025.88</v>
      </c>
      <c r="EX120" s="56">
        <v>119.621</v>
      </c>
      <c r="EY120" s="56">
        <v>4206.12</v>
      </c>
      <c r="EZ120" s="56">
        <v>217.93799999999999</v>
      </c>
      <c r="FA120" s="56">
        <v>0</v>
      </c>
      <c r="FB120" s="56">
        <v>0</v>
      </c>
      <c r="FC120" s="56">
        <v>0</v>
      </c>
      <c r="FD120" s="56">
        <v>107.027</v>
      </c>
      <c r="FE120" s="56">
        <v>0</v>
      </c>
      <c r="FF120" s="56">
        <v>43.669699999999999</v>
      </c>
      <c r="FG120" s="56">
        <v>0</v>
      </c>
      <c r="FH120" s="56">
        <v>0</v>
      </c>
      <c r="FI120" s="56">
        <v>368.63499999999999</v>
      </c>
      <c r="FJ120" s="56">
        <v>0</v>
      </c>
      <c r="FK120" s="56">
        <v>0</v>
      </c>
      <c r="FL120" s="56">
        <v>0</v>
      </c>
      <c r="FM120" s="56">
        <v>0</v>
      </c>
      <c r="FN120" s="56">
        <v>0</v>
      </c>
      <c r="FO120" s="56">
        <v>0</v>
      </c>
      <c r="FP120" s="56">
        <v>0</v>
      </c>
      <c r="FQ120" s="56">
        <v>0</v>
      </c>
      <c r="FR120" s="56">
        <v>0</v>
      </c>
      <c r="FS120" s="56">
        <v>0</v>
      </c>
      <c r="FT120" s="56">
        <v>21.19</v>
      </c>
      <c r="FU120" s="56">
        <v>11.28</v>
      </c>
      <c r="FV120" s="56">
        <v>1.17</v>
      </c>
      <c r="FW120" s="56">
        <v>0</v>
      </c>
      <c r="FX120" s="56">
        <v>8.56</v>
      </c>
      <c r="FY120" s="56">
        <v>0</v>
      </c>
      <c r="FZ120" s="56">
        <v>0</v>
      </c>
      <c r="GA120" s="56">
        <v>5.55</v>
      </c>
      <c r="GB120" s="56">
        <v>14.03</v>
      </c>
      <c r="GC120" s="56">
        <v>21.58</v>
      </c>
      <c r="GD120" s="56">
        <v>1.22</v>
      </c>
      <c r="GE120" s="56">
        <v>84.58</v>
      </c>
      <c r="GF120" s="56">
        <v>0</v>
      </c>
      <c r="GG120" s="56">
        <v>0.57491499999999995</v>
      </c>
      <c r="GH120" s="56">
        <v>1.2753799999999999E-2</v>
      </c>
      <c r="GI120" s="56">
        <v>0</v>
      </c>
      <c r="GJ120" s="56">
        <v>0</v>
      </c>
      <c r="GK120" s="56">
        <v>0</v>
      </c>
      <c r="GL120" s="56">
        <v>0</v>
      </c>
      <c r="GM120" s="56">
        <v>7.4915999999999996E-2</v>
      </c>
      <c r="GN120" s="56">
        <v>0.14990500000000001</v>
      </c>
      <c r="GO120" s="56">
        <v>0.25846799999999998</v>
      </c>
      <c r="GP120" s="56">
        <v>1.0530599999999999E-2</v>
      </c>
      <c r="GQ120" s="56">
        <v>1.0814900000000001</v>
      </c>
      <c r="GR120" s="56">
        <v>420.762</v>
      </c>
      <c r="GS120" s="56">
        <v>1095.07</v>
      </c>
      <c r="GT120" s="56">
        <v>111.69</v>
      </c>
      <c r="GU120" s="56">
        <v>0</v>
      </c>
      <c r="GV120" s="56">
        <v>0</v>
      </c>
      <c r="GW120" s="56">
        <v>2135</v>
      </c>
      <c r="GX120" s="56">
        <v>930.00099999999998</v>
      </c>
      <c r="GY120" s="56">
        <v>2637.81</v>
      </c>
      <c r="GZ120" s="56">
        <v>297.5</v>
      </c>
      <c r="HA120" s="56">
        <v>7627.83</v>
      </c>
      <c r="HB120" s="56">
        <v>350.15800000000002</v>
      </c>
      <c r="HC120" s="56">
        <v>0</v>
      </c>
      <c r="HD120" s="56">
        <v>0</v>
      </c>
      <c r="HE120" s="56">
        <v>0</v>
      </c>
      <c r="HF120" s="56">
        <v>161.63900000000001</v>
      </c>
      <c r="HG120" s="56">
        <v>0</v>
      </c>
      <c r="HH120" s="56">
        <v>65.400000000000006</v>
      </c>
      <c r="HI120" s="56">
        <v>0</v>
      </c>
      <c r="HJ120" s="56">
        <v>0</v>
      </c>
      <c r="HK120" s="56">
        <v>577.19600000000003</v>
      </c>
      <c r="HL120" s="56">
        <v>0</v>
      </c>
      <c r="HM120" s="56">
        <v>0</v>
      </c>
      <c r="HN120" s="56">
        <v>0</v>
      </c>
      <c r="HO120" s="56">
        <v>0</v>
      </c>
      <c r="HP120" s="56">
        <v>0</v>
      </c>
      <c r="HQ120" s="56">
        <v>0</v>
      </c>
      <c r="HR120" s="56">
        <v>0</v>
      </c>
      <c r="HS120" s="56">
        <v>0</v>
      </c>
      <c r="HT120" s="56">
        <v>0</v>
      </c>
      <c r="HU120" s="56">
        <v>0</v>
      </c>
      <c r="HV120" s="56">
        <v>34.94</v>
      </c>
      <c r="HW120" s="56">
        <v>41.16</v>
      </c>
      <c r="HX120" s="56">
        <v>1.17</v>
      </c>
      <c r="HY120" s="56">
        <v>0</v>
      </c>
      <c r="HZ120" s="56">
        <v>12.93</v>
      </c>
      <c r="IA120" s="56">
        <v>23.83</v>
      </c>
      <c r="IB120" s="56">
        <v>14.92</v>
      </c>
      <c r="IC120" s="56">
        <v>28.35</v>
      </c>
      <c r="ID120" s="56">
        <v>2.86</v>
      </c>
      <c r="IE120" s="56">
        <v>160.16</v>
      </c>
      <c r="IF120" s="56">
        <v>0</v>
      </c>
      <c r="IG120" s="56">
        <v>2.2516400000000001</v>
      </c>
      <c r="IH120" s="56">
        <v>1.2753799999999999E-2</v>
      </c>
      <c r="II120" s="56">
        <v>0</v>
      </c>
      <c r="IJ120" s="56">
        <v>0</v>
      </c>
      <c r="IK120" s="56">
        <v>0.33579999999999999</v>
      </c>
      <c r="IL120" s="56">
        <v>0.11074100000000001</v>
      </c>
      <c r="IM120" s="56">
        <v>0.35138000000000003</v>
      </c>
      <c r="IN120" s="56">
        <v>4.1461199999999997E-3</v>
      </c>
      <c r="IO120" s="56">
        <v>3.0664600000000002</v>
      </c>
      <c r="IP120" s="56">
        <v>47.8</v>
      </c>
      <c r="IQ120" s="56">
        <v>0</v>
      </c>
      <c r="IR120" s="56">
        <v>47.2</v>
      </c>
      <c r="IS120" s="56">
        <v>0</v>
      </c>
      <c r="IT120" s="56">
        <v>0</v>
      </c>
      <c r="IU120" s="56">
        <v>14.2</v>
      </c>
      <c r="IV120" s="56">
        <v>28</v>
      </c>
      <c r="IW120" s="56">
        <v>13.2</v>
      </c>
      <c r="IX120" s="56">
        <v>27.81</v>
      </c>
      <c r="IY120" s="56">
        <v>14.2</v>
      </c>
      <c r="IZ120" s="56">
        <v>28</v>
      </c>
      <c r="JA120" s="56">
        <v>46.09</v>
      </c>
      <c r="JB120" s="56">
        <v>44.11</v>
      </c>
      <c r="JC120" s="56">
        <v>1</v>
      </c>
      <c r="JD120" s="56"/>
      <c r="JE120" s="56"/>
      <c r="JF120" s="56"/>
      <c r="JG120" s="56"/>
      <c r="JH120" s="56"/>
      <c r="JI120" s="56"/>
      <c r="JJ120" s="56"/>
      <c r="JK120" s="56"/>
      <c r="JL120" s="56"/>
      <c r="JM120" s="56"/>
      <c r="JN120" s="56"/>
      <c r="JO120" s="56"/>
    </row>
    <row r="121" spans="1:275" x14ac:dyDescent="0.25">
      <c r="A121" s="58">
        <v>43069.352569444447</v>
      </c>
      <c r="B121" s="56" t="s">
        <v>486</v>
      </c>
      <c r="C121" s="56" t="s">
        <v>680</v>
      </c>
      <c r="D121" s="56">
        <v>12</v>
      </c>
      <c r="E121" s="56">
        <v>1</v>
      </c>
      <c r="F121" s="56">
        <v>2100</v>
      </c>
      <c r="G121" s="56" t="s">
        <v>104</v>
      </c>
      <c r="H121" s="56" t="s">
        <v>105</v>
      </c>
      <c r="I121" s="56">
        <v>0</v>
      </c>
      <c r="J121" s="56">
        <v>47.2</v>
      </c>
      <c r="K121" s="56">
        <v>190.25</v>
      </c>
      <c r="L121" s="56">
        <v>277.30900000000003</v>
      </c>
      <c r="M121" s="56">
        <v>111.69</v>
      </c>
      <c r="N121" s="56">
        <v>0</v>
      </c>
      <c r="O121" s="56">
        <v>0</v>
      </c>
      <c r="P121" s="56">
        <v>0</v>
      </c>
      <c r="Q121" s="56">
        <v>0</v>
      </c>
      <c r="R121" s="56">
        <v>505.55700000000002</v>
      </c>
      <c r="S121" s="56">
        <v>948.80600000000004</v>
      </c>
      <c r="T121" s="56">
        <v>2025.88</v>
      </c>
      <c r="U121" s="56">
        <v>119.621</v>
      </c>
      <c r="V121" s="56">
        <v>4179.1099999999997</v>
      </c>
      <c r="W121" s="56">
        <v>216</v>
      </c>
      <c r="X121" s="56">
        <v>0</v>
      </c>
      <c r="Y121" s="56">
        <v>0</v>
      </c>
      <c r="Z121" s="56">
        <v>0</v>
      </c>
      <c r="AA121" s="56">
        <v>107.027</v>
      </c>
      <c r="AB121" s="56">
        <v>0</v>
      </c>
      <c r="AC121" s="56">
        <v>43.669699999999999</v>
      </c>
      <c r="AD121" s="56">
        <v>0</v>
      </c>
      <c r="AE121" s="56">
        <v>0</v>
      </c>
      <c r="AF121" s="56">
        <v>366.69600000000003</v>
      </c>
      <c r="AG121" s="56">
        <v>0</v>
      </c>
      <c r="AH121" s="56">
        <v>0</v>
      </c>
      <c r="AI121" s="56">
        <v>0</v>
      </c>
      <c r="AJ121" s="56">
        <v>0</v>
      </c>
      <c r="AK121" s="56">
        <v>0</v>
      </c>
      <c r="AL121" s="56">
        <v>0</v>
      </c>
      <c r="AM121" s="56">
        <v>0</v>
      </c>
      <c r="AN121" s="56">
        <v>0</v>
      </c>
      <c r="AO121" s="56">
        <v>0</v>
      </c>
      <c r="AP121" s="56">
        <v>0</v>
      </c>
      <c r="AQ121" s="56">
        <v>20.99</v>
      </c>
      <c r="AR121" s="56">
        <v>10.29</v>
      </c>
      <c r="AS121" s="56">
        <v>1.17</v>
      </c>
      <c r="AT121" s="56">
        <v>0</v>
      </c>
      <c r="AU121" s="56">
        <v>8.56</v>
      </c>
      <c r="AV121" s="56">
        <v>0</v>
      </c>
      <c r="AW121" s="56">
        <v>0</v>
      </c>
      <c r="AX121" s="56">
        <v>5.55</v>
      </c>
      <c r="AY121" s="56">
        <v>14.02</v>
      </c>
      <c r="AZ121" s="56">
        <v>21.58</v>
      </c>
      <c r="BA121" s="56">
        <v>1.22</v>
      </c>
      <c r="BB121" s="56">
        <v>83.38</v>
      </c>
      <c r="BC121" s="56">
        <v>41.01</v>
      </c>
      <c r="BD121" s="56">
        <v>0</v>
      </c>
      <c r="BE121" s="56">
        <v>0.53687600000000002</v>
      </c>
      <c r="BF121" s="56">
        <v>1.2753799999999999E-2</v>
      </c>
      <c r="BG121" s="56">
        <v>0</v>
      </c>
      <c r="BH121" s="56">
        <v>0</v>
      </c>
      <c r="BI121" s="56">
        <v>0</v>
      </c>
      <c r="BJ121" s="56">
        <v>0</v>
      </c>
      <c r="BK121" s="56">
        <v>7.4915999999999996E-2</v>
      </c>
      <c r="BL121" s="56">
        <v>0.149842</v>
      </c>
      <c r="BM121" s="56">
        <v>0.25846799999999998</v>
      </c>
      <c r="BN121" s="56">
        <v>1.0530599999999999E-2</v>
      </c>
      <c r="BO121" s="56">
        <v>1.04339</v>
      </c>
      <c r="BP121" s="56">
        <v>0.54962900000000003</v>
      </c>
      <c r="BQ121" s="56">
        <v>190.25</v>
      </c>
      <c r="BR121" s="56">
        <v>277.30900000000003</v>
      </c>
      <c r="BS121" s="56">
        <v>111.69</v>
      </c>
      <c r="BT121" s="56">
        <v>0</v>
      </c>
      <c r="BU121" s="56">
        <v>0</v>
      </c>
      <c r="BV121" s="56">
        <v>505.55700000000002</v>
      </c>
      <c r="BW121" s="56">
        <v>948.80600000000004</v>
      </c>
      <c r="BX121" s="56">
        <v>2025.88</v>
      </c>
      <c r="BY121" s="56">
        <v>119.621</v>
      </c>
      <c r="BZ121" s="56">
        <v>4179.1099999999997</v>
      </c>
      <c r="CA121" s="56">
        <v>216</v>
      </c>
      <c r="CB121" s="56">
        <v>0</v>
      </c>
      <c r="CC121" s="56">
        <v>0</v>
      </c>
      <c r="CD121" s="56">
        <v>0</v>
      </c>
      <c r="CE121" s="56">
        <v>107.027</v>
      </c>
      <c r="CF121" s="56">
        <v>0</v>
      </c>
      <c r="CG121" s="56">
        <v>43.669699999999999</v>
      </c>
      <c r="CH121" s="56">
        <v>0</v>
      </c>
      <c r="CI121" s="56">
        <v>0</v>
      </c>
      <c r="CJ121" s="56">
        <v>366.69600000000003</v>
      </c>
      <c r="CK121" s="56">
        <v>0</v>
      </c>
      <c r="CL121" s="56">
        <v>0</v>
      </c>
      <c r="CM121" s="56">
        <v>0</v>
      </c>
      <c r="CN121" s="56">
        <v>0</v>
      </c>
      <c r="CO121" s="56">
        <v>0</v>
      </c>
      <c r="CP121" s="56">
        <v>0</v>
      </c>
      <c r="CQ121" s="56">
        <v>0</v>
      </c>
      <c r="CR121" s="56">
        <v>0</v>
      </c>
      <c r="CS121" s="56">
        <v>0</v>
      </c>
      <c r="CT121" s="56">
        <v>0</v>
      </c>
      <c r="CU121" s="56">
        <v>20.99</v>
      </c>
      <c r="CV121" s="56">
        <v>10.29</v>
      </c>
      <c r="CW121" s="56">
        <v>1.17</v>
      </c>
      <c r="CX121" s="56">
        <v>0</v>
      </c>
      <c r="CY121" s="56">
        <v>8.56</v>
      </c>
      <c r="CZ121" s="56">
        <v>5.55</v>
      </c>
      <c r="DA121" s="56">
        <v>14.02</v>
      </c>
      <c r="DB121" s="56">
        <v>21.58</v>
      </c>
      <c r="DC121" s="56">
        <v>1.22</v>
      </c>
      <c r="DD121" s="56">
        <v>83.38</v>
      </c>
      <c r="DE121" s="56">
        <v>41.01</v>
      </c>
      <c r="DF121" s="56">
        <v>0</v>
      </c>
      <c r="DG121" s="56">
        <v>0.53687600000000002</v>
      </c>
      <c r="DH121" s="56">
        <v>1.2753799999999999E-2</v>
      </c>
      <c r="DI121" s="56">
        <v>0</v>
      </c>
      <c r="DJ121" s="56">
        <v>0</v>
      </c>
      <c r="DK121" s="56">
        <v>7.4915999999999996E-2</v>
      </c>
      <c r="DL121" s="56">
        <v>0.149842</v>
      </c>
      <c r="DM121" s="56">
        <v>0.25846799999999998</v>
      </c>
      <c r="DN121" s="56">
        <v>1.0530599999999999E-2</v>
      </c>
      <c r="DO121" s="56">
        <v>1.04339</v>
      </c>
      <c r="DP121" s="56">
        <v>0.54962900000000003</v>
      </c>
      <c r="DQ121" s="56" t="s">
        <v>925</v>
      </c>
      <c r="DR121" s="56" t="s">
        <v>875</v>
      </c>
      <c r="DS121" s="56" t="s">
        <v>22</v>
      </c>
      <c r="DT121" s="56">
        <v>0</v>
      </c>
      <c r="DU121" s="56">
        <v>0</v>
      </c>
      <c r="DV121" s="56">
        <v>0</v>
      </c>
      <c r="DW121" s="56">
        <v>0</v>
      </c>
      <c r="DX121" s="56"/>
      <c r="DY121" s="56"/>
      <c r="DZ121" s="56"/>
      <c r="EA121" s="56"/>
      <c r="EB121" s="56"/>
      <c r="EC121" s="56"/>
      <c r="ED121" s="56"/>
      <c r="EE121" s="56"/>
      <c r="EF121" s="56"/>
      <c r="EG121" s="56"/>
      <c r="EH121" s="56"/>
      <c r="EI121" s="56"/>
      <c r="EJ121" s="56"/>
      <c r="EK121" s="56"/>
      <c r="EL121" s="56"/>
      <c r="EM121" s="56"/>
      <c r="EN121" s="56">
        <v>190.25</v>
      </c>
      <c r="EO121" s="56">
        <v>277.30900000000003</v>
      </c>
      <c r="EP121" s="56">
        <v>111.69</v>
      </c>
      <c r="EQ121" s="56">
        <v>0</v>
      </c>
      <c r="ER121" s="56">
        <v>0</v>
      </c>
      <c r="ES121" s="56">
        <v>0</v>
      </c>
      <c r="ET121" s="56">
        <v>0</v>
      </c>
      <c r="EU121" s="56">
        <v>505.55700000000002</v>
      </c>
      <c r="EV121" s="56">
        <v>948.80600000000004</v>
      </c>
      <c r="EW121" s="56">
        <v>2025.88</v>
      </c>
      <c r="EX121" s="56">
        <v>119.621</v>
      </c>
      <c r="EY121" s="56">
        <v>4179.1099999999997</v>
      </c>
      <c r="EZ121" s="56">
        <v>216</v>
      </c>
      <c r="FA121" s="56">
        <v>0</v>
      </c>
      <c r="FB121" s="56">
        <v>0</v>
      </c>
      <c r="FC121" s="56">
        <v>0</v>
      </c>
      <c r="FD121" s="56">
        <v>107.027</v>
      </c>
      <c r="FE121" s="56">
        <v>0</v>
      </c>
      <c r="FF121" s="56">
        <v>43.669699999999999</v>
      </c>
      <c r="FG121" s="56">
        <v>0</v>
      </c>
      <c r="FH121" s="56">
        <v>0</v>
      </c>
      <c r="FI121" s="56">
        <v>366.69600000000003</v>
      </c>
      <c r="FJ121" s="56">
        <v>0</v>
      </c>
      <c r="FK121" s="56">
        <v>0</v>
      </c>
      <c r="FL121" s="56">
        <v>0</v>
      </c>
      <c r="FM121" s="56">
        <v>0</v>
      </c>
      <c r="FN121" s="56">
        <v>0</v>
      </c>
      <c r="FO121" s="56">
        <v>0</v>
      </c>
      <c r="FP121" s="56">
        <v>0</v>
      </c>
      <c r="FQ121" s="56">
        <v>0</v>
      </c>
      <c r="FR121" s="56">
        <v>0</v>
      </c>
      <c r="FS121" s="56">
        <v>0</v>
      </c>
      <c r="FT121" s="56">
        <v>20.99</v>
      </c>
      <c r="FU121" s="56">
        <v>10.29</v>
      </c>
      <c r="FV121" s="56">
        <v>1.17</v>
      </c>
      <c r="FW121" s="56">
        <v>0</v>
      </c>
      <c r="FX121" s="56">
        <v>8.56</v>
      </c>
      <c r="FY121" s="56">
        <v>0</v>
      </c>
      <c r="FZ121" s="56">
        <v>0</v>
      </c>
      <c r="GA121" s="56">
        <v>5.55</v>
      </c>
      <c r="GB121" s="56">
        <v>14.02</v>
      </c>
      <c r="GC121" s="56">
        <v>21.58</v>
      </c>
      <c r="GD121" s="56">
        <v>1.22</v>
      </c>
      <c r="GE121" s="56">
        <v>83.38</v>
      </c>
      <c r="GF121" s="56">
        <v>0</v>
      </c>
      <c r="GG121" s="56">
        <v>0.53687600000000002</v>
      </c>
      <c r="GH121" s="56">
        <v>1.2753799999999999E-2</v>
      </c>
      <c r="GI121" s="56">
        <v>0</v>
      </c>
      <c r="GJ121" s="56">
        <v>0</v>
      </c>
      <c r="GK121" s="56">
        <v>0</v>
      </c>
      <c r="GL121" s="56">
        <v>0</v>
      </c>
      <c r="GM121" s="56">
        <v>7.4915999999999996E-2</v>
      </c>
      <c r="GN121" s="56">
        <v>0.149842</v>
      </c>
      <c r="GO121" s="56">
        <v>0.25846799999999998</v>
      </c>
      <c r="GP121" s="56">
        <v>1.0530599999999999E-2</v>
      </c>
      <c r="GQ121" s="56">
        <v>1.04339</v>
      </c>
      <c r="GR121" s="56">
        <v>420.762</v>
      </c>
      <c r="GS121" s="56">
        <v>1095.07</v>
      </c>
      <c r="GT121" s="56">
        <v>111.69</v>
      </c>
      <c r="GU121" s="56">
        <v>0</v>
      </c>
      <c r="GV121" s="56">
        <v>0</v>
      </c>
      <c r="GW121" s="56">
        <v>2135</v>
      </c>
      <c r="GX121" s="56">
        <v>930.00099999999998</v>
      </c>
      <c r="GY121" s="56">
        <v>2637.81</v>
      </c>
      <c r="GZ121" s="56">
        <v>297.5</v>
      </c>
      <c r="HA121" s="56">
        <v>7627.83</v>
      </c>
      <c r="HB121" s="56">
        <v>350.15800000000002</v>
      </c>
      <c r="HC121" s="56">
        <v>0</v>
      </c>
      <c r="HD121" s="56">
        <v>0</v>
      </c>
      <c r="HE121" s="56">
        <v>0</v>
      </c>
      <c r="HF121" s="56">
        <v>161.63900000000001</v>
      </c>
      <c r="HG121" s="56">
        <v>0</v>
      </c>
      <c r="HH121" s="56">
        <v>65.400000000000006</v>
      </c>
      <c r="HI121" s="56">
        <v>0</v>
      </c>
      <c r="HJ121" s="56">
        <v>0</v>
      </c>
      <c r="HK121" s="56">
        <v>577.19600000000003</v>
      </c>
      <c r="HL121" s="56">
        <v>0</v>
      </c>
      <c r="HM121" s="56">
        <v>0</v>
      </c>
      <c r="HN121" s="56">
        <v>0</v>
      </c>
      <c r="HO121" s="56">
        <v>0</v>
      </c>
      <c r="HP121" s="56">
        <v>0</v>
      </c>
      <c r="HQ121" s="56">
        <v>0</v>
      </c>
      <c r="HR121" s="56">
        <v>0</v>
      </c>
      <c r="HS121" s="56">
        <v>0</v>
      </c>
      <c r="HT121" s="56">
        <v>0</v>
      </c>
      <c r="HU121" s="56">
        <v>0</v>
      </c>
      <c r="HV121" s="56">
        <v>34.94</v>
      </c>
      <c r="HW121" s="56">
        <v>41.16</v>
      </c>
      <c r="HX121" s="56">
        <v>1.17</v>
      </c>
      <c r="HY121" s="56">
        <v>0</v>
      </c>
      <c r="HZ121" s="56">
        <v>12.93</v>
      </c>
      <c r="IA121" s="56">
        <v>23.83</v>
      </c>
      <c r="IB121" s="56">
        <v>14.92</v>
      </c>
      <c r="IC121" s="56">
        <v>28.35</v>
      </c>
      <c r="ID121" s="56">
        <v>2.86</v>
      </c>
      <c r="IE121" s="56">
        <v>160.16</v>
      </c>
      <c r="IF121" s="56">
        <v>0</v>
      </c>
      <c r="IG121" s="56">
        <v>2.2516400000000001</v>
      </c>
      <c r="IH121" s="56">
        <v>1.2753799999999999E-2</v>
      </c>
      <c r="II121" s="56">
        <v>0</v>
      </c>
      <c r="IJ121" s="56">
        <v>0</v>
      </c>
      <c r="IK121" s="56">
        <v>0.33579999999999999</v>
      </c>
      <c r="IL121" s="56">
        <v>0.11074100000000001</v>
      </c>
      <c r="IM121" s="56">
        <v>0.35138000000000003</v>
      </c>
      <c r="IN121" s="56">
        <v>4.1461199999999997E-3</v>
      </c>
      <c r="IO121" s="56">
        <v>3.0664600000000002</v>
      </c>
      <c r="IP121" s="56">
        <v>47.2</v>
      </c>
      <c r="IQ121" s="56">
        <v>0</v>
      </c>
      <c r="IR121" s="56">
        <v>47.2</v>
      </c>
      <c r="IS121" s="56">
        <v>0</v>
      </c>
      <c r="IT121" s="56">
        <v>0</v>
      </c>
      <c r="IU121" s="56">
        <v>13.2</v>
      </c>
      <c r="IV121" s="56">
        <v>27.81</v>
      </c>
      <c r="IW121" s="56">
        <v>13.2</v>
      </c>
      <c r="IX121" s="56">
        <v>27.81</v>
      </c>
      <c r="IY121" s="56">
        <v>13.2</v>
      </c>
      <c r="IZ121" s="56">
        <v>27.81</v>
      </c>
      <c r="JA121" s="56">
        <v>46.09</v>
      </c>
      <c r="JB121" s="56">
        <v>44.11</v>
      </c>
      <c r="JC121" s="56">
        <v>1</v>
      </c>
      <c r="JD121" s="56"/>
      <c r="JE121" s="56"/>
      <c r="JF121" s="56"/>
      <c r="JG121" s="56"/>
      <c r="JH121" s="56"/>
      <c r="JI121" s="56"/>
      <c r="JJ121" s="56"/>
      <c r="JK121" s="56"/>
      <c r="JL121" s="56"/>
      <c r="JM121" s="56"/>
      <c r="JN121" s="56"/>
      <c r="JO121" s="56"/>
    </row>
    <row r="122" spans="1:275" x14ac:dyDescent="0.25">
      <c r="A122" s="58">
        <v>43069.352569444447</v>
      </c>
      <c r="B122" s="56" t="s">
        <v>487</v>
      </c>
      <c r="C122" s="56" t="s">
        <v>680</v>
      </c>
      <c r="D122" s="56">
        <v>12</v>
      </c>
      <c r="E122" s="56">
        <v>1</v>
      </c>
      <c r="F122" s="56">
        <v>2100</v>
      </c>
      <c r="G122" s="56" t="s">
        <v>104</v>
      </c>
      <c r="H122" s="56" t="s">
        <v>105</v>
      </c>
      <c r="I122" s="56">
        <v>0</v>
      </c>
      <c r="J122" s="56">
        <v>47.2</v>
      </c>
      <c r="K122" s="56">
        <v>190.25</v>
      </c>
      <c r="L122" s="56">
        <v>277.30900000000003</v>
      </c>
      <c r="M122" s="56">
        <v>111.69</v>
      </c>
      <c r="N122" s="56">
        <v>0</v>
      </c>
      <c r="O122" s="56">
        <v>0</v>
      </c>
      <c r="P122" s="56">
        <v>0</v>
      </c>
      <c r="Q122" s="56">
        <v>0</v>
      </c>
      <c r="R122" s="56">
        <v>505.55700000000002</v>
      </c>
      <c r="S122" s="56">
        <v>948.80600000000004</v>
      </c>
      <c r="T122" s="56">
        <v>2025.88</v>
      </c>
      <c r="U122" s="56">
        <v>119.621</v>
      </c>
      <c r="V122" s="56">
        <v>4179.12</v>
      </c>
      <c r="W122" s="56">
        <v>216</v>
      </c>
      <c r="X122" s="56">
        <v>0</v>
      </c>
      <c r="Y122" s="56">
        <v>0</v>
      </c>
      <c r="Z122" s="56">
        <v>0</v>
      </c>
      <c r="AA122" s="56">
        <v>107.027</v>
      </c>
      <c r="AB122" s="56">
        <v>0</v>
      </c>
      <c r="AC122" s="56">
        <v>43.669699999999999</v>
      </c>
      <c r="AD122" s="56">
        <v>0</v>
      </c>
      <c r="AE122" s="56">
        <v>0</v>
      </c>
      <c r="AF122" s="56">
        <v>366.697</v>
      </c>
      <c r="AG122" s="56">
        <v>0</v>
      </c>
      <c r="AH122" s="56">
        <v>0</v>
      </c>
      <c r="AI122" s="56">
        <v>0</v>
      </c>
      <c r="AJ122" s="56">
        <v>0</v>
      </c>
      <c r="AK122" s="56">
        <v>0</v>
      </c>
      <c r="AL122" s="56">
        <v>0</v>
      </c>
      <c r="AM122" s="56">
        <v>0</v>
      </c>
      <c r="AN122" s="56">
        <v>0</v>
      </c>
      <c r="AO122" s="56">
        <v>0</v>
      </c>
      <c r="AP122" s="56">
        <v>0</v>
      </c>
      <c r="AQ122" s="56">
        <v>20.99</v>
      </c>
      <c r="AR122" s="56">
        <v>10.29</v>
      </c>
      <c r="AS122" s="56">
        <v>1.17</v>
      </c>
      <c r="AT122" s="56">
        <v>0</v>
      </c>
      <c r="AU122" s="56">
        <v>8.56</v>
      </c>
      <c r="AV122" s="56">
        <v>0</v>
      </c>
      <c r="AW122" s="56">
        <v>0</v>
      </c>
      <c r="AX122" s="56">
        <v>5.55</v>
      </c>
      <c r="AY122" s="56">
        <v>14.02</v>
      </c>
      <c r="AZ122" s="56">
        <v>21.58</v>
      </c>
      <c r="BA122" s="56">
        <v>1.22</v>
      </c>
      <c r="BB122" s="56">
        <v>83.38</v>
      </c>
      <c r="BC122" s="56">
        <v>41.01</v>
      </c>
      <c r="BD122" s="56">
        <v>0</v>
      </c>
      <c r="BE122" s="56">
        <v>0.53687600000000002</v>
      </c>
      <c r="BF122" s="56">
        <v>1.2753799999999999E-2</v>
      </c>
      <c r="BG122" s="56">
        <v>0</v>
      </c>
      <c r="BH122" s="56">
        <v>0</v>
      </c>
      <c r="BI122" s="56">
        <v>0</v>
      </c>
      <c r="BJ122" s="56">
        <v>0</v>
      </c>
      <c r="BK122" s="56">
        <v>7.4915999999999996E-2</v>
      </c>
      <c r="BL122" s="56">
        <v>0.149842</v>
      </c>
      <c r="BM122" s="56">
        <v>0.25846799999999998</v>
      </c>
      <c r="BN122" s="56">
        <v>1.0530599999999999E-2</v>
      </c>
      <c r="BO122" s="56">
        <v>1.04339</v>
      </c>
      <c r="BP122" s="56">
        <v>0.54962900000000003</v>
      </c>
      <c r="BQ122" s="56">
        <v>190.25</v>
      </c>
      <c r="BR122" s="56">
        <v>277.30900000000003</v>
      </c>
      <c r="BS122" s="56">
        <v>111.69</v>
      </c>
      <c r="BT122" s="56">
        <v>0</v>
      </c>
      <c r="BU122" s="56">
        <v>0</v>
      </c>
      <c r="BV122" s="56">
        <v>505.55700000000002</v>
      </c>
      <c r="BW122" s="56">
        <v>948.80600000000004</v>
      </c>
      <c r="BX122" s="56">
        <v>2025.88</v>
      </c>
      <c r="BY122" s="56">
        <v>119.621</v>
      </c>
      <c r="BZ122" s="56">
        <v>4179.1099999999997</v>
      </c>
      <c r="CA122" s="56">
        <v>216</v>
      </c>
      <c r="CB122" s="56">
        <v>0</v>
      </c>
      <c r="CC122" s="56">
        <v>0</v>
      </c>
      <c r="CD122" s="56">
        <v>0</v>
      </c>
      <c r="CE122" s="56">
        <v>107.027</v>
      </c>
      <c r="CF122" s="56">
        <v>0</v>
      </c>
      <c r="CG122" s="56">
        <v>43.669699999999999</v>
      </c>
      <c r="CH122" s="56">
        <v>0</v>
      </c>
      <c r="CI122" s="56">
        <v>0</v>
      </c>
      <c r="CJ122" s="56">
        <v>366.69600000000003</v>
      </c>
      <c r="CK122" s="56">
        <v>0</v>
      </c>
      <c r="CL122" s="56">
        <v>0</v>
      </c>
      <c r="CM122" s="56">
        <v>0</v>
      </c>
      <c r="CN122" s="56">
        <v>0</v>
      </c>
      <c r="CO122" s="56">
        <v>0</v>
      </c>
      <c r="CP122" s="56">
        <v>0</v>
      </c>
      <c r="CQ122" s="56">
        <v>0</v>
      </c>
      <c r="CR122" s="56">
        <v>0</v>
      </c>
      <c r="CS122" s="56">
        <v>0</v>
      </c>
      <c r="CT122" s="56">
        <v>0</v>
      </c>
      <c r="CU122" s="56">
        <v>20.99</v>
      </c>
      <c r="CV122" s="56">
        <v>10.29</v>
      </c>
      <c r="CW122" s="56">
        <v>1.17</v>
      </c>
      <c r="CX122" s="56">
        <v>0</v>
      </c>
      <c r="CY122" s="56">
        <v>8.56</v>
      </c>
      <c r="CZ122" s="56">
        <v>5.55</v>
      </c>
      <c r="DA122" s="56">
        <v>14.02</v>
      </c>
      <c r="DB122" s="56">
        <v>21.58</v>
      </c>
      <c r="DC122" s="56">
        <v>1.22</v>
      </c>
      <c r="DD122" s="56">
        <v>83.38</v>
      </c>
      <c r="DE122" s="56">
        <v>41.01</v>
      </c>
      <c r="DF122" s="56">
        <v>0</v>
      </c>
      <c r="DG122" s="56">
        <v>0.53687600000000002</v>
      </c>
      <c r="DH122" s="56">
        <v>1.2753799999999999E-2</v>
      </c>
      <c r="DI122" s="56">
        <v>0</v>
      </c>
      <c r="DJ122" s="56">
        <v>0</v>
      </c>
      <c r="DK122" s="56">
        <v>7.4915999999999996E-2</v>
      </c>
      <c r="DL122" s="56">
        <v>0.149842</v>
      </c>
      <c r="DM122" s="56">
        <v>0.25846799999999998</v>
      </c>
      <c r="DN122" s="56">
        <v>1.0530599999999999E-2</v>
      </c>
      <c r="DO122" s="56">
        <v>1.04339</v>
      </c>
      <c r="DP122" s="56">
        <v>0.54962900000000003</v>
      </c>
      <c r="DQ122" s="56" t="s">
        <v>925</v>
      </c>
      <c r="DR122" s="56" t="s">
        <v>875</v>
      </c>
      <c r="DS122" s="56" t="s">
        <v>22</v>
      </c>
      <c r="DT122" s="59">
        <v>-1.7149500000000001E-8</v>
      </c>
      <c r="DU122" s="59">
        <v>-1.7149500000000001E-8</v>
      </c>
      <c r="DV122" s="56">
        <v>0</v>
      </c>
      <c r="DW122" s="56">
        <v>0</v>
      </c>
      <c r="DX122" s="56"/>
      <c r="DY122" s="56"/>
      <c r="DZ122" s="56"/>
      <c r="EA122" s="56"/>
      <c r="EB122" s="56"/>
      <c r="EC122" s="56"/>
      <c r="ED122" s="56"/>
      <c r="EE122" s="56"/>
      <c r="EF122" s="56"/>
      <c r="EG122" s="56"/>
      <c r="EH122" s="56"/>
      <c r="EI122" s="56"/>
      <c r="EJ122" s="56"/>
      <c r="EK122" s="56"/>
      <c r="EL122" s="56"/>
      <c r="EM122" s="56"/>
      <c r="EN122" s="56">
        <v>190.25</v>
      </c>
      <c r="EO122" s="56">
        <v>277.30900000000003</v>
      </c>
      <c r="EP122" s="56">
        <v>111.69</v>
      </c>
      <c r="EQ122" s="56">
        <v>0</v>
      </c>
      <c r="ER122" s="56">
        <v>0</v>
      </c>
      <c r="ES122" s="56">
        <v>0</v>
      </c>
      <c r="ET122" s="56">
        <v>0</v>
      </c>
      <c r="EU122" s="56">
        <v>505.55700000000002</v>
      </c>
      <c r="EV122" s="56">
        <v>948.80600000000004</v>
      </c>
      <c r="EW122" s="56">
        <v>2025.88</v>
      </c>
      <c r="EX122" s="56">
        <v>119.621</v>
      </c>
      <c r="EY122" s="56">
        <v>4179.12</v>
      </c>
      <c r="EZ122" s="56">
        <v>216</v>
      </c>
      <c r="FA122" s="56">
        <v>0</v>
      </c>
      <c r="FB122" s="56">
        <v>0</v>
      </c>
      <c r="FC122" s="56">
        <v>0</v>
      </c>
      <c r="FD122" s="56">
        <v>107.027</v>
      </c>
      <c r="FE122" s="56">
        <v>0</v>
      </c>
      <c r="FF122" s="56">
        <v>43.669699999999999</v>
      </c>
      <c r="FG122" s="56">
        <v>0</v>
      </c>
      <c r="FH122" s="56">
        <v>0</v>
      </c>
      <c r="FI122" s="56">
        <v>366.697</v>
      </c>
      <c r="FJ122" s="56">
        <v>0</v>
      </c>
      <c r="FK122" s="56">
        <v>0</v>
      </c>
      <c r="FL122" s="56">
        <v>0</v>
      </c>
      <c r="FM122" s="56">
        <v>0</v>
      </c>
      <c r="FN122" s="56">
        <v>0</v>
      </c>
      <c r="FO122" s="56">
        <v>0</v>
      </c>
      <c r="FP122" s="56">
        <v>0</v>
      </c>
      <c r="FQ122" s="56">
        <v>0</v>
      </c>
      <c r="FR122" s="56">
        <v>0</v>
      </c>
      <c r="FS122" s="56">
        <v>0</v>
      </c>
      <c r="FT122" s="56">
        <v>20.99</v>
      </c>
      <c r="FU122" s="56">
        <v>10.29</v>
      </c>
      <c r="FV122" s="56">
        <v>1.17</v>
      </c>
      <c r="FW122" s="56">
        <v>0</v>
      </c>
      <c r="FX122" s="56">
        <v>8.56</v>
      </c>
      <c r="FY122" s="56">
        <v>0</v>
      </c>
      <c r="FZ122" s="56">
        <v>0</v>
      </c>
      <c r="GA122" s="56">
        <v>5.55</v>
      </c>
      <c r="GB122" s="56">
        <v>14.02</v>
      </c>
      <c r="GC122" s="56">
        <v>21.58</v>
      </c>
      <c r="GD122" s="56">
        <v>1.22</v>
      </c>
      <c r="GE122" s="56">
        <v>83.38</v>
      </c>
      <c r="GF122" s="56">
        <v>0</v>
      </c>
      <c r="GG122" s="56">
        <v>0.53687600000000002</v>
      </c>
      <c r="GH122" s="56">
        <v>1.2753799999999999E-2</v>
      </c>
      <c r="GI122" s="56">
        <v>0</v>
      </c>
      <c r="GJ122" s="56">
        <v>0</v>
      </c>
      <c r="GK122" s="56">
        <v>0</v>
      </c>
      <c r="GL122" s="56">
        <v>0</v>
      </c>
      <c r="GM122" s="56">
        <v>7.4915999999999996E-2</v>
      </c>
      <c r="GN122" s="56">
        <v>0.149842</v>
      </c>
      <c r="GO122" s="56">
        <v>0.25846799999999998</v>
      </c>
      <c r="GP122" s="56">
        <v>1.0530599999999999E-2</v>
      </c>
      <c r="GQ122" s="56">
        <v>1.04339</v>
      </c>
      <c r="GR122" s="56">
        <v>420.762</v>
      </c>
      <c r="GS122" s="56">
        <v>1095.07</v>
      </c>
      <c r="GT122" s="56">
        <v>111.69</v>
      </c>
      <c r="GU122" s="56">
        <v>0</v>
      </c>
      <c r="GV122" s="56">
        <v>0</v>
      </c>
      <c r="GW122" s="56">
        <v>2135</v>
      </c>
      <c r="GX122" s="56">
        <v>930.00099999999998</v>
      </c>
      <c r="GY122" s="56">
        <v>2637.81</v>
      </c>
      <c r="GZ122" s="56">
        <v>297.5</v>
      </c>
      <c r="HA122" s="56">
        <v>7627.83</v>
      </c>
      <c r="HB122" s="56">
        <v>350.15800000000002</v>
      </c>
      <c r="HC122" s="56">
        <v>0</v>
      </c>
      <c r="HD122" s="56">
        <v>0</v>
      </c>
      <c r="HE122" s="56">
        <v>0</v>
      </c>
      <c r="HF122" s="56">
        <v>161.63900000000001</v>
      </c>
      <c r="HG122" s="56">
        <v>0</v>
      </c>
      <c r="HH122" s="56">
        <v>65.400000000000006</v>
      </c>
      <c r="HI122" s="56">
        <v>0</v>
      </c>
      <c r="HJ122" s="56">
        <v>0</v>
      </c>
      <c r="HK122" s="56">
        <v>577.19600000000003</v>
      </c>
      <c r="HL122" s="56">
        <v>0</v>
      </c>
      <c r="HM122" s="56">
        <v>0</v>
      </c>
      <c r="HN122" s="56">
        <v>0</v>
      </c>
      <c r="HO122" s="56">
        <v>0</v>
      </c>
      <c r="HP122" s="56">
        <v>0</v>
      </c>
      <c r="HQ122" s="56">
        <v>0</v>
      </c>
      <c r="HR122" s="56">
        <v>0</v>
      </c>
      <c r="HS122" s="56">
        <v>0</v>
      </c>
      <c r="HT122" s="56">
        <v>0</v>
      </c>
      <c r="HU122" s="56">
        <v>0</v>
      </c>
      <c r="HV122" s="56">
        <v>34.94</v>
      </c>
      <c r="HW122" s="56">
        <v>41.16</v>
      </c>
      <c r="HX122" s="56">
        <v>1.17</v>
      </c>
      <c r="HY122" s="56">
        <v>0</v>
      </c>
      <c r="HZ122" s="56">
        <v>12.93</v>
      </c>
      <c r="IA122" s="56">
        <v>23.83</v>
      </c>
      <c r="IB122" s="56">
        <v>14.92</v>
      </c>
      <c r="IC122" s="56">
        <v>28.35</v>
      </c>
      <c r="ID122" s="56">
        <v>2.86</v>
      </c>
      <c r="IE122" s="56">
        <v>160.16</v>
      </c>
      <c r="IF122" s="56">
        <v>0</v>
      </c>
      <c r="IG122" s="56">
        <v>2.2516400000000001</v>
      </c>
      <c r="IH122" s="56">
        <v>1.2753799999999999E-2</v>
      </c>
      <c r="II122" s="56">
        <v>0</v>
      </c>
      <c r="IJ122" s="56">
        <v>0</v>
      </c>
      <c r="IK122" s="56">
        <v>0.33579999999999999</v>
      </c>
      <c r="IL122" s="56">
        <v>0.11074100000000001</v>
      </c>
      <c r="IM122" s="56">
        <v>0.35138000000000003</v>
      </c>
      <c r="IN122" s="56">
        <v>4.1461199999999997E-3</v>
      </c>
      <c r="IO122" s="56">
        <v>3.0664600000000002</v>
      </c>
      <c r="IP122" s="56">
        <v>47.2</v>
      </c>
      <c r="IQ122" s="56">
        <v>0</v>
      </c>
      <c r="IR122" s="56">
        <v>47.2</v>
      </c>
      <c r="IS122" s="56">
        <v>0</v>
      </c>
      <c r="IT122" s="56">
        <v>0</v>
      </c>
      <c r="IU122" s="56">
        <v>13.2</v>
      </c>
      <c r="IV122" s="56">
        <v>27.81</v>
      </c>
      <c r="IW122" s="56">
        <v>13.2</v>
      </c>
      <c r="IX122" s="56">
        <v>27.81</v>
      </c>
      <c r="IY122" s="56">
        <v>13.2</v>
      </c>
      <c r="IZ122" s="56">
        <v>27.81</v>
      </c>
      <c r="JA122" s="56">
        <v>46.09</v>
      </c>
      <c r="JB122" s="56">
        <v>44.11</v>
      </c>
      <c r="JC122" s="56">
        <v>1</v>
      </c>
      <c r="JD122" s="56"/>
      <c r="JE122" s="56"/>
      <c r="JF122" s="56"/>
      <c r="JG122" s="56"/>
      <c r="JH122" s="56"/>
      <c r="JI122" s="56"/>
      <c r="JJ122" s="56"/>
      <c r="JK122" s="56"/>
      <c r="JL122" s="56"/>
      <c r="JM122" s="56"/>
      <c r="JN122" s="56"/>
      <c r="JO122" s="56"/>
    </row>
    <row r="123" spans="1:275" x14ac:dyDescent="0.25">
      <c r="A123" s="58">
        <v>43069.352569444447</v>
      </c>
      <c r="B123" s="56" t="s">
        <v>488</v>
      </c>
      <c r="C123" s="56" t="s">
        <v>680</v>
      </c>
      <c r="D123" s="56">
        <v>12</v>
      </c>
      <c r="E123" s="56">
        <v>1</v>
      </c>
      <c r="F123" s="56">
        <v>2100</v>
      </c>
      <c r="G123" s="56" t="s">
        <v>104</v>
      </c>
      <c r="H123" s="56" t="s">
        <v>105</v>
      </c>
      <c r="I123" s="56">
        <v>0</v>
      </c>
      <c r="J123" s="56">
        <v>47.2</v>
      </c>
      <c r="K123" s="56">
        <v>190.25</v>
      </c>
      <c r="L123" s="56">
        <v>277.31</v>
      </c>
      <c r="M123" s="56">
        <v>111.69</v>
      </c>
      <c r="N123" s="56">
        <v>0</v>
      </c>
      <c r="O123" s="56">
        <v>0</v>
      </c>
      <c r="P123" s="56">
        <v>0</v>
      </c>
      <c r="Q123" s="56">
        <v>0</v>
      </c>
      <c r="R123" s="56">
        <v>505.55700000000002</v>
      </c>
      <c r="S123" s="56">
        <v>948.80600000000004</v>
      </c>
      <c r="T123" s="56">
        <v>2025.88</v>
      </c>
      <c r="U123" s="56">
        <v>119.621</v>
      </c>
      <c r="V123" s="56">
        <v>4179.12</v>
      </c>
      <c r="W123" s="56">
        <v>216</v>
      </c>
      <c r="X123" s="56">
        <v>0</v>
      </c>
      <c r="Y123" s="56">
        <v>0</v>
      </c>
      <c r="Z123" s="56">
        <v>0</v>
      </c>
      <c r="AA123" s="56">
        <v>107.027</v>
      </c>
      <c r="AB123" s="56">
        <v>0</v>
      </c>
      <c r="AC123" s="56">
        <v>43.669699999999999</v>
      </c>
      <c r="AD123" s="56">
        <v>0</v>
      </c>
      <c r="AE123" s="56">
        <v>0</v>
      </c>
      <c r="AF123" s="56">
        <v>366.69600000000003</v>
      </c>
      <c r="AG123" s="56">
        <v>0</v>
      </c>
      <c r="AH123" s="56">
        <v>0</v>
      </c>
      <c r="AI123" s="56">
        <v>0</v>
      </c>
      <c r="AJ123" s="56">
        <v>0</v>
      </c>
      <c r="AK123" s="56">
        <v>0</v>
      </c>
      <c r="AL123" s="56">
        <v>0</v>
      </c>
      <c r="AM123" s="56">
        <v>0</v>
      </c>
      <c r="AN123" s="56">
        <v>0</v>
      </c>
      <c r="AO123" s="56">
        <v>0</v>
      </c>
      <c r="AP123" s="56">
        <v>0</v>
      </c>
      <c r="AQ123" s="56">
        <v>20.99</v>
      </c>
      <c r="AR123" s="56">
        <v>10.29</v>
      </c>
      <c r="AS123" s="56">
        <v>1.17</v>
      </c>
      <c r="AT123" s="56">
        <v>0</v>
      </c>
      <c r="AU123" s="56">
        <v>8.56</v>
      </c>
      <c r="AV123" s="56">
        <v>0</v>
      </c>
      <c r="AW123" s="56">
        <v>0</v>
      </c>
      <c r="AX123" s="56">
        <v>5.55</v>
      </c>
      <c r="AY123" s="56">
        <v>14.02</v>
      </c>
      <c r="AZ123" s="56">
        <v>21.58</v>
      </c>
      <c r="BA123" s="56">
        <v>1.22</v>
      </c>
      <c r="BB123" s="56">
        <v>83.38</v>
      </c>
      <c r="BC123" s="56">
        <v>41.01</v>
      </c>
      <c r="BD123" s="56">
        <v>0</v>
      </c>
      <c r="BE123" s="56">
        <v>0.53687799999999997</v>
      </c>
      <c r="BF123" s="56">
        <v>1.2753799999999999E-2</v>
      </c>
      <c r="BG123" s="56">
        <v>0</v>
      </c>
      <c r="BH123" s="56">
        <v>0</v>
      </c>
      <c r="BI123" s="56">
        <v>0</v>
      </c>
      <c r="BJ123" s="56">
        <v>0</v>
      </c>
      <c r="BK123" s="56">
        <v>7.4915999999999996E-2</v>
      </c>
      <c r="BL123" s="56">
        <v>0.149842</v>
      </c>
      <c r="BM123" s="56">
        <v>0.25846799999999998</v>
      </c>
      <c r="BN123" s="56">
        <v>1.0530599999999999E-2</v>
      </c>
      <c r="BO123" s="56">
        <v>1.04339</v>
      </c>
      <c r="BP123" s="56">
        <v>0.54963099999999998</v>
      </c>
      <c r="BQ123" s="56">
        <v>190.25</v>
      </c>
      <c r="BR123" s="56">
        <v>277.30900000000003</v>
      </c>
      <c r="BS123" s="56">
        <v>111.69</v>
      </c>
      <c r="BT123" s="56">
        <v>0</v>
      </c>
      <c r="BU123" s="56">
        <v>0</v>
      </c>
      <c r="BV123" s="56">
        <v>505.55700000000002</v>
      </c>
      <c r="BW123" s="56">
        <v>948.80600000000004</v>
      </c>
      <c r="BX123" s="56">
        <v>2025.88</v>
      </c>
      <c r="BY123" s="56">
        <v>119.621</v>
      </c>
      <c r="BZ123" s="56">
        <v>4179.1099999999997</v>
      </c>
      <c r="CA123" s="56">
        <v>216</v>
      </c>
      <c r="CB123" s="56">
        <v>0</v>
      </c>
      <c r="CC123" s="56">
        <v>0</v>
      </c>
      <c r="CD123" s="56">
        <v>0</v>
      </c>
      <c r="CE123" s="56">
        <v>107.027</v>
      </c>
      <c r="CF123" s="56">
        <v>0</v>
      </c>
      <c r="CG123" s="56">
        <v>43.669699999999999</v>
      </c>
      <c r="CH123" s="56">
        <v>0</v>
      </c>
      <c r="CI123" s="56">
        <v>0</v>
      </c>
      <c r="CJ123" s="56">
        <v>366.69600000000003</v>
      </c>
      <c r="CK123" s="56">
        <v>0</v>
      </c>
      <c r="CL123" s="56">
        <v>0</v>
      </c>
      <c r="CM123" s="56">
        <v>0</v>
      </c>
      <c r="CN123" s="56">
        <v>0</v>
      </c>
      <c r="CO123" s="56">
        <v>0</v>
      </c>
      <c r="CP123" s="56">
        <v>0</v>
      </c>
      <c r="CQ123" s="56">
        <v>0</v>
      </c>
      <c r="CR123" s="56">
        <v>0</v>
      </c>
      <c r="CS123" s="56">
        <v>0</v>
      </c>
      <c r="CT123" s="56">
        <v>0</v>
      </c>
      <c r="CU123" s="56">
        <v>20.99</v>
      </c>
      <c r="CV123" s="56">
        <v>10.29</v>
      </c>
      <c r="CW123" s="56">
        <v>1.17</v>
      </c>
      <c r="CX123" s="56">
        <v>0</v>
      </c>
      <c r="CY123" s="56">
        <v>8.56</v>
      </c>
      <c r="CZ123" s="56">
        <v>5.55</v>
      </c>
      <c r="DA123" s="56">
        <v>14.02</v>
      </c>
      <c r="DB123" s="56">
        <v>21.58</v>
      </c>
      <c r="DC123" s="56">
        <v>1.22</v>
      </c>
      <c r="DD123" s="56">
        <v>83.38</v>
      </c>
      <c r="DE123" s="56">
        <v>41.01</v>
      </c>
      <c r="DF123" s="56">
        <v>0</v>
      </c>
      <c r="DG123" s="56">
        <v>0.53687600000000002</v>
      </c>
      <c r="DH123" s="56">
        <v>1.2753799999999999E-2</v>
      </c>
      <c r="DI123" s="56">
        <v>0</v>
      </c>
      <c r="DJ123" s="56">
        <v>0</v>
      </c>
      <c r="DK123" s="56">
        <v>7.4915999999999996E-2</v>
      </c>
      <c r="DL123" s="56">
        <v>0.149842</v>
      </c>
      <c r="DM123" s="56">
        <v>0.25846799999999998</v>
      </c>
      <c r="DN123" s="56">
        <v>1.0530599999999999E-2</v>
      </c>
      <c r="DO123" s="56">
        <v>1.04339</v>
      </c>
      <c r="DP123" s="56">
        <v>0.54962900000000003</v>
      </c>
      <c r="DQ123" s="56" t="s">
        <v>925</v>
      </c>
      <c r="DR123" s="56" t="s">
        <v>875</v>
      </c>
      <c r="DS123" s="56" t="s">
        <v>22</v>
      </c>
      <c r="DT123" s="59">
        <v>-2.2271199999999999E-6</v>
      </c>
      <c r="DU123" s="59">
        <v>-2.22554E-6</v>
      </c>
      <c r="DV123" s="56">
        <v>0</v>
      </c>
      <c r="DW123" s="56">
        <v>0</v>
      </c>
      <c r="DX123" s="56"/>
      <c r="DY123" s="56"/>
      <c r="DZ123" s="56"/>
      <c r="EA123" s="56"/>
      <c r="EB123" s="56"/>
      <c r="EC123" s="56"/>
      <c r="ED123" s="56"/>
      <c r="EE123" s="56"/>
      <c r="EF123" s="56"/>
      <c r="EG123" s="56"/>
      <c r="EH123" s="56"/>
      <c r="EI123" s="56"/>
      <c r="EJ123" s="56"/>
      <c r="EK123" s="56"/>
      <c r="EL123" s="56"/>
      <c r="EM123" s="56"/>
      <c r="EN123" s="56">
        <v>190.25</v>
      </c>
      <c r="EO123" s="56">
        <v>277.31</v>
      </c>
      <c r="EP123" s="56">
        <v>111.69</v>
      </c>
      <c r="EQ123" s="56">
        <v>0</v>
      </c>
      <c r="ER123" s="56">
        <v>0</v>
      </c>
      <c r="ES123" s="56">
        <v>0</v>
      </c>
      <c r="ET123" s="56">
        <v>0</v>
      </c>
      <c r="EU123" s="56">
        <v>505.55700000000002</v>
      </c>
      <c r="EV123" s="56">
        <v>948.80600000000004</v>
      </c>
      <c r="EW123" s="56">
        <v>2025.88</v>
      </c>
      <c r="EX123" s="56">
        <v>119.621</v>
      </c>
      <c r="EY123" s="56">
        <v>4179.12</v>
      </c>
      <c r="EZ123" s="56">
        <v>216</v>
      </c>
      <c r="FA123" s="56">
        <v>0</v>
      </c>
      <c r="FB123" s="56">
        <v>0</v>
      </c>
      <c r="FC123" s="56">
        <v>0</v>
      </c>
      <c r="FD123" s="56">
        <v>107.027</v>
      </c>
      <c r="FE123" s="56">
        <v>0</v>
      </c>
      <c r="FF123" s="56">
        <v>43.669699999999999</v>
      </c>
      <c r="FG123" s="56">
        <v>0</v>
      </c>
      <c r="FH123" s="56">
        <v>0</v>
      </c>
      <c r="FI123" s="56">
        <v>366.69600000000003</v>
      </c>
      <c r="FJ123" s="56">
        <v>0</v>
      </c>
      <c r="FK123" s="56">
        <v>0</v>
      </c>
      <c r="FL123" s="56">
        <v>0</v>
      </c>
      <c r="FM123" s="56">
        <v>0</v>
      </c>
      <c r="FN123" s="56">
        <v>0</v>
      </c>
      <c r="FO123" s="56">
        <v>0</v>
      </c>
      <c r="FP123" s="56">
        <v>0</v>
      </c>
      <c r="FQ123" s="56">
        <v>0</v>
      </c>
      <c r="FR123" s="56">
        <v>0</v>
      </c>
      <c r="FS123" s="56">
        <v>0</v>
      </c>
      <c r="FT123" s="56">
        <v>20.99</v>
      </c>
      <c r="FU123" s="56">
        <v>10.29</v>
      </c>
      <c r="FV123" s="56">
        <v>1.17</v>
      </c>
      <c r="FW123" s="56">
        <v>0</v>
      </c>
      <c r="FX123" s="56">
        <v>8.56</v>
      </c>
      <c r="FY123" s="56">
        <v>0</v>
      </c>
      <c r="FZ123" s="56">
        <v>0</v>
      </c>
      <c r="GA123" s="56">
        <v>5.55</v>
      </c>
      <c r="GB123" s="56">
        <v>14.02</v>
      </c>
      <c r="GC123" s="56">
        <v>21.58</v>
      </c>
      <c r="GD123" s="56">
        <v>1.22</v>
      </c>
      <c r="GE123" s="56">
        <v>83.38</v>
      </c>
      <c r="GF123" s="56">
        <v>0</v>
      </c>
      <c r="GG123" s="56">
        <v>0.53687799999999997</v>
      </c>
      <c r="GH123" s="56">
        <v>1.2753799999999999E-2</v>
      </c>
      <c r="GI123" s="56">
        <v>0</v>
      </c>
      <c r="GJ123" s="56">
        <v>0</v>
      </c>
      <c r="GK123" s="56">
        <v>0</v>
      </c>
      <c r="GL123" s="56">
        <v>0</v>
      </c>
      <c r="GM123" s="56">
        <v>7.4915999999999996E-2</v>
      </c>
      <c r="GN123" s="56">
        <v>0.149842</v>
      </c>
      <c r="GO123" s="56">
        <v>0.25846799999999998</v>
      </c>
      <c r="GP123" s="56">
        <v>1.0530599999999999E-2</v>
      </c>
      <c r="GQ123" s="56">
        <v>1.04339</v>
      </c>
      <c r="GR123" s="56">
        <v>420.762</v>
      </c>
      <c r="GS123" s="56">
        <v>1095.07</v>
      </c>
      <c r="GT123" s="56">
        <v>111.69</v>
      </c>
      <c r="GU123" s="56">
        <v>0</v>
      </c>
      <c r="GV123" s="56">
        <v>0</v>
      </c>
      <c r="GW123" s="56">
        <v>2135</v>
      </c>
      <c r="GX123" s="56">
        <v>930.00099999999998</v>
      </c>
      <c r="GY123" s="56">
        <v>2637.81</v>
      </c>
      <c r="GZ123" s="56">
        <v>297.5</v>
      </c>
      <c r="HA123" s="56">
        <v>7627.83</v>
      </c>
      <c r="HB123" s="56">
        <v>350.15800000000002</v>
      </c>
      <c r="HC123" s="56">
        <v>0</v>
      </c>
      <c r="HD123" s="56">
        <v>0</v>
      </c>
      <c r="HE123" s="56">
        <v>0</v>
      </c>
      <c r="HF123" s="56">
        <v>161.63900000000001</v>
      </c>
      <c r="HG123" s="56">
        <v>0</v>
      </c>
      <c r="HH123" s="56">
        <v>65.400000000000006</v>
      </c>
      <c r="HI123" s="56">
        <v>0</v>
      </c>
      <c r="HJ123" s="56">
        <v>0</v>
      </c>
      <c r="HK123" s="56">
        <v>577.19600000000003</v>
      </c>
      <c r="HL123" s="56">
        <v>0</v>
      </c>
      <c r="HM123" s="56">
        <v>0</v>
      </c>
      <c r="HN123" s="56">
        <v>0</v>
      </c>
      <c r="HO123" s="56">
        <v>0</v>
      </c>
      <c r="HP123" s="56">
        <v>0</v>
      </c>
      <c r="HQ123" s="56">
        <v>0</v>
      </c>
      <c r="HR123" s="56">
        <v>0</v>
      </c>
      <c r="HS123" s="56">
        <v>0</v>
      </c>
      <c r="HT123" s="56">
        <v>0</v>
      </c>
      <c r="HU123" s="56">
        <v>0</v>
      </c>
      <c r="HV123" s="56">
        <v>34.94</v>
      </c>
      <c r="HW123" s="56">
        <v>41.16</v>
      </c>
      <c r="HX123" s="56">
        <v>1.17</v>
      </c>
      <c r="HY123" s="56">
        <v>0</v>
      </c>
      <c r="HZ123" s="56">
        <v>12.93</v>
      </c>
      <c r="IA123" s="56">
        <v>23.83</v>
      </c>
      <c r="IB123" s="56">
        <v>14.92</v>
      </c>
      <c r="IC123" s="56">
        <v>28.35</v>
      </c>
      <c r="ID123" s="56">
        <v>2.86</v>
      </c>
      <c r="IE123" s="56">
        <v>160.16</v>
      </c>
      <c r="IF123" s="56">
        <v>0</v>
      </c>
      <c r="IG123" s="56">
        <v>2.2516400000000001</v>
      </c>
      <c r="IH123" s="56">
        <v>1.2753799999999999E-2</v>
      </c>
      <c r="II123" s="56">
        <v>0</v>
      </c>
      <c r="IJ123" s="56">
        <v>0</v>
      </c>
      <c r="IK123" s="56">
        <v>0.33579999999999999</v>
      </c>
      <c r="IL123" s="56">
        <v>0.11074100000000001</v>
      </c>
      <c r="IM123" s="56">
        <v>0.35138000000000003</v>
      </c>
      <c r="IN123" s="56">
        <v>4.1461199999999997E-3</v>
      </c>
      <c r="IO123" s="56">
        <v>3.0664600000000002</v>
      </c>
      <c r="IP123" s="56">
        <v>47.2</v>
      </c>
      <c r="IQ123" s="56">
        <v>0</v>
      </c>
      <c r="IR123" s="56">
        <v>47.2</v>
      </c>
      <c r="IS123" s="56">
        <v>0</v>
      </c>
      <c r="IT123" s="56">
        <v>0</v>
      </c>
      <c r="IU123" s="56">
        <v>13.2</v>
      </c>
      <c r="IV123" s="56">
        <v>27.81</v>
      </c>
      <c r="IW123" s="56">
        <v>13.2</v>
      </c>
      <c r="IX123" s="56">
        <v>27.81</v>
      </c>
      <c r="IY123" s="56">
        <v>13.2</v>
      </c>
      <c r="IZ123" s="56">
        <v>27.81</v>
      </c>
      <c r="JA123" s="56">
        <v>46.09</v>
      </c>
      <c r="JB123" s="56">
        <v>44.11</v>
      </c>
      <c r="JC123" s="56">
        <v>1</v>
      </c>
      <c r="JD123" s="56"/>
      <c r="JE123" s="56"/>
      <c r="JF123" s="56"/>
      <c r="JG123" s="56"/>
      <c r="JH123" s="56"/>
      <c r="JI123" s="56"/>
      <c r="JJ123" s="56"/>
      <c r="JK123" s="56"/>
      <c r="JL123" s="56"/>
      <c r="JM123" s="56"/>
      <c r="JN123" s="56"/>
      <c r="JO123" s="56"/>
    </row>
    <row r="124" spans="1:275" x14ac:dyDescent="0.25">
      <c r="A124" s="58">
        <v>43069.352569444447</v>
      </c>
      <c r="B124" s="56" t="s">
        <v>489</v>
      </c>
      <c r="C124" s="56" t="s">
        <v>680</v>
      </c>
      <c r="D124" s="56">
        <v>12</v>
      </c>
      <c r="E124" s="56">
        <v>1</v>
      </c>
      <c r="F124" s="56">
        <v>2100</v>
      </c>
      <c r="G124" s="56" t="s">
        <v>104</v>
      </c>
      <c r="H124" s="56" t="s">
        <v>105</v>
      </c>
      <c r="I124" s="56">
        <v>0</v>
      </c>
      <c r="J124" s="56">
        <v>47.2</v>
      </c>
      <c r="K124" s="56">
        <v>190.25</v>
      </c>
      <c r="L124" s="56">
        <v>277.31</v>
      </c>
      <c r="M124" s="56">
        <v>111.69</v>
      </c>
      <c r="N124" s="56">
        <v>0</v>
      </c>
      <c r="O124" s="56">
        <v>0</v>
      </c>
      <c r="P124" s="56">
        <v>0</v>
      </c>
      <c r="Q124" s="56">
        <v>0</v>
      </c>
      <c r="R124" s="56">
        <v>505.55700000000002</v>
      </c>
      <c r="S124" s="56">
        <v>948.80600000000004</v>
      </c>
      <c r="T124" s="56">
        <v>2025.88</v>
      </c>
      <c r="U124" s="56">
        <v>119.621</v>
      </c>
      <c r="V124" s="56">
        <v>4179.12</v>
      </c>
      <c r="W124" s="56">
        <v>216</v>
      </c>
      <c r="X124" s="56">
        <v>0</v>
      </c>
      <c r="Y124" s="56">
        <v>0</v>
      </c>
      <c r="Z124" s="56">
        <v>0</v>
      </c>
      <c r="AA124" s="56">
        <v>107.027</v>
      </c>
      <c r="AB124" s="56">
        <v>0</v>
      </c>
      <c r="AC124" s="56">
        <v>43.669699999999999</v>
      </c>
      <c r="AD124" s="56">
        <v>0</v>
      </c>
      <c r="AE124" s="56">
        <v>0</v>
      </c>
      <c r="AF124" s="56">
        <v>366.697</v>
      </c>
      <c r="AG124" s="56">
        <v>0</v>
      </c>
      <c r="AH124" s="56">
        <v>0</v>
      </c>
      <c r="AI124" s="56">
        <v>0</v>
      </c>
      <c r="AJ124" s="56">
        <v>0</v>
      </c>
      <c r="AK124" s="56">
        <v>0</v>
      </c>
      <c r="AL124" s="56">
        <v>0</v>
      </c>
      <c r="AM124" s="56">
        <v>0</v>
      </c>
      <c r="AN124" s="56">
        <v>0</v>
      </c>
      <c r="AO124" s="56">
        <v>0</v>
      </c>
      <c r="AP124" s="56">
        <v>0</v>
      </c>
      <c r="AQ124" s="56">
        <v>20.99</v>
      </c>
      <c r="AR124" s="56">
        <v>10.29</v>
      </c>
      <c r="AS124" s="56">
        <v>1.17</v>
      </c>
      <c r="AT124" s="56">
        <v>0</v>
      </c>
      <c r="AU124" s="56">
        <v>8.56</v>
      </c>
      <c r="AV124" s="56">
        <v>0</v>
      </c>
      <c r="AW124" s="56">
        <v>0</v>
      </c>
      <c r="AX124" s="56">
        <v>5.55</v>
      </c>
      <c r="AY124" s="56">
        <v>14.02</v>
      </c>
      <c r="AZ124" s="56">
        <v>21.58</v>
      </c>
      <c r="BA124" s="56">
        <v>1.22</v>
      </c>
      <c r="BB124" s="56">
        <v>83.38</v>
      </c>
      <c r="BC124" s="56">
        <v>41.01</v>
      </c>
      <c r="BD124" s="56">
        <v>0</v>
      </c>
      <c r="BE124" s="56">
        <v>0.53687799999999997</v>
      </c>
      <c r="BF124" s="56">
        <v>1.2753799999999999E-2</v>
      </c>
      <c r="BG124" s="56">
        <v>0</v>
      </c>
      <c r="BH124" s="56">
        <v>0</v>
      </c>
      <c r="BI124" s="56">
        <v>0</v>
      </c>
      <c r="BJ124" s="56">
        <v>0</v>
      </c>
      <c r="BK124" s="56">
        <v>7.4915999999999996E-2</v>
      </c>
      <c r="BL124" s="56">
        <v>0.149842</v>
      </c>
      <c r="BM124" s="56">
        <v>0.25846799999999998</v>
      </c>
      <c r="BN124" s="56">
        <v>1.0530599999999999E-2</v>
      </c>
      <c r="BO124" s="56">
        <v>1.04339</v>
      </c>
      <c r="BP124" s="56">
        <v>0.54963099999999998</v>
      </c>
      <c r="BQ124" s="56">
        <v>190.25</v>
      </c>
      <c r="BR124" s="56">
        <v>277.30900000000003</v>
      </c>
      <c r="BS124" s="56">
        <v>111.69</v>
      </c>
      <c r="BT124" s="56">
        <v>0</v>
      </c>
      <c r="BU124" s="56">
        <v>0</v>
      </c>
      <c r="BV124" s="56">
        <v>505.55700000000002</v>
      </c>
      <c r="BW124" s="56">
        <v>948.80600000000004</v>
      </c>
      <c r="BX124" s="56">
        <v>2025.88</v>
      </c>
      <c r="BY124" s="56">
        <v>119.621</v>
      </c>
      <c r="BZ124" s="56">
        <v>4179.1099999999997</v>
      </c>
      <c r="CA124" s="56">
        <v>216</v>
      </c>
      <c r="CB124" s="56">
        <v>0</v>
      </c>
      <c r="CC124" s="56">
        <v>0</v>
      </c>
      <c r="CD124" s="56">
        <v>0</v>
      </c>
      <c r="CE124" s="56">
        <v>107.027</v>
      </c>
      <c r="CF124" s="56">
        <v>0</v>
      </c>
      <c r="CG124" s="56">
        <v>43.669699999999999</v>
      </c>
      <c r="CH124" s="56">
        <v>0</v>
      </c>
      <c r="CI124" s="56">
        <v>0</v>
      </c>
      <c r="CJ124" s="56">
        <v>366.69600000000003</v>
      </c>
      <c r="CK124" s="56">
        <v>0</v>
      </c>
      <c r="CL124" s="56">
        <v>0</v>
      </c>
      <c r="CM124" s="56">
        <v>0</v>
      </c>
      <c r="CN124" s="56">
        <v>0</v>
      </c>
      <c r="CO124" s="56">
        <v>0</v>
      </c>
      <c r="CP124" s="56">
        <v>0</v>
      </c>
      <c r="CQ124" s="56">
        <v>0</v>
      </c>
      <c r="CR124" s="56">
        <v>0</v>
      </c>
      <c r="CS124" s="56">
        <v>0</v>
      </c>
      <c r="CT124" s="56">
        <v>0</v>
      </c>
      <c r="CU124" s="56">
        <v>20.99</v>
      </c>
      <c r="CV124" s="56">
        <v>10.29</v>
      </c>
      <c r="CW124" s="56">
        <v>1.17</v>
      </c>
      <c r="CX124" s="56">
        <v>0</v>
      </c>
      <c r="CY124" s="56">
        <v>8.56</v>
      </c>
      <c r="CZ124" s="56">
        <v>5.55</v>
      </c>
      <c r="DA124" s="56">
        <v>14.02</v>
      </c>
      <c r="DB124" s="56">
        <v>21.58</v>
      </c>
      <c r="DC124" s="56">
        <v>1.22</v>
      </c>
      <c r="DD124" s="56">
        <v>83.38</v>
      </c>
      <c r="DE124" s="56">
        <v>41.01</v>
      </c>
      <c r="DF124" s="56">
        <v>0</v>
      </c>
      <c r="DG124" s="56">
        <v>0.53687600000000002</v>
      </c>
      <c r="DH124" s="56">
        <v>1.2753799999999999E-2</v>
      </c>
      <c r="DI124" s="56">
        <v>0</v>
      </c>
      <c r="DJ124" s="56">
        <v>0</v>
      </c>
      <c r="DK124" s="56">
        <v>7.4915999999999996E-2</v>
      </c>
      <c r="DL124" s="56">
        <v>0.149842</v>
      </c>
      <c r="DM124" s="56">
        <v>0.25846799999999998</v>
      </c>
      <c r="DN124" s="56">
        <v>1.0530599999999999E-2</v>
      </c>
      <c r="DO124" s="56">
        <v>1.04339</v>
      </c>
      <c r="DP124" s="56">
        <v>0.54962900000000003</v>
      </c>
      <c r="DQ124" s="56" t="s">
        <v>925</v>
      </c>
      <c r="DR124" s="56" t="s">
        <v>875</v>
      </c>
      <c r="DS124" s="56" t="s">
        <v>22</v>
      </c>
      <c r="DT124" s="59">
        <v>-2.2271199999999999E-6</v>
      </c>
      <c r="DU124" s="59">
        <v>-2.22554E-6</v>
      </c>
      <c r="DV124" s="56">
        <v>0</v>
      </c>
      <c r="DW124" s="56">
        <v>0</v>
      </c>
      <c r="DX124" s="56"/>
      <c r="DY124" s="56"/>
      <c r="DZ124" s="56"/>
      <c r="EA124" s="56"/>
      <c r="EB124" s="56"/>
      <c r="EC124" s="56"/>
      <c r="ED124" s="56"/>
      <c r="EE124" s="56"/>
      <c r="EF124" s="56"/>
      <c r="EG124" s="56"/>
      <c r="EH124" s="56"/>
      <c r="EI124" s="56"/>
      <c r="EJ124" s="56"/>
      <c r="EK124" s="56"/>
      <c r="EL124" s="56"/>
      <c r="EM124" s="56"/>
      <c r="EN124" s="56">
        <v>190.25</v>
      </c>
      <c r="EO124" s="56">
        <v>277.31</v>
      </c>
      <c r="EP124" s="56">
        <v>111.69</v>
      </c>
      <c r="EQ124" s="56">
        <v>0</v>
      </c>
      <c r="ER124" s="56">
        <v>0</v>
      </c>
      <c r="ES124" s="56">
        <v>0</v>
      </c>
      <c r="ET124" s="56">
        <v>0</v>
      </c>
      <c r="EU124" s="56">
        <v>505.55700000000002</v>
      </c>
      <c r="EV124" s="56">
        <v>948.80600000000004</v>
      </c>
      <c r="EW124" s="56">
        <v>2025.88</v>
      </c>
      <c r="EX124" s="56">
        <v>119.621</v>
      </c>
      <c r="EY124" s="56">
        <v>4179.12</v>
      </c>
      <c r="EZ124" s="56">
        <v>216</v>
      </c>
      <c r="FA124" s="56">
        <v>0</v>
      </c>
      <c r="FB124" s="56">
        <v>0</v>
      </c>
      <c r="FC124" s="56">
        <v>0</v>
      </c>
      <c r="FD124" s="56">
        <v>107.027</v>
      </c>
      <c r="FE124" s="56">
        <v>0</v>
      </c>
      <c r="FF124" s="56">
        <v>43.669699999999999</v>
      </c>
      <c r="FG124" s="56">
        <v>0</v>
      </c>
      <c r="FH124" s="56">
        <v>0</v>
      </c>
      <c r="FI124" s="56">
        <v>366.697</v>
      </c>
      <c r="FJ124" s="56">
        <v>0</v>
      </c>
      <c r="FK124" s="56">
        <v>0</v>
      </c>
      <c r="FL124" s="56">
        <v>0</v>
      </c>
      <c r="FM124" s="56">
        <v>0</v>
      </c>
      <c r="FN124" s="56">
        <v>0</v>
      </c>
      <c r="FO124" s="56">
        <v>0</v>
      </c>
      <c r="FP124" s="56">
        <v>0</v>
      </c>
      <c r="FQ124" s="56">
        <v>0</v>
      </c>
      <c r="FR124" s="56">
        <v>0</v>
      </c>
      <c r="FS124" s="56">
        <v>0</v>
      </c>
      <c r="FT124" s="56">
        <v>20.99</v>
      </c>
      <c r="FU124" s="56">
        <v>10.29</v>
      </c>
      <c r="FV124" s="56">
        <v>1.17</v>
      </c>
      <c r="FW124" s="56">
        <v>0</v>
      </c>
      <c r="FX124" s="56">
        <v>8.56</v>
      </c>
      <c r="FY124" s="56">
        <v>0</v>
      </c>
      <c r="FZ124" s="56">
        <v>0</v>
      </c>
      <c r="GA124" s="56">
        <v>5.55</v>
      </c>
      <c r="GB124" s="56">
        <v>14.02</v>
      </c>
      <c r="GC124" s="56">
        <v>21.58</v>
      </c>
      <c r="GD124" s="56">
        <v>1.22</v>
      </c>
      <c r="GE124" s="56">
        <v>83.38</v>
      </c>
      <c r="GF124" s="56">
        <v>0</v>
      </c>
      <c r="GG124" s="56">
        <v>0.53687799999999997</v>
      </c>
      <c r="GH124" s="56">
        <v>1.2753799999999999E-2</v>
      </c>
      <c r="GI124" s="56">
        <v>0</v>
      </c>
      <c r="GJ124" s="56">
        <v>0</v>
      </c>
      <c r="GK124" s="56">
        <v>0</v>
      </c>
      <c r="GL124" s="56">
        <v>0</v>
      </c>
      <c r="GM124" s="56">
        <v>7.4915999999999996E-2</v>
      </c>
      <c r="GN124" s="56">
        <v>0.149842</v>
      </c>
      <c r="GO124" s="56">
        <v>0.25846799999999998</v>
      </c>
      <c r="GP124" s="56">
        <v>1.0530599999999999E-2</v>
      </c>
      <c r="GQ124" s="56">
        <v>1.04339</v>
      </c>
      <c r="GR124" s="56">
        <v>420.762</v>
      </c>
      <c r="GS124" s="56">
        <v>1095.07</v>
      </c>
      <c r="GT124" s="56">
        <v>111.69</v>
      </c>
      <c r="GU124" s="56">
        <v>0</v>
      </c>
      <c r="GV124" s="56">
        <v>0</v>
      </c>
      <c r="GW124" s="56">
        <v>2135</v>
      </c>
      <c r="GX124" s="56">
        <v>930.00099999999998</v>
      </c>
      <c r="GY124" s="56">
        <v>2637.81</v>
      </c>
      <c r="GZ124" s="56">
        <v>297.5</v>
      </c>
      <c r="HA124" s="56">
        <v>7627.83</v>
      </c>
      <c r="HB124" s="56">
        <v>350.15800000000002</v>
      </c>
      <c r="HC124" s="56">
        <v>0</v>
      </c>
      <c r="HD124" s="56">
        <v>0</v>
      </c>
      <c r="HE124" s="56">
        <v>0</v>
      </c>
      <c r="HF124" s="56">
        <v>161.63900000000001</v>
      </c>
      <c r="HG124" s="56">
        <v>0</v>
      </c>
      <c r="HH124" s="56">
        <v>65.400000000000006</v>
      </c>
      <c r="HI124" s="56">
        <v>0</v>
      </c>
      <c r="HJ124" s="56">
        <v>0</v>
      </c>
      <c r="HK124" s="56">
        <v>577.19600000000003</v>
      </c>
      <c r="HL124" s="56">
        <v>0</v>
      </c>
      <c r="HM124" s="56">
        <v>0</v>
      </c>
      <c r="HN124" s="56">
        <v>0</v>
      </c>
      <c r="HO124" s="56">
        <v>0</v>
      </c>
      <c r="HP124" s="56">
        <v>0</v>
      </c>
      <c r="HQ124" s="56">
        <v>0</v>
      </c>
      <c r="HR124" s="56">
        <v>0</v>
      </c>
      <c r="HS124" s="56">
        <v>0</v>
      </c>
      <c r="HT124" s="56">
        <v>0</v>
      </c>
      <c r="HU124" s="56">
        <v>0</v>
      </c>
      <c r="HV124" s="56">
        <v>34.94</v>
      </c>
      <c r="HW124" s="56">
        <v>41.16</v>
      </c>
      <c r="HX124" s="56">
        <v>1.17</v>
      </c>
      <c r="HY124" s="56">
        <v>0</v>
      </c>
      <c r="HZ124" s="56">
        <v>12.93</v>
      </c>
      <c r="IA124" s="56">
        <v>23.83</v>
      </c>
      <c r="IB124" s="56">
        <v>14.92</v>
      </c>
      <c r="IC124" s="56">
        <v>28.35</v>
      </c>
      <c r="ID124" s="56">
        <v>2.86</v>
      </c>
      <c r="IE124" s="56">
        <v>160.16</v>
      </c>
      <c r="IF124" s="56">
        <v>0</v>
      </c>
      <c r="IG124" s="56">
        <v>2.2516400000000001</v>
      </c>
      <c r="IH124" s="56">
        <v>1.2753799999999999E-2</v>
      </c>
      <c r="II124" s="56">
        <v>0</v>
      </c>
      <c r="IJ124" s="56">
        <v>0</v>
      </c>
      <c r="IK124" s="56">
        <v>0.33579999999999999</v>
      </c>
      <c r="IL124" s="56">
        <v>0.11074100000000001</v>
      </c>
      <c r="IM124" s="56">
        <v>0.35138000000000003</v>
      </c>
      <c r="IN124" s="56">
        <v>4.1461199999999997E-3</v>
      </c>
      <c r="IO124" s="56">
        <v>3.0664600000000002</v>
      </c>
      <c r="IP124" s="56">
        <v>47.2</v>
      </c>
      <c r="IQ124" s="56">
        <v>0</v>
      </c>
      <c r="IR124" s="56">
        <v>47.2</v>
      </c>
      <c r="IS124" s="56">
        <v>0</v>
      </c>
      <c r="IT124" s="56">
        <v>0</v>
      </c>
      <c r="IU124" s="56">
        <v>13.2</v>
      </c>
      <c r="IV124" s="56">
        <v>27.81</v>
      </c>
      <c r="IW124" s="56">
        <v>13.2</v>
      </c>
      <c r="IX124" s="56">
        <v>27.81</v>
      </c>
      <c r="IY124" s="56">
        <v>13.2</v>
      </c>
      <c r="IZ124" s="56">
        <v>27.81</v>
      </c>
      <c r="JA124" s="56">
        <v>46.09</v>
      </c>
      <c r="JB124" s="56">
        <v>44.11</v>
      </c>
      <c r="JC124" s="56">
        <v>1</v>
      </c>
      <c r="JD124" s="56"/>
      <c r="JE124" s="56"/>
      <c r="JF124" s="56"/>
      <c r="JG124" s="56"/>
      <c r="JH124" s="56"/>
      <c r="JI124" s="56"/>
      <c r="JJ124" s="56"/>
      <c r="JK124" s="56"/>
      <c r="JL124" s="56"/>
      <c r="JM124" s="56"/>
      <c r="JN124" s="56"/>
      <c r="JO124" s="56"/>
    </row>
    <row r="125" spans="1:275" x14ac:dyDescent="0.25">
      <c r="A125" s="58">
        <v>43069.352939814817</v>
      </c>
      <c r="B125" s="56" t="s">
        <v>490</v>
      </c>
      <c r="C125" s="56" t="s">
        <v>674</v>
      </c>
      <c r="D125" s="56">
        <v>12</v>
      </c>
      <c r="E125" s="56">
        <v>1</v>
      </c>
      <c r="F125" s="56">
        <v>2100</v>
      </c>
      <c r="G125" s="56" t="s">
        <v>104</v>
      </c>
      <c r="H125" s="56" t="s">
        <v>134</v>
      </c>
      <c r="I125" s="56">
        <v>-1.03</v>
      </c>
      <c r="J125" s="56">
        <v>47.7</v>
      </c>
      <c r="K125" s="56">
        <v>188.381</v>
      </c>
      <c r="L125" s="56">
        <v>298.93099999999998</v>
      </c>
      <c r="M125" s="56">
        <v>111.69</v>
      </c>
      <c r="N125" s="56">
        <v>0</v>
      </c>
      <c r="O125" s="56">
        <v>0</v>
      </c>
      <c r="P125" s="56">
        <v>0</v>
      </c>
      <c r="Q125" s="56">
        <v>0</v>
      </c>
      <c r="R125" s="56">
        <v>505.55700000000002</v>
      </c>
      <c r="S125" s="56">
        <v>948.08199999999999</v>
      </c>
      <c r="T125" s="56">
        <v>2025.88</v>
      </c>
      <c r="U125" s="56">
        <v>119.621</v>
      </c>
      <c r="V125" s="56">
        <v>4198.1400000000003</v>
      </c>
      <c r="W125" s="56">
        <v>213.87700000000001</v>
      </c>
      <c r="X125" s="56">
        <v>0</v>
      </c>
      <c r="Y125" s="56">
        <v>0</v>
      </c>
      <c r="Z125" s="56">
        <v>0</v>
      </c>
      <c r="AA125" s="56">
        <v>107.027</v>
      </c>
      <c r="AB125" s="56">
        <v>0</v>
      </c>
      <c r="AC125" s="56">
        <v>43.669699999999999</v>
      </c>
      <c r="AD125" s="56">
        <v>0</v>
      </c>
      <c r="AE125" s="56">
        <v>0</v>
      </c>
      <c r="AF125" s="56">
        <v>364.57400000000001</v>
      </c>
      <c r="AG125" s="56">
        <v>0</v>
      </c>
      <c r="AH125" s="56">
        <v>0</v>
      </c>
      <c r="AI125" s="56">
        <v>0</v>
      </c>
      <c r="AJ125" s="56">
        <v>0</v>
      </c>
      <c r="AK125" s="56">
        <v>0</v>
      </c>
      <c r="AL125" s="56">
        <v>0</v>
      </c>
      <c r="AM125" s="56">
        <v>0</v>
      </c>
      <c r="AN125" s="56">
        <v>0</v>
      </c>
      <c r="AO125" s="56">
        <v>0</v>
      </c>
      <c r="AP125" s="56">
        <v>0</v>
      </c>
      <c r="AQ125" s="56">
        <v>20.78</v>
      </c>
      <c r="AR125" s="56">
        <v>11.53</v>
      </c>
      <c r="AS125" s="56">
        <v>1.17</v>
      </c>
      <c r="AT125" s="56">
        <v>0</v>
      </c>
      <c r="AU125" s="56">
        <v>8.56</v>
      </c>
      <c r="AV125" s="56">
        <v>0</v>
      </c>
      <c r="AW125" s="56">
        <v>0</v>
      </c>
      <c r="AX125" s="56">
        <v>5.55</v>
      </c>
      <c r="AY125" s="56">
        <v>14</v>
      </c>
      <c r="AZ125" s="56">
        <v>21.58</v>
      </c>
      <c r="BA125" s="56">
        <v>1.22</v>
      </c>
      <c r="BB125" s="56">
        <v>84.39</v>
      </c>
      <c r="BC125" s="56">
        <v>42.04</v>
      </c>
      <c r="BD125" s="56">
        <v>0</v>
      </c>
      <c r="BE125" s="56">
        <v>0.61461299999999996</v>
      </c>
      <c r="BF125" s="56">
        <v>1.2753799999999999E-2</v>
      </c>
      <c r="BG125" s="56">
        <v>0</v>
      </c>
      <c r="BH125" s="56">
        <v>0</v>
      </c>
      <c r="BI125" s="56">
        <v>0</v>
      </c>
      <c r="BJ125" s="56">
        <v>0</v>
      </c>
      <c r="BK125" s="56">
        <v>7.4915999999999996E-2</v>
      </c>
      <c r="BL125" s="56">
        <v>0.14910599999999999</v>
      </c>
      <c r="BM125" s="56">
        <v>0.25846799999999998</v>
      </c>
      <c r="BN125" s="56">
        <v>1.0530599999999999E-2</v>
      </c>
      <c r="BO125" s="56">
        <v>1.12039</v>
      </c>
      <c r="BP125" s="56">
        <v>0.62736700000000001</v>
      </c>
      <c r="BQ125" s="56">
        <v>190.25</v>
      </c>
      <c r="BR125" s="56">
        <v>277.30900000000003</v>
      </c>
      <c r="BS125" s="56">
        <v>111.69</v>
      </c>
      <c r="BT125" s="56">
        <v>0</v>
      </c>
      <c r="BU125" s="56">
        <v>0</v>
      </c>
      <c r="BV125" s="56">
        <v>505.55700000000002</v>
      </c>
      <c r="BW125" s="56">
        <v>948.80600000000004</v>
      </c>
      <c r="BX125" s="56">
        <v>2025.88</v>
      </c>
      <c r="BY125" s="56">
        <v>119.621</v>
      </c>
      <c r="BZ125" s="56">
        <v>4179.1099999999997</v>
      </c>
      <c r="CA125" s="56">
        <v>216</v>
      </c>
      <c r="CB125" s="56">
        <v>0</v>
      </c>
      <c r="CC125" s="56">
        <v>0</v>
      </c>
      <c r="CD125" s="56">
        <v>0</v>
      </c>
      <c r="CE125" s="56">
        <v>107.027</v>
      </c>
      <c r="CF125" s="56">
        <v>0</v>
      </c>
      <c r="CG125" s="56">
        <v>43.669699999999999</v>
      </c>
      <c r="CH125" s="56">
        <v>0</v>
      </c>
      <c r="CI125" s="56">
        <v>0</v>
      </c>
      <c r="CJ125" s="56">
        <v>366.69600000000003</v>
      </c>
      <c r="CK125" s="56">
        <v>0</v>
      </c>
      <c r="CL125" s="56">
        <v>0</v>
      </c>
      <c r="CM125" s="56">
        <v>0</v>
      </c>
      <c r="CN125" s="56">
        <v>0</v>
      </c>
      <c r="CO125" s="56">
        <v>0</v>
      </c>
      <c r="CP125" s="56">
        <v>0</v>
      </c>
      <c r="CQ125" s="56">
        <v>0</v>
      </c>
      <c r="CR125" s="56">
        <v>0</v>
      </c>
      <c r="CS125" s="56">
        <v>0</v>
      </c>
      <c r="CT125" s="56">
        <v>0</v>
      </c>
      <c r="CU125" s="56">
        <v>20.99</v>
      </c>
      <c r="CV125" s="56">
        <v>10.29</v>
      </c>
      <c r="CW125" s="56">
        <v>1.17</v>
      </c>
      <c r="CX125" s="56">
        <v>0</v>
      </c>
      <c r="CY125" s="56">
        <v>8.56</v>
      </c>
      <c r="CZ125" s="56">
        <v>5.55</v>
      </c>
      <c r="DA125" s="56">
        <v>14.02</v>
      </c>
      <c r="DB125" s="56">
        <v>21.58</v>
      </c>
      <c r="DC125" s="56">
        <v>1.22</v>
      </c>
      <c r="DD125" s="56">
        <v>83.38</v>
      </c>
      <c r="DE125" s="56">
        <v>41.01</v>
      </c>
      <c r="DF125" s="56">
        <v>0</v>
      </c>
      <c r="DG125" s="56">
        <v>0.53687600000000002</v>
      </c>
      <c r="DH125" s="56">
        <v>1.2753799999999999E-2</v>
      </c>
      <c r="DI125" s="56">
        <v>0</v>
      </c>
      <c r="DJ125" s="56">
        <v>0</v>
      </c>
      <c r="DK125" s="56">
        <v>7.4915999999999996E-2</v>
      </c>
      <c r="DL125" s="56">
        <v>0.149842</v>
      </c>
      <c r="DM125" s="56">
        <v>0.25846799999999998</v>
      </c>
      <c r="DN125" s="56">
        <v>1.0530599999999999E-2</v>
      </c>
      <c r="DO125" s="56">
        <v>1.04339</v>
      </c>
      <c r="DP125" s="56">
        <v>0.54962900000000003</v>
      </c>
      <c r="DQ125" s="56" t="s">
        <v>925</v>
      </c>
      <c r="DR125" s="56" t="s">
        <v>875</v>
      </c>
      <c r="DS125" s="56" t="s">
        <v>22</v>
      </c>
      <c r="DT125" s="56">
        <v>-7.7001700000000006E-2</v>
      </c>
      <c r="DU125" s="56">
        <v>-7.7737799999999996E-2</v>
      </c>
      <c r="DV125" s="56">
        <v>-1.21132</v>
      </c>
      <c r="DW125" s="56">
        <v>-2.5115799999999999</v>
      </c>
      <c r="DX125" s="56"/>
      <c r="DY125" s="56"/>
      <c r="DZ125" s="56"/>
      <c r="EA125" s="56"/>
      <c r="EB125" s="56"/>
      <c r="EC125" s="56"/>
      <c r="ED125" s="56"/>
      <c r="EE125" s="56"/>
      <c r="EF125" s="56"/>
      <c r="EG125" s="56"/>
      <c r="EH125" s="56"/>
      <c r="EI125" s="56"/>
      <c r="EJ125" s="56"/>
      <c r="EK125" s="56"/>
      <c r="EL125" s="56"/>
      <c r="EM125" s="56"/>
      <c r="EN125" s="56">
        <v>188.381</v>
      </c>
      <c r="EO125" s="56">
        <v>298.93099999999998</v>
      </c>
      <c r="EP125" s="56">
        <v>111.69</v>
      </c>
      <c r="EQ125" s="56">
        <v>0</v>
      </c>
      <c r="ER125" s="56">
        <v>0</v>
      </c>
      <c r="ES125" s="56">
        <v>0</v>
      </c>
      <c r="ET125" s="56">
        <v>0</v>
      </c>
      <c r="EU125" s="56">
        <v>505.55700000000002</v>
      </c>
      <c r="EV125" s="56">
        <v>948.08199999999999</v>
      </c>
      <c r="EW125" s="56">
        <v>2025.88</v>
      </c>
      <c r="EX125" s="56">
        <v>119.621</v>
      </c>
      <c r="EY125" s="56">
        <v>4198.1400000000003</v>
      </c>
      <c r="EZ125" s="56">
        <v>213.87700000000001</v>
      </c>
      <c r="FA125" s="56">
        <v>0</v>
      </c>
      <c r="FB125" s="56">
        <v>0</v>
      </c>
      <c r="FC125" s="56">
        <v>0</v>
      </c>
      <c r="FD125" s="56">
        <v>107.027</v>
      </c>
      <c r="FE125" s="56">
        <v>0</v>
      </c>
      <c r="FF125" s="56">
        <v>43.669699999999999</v>
      </c>
      <c r="FG125" s="56">
        <v>0</v>
      </c>
      <c r="FH125" s="56">
        <v>0</v>
      </c>
      <c r="FI125" s="56">
        <v>364.57400000000001</v>
      </c>
      <c r="FJ125" s="56">
        <v>0</v>
      </c>
      <c r="FK125" s="56">
        <v>0</v>
      </c>
      <c r="FL125" s="56">
        <v>0</v>
      </c>
      <c r="FM125" s="56">
        <v>0</v>
      </c>
      <c r="FN125" s="56">
        <v>0</v>
      </c>
      <c r="FO125" s="56">
        <v>0</v>
      </c>
      <c r="FP125" s="56">
        <v>0</v>
      </c>
      <c r="FQ125" s="56">
        <v>0</v>
      </c>
      <c r="FR125" s="56">
        <v>0</v>
      </c>
      <c r="FS125" s="56">
        <v>0</v>
      </c>
      <c r="FT125" s="56">
        <v>20.78</v>
      </c>
      <c r="FU125" s="56">
        <v>11.53</v>
      </c>
      <c r="FV125" s="56">
        <v>1.17</v>
      </c>
      <c r="FW125" s="56">
        <v>0</v>
      </c>
      <c r="FX125" s="56">
        <v>8.56</v>
      </c>
      <c r="FY125" s="56">
        <v>0</v>
      </c>
      <c r="FZ125" s="56">
        <v>0</v>
      </c>
      <c r="GA125" s="56">
        <v>5.55</v>
      </c>
      <c r="GB125" s="56">
        <v>14</v>
      </c>
      <c r="GC125" s="56">
        <v>21.58</v>
      </c>
      <c r="GD125" s="56">
        <v>1.22</v>
      </c>
      <c r="GE125" s="56">
        <v>84.39</v>
      </c>
      <c r="GF125" s="56">
        <v>0</v>
      </c>
      <c r="GG125" s="56">
        <v>0.61461299999999996</v>
      </c>
      <c r="GH125" s="56">
        <v>1.2753799999999999E-2</v>
      </c>
      <c r="GI125" s="56">
        <v>0</v>
      </c>
      <c r="GJ125" s="56">
        <v>0</v>
      </c>
      <c r="GK125" s="56">
        <v>0</v>
      </c>
      <c r="GL125" s="56">
        <v>0</v>
      </c>
      <c r="GM125" s="56">
        <v>7.4915999999999996E-2</v>
      </c>
      <c r="GN125" s="56">
        <v>0.14910599999999999</v>
      </c>
      <c r="GO125" s="56">
        <v>0.25846799999999998</v>
      </c>
      <c r="GP125" s="56">
        <v>1.0530599999999999E-2</v>
      </c>
      <c r="GQ125" s="56">
        <v>1.12039</v>
      </c>
      <c r="GR125" s="56">
        <v>420.762</v>
      </c>
      <c r="GS125" s="56">
        <v>1095.07</v>
      </c>
      <c r="GT125" s="56">
        <v>111.69</v>
      </c>
      <c r="GU125" s="56">
        <v>0</v>
      </c>
      <c r="GV125" s="56">
        <v>0</v>
      </c>
      <c r="GW125" s="56">
        <v>2135</v>
      </c>
      <c r="GX125" s="56">
        <v>930.00099999999998</v>
      </c>
      <c r="GY125" s="56">
        <v>2637.81</v>
      </c>
      <c r="GZ125" s="56">
        <v>297.5</v>
      </c>
      <c r="HA125" s="56">
        <v>7627.83</v>
      </c>
      <c r="HB125" s="56">
        <v>350.15800000000002</v>
      </c>
      <c r="HC125" s="56">
        <v>0</v>
      </c>
      <c r="HD125" s="56">
        <v>0</v>
      </c>
      <c r="HE125" s="56">
        <v>0</v>
      </c>
      <c r="HF125" s="56">
        <v>161.63900000000001</v>
      </c>
      <c r="HG125" s="56">
        <v>0</v>
      </c>
      <c r="HH125" s="56">
        <v>65.400000000000006</v>
      </c>
      <c r="HI125" s="56">
        <v>0</v>
      </c>
      <c r="HJ125" s="56">
        <v>0</v>
      </c>
      <c r="HK125" s="56">
        <v>577.19600000000003</v>
      </c>
      <c r="HL125" s="56">
        <v>0</v>
      </c>
      <c r="HM125" s="56">
        <v>0</v>
      </c>
      <c r="HN125" s="56">
        <v>0</v>
      </c>
      <c r="HO125" s="56">
        <v>0</v>
      </c>
      <c r="HP125" s="56">
        <v>0</v>
      </c>
      <c r="HQ125" s="56">
        <v>0</v>
      </c>
      <c r="HR125" s="56">
        <v>0</v>
      </c>
      <c r="HS125" s="56">
        <v>0</v>
      </c>
      <c r="HT125" s="56">
        <v>0</v>
      </c>
      <c r="HU125" s="56">
        <v>0</v>
      </c>
      <c r="HV125" s="56">
        <v>34.94</v>
      </c>
      <c r="HW125" s="56">
        <v>41.16</v>
      </c>
      <c r="HX125" s="56">
        <v>1.17</v>
      </c>
      <c r="HY125" s="56">
        <v>0</v>
      </c>
      <c r="HZ125" s="56">
        <v>12.93</v>
      </c>
      <c r="IA125" s="56">
        <v>23.83</v>
      </c>
      <c r="IB125" s="56">
        <v>14.92</v>
      </c>
      <c r="IC125" s="56">
        <v>28.35</v>
      </c>
      <c r="ID125" s="56">
        <v>2.86</v>
      </c>
      <c r="IE125" s="56">
        <v>160.16</v>
      </c>
      <c r="IF125" s="56">
        <v>0</v>
      </c>
      <c r="IG125" s="56">
        <v>2.2516400000000001</v>
      </c>
      <c r="IH125" s="56">
        <v>1.2753799999999999E-2</v>
      </c>
      <c r="II125" s="56">
        <v>0</v>
      </c>
      <c r="IJ125" s="56">
        <v>0</v>
      </c>
      <c r="IK125" s="56">
        <v>0.33579999999999999</v>
      </c>
      <c r="IL125" s="56">
        <v>0.11074100000000001</v>
      </c>
      <c r="IM125" s="56">
        <v>0.35138000000000003</v>
      </c>
      <c r="IN125" s="56">
        <v>4.1461199999999997E-3</v>
      </c>
      <c r="IO125" s="56">
        <v>3.0664600000000002</v>
      </c>
      <c r="IP125" s="56">
        <v>47.7</v>
      </c>
      <c r="IQ125" s="56">
        <v>0</v>
      </c>
      <c r="IR125" s="56">
        <v>47.2</v>
      </c>
      <c r="IS125" s="56">
        <v>0</v>
      </c>
      <c r="IT125" s="56">
        <v>0</v>
      </c>
      <c r="IU125" s="56">
        <v>14.42</v>
      </c>
      <c r="IV125" s="56">
        <v>27.62</v>
      </c>
      <c r="IW125" s="56">
        <v>13.2</v>
      </c>
      <c r="IX125" s="56">
        <v>27.81</v>
      </c>
      <c r="IY125" s="56">
        <v>14.42</v>
      </c>
      <c r="IZ125" s="56">
        <v>27.62</v>
      </c>
      <c r="JA125" s="56">
        <v>46.09</v>
      </c>
      <c r="JB125" s="56">
        <v>44.11</v>
      </c>
      <c r="JC125" s="56">
        <v>1</v>
      </c>
      <c r="JD125" s="56"/>
      <c r="JE125" s="56"/>
      <c r="JF125" s="56"/>
      <c r="JG125" s="56"/>
      <c r="JH125" s="56"/>
      <c r="JI125" s="56"/>
      <c r="JJ125" s="56"/>
      <c r="JK125" s="56"/>
      <c r="JL125" s="56"/>
      <c r="JM125" s="56"/>
      <c r="JN125" s="56"/>
      <c r="JO125" s="56"/>
    </row>
    <row r="126" spans="1:275" x14ac:dyDescent="0.25">
      <c r="A126" s="58">
        <v>43069.352511574078</v>
      </c>
      <c r="B126" s="56" t="s">
        <v>491</v>
      </c>
      <c r="C126" s="56" t="s">
        <v>675</v>
      </c>
      <c r="D126" s="56">
        <v>12</v>
      </c>
      <c r="E126" s="56">
        <v>1</v>
      </c>
      <c r="F126" s="56">
        <v>2100</v>
      </c>
      <c r="G126" s="56" t="s">
        <v>104</v>
      </c>
      <c r="H126" s="56" t="s">
        <v>134</v>
      </c>
      <c r="I126" s="56">
        <v>4.05</v>
      </c>
      <c r="J126" s="56">
        <v>48.6</v>
      </c>
      <c r="K126" s="56">
        <v>181.29499999999999</v>
      </c>
      <c r="L126" s="56">
        <v>211.24199999999999</v>
      </c>
      <c r="M126" s="56">
        <v>111.69</v>
      </c>
      <c r="N126" s="56">
        <v>0</v>
      </c>
      <c r="O126" s="56">
        <v>0</v>
      </c>
      <c r="P126" s="56">
        <v>0</v>
      </c>
      <c r="Q126" s="56">
        <v>0</v>
      </c>
      <c r="R126" s="56">
        <v>505.55700000000002</v>
      </c>
      <c r="S126" s="56">
        <v>943.8</v>
      </c>
      <c r="T126" s="56">
        <v>2025.88</v>
      </c>
      <c r="U126" s="56">
        <v>119.621</v>
      </c>
      <c r="V126" s="56">
        <v>4099.09</v>
      </c>
      <c r="W126" s="56">
        <v>205.833</v>
      </c>
      <c r="X126" s="56">
        <v>0</v>
      </c>
      <c r="Y126" s="56">
        <v>0</v>
      </c>
      <c r="Z126" s="56">
        <v>0</v>
      </c>
      <c r="AA126" s="56">
        <v>107.027</v>
      </c>
      <c r="AB126" s="56">
        <v>0</v>
      </c>
      <c r="AC126" s="56">
        <v>43.669699999999999</v>
      </c>
      <c r="AD126" s="56">
        <v>0</v>
      </c>
      <c r="AE126" s="56">
        <v>0</v>
      </c>
      <c r="AF126" s="56">
        <v>356.53</v>
      </c>
      <c r="AG126" s="56">
        <v>0</v>
      </c>
      <c r="AH126" s="56">
        <v>0</v>
      </c>
      <c r="AI126" s="56">
        <v>0</v>
      </c>
      <c r="AJ126" s="56">
        <v>0</v>
      </c>
      <c r="AK126" s="56">
        <v>0</v>
      </c>
      <c r="AL126" s="56">
        <v>0</v>
      </c>
      <c r="AM126" s="56">
        <v>0</v>
      </c>
      <c r="AN126" s="56">
        <v>0</v>
      </c>
      <c r="AO126" s="56">
        <v>0</v>
      </c>
      <c r="AP126" s="56">
        <v>0</v>
      </c>
      <c r="AQ126" s="56">
        <v>19.93</v>
      </c>
      <c r="AR126" s="56">
        <v>7.3</v>
      </c>
      <c r="AS126" s="56">
        <v>1.17</v>
      </c>
      <c r="AT126" s="56">
        <v>0</v>
      </c>
      <c r="AU126" s="56">
        <v>8.56</v>
      </c>
      <c r="AV126" s="56">
        <v>0</v>
      </c>
      <c r="AW126" s="56">
        <v>0</v>
      </c>
      <c r="AX126" s="56">
        <v>5.55</v>
      </c>
      <c r="AY126" s="56">
        <v>13.96</v>
      </c>
      <c r="AZ126" s="56">
        <v>21.58</v>
      </c>
      <c r="BA126" s="56">
        <v>1.22</v>
      </c>
      <c r="BB126" s="56">
        <v>79.27</v>
      </c>
      <c r="BC126" s="56">
        <v>36.96</v>
      </c>
      <c r="BD126" s="56">
        <v>0</v>
      </c>
      <c r="BE126" s="56">
        <v>0.394986</v>
      </c>
      <c r="BF126" s="56">
        <v>1.2753799999999999E-2</v>
      </c>
      <c r="BG126" s="56">
        <v>0</v>
      </c>
      <c r="BH126" s="56">
        <v>0</v>
      </c>
      <c r="BI126" s="56">
        <v>0</v>
      </c>
      <c r="BJ126" s="56">
        <v>0</v>
      </c>
      <c r="BK126" s="56">
        <v>7.4915999999999996E-2</v>
      </c>
      <c r="BL126" s="56">
        <v>0.14866399999999999</v>
      </c>
      <c r="BM126" s="56">
        <v>0.25846799999999998</v>
      </c>
      <c r="BN126" s="56">
        <v>1.0530599999999999E-2</v>
      </c>
      <c r="BO126" s="56">
        <v>0.90031799999999995</v>
      </c>
      <c r="BP126" s="56">
        <v>0.40773999999999999</v>
      </c>
      <c r="BQ126" s="56">
        <v>190.25</v>
      </c>
      <c r="BR126" s="56">
        <v>277.30900000000003</v>
      </c>
      <c r="BS126" s="56">
        <v>111.69</v>
      </c>
      <c r="BT126" s="56">
        <v>0</v>
      </c>
      <c r="BU126" s="56">
        <v>0</v>
      </c>
      <c r="BV126" s="56">
        <v>505.55700000000002</v>
      </c>
      <c r="BW126" s="56">
        <v>948.80600000000004</v>
      </c>
      <c r="BX126" s="56">
        <v>2025.88</v>
      </c>
      <c r="BY126" s="56">
        <v>119.621</v>
      </c>
      <c r="BZ126" s="56">
        <v>4179.1099999999997</v>
      </c>
      <c r="CA126" s="56">
        <v>216</v>
      </c>
      <c r="CB126" s="56">
        <v>0</v>
      </c>
      <c r="CC126" s="56">
        <v>0</v>
      </c>
      <c r="CD126" s="56">
        <v>0</v>
      </c>
      <c r="CE126" s="56">
        <v>107.027</v>
      </c>
      <c r="CF126" s="56">
        <v>0</v>
      </c>
      <c r="CG126" s="56">
        <v>43.669699999999999</v>
      </c>
      <c r="CH126" s="56">
        <v>0</v>
      </c>
      <c r="CI126" s="56">
        <v>0</v>
      </c>
      <c r="CJ126" s="56">
        <v>366.69600000000003</v>
      </c>
      <c r="CK126" s="56">
        <v>0</v>
      </c>
      <c r="CL126" s="56">
        <v>0</v>
      </c>
      <c r="CM126" s="56">
        <v>0</v>
      </c>
      <c r="CN126" s="56">
        <v>0</v>
      </c>
      <c r="CO126" s="56">
        <v>0</v>
      </c>
      <c r="CP126" s="56">
        <v>0</v>
      </c>
      <c r="CQ126" s="56">
        <v>0</v>
      </c>
      <c r="CR126" s="56">
        <v>0</v>
      </c>
      <c r="CS126" s="56">
        <v>0</v>
      </c>
      <c r="CT126" s="56">
        <v>0</v>
      </c>
      <c r="CU126" s="56">
        <v>20.99</v>
      </c>
      <c r="CV126" s="56">
        <v>10.29</v>
      </c>
      <c r="CW126" s="56">
        <v>1.17</v>
      </c>
      <c r="CX126" s="56">
        <v>0</v>
      </c>
      <c r="CY126" s="56">
        <v>8.56</v>
      </c>
      <c r="CZ126" s="56">
        <v>5.55</v>
      </c>
      <c r="DA126" s="56">
        <v>14.02</v>
      </c>
      <c r="DB126" s="56">
        <v>21.58</v>
      </c>
      <c r="DC126" s="56">
        <v>1.22</v>
      </c>
      <c r="DD126" s="56">
        <v>83.38</v>
      </c>
      <c r="DE126" s="56">
        <v>41.01</v>
      </c>
      <c r="DF126" s="56">
        <v>0</v>
      </c>
      <c r="DG126" s="56">
        <v>0.53687600000000002</v>
      </c>
      <c r="DH126" s="56">
        <v>1.2753799999999999E-2</v>
      </c>
      <c r="DI126" s="56">
        <v>0</v>
      </c>
      <c r="DJ126" s="56">
        <v>0</v>
      </c>
      <c r="DK126" s="56">
        <v>7.4915999999999996E-2</v>
      </c>
      <c r="DL126" s="56">
        <v>0.149842</v>
      </c>
      <c r="DM126" s="56">
        <v>0.25846799999999998</v>
      </c>
      <c r="DN126" s="56">
        <v>1.0530599999999999E-2</v>
      </c>
      <c r="DO126" s="56">
        <v>1.04339</v>
      </c>
      <c r="DP126" s="56">
        <v>0.54962900000000003</v>
      </c>
      <c r="DQ126" s="56" t="s">
        <v>925</v>
      </c>
      <c r="DR126" s="56" t="s">
        <v>875</v>
      </c>
      <c r="DS126" s="56" t="s">
        <v>22</v>
      </c>
      <c r="DT126" s="56">
        <v>0.143068</v>
      </c>
      <c r="DU126" s="56">
        <v>0.14188899999999999</v>
      </c>
      <c r="DV126" s="56">
        <v>-3.1542300000000001</v>
      </c>
      <c r="DW126" s="56">
        <v>-6.3886900000000004</v>
      </c>
      <c r="DX126" s="56"/>
      <c r="DY126" s="56"/>
      <c r="DZ126" s="56"/>
      <c r="EA126" s="56"/>
      <c r="EB126" s="56"/>
      <c r="EC126" s="56"/>
      <c r="ED126" s="56"/>
      <c r="EE126" s="56"/>
      <c r="EF126" s="56"/>
      <c r="EG126" s="56"/>
      <c r="EH126" s="56"/>
      <c r="EI126" s="56"/>
      <c r="EJ126" s="56"/>
      <c r="EK126" s="56"/>
      <c r="EL126" s="56"/>
      <c r="EM126" s="56"/>
      <c r="EN126" s="56">
        <v>181.29499999999999</v>
      </c>
      <c r="EO126" s="56">
        <v>211.24199999999999</v>
      </c>
      <c r="EP126" s="56">
        <v>111.69</v>
      </c>
      <c r="EQ126" s="56">
        <v>0</v>
      </c>
      <c r="ER126" s="56">
        <v>0</v>
      </c>
      <c r="ES126" s="56">
        <v>0</v>
      </c>
      <c r="ET126" s="56">
        <v>0</v>
      </c>
      <c r="EU126" s="56">
        <v>505.55700000000002</v>
      </c>
      <c r="EV126" s="56">
        <v>943.8</v>
      </c>
      <c r="EW126" s="56">
        <v>2025.88</v>
      </c>
      <c r="EX126" s="56">
        <v>119.621</v>
      </c>
      <c r="EY126" s="56">
        <v>4099.09</v>
      </c>
      <c r="EZ126" s="56">
        <v>205.833</v>
      </c>
      <c r="FA126" s="56">
        <v>0</v>
      </c>
      <c r="FB126" s="56">
        <v>0</v>
      </c>
      <c r="FC126" s="56">
        <v>0</v>
      </c>
      <c r="FD126" s="56">
        <v>107.027</v>
      </c>
      <c r="FE126" s="56">
        <v>0</v>
      </c>
      <c r="FF126" s="56">
        <v>43.669699999999999</v>
      </c>
      <c r="FG126" s="56">
        <v>0</v>
      </c>
      <c r="FH126" s="56">
        <v>0</v>
      </c>
      <c r="FI126" s="56">
        <v>356.53</v>
      </c>
      <c r="FJ126" s="56">
        <v>0</v>
      </c>
      <c r="FK126" s="56">
        <v>0</v>
      </c>
      <c r="FL126" s="56">
        <v>0</v>
      </c>
      <c r="FM126" s="56">
        <v>0</v>
      </c>
      <c r="FN126" s="56">
        <v>0</v>
      </c>
      <c r="FO126" s="56">
        <v>0</v>
      </c>
      <c r="FP126" s="56">
        <v>0</v>
      </c>
      <c r="FQ126" s="56">
        <v>0</v>
      </c>
      <c r="FR126" s="56">
        <v>0</v>
      </c>
      <c r="FS126" s="56">
        <v>0</v>
      </c>
      <c r="FT126" s="56">
        <v>19.93</v>
      </c>
      <c r="FU126" s="56">
        <v>7.3</v>
      </c>
      <c r="FV126" s="56">
        <v>1.17</v>
      </c>
      <c r="FW126" s="56">
        <v>0</v>
      </c>
      <c r="FX126" s="56">
        <v>8.56</v>
      </c>
      <c r="FY126" s="56">
        <v>0</v>
      </c>
      <c r="FZ126" s="56">
        <v>0</v>
      </c>
      <c r="GA126" s="56">
        <v>5.55</v>
      </c>
      <c r="GB126" s="56">
        <v>13.96</v>
      </c>
      <c r="GC126" s="56">
        <v>21.58</v>
      </c>
      <c r="GD126" s="56">
        <v>1.22</v>
      </c>
      <c r="GE126" s="56">
        <v>79.27</v>
      </c>
      <c r="GF126" s="56">
        <v>0</v>
      </c>
      <c r="GG126" s="56">
        <v>0.394986</v>
      </c>
      <c r="GH126" s="56">
        <v>1.2753799999999999E-2</v>
      </c>
      <c r="GI126" s="56">
        <v>0</v>
      </c>
      <c r="GJ126" s="56">
        <v>0</v>
      </c>
      <c r="GK126" s="56">
        <v>0</v>
      </c>
      <c r="GL126" s="56">
        <v>0</v>
      </c>
      <c r="GM126" s="56">
        <v>7.4915999999999996E-2</v>
      </c>
      <c r="GN126" s="56">
        <v>0.14866399999999999</v>
      </c>
      <c r="GO126" s="56">
        <v>0.25846799999999998</v>
      </c>
      <c r="GP126" s="56">
        <v>1.0530599999999999E-2</v>
      </c>
      <c r="GQ126" s="56">
        <v>0.90031799999999995</v>
      </c>
      <c r="GR126" s="56">
        <v>420.762</v>
      </c>
      <c r="GS126" s="56">
        <v>1095.07</v>
      </c>
      <c r="GT126" s="56">
        <v>111.69</v>
      </c>
      <c r="GU126" s="56">
        <v>0</v>
      </c>
      <c r="GV126" s="56">
        <v>0</v>
      </c>
      <c r="GW126" s="56">
        <v>2135</v>
      </c>
      <c r="GX126" s="56">
        <v>930.00099999999998</v>
      </c>
      <c r="GY126" s="56">
        <v>2637.81</v>
      </c>
      <c r="GZ126" s="56">
        <v>297.5</v>
      </c>
      <c r="HA126" s="56">
        <v>7627.83</v>
      </c>
      <c r="HB126" s="56">
        <v>350.15800000000002</v>
      </c>
      <c r="HC126" s="56">
        <v>0</v>
      </c>
      <c r="HD126" s="56">
        <v>0</v>
      </c>
      <c r="HE126" s="56">
        <v>0</v>
      </c>
      <c r="HF126" s="56">
        <v>161.63900000000001</v>
      </c>
      <c r="HG126" s="56">
        <v>0</v>
      </c>
      <c r="HH126" s="56">
        <v>65.400000000000006</v>
      </c>
      <c r="HI126" s="56">
        <v>0</v>
      </c>
      <c r="HJ126" s="56">
        <v>0</v>
      </c>
      <c r="HK126" s="56">
        <v>577.19600000000003</v>
      </c>
      <c r="HL126" s="56">
        <v>0</v>
      </c>
      <c r="HM126" s="56">
        <v>0</v>
      </c>
      <c r="HN126" s="56">
        <v>0</v>
      </c>
      <c r="HO126" s="56">
        <v>0</v>
      </c>
      <c r="HP126" s="56">
        <v>0</v>
      </c>
      <c r="HQ126" s="56">
        <v>0</v>
      </c>
      <c r="HR126" s="56">
        <v>0</v>
      </c>
      <c r="HS126" s="56">
        <v>0</v>
      </c>
      <c r="HT126" s="56">
        <v>0</v>
      </c>
      <c r="HU126" s="56">
        <v>0</v>
      </c>
      <c r="HV126" s="56">
        <v>34.94</v>
      </c>
      <c r="HW126" s="56">
        <v>41.16</v>
      </c>
      <c r="HX126" s="56">
        <v>1.17</v>
      </c>
      <c r="HY126" s="56">
        <v>0</v>
      </c>
      <c r="HZ126" s="56">
        <v>12.93</v>
      </c>
      <c r="IA126" s="56">
        <v>23.83</v>
      </c>
      <c r="IB126" s="56">
        <v>14.92</v>
      </c>
      <c r="IC126" s="56">
        <v>28.35</v>
      </c>
      <c r="ID126" s="56">
        <v>2.86</v>
      </c>
      <c r="IE126" s="56">
        <v>160.16</v>
      </c>
      <c r="IF126" s="56">
        <v>0</v>
      </c>
      <c r="IG126" s="56">
        <v>2.2516400000000001</v>
      </c>
      <c r="IH126" s="56">
        <v>1.2753799999999999E-2</v>
      </c>
      <c r="II126" s="56">
        <v>0</v>
      </c>
      <c r="IJ126" s="56">
        <v>0</v>
      </c>
      <c r="IK126" s="56">
        <v>0.33579999999999999</v>
      </c>
      <c r="IL126" s="56">
        <v>0.11074100000000001</v>
      </c>
      <c r="IM126" s="56">
        <v>0.35138000000000003</v>
      </c>
      <c r="IN126" s="56">
        <v>4.1461199999999997E-3</v>
      </c>
      <c r="IO126" s="56">
        <v>3.0664600000000002</v>
      </c>
      <c r="IP126" s="56">
        <v>48.6</v>
      </c>
      <c r="IQ126" s="56">
        <v>0</v>
      </c>
      <c r="IR126" s="56">
        <v>47.2</v>
      </c>
      <c r="IS126" s="56">
        <v>0</v>
      </c>
      <c r="IT126" s="56">
        <v>0</v>
      </c>
      <c r="IU126" s="56">
        <v>10.119999999999999</v>
      </c>
      <c r="IV126" s="56">
        <v>26.84</v>
      </c>
      <c r="IW126" s="56">
        <v>13.2</v>
      </c>
      <c r="IX126" s="56">
        <v>27.81</v>
      </c>
      <c r="IY126" s="56">
        <v>10.119999999999999</v>
      </c>
      <c r="IZ126" s="56">
        <v>26.84</v>
      </c>
      <c r="JA126" s="56">
        <v>46.09</v>
      </c>
      <c r="JB126" s="56">
        <v>44.11</v>
      </c>
      <c r="JC126" s="56">
        <v>1</v>
      </c>
      <c r="JD126" s="56"/>
      <c r="JE126" s="56"/>
      <c r="JF126" s="56"/>
      <c r="JG126" s="56"/>
      <c r="JH126" s="56"/>
      <c r="JI126" s="56"/>
      <c r="JJ126" s="56"/>
      <c r="JK126" s="56"/>
      <c r="JL126" s="56"/>
      <c r="JM126" s="56"/>
      <c r="JN126" s="56"/>
      <c r="JO126" s="56"/>
    </row>
    <row r="127" spans="1:275" x14ac:dyDescent="0.25">
      <c r="A127" s="58">
        <v>43069.352511574078</v>
      </c>
      <c r="B127" s="56" t="s">
        <v>492</v>
      </c>
      <c r="C127" s="56" t="s">
        <v>675</v>
      </c>
      <c r="D127" s="56">
        <v>12</v>
      </c>
      <c r="E127" s="56">
        <v>1</v>
      </c>
      <c r="F127" s="56">
        <v>2100</v>
      </c>
      <c r="G127" s="56" t="s">
        <v>104</v>
      </c>
      <c r="H127" s="56" t="s">
        <v>134</v>
      </c>
      <c r="I127" s="56">
        <v>-2.62</v>
      </c>
      <c r="J127" s="56">
        <v>48.6</v>
      </c>
      <c r="K127" s="56">
        <v>195.923</v>
      </c>
      <c r="L127" s="56">
        <v>322.85399999999998</v>
      </c>
      <c r="M127" s="56">
        <v>111.69</v>
      </c>
      <c r="N127" s="56">
        <v>0</v>
      </c>
      <c r="O127" s="56">
        <v>0</v>
      </c>
      <c r="P127" s="56">
        <v>0</v>
      </c>
      <c r="Q127" s="56">
        <v>0</v>
      </c>
      <c r="R127" s="56">
        <v>505.55700000000002</v>
      </c>
      <c r="S127" s="56">
        <v>950.70600000000002</v>
      </c>
      <c r="T127" s="56">
        <v>2025.88</v>
      </c>
      <c r="U127" s="56">
        <v>119.621</v>
      </c>
      <c r="V127" s="56">
        <v>4232.2299999999996</v>
      </c>
      <c r="W127" s="56">
        <v>222.441</v>
      </c>
      <c r="X127" s="56">
        <v>0</v>
      </c>
      <c r="Y127" s="56">
        <v>0</v>
      </c>
      <c r="Z127" s="56">
        <v>0</v>
      </c>
      <c r="AA127" s="56">
        <v>107.027</v>
      </c>
      <c r="AB127" s="56">
        <v>0</v>
      </c>
      <c r="AC127" s="56">
        <v>43.669699999999999</v>
      </c>
      <c r="AD127" s="56">
        <v>0</v>
      </c>
      <c r="AE127" s="56">
        <v>0</v>
      </c>
      <c r="AF127" s="56">
        <v>373.137</v>
      </c>
      <c r="AG127" s="56">
        <v>0</v>
      </c>
      <c r="AH127" s="56">
        <v>0</v>
      </c>
      <c r="AI127" s="56">
        <v>0</v>
      </c>
      <c r="AJ127" s="56">
        <v>0</v>
      </c>
      <c r="AK127" s="56">
        <v>0</v>
      </c>
      <c r="AL127" s="56">
        <v>0</v>
      </c>
      <c r="AM127" s="56">
        <v>0</v>
      </c>
      <c r="AN127" s="56">
        <v>0</v>
      </c>
      <c r="AO127" s="56">
        <v>0</v>
      </c>
      <c r="AP127" s="56">
        <v>0</v>
      </c>
      <c r="AQ127" s="56">
        <v>21.63</v>
      </c>
      <c r="AR127" s="56">
        <v>12.27</v>
      </c>
      <c r="AS127" s="56">
        <v>1.17</v>
      </c>
      <c r="AT127" s="56">
        <v>0</v>
      </c>
      <c r="AU127" s="56">
        <v>8.56</v>
      </c>
      <c r="AV127" s="56">
        <v>0</v>
      </c>
      <c r="AW127" s="56">
        <v>0</v>
      </c>
      <c r="AX127" s="56">
        <v>5.55</v>
      </c>
      <c r="AY127" s="56">
        <v>14.03</v>
      </c>
      <c r="AZ127" s="56">
        <v>21.58</v>
      </c>
      <c r="BA127" s="56">
        <v>1.22</v>
      </c>
      <c r="BB127" s="56">
        <v>86.01</v>
      </c>
      <c r="BC127" s="56">
        <v>43.63</v>
      </c>
      <c r="BD127" s="56">
        <v>0</v>
      </c>
      <c r="BE127" s="56">
        <v>0.61842299999999994</v>
      </c>
      <c r="BF127" s="56">
        <v>1.2753799999999999E-2</v>
      </c>
      <c r="BG127" s="56">
        <v>0</v>
      </c>
      <c r="BH127" s="56">
        <v>0</v>
      </c>
      <c r="BI127" s="56">
        <v>0</v>
      </c>
      <c r="BJ127" s="56">
        <v>0</v>
      </c>
      <c r="BK127" s="56">
        <v>7.4915999999999996E-2</v>
      </c>
      <c r="BL127" s="56">
        <v>0.14952599999999999</v>
      </c>
      <c r="BM127" s="56">
        <v>0.25846799999999998</v>
      </c>
      <c r="BN127" s="56">
        <v>1.0530599999999999E-2</v>
      </c>
      <c r="BO127" s="56">
        <v>1.12462</v>
      </c>
      <c r="BP127" s="56">
        <v>0.63117599999999996</v>
      </c>
      <c r="BQ127" s="56">
        <v>190.25</v>
      </c>
      <c r="BR127" s="56">
        <v>277.30900000000003</v>
      </c>
      <c r="BS127" s="56">
        <v>111.69</v>
      </c>
      <c r="BT127" s="56">
        <v>0</v>
      </c>
      <c r="BU127" s="56">
        <v>0</v>
      </c>
      <c r="BV127" s="56">
        <v>505.55700000000002</v>
      </c>
      <c r="BW127" s="56">
        <v>948.80600000000004</v>
      </c>
      <c r="BX127" s="56">
        <v>2025.88</v>
      </c>
      <c r="BY127" s="56">
        <v>119.621</v>
      </c>
      <c r="BZ127" s="56">
        <v>4179.1099999999997</v>
      </c>
      <c r="CA127" s="56">
        <v>216</v>
      </c>
      <c r="CB127" s="56">
        <v>0</v>
      </c>
      <c r="CC127" s="56">
        <v>0</v>
      </c>
      <c r="CD127" s="56">
        <v>0</v>
      </c>
      <c r="CE127" s="56">
        <v>107.027</v>
      </c>
      <c r="CF127" s="56">
        <v>0</v>
      </c>
      <c r="CG127" s="56">
        <v>43.669699999999999</v>
      </c>
      <c r="CH127" s="56">
        <v>0</v>
      </c>
      <c r="CI127" s="56">
        <v>0</v>
      </c>
      <c r="CJ127" s="56">
        <v>366.69600000000003</v>
      </c>
      <c r="CK127" s="56">
        <v>0</v>
      </c>
      <c r="CL127" s="56">
        <v>0</v>
      </c>
      <c r="CM127" s="56">
        <v>0</v>
      </c>
      <c r="CN127" s="56">
        <v>0</v>
      </c>
      <c r="CO127" s="56">
        <v>0</v>
      </c>
      <c r="CP127" s="56">
        <v>0</v>
      </c>
      <c r="CQ127" s="56">
        <v>0</v>
      </c>
      <c r="CR127" s="56">
        <v>0</v>
      </c>
      <c r="CS127" s="56">
        <v>0</v>
      </c>
      <c r="CT127" s="56">
        <v>0</v>
      </c>
      <c r="CU127" s="56">
        <v>20.99</v>
      </c>
      <c r="CV127" s="56">
        <v>10.29</v>
      </c>
      <c r="CW127" s="56">
        <v>1.17</v>
      </c>
      <c r="CX127" s="56">
        <v>0</v>
      </c>
      <c r="CY127" s="56">
        <v>8.56</v>
      </c>
      <c r="CZ127" s="56">
        <v>5.55</v>
      </c>
      <c r="DA127" s="56">
        <v>14.02</v>
      </c>
      <c r="DB127" s="56">
        <v>21.58</v>
      </c>
      <c r="DC127" s="56">
        <v>1.22</v>
      </c>
      <c r="DD127" s="56">
        <v>83.38</v>
      </c>
      <c r="DE127" s="56">
        <v>41.01</v>
      </c>
      <c r="DF127" s="56">
        <v>0</v>
      </c>
      <c r="DG127" s="56">
        <v>0.53687600000000002</v>
      </c>
      <c r="DH127" s="56">
        <v>1.2753799999999999E-2</v>
      </c>
      <c r="DI127" s="56">
        <v>0</v>
      </c>
      <c r="DJ127" s="56">
        <v>0</v>
      </c>
      <c r="DK127" s="56">
        <v>7.4915999999999996E-2</v>
      </c>
      <c r="DL127" s="56">
        <v>0.149842</v>
      </c>
      <c r="DM127" s="56">
        <v>0.25846799999999998</v>
      </c>
      <c r="DN127" s="56">
        <v>1.0530599999999999E-2</v>
      </c>
      <c r="DO127" s="56">
        <v>1.04339</v>
      </c>
      <c r="DP127" s="56">
        <v>0.54962900000000003</v>
      </c>
      <c r="DQ127" s="56" t="s">
        <v>925</v>
      </c>
      <c r="DR127" s="56" t="s">
        <v>875</v>
      </c>
      <c r="DS127" s="56" t="s">
        <v>22</v>
      </c>
      <c r="DT127" s="56">
        <v>-8.1230300000000005E-2</v>
      </c>
      <c r="DU127" s="56">
        <v>-8.15472E-2</v>
      </c>
      <c r="DV127" s="56">
        <v>-3.1542300000000001</v>
      </c>
      <c r="DW127" s="56">
        <v>-6.3886900000000004</v>
      </c>
      <c r="DX127" s="56"/>
      <c r="DY127" s="56"/>
      <c r="DZ127" s="56"/>
      <c r="EA127" s="56"/>
      <c r="EB127" s="56"/>
      <c r="EC127" s="56"/>
      <c r="ED127" s="56"/>
      <c r="EE127" s="56"/>
      <c r="EF127" s="56"/>
      <c r="EG127" s="56"/>
      <c r="EH127" s="56"/>
      <c r="EI127" s="56"/>
      <c r="EJ127" s="56"/>
      <c r="EK127" s="56"/>
      <c r="EL127" s="56"/>
      <c r="EM127" s="56"/>
      <c r="EN127" s="56">
        <v>195.923</v>
      </c>
      <c r="EO127" s="56">
        <v>322.85399999999998</v>
      </c>
      <c r="EP127" s="56">
        <v>111.69</v>
      </c>
      <c r="EQ127" s="56">
        <v>0</v>
      </c>
      <c r="ER127" s="56">
        <v>0</v>
      </c>
      <c r="ES127" s="56">
        <v>0</v>
      </c>
      <c r="ET127" s="56">
        <v>0</v>
      </c>
      <c r="EU127" s="56">
        <v>505.55700000000002</v>
      </c>
      <c r="EV127" s="56">
        <v>950.70600000000002</v>
      </c>
      <c r="EW127" s="56">
        <v>2025.88</v>
      </c>
      <c r="EX127" s="56">
        <v>119.621</v>
      </c>
      <c r="EY127" s="56">
        <v>4232.2299999999996</v>
      </c>
      <c r="EZ127" s="56">
        <v>222.441</v>
      </c>
      <c r="FA127" s="56">
        <v>0</v>
      </c>
      <c r="FB127" s="56">
        <v>0</v>
      </c>
      <c r="FC127" s="56">
        <v>0</v>
      </c>
      <c r="FD127" s="56">
        <v>107.027</v>
      </c>
      <c r="FE127" s="56">
        <v>0</v>
      </c>
      <c r="FF127" s="56">
        <v>43.669699999999999</v>
      </c>
      <c r="FG127" s="56">
        <v>0</v>
      </c>
      <c r="FH127" s="56">
        <v>0</v>
      </c>
      <c r="FI127" s="56">
        <v>373.137</v>
      </c>
      <c r="FJ127" s="56">
        <v>0</v>
      </c>
      <c r="FK127" s="56">
        <v>0</v>
      </c>
      <c r="FL127" s="56">
        <v>0</v>
      </c>
      <c r="FM127" s="56">
        <v>0</v>
      </c>
      <c r="FN127" s="56">
        <v>0</v>
      </c>
      <c r="FO127" s="56">
        <v>0</v>
      </c>
      <c r="FP127" s="56">
        <v>0</v>
      </c>
      <c r="FQ127" s="56">
        <v>0</v>
      </c>
      <c r="FR127" s="56">
        <v>0</v>
      </c>
      <c r="FS127" s="56">
        <v>0</v>
      </c>
      <c r="FT127" s="56">
        <v>21.63</v>
      </c>
      <c r="FU127" s="56">
        <v>12.27</v>
      </c>
      <c r="FV127" s="56">
        <v>1.17</v>
      </c>
      <c r="FW127" s="56">
        <v>0</v>
      </c>
      <c r="FX127" s="56">
        <v>8.56</v>
      </c>
      <c r="FY127" s="56">
        <v>0</v>
      </c>
      <c r="FZ127" s="56">
        <v>0</v>
      </c>
      <c r="GA127" s="56">
        <v>5.55</v>
      </c>
      <c r="GB127" s="56">
        <v>14.03</v>
      </c>
      <c r="GC127" s="56">
        <v>21.58</v>
      </c>
      <c r="GD127" s="56">
        <v>1.22</v>
      </c>
      <c r="GE127" s="56">
        <v>86.01</v>
      </c>
      <c r="GF127" s="56">
        <v>0</v>
      </c>
      <c r="GG127" s="56">
        <v>0.61842299999999994</v>
      </c>
      <c r="GH127" s="56">
        <v>1.2753799999999999E-2</v>
      </c>
      <c r="GI127" s="56">
        <v>0</v>
      </c>
      <c r="GJ127" s="56">
        <v>0</v>
      </c>
      <c r="GK127" s="56">
        <v>0</v>
      </c>
      <c r="GL127" s="56">
        <v>0</v>
      </c>
      <c r="GM127" s="56">
        <v>7.4915999999999996E-2</v>
      </c>
      <c r="GN127" s="56">
        <v>0.14952599999999999</v>
      </c>
      <c r="GO127" s="56">
        <v>0.25846799999999998</v>
      </c>
      <c r="GP127" s="56">
        <v>1.0530599999999999E-2</v>
      </c>
      <c r="GQ127" s="56">
        <v>1.12462</v>
      </c>
      <c r="GR127" s="56">
        <v>420.762</v>
      </c>
      <c r="GS127" s="56">
        <v>1095.07</v>
      </c>
      <c r="GT127" s="56">
        <v>111.69</v>
      </c>
      <c r="GU127" s="56">
        <v>0</v>
      </c>
      <c r="GV127" s="56">
        <v>0</v>
      </c>
      <c r="GW127" s="56">
        <v>2135</v>
      </c>
      <c r="GX127" s="56">
        <v>930.00099999999998</v>
      </c>
      <c r="GY127" s="56">
        <v>2637.81</v>
      </c>
      <c r="GZ127" s="56">
        <v>297.5</v>
      </c>
      <c r="HA127" s="56">
        <v>7627.83</v>
      </c>
      <c r="HB127" s="56">
        <v>350.15800000000002</v>
      </c>
      <c r="HC127" s="56">
        <v>0</v>
      </c>
      <c r="HD127" s="56">
        <v>0</v>
      </c>
      <c r="HE127" s="56">
        <v>0</v>
      </c>
      <c r="HF127" s="56">
        <v>161.63900000000001</v>
      </c>
      <c r="HG127" s="56">
        <v>0</v>
      </c>
      <c r="HH127" s="56">
        <v>65.400000000000006</v>
      </c>
      <c r="HI127" s="56">
        <v>0</v>
      </c>
      <c r="HJ127" s="56">
        <v>0</v>
      </c>
      <c r="HK127" s="56">
        <v>577.19600000000003</v>
      </c>
      <c r="HL127" s="56">
        <v>0</v>
      </c>
      <c r="HM127" s="56">
        <v>0</v>
      </c>
      <c r="HN127" s="56">
        <v>0</v>
      </c>
      <c r="HO127" s="56">
        <v>0</v>
      </c>
      <c r="HP127" s="56">
        <v>0</v>
      </c>
      <c r="HQ127" s="56">
        <v>0</v>
      </c>
      <c r="HR127" s="56">
        <v>0</v>
      </c>
      <c r="HS127" s="56">
        <v>0</v>
      </c>
      <c r="HT127" s="56">
        <v>0</v>
      </c>
      <c r="HU127" s="56">
        <v>0</v>
      </c>
      <c r="HV127" s="56">
        <v>34.94</v>
      </c>
      <c r="HW127" s="56">
        <v>41.16</v>
      </c>
      <c r="HX127" s="56">
        <v>1.17</v>
      </c>
      <c r="HY127" s="56">
        <v>0</v>
      </c>
      <c r="HZ127" s="56">
        <v>12.93</v>
      </c>
      <c r="IA127" s="56">
        <v>23.83</v>
      </c>
      <c r="IB127" s="56">
        <v>14.92</v>
      </c>
      <c r="IC127" s="56">
        <v>28.35</v>
      </c>
      <c r="ID127" s="56">
        <v>2.86</v>
      </c>
      <c r="IE127" s="56">
        <v>160.16</v>
      </c>
      <c r="IF127" s="56">
        <v>0</v>
      </c>
      <c r="IG127" s="56">
        <v>2.2516400000000001</v>
      </c>
      <c r="IH127" s="56">
        <v>1.2753799999999999E-2</v>
      </c>
      <c r="II127" s="56">
        <v>0</v>
      </c>
      <c r="IJ127" s="56">
        <v>0</v>
      </c>
      <c r="IK127" s="56">
        <v>0.33579999999999999</v>
      </c>
      <c r="IL127" s="56">
        <v>0.11074100000000001</v>
      </c>
      <c r="IM127" s="56">
        <v>0.35138000000000003</v>
      </c>
      <c r="IN127" s="56">
        <v>4.1461199999999997E-3</v>
      </c>
      <c r="IO127" s="56">
        <v>3.0664600000000002</v>
      </c>
      <c r="IP127" s="56">
        <v>48.6</v>
      </c>
      <c r="IQ127" s="56">
        <v>0</v>
      </c>
      <c r="IR127" s="56">
        <v>47.2</v>
      </c>
      <c r="IS127" s="56">
        <v>0</v>
      </c>
      <c r="IT127" s="56">
        <v>0</v>
      </c>
      <c r="IU127" s="56">
        <v>15.23</v>
      </c>
      <c r="IV127" s="56">
        <v>28.4</v>
      </c>
      <c r="IW127" s="56">
        <v>13.2</v>
      </c>
      <c r="IX127" s="56">
        <v>27.81</v>
      </c>
      <c r="IY127" s="56">
        <v>15.23</v>
      </c>
      <c r="IZ127" s="56">
        <v>28.4</v>
      </c>
      <c r="JA127" s="56">
        <v>46.09</v>
      </c>
      <c r="JB127" s="56">
        <v>44.11</v>
      </c>
      <c r="JC127" s="56">
        <v>1</v>
      </c>
      <c r="JD127" s="56"/>
      <c r="JE127" s="56"/>
      <c r="JF127" s="56"/>
      <c r="JG127" s="56"/>
      <c r="JH127" s="56"/>
      <c r="JI127" s="56"/>
      <c r="JJ127" s="56"/>
      <c r="JK127" s="56"/>
      <c r="JL127" s="56"/>
      <c r="JM127" s="56"/>
      <c r="JN127" s="56"/>
      <c r="JO127" s="56"/>
    </row>
    <row r="128" spans="1:275" x14ac:dyDescent="0.25">
      <c r="A128" s="58">
        <v>43069.352511574078</v>
      </c>
      <c r="B128" s="56" t="s">
        <v>493</v>
      </c>
      <c r="C128" s="56" t="s">
        <v>675</v>
      </c>
      <c r="D128" s="56">
        <v>12</v>
      </c>
      <c r="E128" s="56">
        <v>1</v>
      </c>
      <c r="F128" s="56">
        <v>2100</v>
      </c>
      <c r="G128" s="56" t="s">
        <v>104</v>
      </c>
      <c r="H128" s="56" t="s">
        <v>134</v>
      </c>
      <c r="I128" s="56">
        <v>3.45</v>
      </c>
      <c r="J128" s="56">
        <v>48.6</v>
      </c>
      <c r="K128" s="56">
        <v>201.631</v>
      </c>
      <c r="L128" s="56">
        <v>184</v>
      </c>
      <c r="M128" s="56">
        <v>111.69</v>
      </c>
      <c r="N128" s="56">
        <v>0</v>
      </c>
      <c r="O128" s="56">
        <v>0</v>
      </c>
      <c r="P128" s="56">
        <v>0</v>
      </c>
      <c r="Q128" s="56">
        <v>0</v>
      </c>
      <c r="R128" s="56">
        <v>505.55700000000002</v>
      </c>
      <c r="S128" s="56">
        <v>948.37199999999996</v>
      </c>
      <c r="T128" s="56">
        <v>2025.88</v>
      </c>
      <c r="U128" s="56">
        <v>119.621</v>
      </c>
      <c r="V128" s="56">
        <v>4096.75</v>
      </c>
      <c r="W128" s="56">
        <v>228.92</v>
      </c>
      <c r="X128" s="56">
        <v>0</v>
      </c>
      <c r="Y128" s="56">
        <v>0</v>
      </c>
      <c r="Z128" s="56">
        <v>0</v>
      </c>
      <c r="AA128" s="56">
        <v>107.027</v>
      </c>
      <c r="AB128" s="56">
        <v>0</v>
      </c>
      <c r="AC128" s="56">
        <v>43.669699999999999</v>
      </c>
      <c r="AD128" s="56">
        <v>0</v>
      </c>
      <c r="AE128" s="56">
        <v>0</v>
      </c>
      <c r="AF128" s="56">
        <v>379.61700000000002</v>
      </c>
      <c r="AG128" s="56">
        <v>0</v>
      </c>
      <c r="AH128" s="56">
        <v>0</v>
      </c>
      <c r="AI128" s="56">
        <v>0</v>
      </c>
      <c r="AJ128" s="56">
        <v>0</v>
      </c>
      <c r="AK128" s="56">
        <v>0</v>
      </c>
      <c r="AL128" s="56">
        <v>0</v>
      </c>
      <c r="AM128" s="56">
        <v>0</v>
      </c>
      <c r="AN128" s="56">
        <v>0</v>
      </c>
      <c r="AO128" s="56">
        <v>0</v>
      </c>
      <c r="AP128" s="56">
        <v>0</v>
      </c>
      <c r="AQ128" s="56">
        <v>22.17</v>
      </c>
      <c r="AR128" s="56">
        <v>5.66</v>
      </c>
      <c r="AS128" s="56">
        <v>1.17</v>
      </c>
      <c r="AT128" s="56">
        <v>0</v>
      </c>
      <c r="AU128" s="56">
        <v>8.56</v>
      </c>
      <c r="AV128" s="56">
        <v>0</v>
      </c>
      <c r="AW128" s="56">
        <v>0</v>
      </c>
      <c r="AX128" s="56">
        <v>5.55</v>
      </c>
      <c r="AY128" s="56">
        <v>14.01</v>
      </c>
      <c r="AZ128" s="56">
        <v>21.58</v>
      </c>
      <c r="BA128" s="56">
        <v>1.22</v>
      </c>
      <c r="BB128" s="56">
        <v>79.92</v>
      </c>
      <c r="BC128" s="56">
        <v>37.56</v>
      </c>
      <c r="BD128" s="56">
        <v>0</v>
      </c>
      <c r="BE128" s="56">
        <v>0.26472899999999999</v>
      </c>
      <c r="BF128" s="56">
        <v>1.2753799999999999E-2</v>
      </c>
      <c r="BG128" s="56">
        <v>0</v>
      </c>
      <c r="BH128" s="56">
        <v>0</v>
      </c>
      <c r="BI128" s="56">
        <v>0</v>
      </c>
      <c r="BJ128" s="56">
        <v>0</v>
      </c>
      <c r="BK128" s="56">
        <v>7.4915999999999996E-2</v>
      </c>
      <c r="BL128" s="56">
        <v>0.149982</v>
      </c>
      <c r="BM128" s="56">
        <v>0.25846799999999998</v>
      </c>
      <c r="BN128" s="56">
        <v>1.0530599999999999E-2</v>
      </c>
      <c r="BO128" s="56">
        <v>0.77137800000000001</v>
      </c>
      <c r="BP128" s="56">
        <v>0.27748200000000001</v>
      </c>
      <c r="BQ128" s="56">
        <v>190.25</v>
      </c>
      <c r="BR128" s="56">
        <v>277.30900000000003</v>
      </c>
      <c r="BS128" s="56">
        <v>111.69</v>
      </c>
      <c r="BT128" s="56">
        <v>0</v>
      </c>
      <c r="BU128" s="56">
        <v>0</v>
      </c>
      <c r="BV128" s="56">
        <v>505.55700000000002</v>
      </c>
      <c r="BW128" s="56">
        <v>948.80600000000004</v>
      </c>
      <c r="BX128" s="56">
        <v>2025.88</v>
      </c>
      <c r="BY128" s="56">
        <v>119.621</v>
      </c>
      <c r="BZ128" s="56">
        <v>4179.1099999999997</v>
      </c>
      <c r="CA128" s="56">
        <v>216</v>
      </c>
      <c r="CB128" s="56">
        <v>0</v>
      </c>
      <c r="CC128" s="56">
        <v>0</v>
      </c>
      <c r="CD128" s="56">
        <v>0</v>
      </c>
      <c r="CE128" s="56">
        <v>107.027</v>
      </c>
      <c r="CF128" s="56">
        <v>0</v>
      </c>
      <c r="CG128" s="56">
        <v>43.669699999999999</v>
      </c>
      <c r="CH128" s="56">
        <v>0</v>
      </c>
      <c r="CI128" s="56">
        <v>0</v>
      </c>
      <c r="CJ128" s="56">
        <v>366.69600000000003</v>
      </c>
      <c r="CK128" s="56">
        <v>0</v>
      </c>
      <c r="CL128" s="56">
        <v>0</v>
      </c>
      <c r="CM128" s="56">
        <v>0</v>
      </c>
      <c r="CN128" s="56">
        <v>0</v>
      </c>
      <c r="CO128" s="56">
        <v>0</v>
      </c>
      <c r="CP128" s="56">
        <v>0</v>
      </c>
      <c r="CQ128" s="56">
        <v>0</v>
      </c>
      <c r="CR128" s="56">
        <v>0</v>
      </c>
      <c r="CS128" s="56">
        <v>0</v>
      </c>
      <c r="CT128" s="56">
        <v>0</v>
      </c>
      <c r="CU128" s="56">
        <v>20.99</v>
      </c>
      <c r="CV128" s="56">
        <v>10.29</v>
      </c>
      <c r="CW128" s="56">
        <v>1.17</v>
      </c>
      <c r="CX128" s="56">
        <v>0</v>
      </c>
      <c r="CY128" s="56">
        <v>8.56</v>
      </c>
      <c r="CZ128" s="56">
        <v>5.55</v>
      </c>
      <c r="DA128" s="56">
        <v>14.02</v>
      </c>
      <c r="DB128" s="56">
        <v>21.58</v>
      </c>
      <c r="DC128" s="56">
        <v>1.22</v>
      </c>
      <c r="DD128" s="56">
        <v>83.38</v>
      </c>
      <c r="DE128" s="56">
        <v>41.01</v>
      </c>
      <c r="DF128" s="56">
        <v>0</v>
      </c>
      <c r="DG128" s="56">
        <v>0.53687600000000002</v>
      </c>
      <c r="DH128" s="56">
        <v>1.2753799999999999E-2</v>
      </c>
      <c r="DI128" s="56">
        <v>0</v>
      </c>
      <c r="DJ128" s="56">
        <v>0</v>
      </c>
      <c r="DK128" s="56">
        <v>7.4915999999999996E-2</v>
      </c>
      <c r="DL128" s="56">
        <v>0.149842</v>
      </c>
      <c r="DM128" s="56">
        <v>0.25846799999999998</v>
      </c>
      <c r="DN128" s="56">
        <v>1.0530599999999999E-2</v>
      </c>
      <c r="DO128" s="56">
        <v>1.04339</v>
      </c>
      <c r="DP128" s="56">
        <v>0.54962900000000003</v>
      </c>
      <c r="DQ128" s="56" t="s">
        <v>925</v>
      </c>
      <c r="DR128" s="56" t="s">
        <v>875</v>
      </c>
      <c r="DS128" s="56" t="s">
        <v>22</v>
      </c>
      <c r="DT128" s="56">
        <v>0.27200800000000003</v>
      </c>
      <c r="DU128" s="56">
        <v>0.27214700000000003</v>
      </c>
      <c r="DV128" s="56">
        <v>-3.1542300000000001</v>
      </c>
      <c r="DW128" s="56">
        <v>-6.3886900000000004</v>
      </c>
      <c r="DX128" s="56"/>
      <c r="DY128" s="56"/>
      <c r="DZ128" s="56"/>
      <c r="EA128" s="56"/>
      <c r="EB128" s="56"/>
      <c r="EC128" s="56"/>
      <c r="ED128" s="56"/>
      <c r="EE128" s="56"/>
      <c r="EF128" s="56"/>
      <c r="EG128" s="56"/>
      <c r="EH128" s="56"/>
      <c r="EI128" s="56"/>
      <c r="EJ128" s="56"/>
      <c r="EK128" s="56"/>
      <c r="EL128" s="56"/>
      <c r="EM128" s="56"/>
      <c r="EN128" s="56">
        <v>201.631</v>
      </c>
      <c r="EO128" s="56">
        <v>184</v>
      </c>
      <c r="EP128" s="56">
        <v>111.69</v>
      </c>
      <c r="EQ128" s="56">
        <v>0</v>
      </c>
      <c r="ER128" s="56">
        <v>0</v>
      </c>
      <c r="ES128" s="56">
        <v>0</v>
      </c>
      <c r="ET128" s="56">
        <v>0</v>
      </c>
      <c r="EU128" s="56">
        <v>505.55700000000002</v>
      </c>
      <c r="EV128" s="56">
        <v>948.37199999999996</v>
      </c>
      <c r="EW128" s="56">
        <v>2025.88</v>
      </c>
      <c r="EX128" s="56">
        <v>119.621</v>
      </c>
      <c r="EY128" s="56">
        <v>4096.75</v>
      </c>
      <c r="EZ128" s="56">
        <v>228.92</v>
      </c>
      <c r="FA128" s="56">
        <v>0</v>
      </c>
      <c r="FB128" s="56">
        <v>0</v>
      </c>
      <c r="FC128" s="56">
        <v>0</v>
      </c>
      <c r="FD128" s="56">
        <v>107.027</v>
      </c>
      <c r="FE128" s="56">
        <v>0</v>
      </c>
      <c r="FF128" s="56">
        <v>43.669699999999999</v>
      </c>
      <c r="FG128" s="56">
        <v>0</v>
      </c>
      <c r="FH128" s="56">
        <v>0</v>
      </c>
      <c r="FI128" s="56">
        <v>379.61700000000002</v>
      </c>
      <c r="FJ128" s="56">
        <v>0</v>
      </c>
      <c r="FK128" s="56">
        <v>0</v>
      </c>
      <c r="FL128" s="56">
        <v>0</v>
      </c>
      <c r="FM128" s="56">
        <v>0</v>
      </c>
      <c r="FN128" s="56">
        <v>0</v>
      </c>
      <c r="FO128" s="56">
        <v>0</v>
      </c>
      <c r="FP128" s="56">
        <v>0</v>
      </c>
      <c r="FQ128" s="56">
        <v>0</v>
      </c>
      <c r="FR128" s="56">
        <v>0</v>
      </c>
      <c r="FS128" s="56">
        <v>0</v>
      </c>
      <c r="FT128" s="56">
        <v>22.17</v>
      </c>
      <c r="FU128" s="56">
        <v>5.66</v>
      </c>
      <c r="FV128" s="56">
        <v>1.17</v>
      </c>
      <c r="FW128" s="56">
        <v>0</v>
      </c>
      <c r="FX128" s="56">
        <v>8.56</v>
      </c>
      <c r="FY128" s="56">
        <v>0</v>
      </c>
      <c r="FZ128" s="56">
        <v>0</v>
      </c>
      <c r="GA128" s="56">
        <v>5.55</v>
      </c>
      <c r="GB128" s="56">
        <v>14.01</v>
      </c>
      <c r="GC128" s="56">
        <v>21.58</v>
      </c>
      <c r="GD128" s="56">
        <v>1.22</v>
      </c>
      <c r="GE128" s="56">
        <v>79.92</v>
      </c>
      <c r="GF128" s="56">
        <v>0</v>
      </c>
      <c r="GG128" s="56">
        <v>0.26472899999999999</v>
      </c>
      <c r="GH128" s="56">
        <v>1.2753799999999999E-2</v>
      </c>
      <c r="GI128" s="56">
        <v>0</v>
      </c>
      <c r="GJ128" s="56">
        <v>0</v>
      </c>
      <c r="GK128" s="56">
        <v>0</v>
      </c>
      <c r="GL128" s="56">
        <v>0</v>
      </c>
      <c r="GM128" s="56">
        <v>7.4915999999999996E-2</v>
      </c>
      <c r="GN128" s="56">
        <v>0.149982</v>
      </c>
      <c r="GO128" s="56">
        <v>0.25846799999999998</v>
      </c>
      <c r="GP128" s="56">
        <v>1.0530599999999999E-2</v>
      </c>
      <c r="GQ128" s="56">
        <v>0.77137800000000001</v>
      </c>
      <c r="GR128" s="56">
        <v>420.762</v>
      </c>
      <c r="GS128" s="56">
        <v>1095.07</v>
      </c>
      <c r="GT128" s="56">
        <v>111.69</v>
      </c>
      <c r="GU128" s="56">
        <v>0</v>
      </c>
      <c r="GV128" s="56">
        <v>0</v>
      </c>
      <c r="GW128" s="56">
        <v>2135</v>
      </c>
      <c r="GX128" s="56">
        <v>930.00099999999998</v>
      </c>
      <c r="GY128" s="56">
        <v>2637.81</v>
      </c>
      <c r="GZ128" s="56">
        <v>297.5</v>
      </c>
      <c r="HA128" s="56">
        <v>7627.83</v>
      </c>
      <c r="HB128" s="56">
        <v>350.15800000000002</v>
      </c>
      <c r="HC128" s="56">
        <v>0</v>
      </c>
      <c r="HD128" s="56">
        <v>0</v>
      </c>
      <c r="HE128" s="56">
        <v>0</v>
      </c>
      <c r="HF128" s="56">
        <v>161.63900000000001</v>
      </c>
      <c r="HG128" s="56">
        <v>0</v>
      </c>
      <c r="HH128" s="56">
        <v>65.400000000000006</v>
      </c>
      <c r="HI128" s="56">
        <v>0</v>
      </c>
      <c r="HJ128" s="56">
        <v>0</v>
      </c>
      <c r="HK128" s="56">
        <v>577.19600000000003</v>
      </c>
      <c r="HL128" s="56">
        <v>0</v>
      </c>
      <c r="HM128" s="56">
        <v>0</v>
      </c>
      <c r="HN128" s="56">
        <v>0</v>
      </c>
      <c r="HO128" s="56">
        <v>0</v>
      </c>
      <c r="HP128" s="56">
        <v>0</v>
      </c>
      <c r="HQ128" s="56">
        <v>0</v>
      </c>
      <c r="HR128" s="56">
        <v>0</v>
      </c>
      <c r="HS128" s="56">
        <v>0</v>
      </c>
      <c r="HT128" s="56">
        <v>0</v>
      </c>
      <c r="HU128" s="56">
        <v>0</v>
      </c>
      <c r="HV128" s="56">
        <v>34.94</v>
      </c>
      <c r="HW128" s="56">
        <v>41.16</v>
      </c>
      <c r="HX128" s="56">
        <v>1.17</v>
      </c>
      <c r="HY128" s="56">
        <v>0</v>
      </c>
      <c r="HZ128" s="56">
        <v>12.93</v>
      </c>
      <c r="IA128" s="56">
        <v>23.83</v>
      </c>
      <c r="IB128" s="56">
        <v>14.92</v>
      </c>
      <c r="IC128" s="56">
        <v>28.35</v>
      </c>
      <c r="ID128" s="56">
        <v>2.86</v>
      </c>
      <c r="IE128" s="56">
        <v>160.16</v>
      </c>
      <c r="IF128" s="56">
        <v>0</v>
      </c>
      <c r="IG128" s="56">
        <v>2.2516400000000001</v>
      </c>
      <c r="IH128" s="56">
        <v>1.2753799999999999E-2</v>
      </c>
      <c r="II128" s="56">
        <v>0</v>
      </c>
      <c r="IJ128" s="56">
        <v>0</v>
      </c>
      <c r="IK128" s="56">
        <v>0.33579999999999999</v>
      </c>
      <c r="IL128" s="56">
        <v>0.11074100000000001</v>
      </c>
      <c r="IM128" s="56">
        <v>0.35138000000000003</v>
      </c>
      <c r="IN128" s="56">
        <v>4.1461199999999997E-3</v>
      </c>
      <c r="IO128" s="56">
        <v>3.0664600000000002</v>
      </c>
      <c r="IP128" s="56">
        <v>48.6</v>
      </c>
      <c r="IQ128" s="56">
        <v>0</v>
      </c>
      <c r="IR128" s="56">
        <v>47.2</v>
      </c>
      <c r="IS128" s="56">
        <v>0</v>
      </c>
      <c r="IT128" s="56">
        <v>0</v>
      </c>
      <c r="IU128" s="56">
        <v>8.67</v>
      </c>
      <c r="IV128" s="56">
        <v>28.89</v>
      </c>
      <c r="IW128" s="56">
        <v>13.2</v>
      </c>
      <c r="IX128" s="56">
        <v>27.81</v>
      </c>
      <c r="IY128" s="56">
        <v>8.67</v>
      </c>
      <c r="IZ128" s="56">
        <v>28.89</v>
      </c>
      <c r="JA128" s="56">
        <v>46.09</v>
      </c>
      <c r="JB128" s="56">
        <v>44.11</v>
      </c>
      <c r="JC128" s="56">
        <v>1</v>
      </c>
      <c r="JD128" s="56"/>
      <c r="JE128" s="56"/>
      <c r="JF128" s="56"/>
      <c r="JG128" s="56"/>
      <c r="JH128" s="56"/>
      <c r="JI128" s="56"/>
      <c r="JJ128" s="56"/>
      <c r="JK128" s="56"/>
      <c r="JL128" s="56"/>
      <c r="JM128" s="56"/>
      <c r="JN128" s="56"/>
      <c r="JO128" s="56"/>
    </row>
    <row r="129" spans="1:275" x14ac:dyDescent="0.25">
      <c r="A129" s="58">
        <v>43069.352511574078</v>
      </c>
      <c r="B129" s="56" t="s">
        <v>494</v>
      </c>
      <c r="C129" s="56" t="s">
        <v>675</v>
      </c>
      <c r="D129" s="56">
        <v>12</v>
      </c>
      <c r="E129" s="56">
        <v>1</v>
      </c>
      <c r="F129" s="56">
        <v>2100</v>
      </c>
      <c r="G129" s="56" t="s">
        <v>104</v>
      </c>
      <c r="H129" s="56" t="s">
        <v>134</v>
      </c>
      <c r="I129" s="56">
        <v>-1.54</v>
      </c>
      <c r="J129" s="56">
        <v>48.6</v>
      </c>
      <c r="K129" s="56">
        <v>193.095</v>
      </c>
      <c r="L129" s="56">
        <v>309.68900000000002</v>
      </c>
      <c r="M129" s="56">
        <v>111.69</v>
      </c>
      <c r="N129" s="56">
        <v>0</v>
      </c>
      <c r="O129" s="56">
        <v>0</v>
      </c>
      <c r="P129" s="56">
        <v>0</v>
      </c>
      <c r="Q129" s="56">
        <v>0</v>
      </c>
      <c r="R129" s="56">
        <v>505.55700000000002</v>
      </c>
      <c r="S129" s="56">
        <v>948.577</v>
      </c>
      <c r="T129" s="56">
        <v>2025.88</v>
      </c>
      <c r="U129" s="56">
        <v>119.621</v>
      </c>
      <c r="V129" s="56">
        <v>4214.1099999999997</v>
      </c>
      <c r="W129" s="56">
        <v>219.23</v>
      </c>
      <c r="X129" s="56">
        <v>0</v>
      </c>
      <c r="Y129" s="56">
        <v>0</v>
      </c>
      <c r="Z129" s="56">
        <v>0</v>
      </c>
      <c r="AA129" s="56">
        <v>107.027</v>
      </c>
      <c r="AB129" s="56">
        <v>0</v>
      </c>
      <c r="AC129" s="56">
        <v>43.669699999999999</v>
      </c>
      <c r="AD129" s="56">
        <v>0</v>
      </c>
      <c r="AE129" s="56">
        <v>0</v>
      </c>
      <c r="AF129" s="56">
        <v>369.92599999999999</v>
      </c>
      <c r="AG129" s="56">
        <v>0</v>
      </c>
      <c r="AH129" s="56">
        <v>0</v>
      </c>
      <c r="AI129" s="56">
        <v>0</v>
      </c>
      <c r="AJ129" s="56">
        <v>0</v>
      </c>
      <c r="AK129" s="56">
        <v>0</v>
      </c>
      <c r="AL129" s="56">
        <v>0</v>
      </c>
      <c r="AM129" s="56">
        <v>0</v>
      </c>
      <c r="AN129" s="56">
        <v>0</v>
      </c>
      <c r="AO129" s="56">
        <v>0</v>
      </c>
      <c r="AP129" s="56">
        <v>0</v>
      </c>
      <c r="AQ129" s="56">
        <v>21.34</v>
      </c>
      <c r="AR129" s="56">
        <v>11.48</v>
      </c>
      <c r="AS129" s="56">
        <v>1.17</v>
      </c>
      <c r="AT129" s="56">
        <v>0</v>
      </c>
      <c r="AU129" s="56">
        <v>8.56</v>
      </c>
      <c r="AV129" s="56">
        <v>0</v>
      </c>
      <c r="AW129" s="56">
        <v>0</v>
      </c>
      <c r="AX129" s="56">
        <v>5.55</v>
      </c>
      <c r="AY129" s="56">
        <v>14.03</v>
      </c>
      <c r="AZ129" s="56">
        <v>21.58</v>
      </c>
      <c r="BA129" s="56">
        <v>1.22</v>
      </c>
      <c r="BB129" s="56">
        <v>84.93</v>
      </c>
      <c r="BC129" s="56">
        <v>42.55</v>
      </c>
      <c r="BD129" s="56">
        <v>0</v>
      </c>
      <c r="BE129" s="56">
        <v>0.58819299999999997</v>
      </c>
      <c r="BF129" s="56">
        <v>1.2753799999999999E-2</v>
      </c>
      <c r="BG129" s="56">
        <v>0</v>
      </c>
      <c r="BH129" s="56">
        <v>0</v>
      </c>
      <c r="BI129" s="56">
        <v>0</v>
      </c>
      <c r="BJ129" s="56">
        <v>0</v>
      </c>
      <c r="BK129" s="56">
        <v>7.4915999999999996E-2</v>
      </c>
      <c r="BL129" s="56">
        <v>0.150369</v>
      </c>
      <c r="BM129" s="56">
        <v>0.25846799999999998</v>
      </c>
      <c r="BN129" s="56">
        <v>1.0530599999999999E-2</v>
      </c>
      <c r="BO129" s="56">
        <v>1.0952299999999999</v>
      </c>
      <c r="BP129" s="56">
        <v>0.60094700000000001</v>
      </c>
      <c r="BQ129" s="56">
        <v>190.25</v>
      </c>
      <c r="BR129" s="56">
        <v>277.30900000000003</v>
      </c>
      <c r="BS129" s="56">
        <v>111.69</v>
      </c>
      <c r="BT129" s="56">
        <v>0</v>
      </c>
      <c r="BU129" s="56">
        <v>0</v>
      </c>
      <c r="BV129" s="56">
        <v>505.55700000000002</v>
      </c>
      <c r="BW129" s="56">
        <v>948.80600000000004</v>
      </c>
      <c r="BX129" s="56">
        <v>2025.88</v>
      </c>
      <c r="BY129" s="56">
        <v>119.621</v>
      </c>
      <c r="BZ129" s="56">
        <v>4179.1099999999997</v>
      </c>
      <c r="CA129" s="56">
        <v>216</v>
      </c>
      <c r="CB129" s="56">
        <v>0</v>
      </c>
      <c r="CC129" s="56">
        <v>0</v>
      </c>
      <c r="CD129" s="56">
        <v>0</v>
      </c>
      <c r="CE129" s="56">
        <v>107.027</v>
      </c>
      <c r="CF129" s="56">
        <v>0</v>
      </c>
      <c r="CG129" s="56">
        <v>43.669699999999999</v>
      </c>
      <c r="CH129" s="56">
        <v>0</v>
      </c>
      <c r="CI129" s="56">
        <v>0</v>
      </c>
      <c r="CJ129" s="56">
        <v>366.69600000000003</v>
      </c>
      <c r="CK129" s="56">
        <v>0</v>
      </c>
      <c r="CL129" s="56">
        <v>0</v>
      </c>
      <c r="CM129" s="56">
        <v>0</v>
      </c>
      <c r="CN129" s="56">
        <v>0</v>
      </c>
      <c r="CO129" s="56">
        <v>0</v>
      </c>
      <c r="CP129" s="56">
        <v>0</v>
      </c>
      <c r="CQ129" s="56">
        <v>0</v>
      </c>
      <c r="CR129" s="56">
        <v>0</v>
      </c>
      <c r="CS129" s="56">
        <v>0</v>
      </c>
      <c r="CT129" s="56">
        <v>0</v>
      </c>
      <c r="CU129" s="56">
        <v>20.99</v>
      </c>
      <c r="CV129" s="56">
        <v>10.29</v>
      </c>
      <c r="CW129" s="56">
        <v>1.17</v>
      </c>
      <c r="CX129" s="56">
        <v>0</v>
      </c>
      <c r="CY129" s="56">
        <v>8.56</v>
      </c>
      <c r="CZ129" s="56">
        <v>5.55</v>
      </c>
      <c r="DA129" s="56">
        <v>14.02</v>
      </c>
      <c r="DB129" s="56">
        <v>21.58</v>
      </c>
      <c r="DC129" s="56">
        <v>1.22</v>
      </c>
      <c r="DD129" s="56">
        <v>83.38</v>
      </c>
      <c r="DE129" s="56">
        <v>41.01</v>
      </c>
      <c r="DF129" s="56">
        <v>0</v>
      </c>
      <c r="DG129" s="56">
        <v>0.53687600000000002</v>
      </c>
      <c r="DH129" s="56">
        <v>1.2753799999999999E-2</v>
      </c>
      <c r="DI129" s="56">
        <v>0</v>
      </c>
      <c r="DJ129" s="56">
        <v>0</v>
      </c>
      <c r="DK129" s="56">
        <v>7.4915999999999996E-2</v>
      </c>
      <c r="DL129" s="56">
        <v>0.149842</v>
      </c>
      <c r="DM129" s="56">
        <v>0.25846799999999998</v>
      </c>
      <c r="DN129" s="56">
        <v>1.0530599999999999E-2</v>
      </c>
      <c r="DO129" s="56">
        <v>1.04339</v>
      </c>
      <c r="DP129" s="56">
        <v>0.54962900000000003</v>
      </c>
      <c r="DQ129" s="56" t="s">
        <v>925</v>
      </c>
      <c r="DR129" s="56" t="s">
        <v>875</v>
      </c>
      <c r="DS129" s="56" t="s">
        <v>22</v>
      </c>
      <c r="DT129" s="56">
        <v>-5.1844500000000002E-2</v>
      </c>
      <c r="DU129" s="56">
        <v>-5.1317700000000001E-2</v>
      </c>
      <c r="DV129" s="56">
        <v>-3.1542300000000001</v>
      </c>
      <c r="DW129" s="56">
        <v>-6.3886900000000004</v>
      </c>
      <c r="DX129" s="56"/>
      <c r="DY129" s="56"/>
      <c r="DZ129" s="56"/>
      <c r="EA129" s="56"/>
      <c r="EB129" s="56"/>
      <c r="EC129" s="56"/>
      <c r="ED129" s="56"/>
      <c r="EE129" s="56"/>
      <c r="EF129" s="56"/>
      <c r="EG129" s="56"/>
      <c r="EH129" s="56"/>
      <c r="EI129" s="56"/>
      <c r="EJ129" s="56"/>
      <c r="EK129" s="56"/>
      <c r="EL129" s="56"/>
      <c r="EM129" s="56"/>
      <c r="EN129" s="56">
        <v>193.095</v>
      </c>
      <c r="EO129" s="56">
        <v>309.68900000000002</v>
      </c>
      <c r="EP129" s="56">
        <v>111.69</v>
      </c>
      <c r="EQ129" s="56">
        <v>0</v>
      </c>
      <c r="ER129" s="56">
        <v>0</v>
      </c>
      <c r="ES129" s="56">
        <v>0</v>
      </c>
      <c r="ET129" s="56">
        <v>0</v>
      </c>
      <c r="EU129" s="56">
        <v>505.55700000000002</v>
      </c>
      <c r="EV129" s="56">
        <v>948.577</v>
      </c>
      <c r="EW129" s="56">
        <v>2025.88</v>
      </c>
      <c r="EX129" s="56">
        <v>119.621</v>
      </c>
      <c r="EY129" s="56">
        <v>4214.1099999999997</v>
      </c>
      <c r="EZ129" s="56">
        <v>219.23</v>
      </c>
      <c r="FA129" s="56">
        <v>0</v>
      </c>
      <c r="FB129" s="56">
        <v>0</v>
      </c>
      <c r="FC129" s="56">
        <v>0</v>
      </c>
      <c r="FD129" s="56">
        <v>107.027</v>
      </c>
      <c r="FE129" s="56">
        <v>0</v>
      </c>
      <c r="FF129" s="56">
        <v>43.669699999999999</v>
      </c>
      <c r="FG129" s="56">
        <v>0</v>
      </c>
      <c r="FH129" s="56">
        <v>0</v>
      </c>
      <c r="FI129" s="56">
        <v>369.92599999999999</v>
      </c>
      <c r="FJ129" s="56">
        <v>0</v>
      </c>
      <c r="FK129" s="56">
        <v>0</v>
      </c>
      <c r="FL129" s="56">
        <v>0</v>
      </c>
      <c r="FM129" s="56">
        <v>0</v>
      </c>
      <c r="FN129" s="56">
        <v>0</v>
      </c>
      <c r="FO129" s="56">
        <v>0</v>
      </c>
      <c r="FP129" s="56">
        <v>0</v>
      </c>
      <c r="FQ129" s="56">
        <v>0</v>
      </c>
      <c r="FR129" s="56">
        <v>0</v>
      </c>
      <c r="FS129" s="56">
        <v>0</v>
      </c>
      <c r="FT129" s="56">
        <v>21.34</v>
      </c>
      <c r="FU129" s="56">
        <v>11.48</v>
      </c>
      <c r="FV129" s="56">
        <v>1.17</v>
      </c>
      <c r="FW129" s="56">
        <v>0</v>
      </c>
      <c r="FX129" s="56">
        <v>8.56</v>
      </c>
      <c r="FY129" s="56">
        <v>0</v>
      </c>
      <c r="FZ129" s="56">
        <v>0</v>
      </c>
      <c r="GA129" s="56">
        <v>5.55</v>
      </c>
      <c r="GB129" s="56">
        <v>14.03</v>
      </c>
      <c r="GC129" s="56">
        <v>21.58</v>
      </c>
      <c r="GD129" s="56">
        <v>1.22</v>
      </c>
      <c r="GE129" s="56">
        <v>84.93</v>
      </c>
      <c r="GF129" s="56">
        <v>0</v>
      </c>
      <c r="GG129" s="56">
        <v>0.58819299999999997</v>
      </c>
      <c r="GH129" s="56">
        <v>1.2753799999999999E-2</v>
      </c>
      <c r="GI129" s="56">
        <v>0</v>
      </c>
      <c r="GJ129" s="56">
        <v>0</v>
      </c>
      <c r="GK129" s="56">
        <v>0</v>
      </c>
      <c r="GL129" s="56">
        <v>0</v>
      </c>
      <c r="GM129" s="56">
        <v>7.4915999999999996E-2</v>
      </c>
      <c r="GN129" s="56">
        <v>0.150369</v>
      </c>
      <c r="GO129" s="56">
        <v>0.25846799999999998</v>
      </c>
      <c r="GP129" s="56">
        <v>1.0530599999999999E-2</v>
      </c>
      <c r="GQ129" s="56">
        <v>1.0952299999999999</v>
      </c>
      <c r="GR129" s="56">
        <v>420.762</v>
      </c>
      <c r="GS129" s="56">
        <v>1095.07</v>
      </c>
      <c r="GT129" s="56">
        <v>111.69</v>
      </c>
      <c r="GU129" s="56">
        <v>0</v>
      </c>
      <c r="GV129" s="56">
        <v>0</v>
      </c>
      <c r="GW129" s="56">
        <v>2135</v>
      </c>
      <c r="GX129" s="56">
        <v>930.00099999999998</v>
      </c>
      <c r="GY129" s="56">
        <v>2637.81</v>
      </c>
      <c r="GZ129" s="56">
        <v>297.5</v>
      </c>
      <c r="HA129" s="56">
        <v>7627.83</v>
      </c>
      <c r="HB129" s="56">
        <v>350.15800000000002</v>
      </c>
      <c r="HC129" s="56">
        <v>0</v>
      </c>
      <c r="HD129" s="56">
        <v>0</v>
      </c>
      <c r="HE129" s="56">
        <v>0</v>
      </c>
      <c r="HF129" s="56">
        <v>161.63900000000001</v>
      </c>
      <c r="HG129" s="56">
        <v>0</v>
      </c>
      <c r="HH129" s="56">
        <v>65.400000000000006</v>
      </c>
      <c r="HI129" s="56">
        <v>0</v>
      </c>
      <c r="HJ129" s="56">
        <v>0</v>
      </c>
      <c r="HK129" s="56">
        <v>577.19600000000003</v>
      </c>
      <c r="HL129" s="56">
        <v>0</v>
      </c>
      <c r="HM129" s="56">
        <v>0</v>
      </c>
      <c r="HN129" s="56">
        <v>0</v>
      </c>
      <c r="HO129" s="56">
        <v>0</v>
      </c>
      <c r="HP129" s="56">
        <v>0</v>
      </c>
      <c r="HQ129" s="56">
        <v>0</v>
      </c>
      <c r="HR129" s="56">
        <v>0</v>
      </c>
      <c r="HS129" s="56">
        <v>0</v>
      </c>
      <c r="HT129" s="56">
        <v>0</v>
      </c>
      <c r="HU129" s="56">
        <v>0</v>
      </c>
      <c r="HV129" s="56">
        <v>34.94</v>
      </c>
      <c r="HW129" s="56">
        <v>41.16</v>
      </c>
      <c r="HX129" s="56">
        <v>1.17</v>
      </c>
      <c r="HY129" s="56">
        <v>0</v>
      </c>
      <c r="HZ129" s="56">
        <v>12.93</v>
      </c>
      <c r="IA129" s="56">
        <v>23.83</v>
      </c>
      <c r="IB129" s="56">
        <v>14.92</v>
      </c>
      <c r="IC129" s="56">
        <v>28.35</v>
      </c>
      <c r="ID129" s="56">
        <v>2.86</v>
      </c>
      <c r="IE129" s="56">
        <v>160.16</v>
      </c>
      <c r="IF129" s="56">
        <v>0</v>
      </c>
      <c r="IG129" s="56">
        <v>2.2516400000000001</v>
      </c>
      <c r="IH129" s="56">
        <v>1.2753799999999999E-2</v>
      </c>
      <c r="II129" s="56">
        <v>0</v>
      </c>
      <c r="IJ129" s="56">
        <v>0</v>
      </c>
      <c r="IK129" s="56">
        <v>0.33579999999999999</v>
      </c>
      <c r="IL129" s="56">
        <v>0.11074100000000001</v>
      </c>
      <c r="IM129" s="56">
        <v>0.35138000000000003</v>
      </c>
      <c r="IN129" s="56">
        <v>4.1461199999999997E-3</v>
      </c>
      <c r="IO129" s="56">
        <v>3.0664600000000002</v>
      </c>
      <c r="IP129" s="56">
        <v>48.6</v>
      </c>
      <c r="IQ129" s="56">
        <v>0</v>
      </c>
      <c r="IR129" s="56">
        <v>47.2</v>
      </c>
      <c r="IS129" s="56">
        <v>0</v>
      </c>
      <c r="IT129" s="56">
        <v>0</v>
      </c>
      <c r="IU129" s="56">
        <v>14.41</v>
      </c>
      <c r="IV129" s="56">
        <v>28.14</v>
      </c>
      <c r="IW129" s="56">
        <v>13.2</v>
      </c>
      <c r="IX129" s="56">
        <v>27.81</v>
      </c>
      <c r="IY129" s="56">
        <v>14.41</v>
      </c>
      <c r="IZ129" s="56">
        <v>28.14</v>
      </c>
      <c r="JA129" s="56">
        <v>46.09</v>
      </c>
      <c r="JB129" s="56">
        <v>44.11</v>
      </c>
      <c r="JC129" s="56">
        <v>1</v>
      </c>
      <c r="JD129" s="56"/>
      <c r="JE129" s="56"/>
      <c r="JF129" s="56"/>
      <c r="JG129" s="56"/>
      <c r="JH129" s="56"/>
      <c r="JI129" s="56"/>
      <c r="JJ129" s="56"/>
      <c r="JK129" s="56"/>
      <c r="JL129" s="56"/>
      <c r="JM129" s="56"/>
      <c r="JN129" s="56"/>
      <c r="JO129" s="56"/>
    </row>
    <row r="130" spans="1:275" x14ac:dyDescent="0.25">
      <c r="A130" s="58">
        <v>43069.352569444447</v>
      </c>
      <c r="B130" s="56" t="s">
        <v>460</v>
      </c>
      <c r="C130" s="56" t="s">
        <v>664</v>
      </c>
      <c r="D130" s="56">
        <v>12</v>
      </c>
      <c r="E130" s="56">
        <v>8</v>
      </c>
      <c r="F130" s="56">
        <v>6960</v>
      </c>
      <c r="G130" s="56" t="s">
        <v>104</v>
      </c>
      <c r="H130" s="56" t="s">
        <v>134</v>
      </c>
      <c r="I130" s="56">
        <v>-4.8499999999999996</v>
      </c>
      <c r="J130" s="56">
        <v>60.1</v>
      </c>
      <c r="K130" s="56">
        <v>295.43</v>
      </c>
      <c r="L130" s="56">
        <v>1936.07</v>
      </c>
      <c r="M130" s="56">
        <v>785.77200000000005</v>
      </c>
      <c r="N130" s="56">
        <v>0</v>
      </c>
      <c r="O130" s="56">
        <v>0</v>
      </c>
      <c r="P130" s="56">
        <v>0</v>
      </c>
      <c r="Q130" s="56">
        <v>0</v>
      </c>
      <c r="R130" s="56">
        <v>2033.7</v>
      </c>
      <c r="S130" s="56">
        <v>5488.87</v>
      </c>
      <c r="T130" s="56">
        <v>12062</v>
      </c>
      <c r="U130" s="56">
        <v>433.91399999999999</v>
      </c>
      <c r="V130" s="56">
        <v>23035.7</v>
      </c>
      <c r="W130" s="56">
        <v>335.416</v>
      </c>
      <c r="X130" s="56">
        <v>0</v>
      </c>
      <c r="Y130" s="56">
        <v>0</v>
      </c>
      <c r="Z130" s="56">
        <v>0</v>
      </c>
      <c r="AA130" s="56">
        <v>1071.8699999999999</v>
      </c>
      <c r="AB130" s="56">
        <v>0</v>
      </c>
      <c r="AC130" s="56">
        <v>287.95400000000001</v>
      </c>
      <c r="AD130" s="56">
        <v>0</v>
      </c>
      <c r="AE130" s="56">
        <v>0</v>
      </c>
      <c r="AF130" s="56">
        <v>1695.24</v>
      </c>
      <c r="AG130" s="56">
        <v>0</v>
      </c>
      <c r="AH130" s="56">
        <v>0</v>
      </c>
      <c r="AI130" s="56">
        <v>0</v>
      </c>
      <c r="AJ130" s="56">
        <v>0</v>
      </c>
      <c r="AK130" s="56">
        <v>0</v>
      </c>
      <c r="AL130" s="56">
        <v>0</v>
      </c>
      <c r="AM130" s="56">
        <v>0</v>
      </c>
      <c r="AN130" s="56">
        <v>0</v>
      </c>
      <c r="AO130" s="56">
        <v>0</v>
      </c>
      <c r="AP130" s="56">
        <v>0</v>
      </c>
      <c r="AQ130" s="56">
        <v>9.84</v>
      </c>
      <c r="AR130" s="56">
        <v>21.17</v>
      </c>
      <c r="AS130" s="56">
        <v>2.4700000000000002</v>
      </c>
      <c r="AT130" s="56">
        <v>0</v>
      </c>
      <c r="AU130" s="56">
        <v>25.74</v>
      </c>
      <c r="AV130" s="56">
        <v>0</v>
      </c>
      <c r="AW130" s="56">
        <v>0</v>
      </c>
      <c r="AX130" s="56">
        <v>6.74</v>
      </c>
      <c r="AY130" s="56">
        <v>24.76</v>
      </c>
      <c r="AZ130" s="56">
        <v>38.78</v>
      </c>
      <c r="BA130" s="56">
        <v>1.33</v>
      </c>
      <c r="BB130" s="56">
        <v>130.83000000000001</v>
      </c>
      <c r="BC130" s="56">
        <v>59.22</v>
      </c>
      <c r="BD130" s="56">
        <v>0</v>
      </c>
      <c r="BE130" s="56">
        <v>3.8850099999999999</v>
      </c>
      <c r="BF130" s="56">
        <v>8.9726299999999995E-2</v>
      </c>
      <c r="BG130" s="56">
        <v>0</v>
      </c>
      <c r="BH130" s="56">
        <v>0</v>
      </c>
      <c r="BI130" s="56">
        <v>0</v>
      </c>
      <c r="BJ130" s="56">
        <v>0</v>
      </c>
      <c r="BK130" s="56">
        <v>0.30136400000000002</v>
      </c>
      <c r="BL130" s="56">
        <v>0.74743300000000001</v>
      </c>
      <c r="BM130" s="56">
        <v>1.54311</v>
      </c>
      <c r="BN130" s="56">
        <v>3.8198599999999999E-2</v>
      </c>
      <c r="BO130" s="56">
        <v>6.6048499999999999</v>
      </c>
      <c r="BP130" s="56">
        <v>3.9747400000000002</v>
      </c>
      <c r="BQ130" s="56">
        <v>291.995</v>
      </c>
      <c r="BR130" s="56">
        <v>2593.6799999999998</v>
      </c>
      <c r="BS130" s="56">
        <v>785.77200000000005</v>
      </c>
      <c r="BT130" s="56">
        <v>0</v>
      </c>
      <c r="BU130" s="56">
        <v>0</v>
      </c>
      <c r="BV130" s="56">
        <v>2033.7</v>
      </c>
      <c r="BW130" s="56">
        <v>5506.22</v>
      </c>
      <c r="BX130" s="56">
        <v>12062</v>
      </c>
      <c r="BY130" s="56">
        <v>433.91399999999999</v>
      </c>
      <c r="BZ130" s="56">
        <v>23707.200000000001</v>
      </c>
      <c r="CA130" s="56">
        <v>331.51499999999999</v>
      </c>
      <c r="CB130" s="56">
        <v>0</v>
      </c>
      <c r="CC130" s="56">
        <v>0</v>
      </c>
      <c r="CD130" s="56">
        <v>0</v>
      </c>
      <c r="CE130" s="56">
        <v>643.84</v>
      </c>
      <c r="CF130" s="56">
        <v>0</v>
      </c>
      <c r="CG130" s="56">
        <v>287.95400000000001</v>
      </c>
      <c r="CH130" s="56">
        <v>0</v>
      </c>
      <c r="CI130" s="56">
        <v>0</v>
      </c>
      <c r="CJ130" s="56">
        <v>1263.31</v>
      </c>
      <c r="CK130" s="56">
        <v>0</v>
      </c>
      <c r="CL130" s="56">
        <v>0</v>
      </c>
      <c r="CM130" s="56">
        <v>0</v>
      </c>
      <c r="CN130" s="56">
        <v>0</v>
      </c>
      <c r="CO130" s="56">
        <v>0</v>
      </c>
      <c r="CP130" s="56">
        <v>0</v>
      </c>
      <c r="CQ130" s="56">
        <v>0</v>
      </c>
      <c r="CR130" s="56">
        <v>0</v>
      </c>
      <c r="CS130" s="56">
        <v>0</v>
      </c>
      <c r="CT130" s="56">
        <v>0</v>
      </c>
      <c r="CU130" s="56">
        <v>9.7799999999999994</v>
      </c>
      <c r="CV130" s="56">
        <v>26.66</v>
      </c>
      <c r="CW130" s="56">
        <v>2.4700000000000002</v>
      </c>
      <c r="CX130" s="56">
        <v>0</v>
      </c>
      <c r="CY130" s="56">
        <v>15.46</v>
      </c>
      <c r="CZ130" s="56">
        <v>6.74</v>
      </c>
      <c r="DA130" s="56">
        <v>24.81</v>
      </c>
      <c r="DB130" s="56">
        <v>38.78</v>
      </c>
      <c r="DC130" s="56">
        <v>1.33</v>
      </c>
      <c r="DD130" s="56">
        <v>126.03</v>
      </c>
      <c r="DE130" s="56">
        <v>54.37</v>
      </c>
      <c r="DF130" s="56">
        <v>0</v>
      </c>
      <c r="DG130" s="56">
        <v>4.73651</v>
      </c>
      <c r="DH130" s="56">
        <v>8.9726299999999995E-2</v>
      </c>
      <c r="DI130" s="56">
        <v>0</v>
      </c>
      <c r="DJ130" s="56">
        <v>0</v>
      </c>
      <c r="DK130" s="56">
        <v>0.30136400000000002</v>
      </c>
      <c r="DL130" s="56">
        <v>0.74904099999999996</v>
      </c>
      <c r="DM130" s="56">
        <v>1.54311</v>
      </c>
      <c r="DN130" s="56">
        <v>3.8198599999999999E-2</v>
      </c>
      <c r="DO130" s="56">
        <v>7.4579500000000003</v>
      </c>
      <c r="DP130" s="56">
        <v>4.8262400000000003</v>
      </c>
      <c r="DQ130" s="56" t="s">
        <v>925</v>
      </c>
      <c r="DR130" s="56" t="s">
        <v>875</v>
      </c>
      <c r="DS130" s="56" t="s">
        <v>22</v>
      </c>
      <c r="DT130" s="56">
        <v>0.85310399999999997</v>
      </c>
      <c r="DU130" s="56">
        <v>0.85149600000000003</v>
      </c>
      <c r="DV130" s="56">
        <v>-3.8086199999999999</v>
      </c>
      <c r="DW130" s="56">
        <v>-8.9203600000000005</v>
      </c>
      <c r="DX130" s="56"/>
      <c r="DY130" s="56"/>
      <c r="DZ130" s="56"/>
      <c r="EA130" s="56"/>
      <c r="EB130" s="56"/>
      <c r="EC130" s="56"/>
      <c r="ED130" s="56"/>
      <c r="EE130" s="56"/>
      <c r="EF130" s="56"/>
      <c r="EG130" s="56"/>
      <c r="EH130" s="56"/>
      <c r="EI130" s="56"/>
      <c r="EJ130" s="56"/>
      <c r="EK130" s="56"/>
      <c r="EL130" s="56"/>
      <c r="EM130" s="56"/>
      <c r="EN130" s="56">
        <v>295.43</v>
      </c>
      <c r="EO130" s="56">
        <v>1936.07</v>
      </c>
      <c r="EP130" s="56">
        <v>785.77200000000005</v>
      </c>
      <c r="EQ130" s="56">
        <v>0</v>
      </c>
      <c r="ER130" s="56">
        <v>0</v>
      </c>
      <c r="ES130" s="56">
        <v>0</v>
      </c>
      <c r="ET130" s="56">
        <v>0</v>
      </c>
      <c r="EU130" s="56">
        <v>2033.7</v>
      </c>
      <c r="EV130" s="56">
        <v>5488.87</v>
      </c>
      <c r="EW130" s="56">
        <v>12062</v>
      </c>
      <c r="EX130" s="56">
        <v>433.91399999999999</v>
      </c>
      <c r="EY130" s="56">
        <v>23035.7</v>
      </c>
      <c r="EZ130" s="56">
        <v>335.416</v>
      </c>
      <c r="FA130" s="56">
        <v>0</v>
      </c>
      <c r="FB130" s="56">
        <v>0</v>
      </c>
      <c r="FC130" s="56">
        <v>0</v>
      </c>
      <c r="FD130" s="56">
        <v>1071.8699999999999</v>
      </c>
      <c r="FE130" s="56">
        <v>0</v>
      </c>
      <c r="FF130" s="56">
        <v>287.95400000000001</v>
      </c>
      <c r="FG130" s="56">
        <v>0</v>
      </c>
      <c r="FH130" s="56">
        <v>0</v>
      </c>
      <c r="FI130" s="56">
        <v>1695.24</v>
      </c>
      <c r="FJ130" s="56">
        <v>0</v>
      </c>
      <c r="FK130" s="56">
        <v>0</v>
      </c>
      <c r="FL130" s="56">
        <v>0</v>
      </c>
      <c r="FM130" s="56">
        <v>0</v>
      </c>
      <c r="FN130" s="56">
        <v>0</v>
      </c>
      <c r="FO130" s="56">
        <v>0</v>
      </c>
      <c r="FP130" s="56">
        <v>0</v>
      </c>
      <c r="FQ130" s="56">
        <v>0</v>
      </c>
      <c r="FR130" s="56">
        <v>0</v>
      </c>
      <c r="FS130" s="56">
        <v>0</v>
      </c>
      <c r="FT130" s="56">
        <v>9.84</v>
      </c>
      <c r="FU130" s="56">
        <v>21.17</v>
      </c>
      <c r="FV130" s="56">
        <v>2.4700000000000002</v>
      </c>
      <c r="FW130" s="56">
        <v>0</v>
      </c>
      <c r="FX130" s="56">
        <v>25.74</v>
      </c>
      <c r="FY130" s="56">
        <v>0</v>
      </c>
      <c r="FZ130" s="56">
        <v>0</v>
      </c>
      <c r="GA130" s="56">
        <v>6.74</v>
      </c>
      <c r="GB130" s="56">
        <v>24.76</v>
      </c>
      <c r="GC130" s="56">
        <v>38.78</v>
      </c>
      <c r="GD130" s="56">
        <v>1.33</v>
      </c>
      <c r="GE130" s="56">
        <v>130.83000000000001</v>
      </c>
      <c r="GF130" s="56">
        <v>0</v>
      </c>
      <c r="GG130" s="56">
        <v>3.8850099999999999</v>
      </c>
      <c r="GH130" s="56">
        <v>8.9726299999999995E-2</v>
      </c>
      <c r="GI130" s="56">
        <v>0</v>
      </c>
      <c r="GJ130" s="56">
        <v>0</v>
      </c>
      <c r="GK130" s="56">
        <v>0</v>
      </c>
      <c r="GL130" s="56">
        <v>0</v>
      </c>
      <c r="GM130" s="56">
        <v>0.30136400000000002</v>
      </c>
      <c r="GN130" s="56">
        <v>0.74743300000000001</v>
      </c>
      <c r="GO130" s="56">
        <v>1.54311</v>
      </c>
      <c r="GP130" s="56">
        <v>3.8198599999999999E-2</v>
      </c>
      <c r="GQ130" s="56">
        <v>6.6048499999999999</v>
      </c>
      <c r="GR130" s="56">
        <v>969.75599999999997</v>
      </c>
      <c r="GS130" s="56">
        <v>5726.28</v>
      </c>
      <c r="GT130" s="56">
        <v>785.77200000000005</v>
      </c>
      <c r="GU130" s="56">
        <v>0</v>
      </c>
      <c r="GV130" s="56">
        <v>0</v>
      </c>
      <c r="GW130" s="56">
        <v>5894.96</v>
      </c>
      <c r="GX130" s="56">
        <v>6547.68</v>
      </c>
      <c r="GY130" s="56">
        <v>10697.7</v>
      </c>
      <c r="GZ130" s="56">
        <v>540.49900000000002</v>
      </c>
      <c r="HA130" s="56">
        <v>31162.7</v>
      </c>
      <c r="HB130" s="56">
        <v>807.03</v>
      </c>
      <c r="HC130" s="56">
        <v>0</v>
      </c>
      <c r="HD130" s="56">
        <v>0</v>
      </c>
      <c r="HE130" s="56">
        <v>0</v>
      </c>
      <c r="HF130" s="56">
        <v>1087.46</v>
      </c>
      <c r="HG130" s="56">
        <v>0</v>
      </c>
      <c r="HH130" s="56">
        <v>291.12400000000002</v>
      </c>
      <c r="HI130" s="56">
        <v>0</v>
      </c>
      <c r="HJ130" s="56">
        <v>0</v>
      </c>
      <c r="HK130" s="56">
        <v>2185.62</v>
      </c>
      <c r="HL130" s="56">
        <v>0</v>
      </c>
      <c r="HM130" s="56">
        <v>0</v>
      </c>
      <c r="HN130" s="56">
        <v>0</v>
      </c>
      <c r="HO130" s="56">
        <v>0</v>
      </c>
      <c r="HP130" s="56">
        <v>0</v>
      </c>
      <c r="HQ130" s="56">
        <v>0</v>
      </c>
      <c r="HR130" s="56">
        <v>0</v>
      </c>
      <c r="HS130" s="56">
        <v>0</v>
      </c>
      <c r="HT130" s="56">
        <v>0</v>
      </c>
      <c r="HU130" s="56">
        <v>0</v>
      </c>
      <c r="HV130" s="56">
        <v>24.39</v>
      </c>
      <c r="HW130" s="56">
        <v>53.12</v>
      </c>
      <c r="HX130" s="56">
        <v>2.4700000000000002</v>
      </c>
      <c r="HY130" s="56">
        <v>0</v>
      </c>
      <c r="HZ130" s="56">
        <v>26.11</v>
      </c>
      <c r="IA130" s="56">
        <v>19.850000000000001</v>
      </c>
      <c r="IB130" s="56">
        <v>27.63</v>
      </c>
      <c r="IC130" s="56">
        <v>34.69</v>
      </c>
      <c r="ID130" s="56">
        <v>1.57</v>
      </c>
      <c r="IE130" s="56">
        <v>189.83</v>
      </c>
      <c r="IF130" s="56">
        <v>0</v>
      </c>
      <c r="IG130" s="56">
        <v>8.9714799999999997</v>
      </c>
      <c r="IH130" s="56">
        <v>8.9726299999999995E-2</v>
      </c>
      <c r="II130" s="56">
        <v>0</v>
      </c>
      <c r="IJ130" s="56">
        <v>0</v>
      </c>
      <c r="IK130" s="56">
        <v>0.92718</v>
      </c>
      <c r="IL130" s="56">
        <v>0.77117400000000003</v>
      </c>
      <c r="IM130" s="56">
        <v>1.42503</v>
      </c>
      <c r="IN130" s="56">
        <v>7.5326799999999999E-3</v>
      </c>
      <c r="IO130" s="56">
        <v>12.1921</v>
      </c>
      <c r="IP130" s="56">
        <v>60.1</v>
      </c>
      <c r="IQ130" s="56">
        <v>0</v>
      </c>
      <c r="IR130" s="56">
        <v>57.9</v>
      </c>
      <c r="IS130" s="56">
        <v>0</v>
      </c>
      <c r="IT130" s="56">
        <v>0</v>
      </c>
      <c r="IU130" s="56">
        <v>24.45</v>
      </c>
      <c r="IV130" s="56">
        <v>34.770000000000003</v>
      </c>
      <c r="IW130" s="56">
        <v>29.94</v>
      </c>
      <c r="IX130" s="56">
        <v>24.43</v>
      </c>
      <c r="IY130" s="56">
        <v>24.45</v>
      </c>
      <c r="IZ130" s="56">
        <v>34.770000000000003</v>
      </c>
      <c r="JA130" s="56">
        <v>58.21</v>
      </c>
      <c r="JB130" s="56">
        <v>47.88</v>
      </c>
      <c r="JC130" s="56">
        <v>1</v>
      </c>
      <c r="JD130" s="56"/>
      <c r="JE130" s="56"/>
      <c r="JF130" s="56"/>
      <c r="JG130" s="56"/>
      <c r="JH130" s="56"/>
      <c r="JI130" s="56"/>
      <c r="JJ130" s="56"/>
      <c r="JK130" s="56"/>
      <c r="JL130" s="56"/>
      <c r="JM130" s="56"/>
      <c r="JN130" s="56"/>
      <c r="JO130" s="56"/>
    </row>
    <row r="131" spans="1:275" x14ac:dyDescent="0.25">
      <c r="A131" s="58">
        <v>43069.352569444447</v>
      </c>
      <c r="B131" s="56" t="s">
        <v>504</v>
      </c>
      <c r="C131" s="56" t="s">
        <v>664</v>
      </c>
      <c r="D131" s="56">
        <v>12</v>
      </c>
      <c r="E131" s="56">
        <v>8</v>
      </c>
      <c r="F131" s="56">
        <v>6960</v>
      </c>
      <c r="G131" s="56" t="s">
        <v>104</v>
      </c>
      <c r="H131" s="56" t="s">
        <v>134</v>
      </c>
      <c r="I131" s="56">
        <v>-4.8499999999999996</v>
      </c>
      <c r="J131" s="56">
        <v>60.1</v>
      </c>
      <c r="K131" s="56">
        <v>295.43</v>
      </c>
      <c r="L131" s="56">
        <v>1936.07</v>
      </c>
      <c r="M131" s="56">
        <v>785.77200000000005</v>
      </c>
      <c r="N131" s="56">
        <v>0</v>
      </c>
      <c r="O131" s="56">
        <v>0</v>
      </c>
      <c r="P131" s="56">
        <v>0</v>
      </c>
      <c r="Q131" s="56">
        <v>0</v>
      </c>
      <c r="R131" s="56">
        <v>2033.7</v>
      </c>
      <c r="S131" s="56">
        <v>5488.87</v>
      </c>
      <c r="T131" s="56">
        <v>12062</v>
      </c>
      <c r="U131" s="56">
        <v>433.91399999999999</v>
      </c>
      <c r="V131" s="56">
        <v>23035.7</v>
      </c>
      <c r="W131" s="56">
        <v>335.416</v>
      </c>
      <c r="X131" s="56">
        <v>0</v>
      </c>
      <c r="Y131" s="56">
        <v>0</v>
      </c>
      <c r="Z131" s="56">
        <v>0</v>
      </c>
      <c r="AA131" s="56">
        <v>1071.8699999999999</v>
      </c>
      <c r="AB131" s="56">
        <v>0</v>
      </c>
      <c r="AC131" s="56">
        <v>287.95400000000001</v>
      </c>
      <c r="AD131" s="56">
        <v>0</v>
      </c>
      <c r="AE131" s="56">
        <v>0</v>
      </c>
      <c r="AF131" s="56">
        <v>1695.24</v>
      </c>
      <c r="AG131" s="56">
        <v>0</v>
      </c>
      <c r="AH131" s="56">
        <v>0</v>
      </c>
      <c r="AI131" s="56">
        <v>0</v>
      </c>
      <c r="AJ131" s="56">
        <v>0</v>
      </c>
      <c r="AK131" s="56">
        <v>0</v>
      </c>
      <c r="AL131" s="56">
        <v>0</v>
      </c>
      <c r="AM131" s="56">
        <v>0</v>
      </c>
      <c r="AN131" s="56">
        <v>0</v>
      </c>
      <c r="AO131" s="56">
        <v>0</v>
      </c>
      <c r="AP131" s="56">
        <v>0</v>
      </c>
      <c r="AQ131" s="56">
        <v>9.84</v>
      </c>
      <c r="AR131" s="56">
        <v>21.17</v>
      </c>
      <c r="AS131" s="56">
        <v>2.4700000000000002</v>
      </c>
      <c r="AT131" s="56">
        <v>0</v>
      </c>
      <c r="AU131" s="56">
        <v>25.74</v>
      </c>
      <c r="AV131" s="56">
        <v>0</v>
      </c>
      <c r="AW131" s="56">
        <v>0</v>
      </c>
      <c r="AX131" s="56">
        <v>6.74</v>
      </c>
      <c r="AY131" s="56">
        <v>24.76</v>
      </c>
      <c r="AZ131" s="56">
        <v>38.78</v>
      </c>
      <c r="BA131" s="56">
        <v>1.33</v>
      </c>
      <c r="BB131" s="56">
        <v>130.83000000000001</v>
      </c>
      <c r="BC131" s="56">
        <v>59.22</v>
      </c>
      <c r="BD131" s="56">
        <v>0</v>
      </c>
      <c r="BE131" s="56">
        <v>3.8850099999999999</v>
      </c>
      <c r="BF131" s="56">
        <v>8.9726299999999995E-2</v>
      </c>
      <c r="BG131" s="56">
        <v>0</v>
      </c>
      <c r="BH131" s="56">
        <v>0</v>
      </c>
      <c r="BI131" s="56">
        <v>0</v>
      </c>
      <c r="BJ131" s="56">
        <v>0</v>
      </c>
      <c r="BK131" s="56">
        <v>0.30136400000000002</v>
      </c>
      <c r="BL131" s="56">
        <v>0.74743300000000001</v>
      </c>
      <c r="BM131" s="56">
        <v>1.54311</v>
      </c>
      <c r="BN131" s="56">
        <v>3.8198599999999999E-2</v>
      </c>
      <c r="BO131" s="56">
        <v>6.6048499999999999</v>
      </c>
      <c r="BP131" s="56">
        <v>3.9747400000000002</v>
      </c>
      <c r="BQ131" s="56">
        <v>291.995</v>
      </c>
      <c r="BR131" s="56">
        <v>2593.6799999999998</v>
      </c>
      <c r="BS131" s="56">
        <v>785.77200000000005</v>
      </c>
      <c r="BT131" s="56">
        <v>0</v>
      </c>
      <c r="BU131" s="56">
        <v>0</v>
      </c>
      <c r="BV131" s="56">
        <v>2033.7</v>
      </c>
      <c r="BW131" s="56">
        <v>5506.22</v>
      </c>
      <c r="BX131" s="56">
        <v>12062</v>
      </c>
      <c r="BY131" s="56">
        <v>433.91399999999999</v>
      </c>
      <c r="BZ131" s="56">
        <v>23707.200000000001</v>
      </c>
      <c r="CA131" s="56">
        <v>331.51499999999999</v>
      </c>
      <c r="CB131" s="56">
        <v>0</v>
      </c>
      <c r="CC131" s="56">
        <v>0</v>
      </c>
      <c r="CD131" s="56">
        <v>0</v>
      </c>
      <c r="CE131" s="56">
        <v>643.84</v>
      </c>
      <c r="CF131" s="56">
        <v>0</v>
      </c>
      <c r="CG131" s="56">
        <v>287.95400000000001</v>
      </c>
      <c r="CH131" s="56">
        <v>0</v>
      </c>
      <c r="CI131" s="56">
        <v>0</v>
      </c>
      <c r="CJ131" s="56">
        <v>1263.31</v>
      </c>
      <c r="CK131" s="56">
        <v>0</v>
      </c>
      <c r="CL131" s="56">
        <v>0</v>
      </c>
      <c r="CM131" s="56">
        <v>0</v>
      </c>
      <c r="CN131" s="56">
        <v>0</v>
      </c>
      <c r="CO131" s="56">
        <v>0</v>
      </c>
      <c r="CP131" s="56">
        <v>0</v>
      </c>
      <c r="CQ131" s="56">
        <v>0</v>
      </c>
      <c r="CR131" s="56">
        <v>0</v>
      </c>
      <c r="CS131" s="56">
        <v>0</v>
      </c>
      <c r="CT131" s="56">
        <v>0</v>
      </c>
      <c r="CU131" s="56">
        <v>9.7799999999999994</v>
      </c>
      <c r="CV131" s="56">
        <v>26.66</v>
      </c>
      <c r="CW131" s="56">
        <v>2.4700000000000002</v>
      </c>
      <c r="CX131" s="56">
        <v>0</v>
      </c>
      <c r="CY131" s="56">
        <v>15.46</v>
      </c>
      <c r="CZ131" s="56">
        <v>6.74</v>
      </c>
      <c r="DA131" s="56">
        <v>24.81</v>
      </c>
      <c r="DB131" s="56">
        <v>38.78</v>
      </c>
      <c r="DC131" s="56">
        <v>1.33</v>
      </c>
      <c r="DD131" s="56">
        <v>126.03</v>
      </c>
      <c r="DE131" s="56">
        <v>54.37</v>
      </c>
      <c r="DF131" s="56">
        <v>0</v>
      </c>
      <c r="DG131" s="56">
        <v>4.73651</v>
      </c>
      <c r="DH131" s="56">
        <v>8.9726299999999995E-2</v>
      </c>
      <c r="DI131" s="56">
        <v>0</v>
      </c>
      <c r="DJ131" s="56">
        <v>0</v>
      </c>
      <c r="DK131" s="56">
        <v>0.30136400000000002</v>
      </c>
      <c r="DL131" s="56">
        <v>0.74904099999999996</v>
      </c>
      <c r="DM131" s="56">
        <v>1.54311</v>
      </c>
      <c r="DN131" s="56">
        <v>3.8198599999999999E-2</v>
      </c>
      <c r="DO131" s="56">
        <v>7.4579500000000003</v>
      </c>
      <c r="DP131" s="56">
        <v>4.8262400000000003</v>
      </c>
      <c r="DQ131" s="56" t="s">
        <v>925</v>
      </c>
      <c r="DR131" s="56" t="s">
        <v>875</v>
      </c>
      <c r="DS131" s="56" t="s">
        <v>22</v>
      </c>
      <c r="DT131" s="56">
        <v>0.85310399999999997</v>
      </c>
      <c r="DU131" s="56">
        <v>0.85149600000000003</v>
      </c>
      <c r="DV131" s="56">
        <v>-3.8086199999999999</v>
      </c>
      <c r="DW131" s="56">
        <v>-8.9203600000000005</v>
      </c>
      <c r="DX131" s="56"/>
      <c r="DY131" s="56"/>
      <c r="DZ131" s="56"/>
      <c r="EA131" s="56"/>
      <c r="EB131" s="56"/>
      <c r="EC131" s="56"/>
      <c r="ED131" s="56"/>
      <c r="EE131" s="56"/>
      <c r="EF131" s="56"/>
      <c r="EG131" s="56"/>
      <c r="EH131" s="56"/>
      <c r="EI131" s="56"/>
      <c r="EJ131" s="56"/>
      <c r="EK131" s="56"/>
      <c r="EL131" s="56"/>
      <c r="EM131" s="56"/>
      <c r="EN131" s="56">
        <v>295.43</v>
      </c>
      <c r="EO131" s="56">
        <v>1936.07</v>
      </c>
      <c r="EP131" s="56">
        <v>785.77200000000005</v>
      </c>
      <c r="EQ131" s="56">
        <v>0</v>
      </c>
      <c r="ER131" s="56">
        <v>0</v>
      </c>
      <c r="ES131" s="56">
        <v>0</v>
      </c>
      <c r="ET131" s="56">
        <v>0</v>
      </c>
      <c r="EU131" s="56">
        <v>2033.7</v>
      </c>
      <c r="EV131" s="56">
        <v>5488.87</v>
      </c>
      <c r="EW131" s="56">
        <v>12062</v>
      </c>
      <c r="EX131" s="56">
        <v>433.91399999999999</v>
      </c>
      <c r="EY131" s="56">
        <v>23035.7</v>
      </c>
      <c r="EZ131" s="56">
        <v>335.416</v>
      </c>
      <c r="FA131" s="56">
        <v>0</v>
      </c>
      <c r="FB131" s="56">
        <v>0</v>
      </c>
      <c r="FC131" s="56">
        <v>0</v>
      </c>
      <c r="FD131" s="56">
        <v>1071.8699999999999</v>
      </c>
      <c r="FE131" s="56">
        <v>0</v>
      </c>
      <c r="FF131" s="56">
        <v>287.95400000000001</v>
      </c>
      <c r="FG131" s="56">
        <v>0</v>
      </c>
      <c r="FH131" s="56">
        <v>0</v>
      </c>
      <c r="FI131" s="56">
        <v>1695.24</v>
      </c>
      <c r="FJ131" s="56">
        <v>0</v>
      </c>
      <c r="FK131" s="56">
        <v>0</v>
      </c>
      <c r="FL131" s="56">
        <v>0</v>
      </c>
      <c r="FM131" s="56">
        <v>0</v>
      </c>
      <c r="FN131" s="56">
        <v>0</v>
      </c>
      <c r="FO131" s="56">
        <v>0</v>
      </c>
      <c r="FP131" s="56">
        <v>0</v>
      </c>
      <c r="FQ131" s="56">
        <v>0</v>
      </c>
      <c r="FR131" s="56">
        <v>0</v>
      </c>
      <c r="FS131" s="56">
        <v>0</v>
      </c>
      <c r="FT131" s="56">
        <v>9.84</v>
      </c>
      <c r="FU131" s="56">
        <v>21.17</v>
      </c>
      <c r="FV131" s="56">
        <v>2.4700000000000002</v>
      </c>
      <c r="FW131" s="56">
        <v>0</v>
      </c>
      <c r="FX131" s="56">
        <v>25.74</v>
      </c>
      <c r="FY131" s="56">
        <v>0</v>
      </c>
      <c r="FZ131" s="56">
        <v>0</v>
      </c>
      <c r="GA131" s="56">
        <v>6.74</v>
      </c>
      <c r="GB131" s="56">
        <v>24.76</v>
      </c>
      <c r="GC131" s="56">
        <v>38.78</v>
      </c>
      <c r="GD131" s="56">
        <v>1.33</v>
      </c>
      <c r="GE131" s="56">
        <v>130.83000000000001</v>
      </c>
      <c r="GF131" s="56">
        <v>0</v>
      </c>
      <c r="GG131" s="56">
        <v>3.8850099999999999</v>
      </c>
      <c r="GH131" s="56">
        <v>8.9726299999999995E-2</v>
      </c>
      <c r="GI131" s="56">
        <v>0</v>
      </c>
      <c r="GJ131" s="56">
        <v>0</v>
      </c>
      <c r="GK131" s="56">
        <v>0</v>
      </c>
      <c r="GL131" s="56">
        <v>0</v>
      </c>
      <c r="GM131" s="56">
        <v>0.30136400000000002</v>
      </c>
      <c r="GN131" s="56">
        <v>0.74743300000000001</v>
      </c>
      <c r="GO131" s="56">
        <v>1.54311</v>
      </c>
      <c r="GP131" s="56">
        <v>3.8198599999999999E-2</v>
      </c>
      <c r="GQ131" s="56">
        <v>6.6048499999999999</v>
      </c>
      <c r="GR131" s="56">
        <v>969.75599999999997</v>
      </c>
      <c r="GS131" s="56">
        <v>5726.28</v>
      </c>
      <c r="GT131" s="56">
        <v>785.77200000000005</v>
      </c>
      <c r="GU131" s="56">
        <v>0</v>
      </c>
      <c r="GV131" s="56">
        <v>0</v>
      </c>
      <c r="GW131" s="56">
        <v>5894.96</v>
      </c>
      <c r="GX131" s="56">
        <v>6547.68</v>
      </c>
      <c r="GY131" s="56">
        <v>10697.7</v>
      </c>
      <c r="GZ131" s="56">
        <v>540.49900000000002</v>
      </c>
      <c r="HA131" s="56">
        <v>31162.7</v>
      </c>
      <c r="HB131" s="56">
        <v>807.03</v>
      </c>
      <c r="HC131" s="56">
        <v>0</v>
      </c>
      <c r="HD131" s="56">
        <v>0</v>
      </c>
      <c r="HE131" s="56">
        <v>0</v>
      </c>
      <c r="HF131" s="56">
        <v>1087.46</v>
      </c>
      <c r="HG131" s="56">
        <v>0</v>
      </c>
      <c r="HH131" s="56">
        <v>291.12400000000002</v>
      </c>
      <c r="HI131" s="56">
        <v>0</v>
      </c>
      <c r="HJ131" s="56">
        <v>0</v>
      </c>
      <c r="HK131" s="56">
        <v>2185.62</v>
      </c>
      <c r="HL131" s="56">
        <v>0</v>
      </c>
      <c r="HM131" s="56">
        <v>0</v>
      </c>
      <c r="HN131" s="56">
        <v>0</v>
      </c>
      <c r="HO131" s="56">
        <v>0</v>
      </c>
      <c r="HP131" s="56">
        <v>0</v>
      </c>
      <c r="HQ131" s="56">
        <v>0</v>
      </c>
      <c r="HR131" s="56">
        <v>0</v>
      </c>
      <c r="HS131" s="56">
        <v>0</v>
      </c>
      <c r="HT131" s="56">
        <v>0</v>
      </c>
      <c r="HU131" s="56">
        <v>0</v>
      </c>
      <c r="HV131" s="56">
        <v>24.39</v>
      </c>
      <c r="HW131" s="56">
        <v>53.12</v>
      </c>
      <c r="HX131" s="56">
        <v>2.4700000000000002</v>
      </c>
      <c r="HY131" s="56">
        <v>0</v>
      </c>
      <c r="HZ131" s="56">
        <v>26.11</v>
      </c>
      <c r="IA131" s="56">
        <v>19.850000000000001</v>
      </c>
      <c r="IB131" s="56">
        <v>27.63</v>
      </c>
      <c r="IC131" s="56">
        <v>34.69</v>
      </c>
      <c r="ID131" s="56">
        <v>1.57</v>
      </c>
      <c r="IE131" s="56">
        <v>189.83</v>
      </c>
      <c r="IF131" s="56">
        <v>0</v>
      </c>
      <c r="IG131" s="56">
        <v>8.9714799999999997</v>
      </c>
      <c r="IH131" s="56">
        <v>8.9726299999999995E-2</v>
      </c>
      <c r="II131" s="56">
        <v>0</v>
      </c>
      <c r="IJ131" s="56">
        <v>0</v>
      </c>
      <c r="IK131" s="56">
        <v>0.92718</v>
      </c>
      <c r="IL131" s="56">
        <v>0.77117400000000003</v>
      </c>
      <c r="IM131" s="56">
        <v>1.42503</v>
      </c>
      <c r="IN131" s="56">
        <v>7.5326799999999999E-3</v>
      </c>
      <c r="IO131" s="56">
        <v>12.1921</v>
      </c>
      <c r="IP131" s="56">
        <v>60.1</v>
      </c>
      <c r="IQ131" s="56">
        <v>0</v>
      </c>
      <c r="IR131" s="56">
        <v>57.9</v>
      </c>
      <c r="IS131" s="56">
        <v>0</v>
      </c>
      <c r="IT131" s="56">
        <v>0</v>
      </c>
      <c r="IU131" s="56">
        <v>24.45</v>
      </c>
      <c r="IV131" s="56">
        <v>34.770000000000003</v>
      </c>
      <c r="IW131" s="56">
        <v>29.94</v>
      </c>
      <c r="IX131" s="56">
        <v>24.43</v>
      </c>
      <c r="IY131" s="56">
        <v>24.45</v>
      </c>
      <c r="IZ131" s="56">
        <v>34.770000000000003</v>
      </c>
      <c r="JA131" s="56">
        <v>58.21</v>
      </c>
      <c r="JB131" s="56">
        <v>47.88</v>
      </c>
      <c r="JC131" s="56">
        <v>1</v>
      </c>
      <c r="JD131" s="56"/>
      <c r="JE131" s="56"/>
      <c r="JF131" s="56"/>
      <c r="JG131" s="56"/>
      <c r="JH131" s="56"/>
      <c r="JI131" s="56"/>
      <c r="JJ131" s="56"/>
      <c r="JK131" s="56"/>
      <c r="JL131" s="56"/>
      <c r="JM131" s="56"/>
      <c r="JN131" s="56"/>
      <c r="JO131" s="56"/>
    </row>
    <row r="132" spans="1:275" x14ac:dyDescent="0.25">
      <c r="A132" s="58">
        <v>43069.352997685186</v>
      </c>
      <c r="B132" s="56" t="s">
        <v>505</v>
      </c>
      <c r="C132" s="56" t="s">
        <v>664</v>
      </c>
      <c r="D132" s="56">
        <v>12</v>
      </c>
      <c r="E132" s="56">
        <v>8</v>
      </c>
      <c r="F132" s="56">
        <v>6960</v>
      </c>
      <c r="G132" s="56" t="s">
        <v>104</v>
      </c>
      <c r="H132" s="56" t="s">
        <v>134</v>
      </c>
      <c r="I132" s="56">
        <v>-11.6</v>
      </c>
      <c r="J132" s="56">
        <v>63.2</v>
      </c>
      <c r="K132" s="56">
        <v>295.43</v>
      </c>
      <c r="L132" s="56">
        <v>1936.07</v>
      </c>
      <c r="M132" s="56">
        <v>785.77200000000005</v>
      </c>
      <c r="N132" s="56">
        <v>0</v>
      </c>
      <c r="O132" s="56">
        <v>0</v>
      </c>
      <c r="P132" s="56">
        <v>0</v>
      </c>
      <c r="Q132" s="56">
        <v>0</v>
      </c>
      <c r="R132" s="56">
        <v>2033.7</v>
      </c>
      <c r="S132" s="56">
        <v>5488.87</v>
      </c>
      <c r="T132" s="56">
        <v>12062</v>
      </c>
      <c r="U132" s="56">
        <v>433.91399999999999</v>
      </c>
      <c r="V132" s="56">
        <v>23035.7</v>
      </c>
      <c r="W132" s="56">
        <v>335.416</v>
      </c>
      <c r="X132" s="56">
        <v>0</v>
      </c>
      <c r="Y132" s="56">
        <v>0</v>
      </c>
      <c r="Z132" s="56">
        <v>0</v>
      </c>
      <c r="AA132" s="56">
        <v>1362.34</v>
      </c>
      <c r="AB132" s="56">
        <v>0</v>
      </c>
      <c r="AC132" s="56">
        <v>287.95400000000001</v>
      </c>
      <c r="AD132" s="56">
        <v>0</v>
      </c>
      <c r="AE132" s="56">
        <v>0</v>
      </c>
      <c r="AF132" s="56">
        <v>1985.71</v>
      </c>
      <c r="AG132" s="56">
        <v>0</v>
      </c>
      <c r="AH132" s="56">
        <v>0</v>
      </c>
      <c r="AI132" s="56">
        <v>0</v>
      </c>
      <c r="AJ132" s="56">
        <v>0</v>
      </c>
      <c r="AK132" s="56">
        <v>0</v>
      </c>
      <c r="AL132" s="56">
        <v>0</v>
      </c>
      <c r="AM132" s="56">
        <v>0</v>
      </c>
      <c r="AN132" s="56">
        <v>0</v>
      </c>
      <c r="AO132" s="56">
        <v>0</v>
      </c>
      <c r="AP132" s="56">
        <v>0</v>
      </c>
      <c r="AQ132" s="56">
        <v>9.84</v>
      </c>
      <c r="AR132" s="56">
        <v>21.17</v>
      </c>
      <c r="AS132" s="56">
        <v>2.4700000000000002</v>
      </c>
      <c r="AT132" s="56">
        <v>0</v>
      </c>
      <c r="AU132" s="56">
        <v>32.49</v>
      </c>
      <c r="AV132" s="56">
        <v>0</v>
      </c>
      <c r="AW132" s="56">
        <v>0</v>
      </c>
      <c r="AX132" s="56">
        <v>6.74</v>
      </c>
      <c r="AY132" s="56">
        <v>24.76</v>
      </c>
      <c r="AZ132" s="56">
        <v>38.78</v>
      </c>
      <c r="BA132" s="56">
        <v>1.33</v>
      </c>
      <c r="BB132" s="56">
        <v>137.58000000000001</v>
      </c>
      <c r="BC132" s="56">
        <v>65.97</v>
      </c>
      <c r="BD132" s="56">
        <v>0</v>
      </c>
      <c r="BE132" s="56">
        <v>3.8850099999999999</v>
      </c>
      <c r="BF132" s="56">
        <v>8.9726299999999995E-2</v>
      </c>
      <c r="BG132" s="56">
        <v>0</v>
      </c>
      <c r="BH132" s="56">
        <v>0</v>
      </c>
      <c r="BI132" s="56">
        <v>0</v>
      </c>
      <c r="BJ132" s="56">
        <v>0</v>
      </c>
      <c r="BK132" s="56">
        <v>0.30136400000000002</v>
      </c>
      <c r="BL132" s="56">
        <v>0.74743300000000001</v>
      </c>
      <c r="BM132" s="56">
        <v>1.54311</v>
      </c>
      <c r="BN132" s="56">
        <v>3.8198599999999999E-2</v>
      </c>
      <c r="BO132" s="56">
        <v>6.6048499999999999</v>
      </c>
      <c r="BP132" s="56">
        <v>3.9747400000000002</v>
      </c>
      <c r="BQ132" s="56">
        <v>291.995</v>
      </c>
      <c r="BR132" s="56">
        <v>2593.6799999999998</v>
      </c>
      <c r="BS132" s="56">
        <v>785.77200000000005</v>
      </c>
      <c r="BT132" s="56">
        <v>0</v>
      </c>
      <c r="BU132" s="56">
        <v>0</v>
      </c>
      <c r="BV132" s="56">
        <v>2033.7</v>
      </c>
      <c r="BW132" s="56">
        <v>5506.22</v>
      </c>
      <c r="BX132" s="56">
        <v>12062</v>
      </c>
      <c r="BY132" s="56">
        <v>433.91399999999999</v>
      </c>
      <c r="BZ132" s="56">
        <v>23707.200000000001</v>
      </c>
      <c r="CA132" s="56">
        <v>331.51499999999999</v>
      </c>
      <c r="CB132" s="56">
        <v>0</v>
      </c>
      <c r="CC132" s="56">
        <v>0</v>
      </c>
      <c r="CD132" s="56">
        <v>0</v>
      </c>
      <c r="CE132" s="56">
        <v>643.84</v>
      </c>
      <c r="CF132" s="56">
        <v>0</v>
      </c>
      <c r="CG132" s="56">
        <v>287.95400000000001</v>
      </c>
      <c r="CH132" s="56">
        <v>0</v>
      </c>
      <c r="CI132" s="56">
        <v>0</v>
      </c>
      <c r="CJ132" s="56">
        <v>1263.31</v>
      </c>
      <c r="CK132" s="56">
        <v>0</v>
      </c>
      <c r="CL132" s="56">
        <v>0</v>
      </c>
      <c r="CM132" s="56">
        <v>0</v>
      </c>
      <c r="CN132" s="56">
        <v>0</v>
      </c>
      <c r="CO132" s="56">
        <v>0</v>
      </c>
      <c r="CP132" s="56">
        <v>0</v>
      </c>
      <c r="CQ132" s="56">
        <v>0</v>
      </c>
      <c r="CR132" s="56">
        <v>0</v>
      </c>
      <c r="CS132" s="56">
        <v>0</v>
      </c>
      <c r="CT132" s="56">
        <v>0</v>
      </c>
      <c r="CU132" s="56">
        <v>9.7799999999999994</v>
      </c>
      <c r="CV132" s="56">
        <v>26.66</v>
      </c>
      <c r="CW132" s="56">
        <v>2.4700000000000002</v>
      </c>
      <c r="CX132" s="56">
        <v>0</v>
      </c>
      <c r="CY132" s="56">
        <v>15.46</v>
      </c>
      <c r="CZ132" s="56">
        <v>6.74</v>
      </c>
      <c r="DA132" s="56">
        <v>24.81</v>
      </c>
      <c r="DB132" s="56">
        <v>38.78</v>
      </c>
      <c r="DC132" s="56">
        <v>1.33</v>
      </c>
      <c r="DD132" s="56">
        <v>126.03</v>
      </c>
      <c r="DE132" s="56">
        <v>54.37</v>
      </c>
      <c r="DF132" s="56">
        <v>0</v>
      </c>
      <c r="DG132" s="56">
        <v>4.73651</v>
      </c>
      <c r="DH132" s="56">
        <v>8.9726299999999995E-2</v>
      </c>
      <c r="DI132" s="56">
        <v>0</v>
      </c>
      <c r="DJ132" s="56">
        <v>0</v>
      </c>
      <c r="DK132" s="56">
        <v>0.30136400000000002</v>
      </c>
      <c r="DL132" s="56">
        <v>0.74904099999999996</v>
      </c>
      <c r="DM132" s="56">
        <v>1.54311</v>
      </c>
      <c r="DN132" s="56">
        <v>3.8198599999999999E-2</v>
      </c>
      <c r="DO132" s="56">
        <v>7.4579500000000003</v>
      </c>
      <c r="DP132" s="56">
        <v>4.8262400000000003</v>
      </c>
      <c r="DQ132" s="56" t="s">
        <v>925</v>
      </c>
      <c r="DR132" s="56" t="s">
        <v>875</v>
      </c>
      <c r="DS132" s="56" t="s">
        <v>22</v>
      </c>
      <c r="DT132" s="56">
        <v>0.85310399999999997</v>
      </c>
      <c r="DU132" s="56">
        <v>0.85149600000000003</v>
      </c>
      <c r="DV132" s="56">
        <v>-9.1644799999999993</v>
      </c>
      <c r="DW132" s="56">
        <v>-21.3353</v>
      </c>
      <c r="DX132" s="56"/>
      <c r="DY132" s="56"/>
      <c r="DZ132" s="56"/>
      <c r="EA132" s="56"/>
      <c r="EB132" s="56"/>
      <c r="EC132" s="56"/>
      <c r="ED132" s="56"/>
      <c r="EE132" s="56"/>
      <c r="EF132" s="56"/>
      <c r="EG132" s="56"/>
      <c r="EH132" s="56"/>
      <c r="EI132" s="56"/>
      <c r="EJ132" s="56"/>
      <c r="EK132" s="56"/>
      <c r="EL132" s="56"/>
      <c r="EM132" s="56"/>
      <c r="EN132" s="56">
        <v>295.43</v>
      </c>
      <c r="EO132" s="56">
        <v>1936.07</v>
      </c>
      <c r="EP132" s="56">
        <v>785.77200000000005</v>
      </c>
      <c r="EQ132" s="56">
        <v>0</v>
      </c>
      <c r="ER132" s="56">
        <v>0</v>
      </c>
      <c r="ES132" s="56">
        <v>0</v>
      </c>
      <c r="ET132" s="56">
        <v>0</v>
      </c>
      <c r="EU132" s="56">
        <v>2033.7</v>
      </c>
      <c r="EV132" s="56">
        <v>5488.87</v>
      </c>
      <c r="EW132" s="56">
        <v>12062</v>
      </c>
      <c r="EX132" s="56">
        <v>433.91399999999999</v>
      </c>
      <c r="EY132" s="56">
        <v>23035.7</v>
      </c>
      <c r="EZ132" s="56">
        <v>335.416</v>
      </c>
      <c r="FA132" s="56">
        <v>0</v>
      </c>
      <c r="FB132" s="56">
        <v>0</v>
      </c>
      <c r="FC132" s="56">
        <v>0</v>
      </c>
      <c r="FD132" s="56">
        <v>1362.34</v>
      </c>
      <c r="FE132" s="56">
        <v>0</v>
      </c>
      <c r="FF132" s="56">
        <v>287.95400000000001</v>
      </c>
      <c r="FG132" s="56">
        <v>0</v>
      </c>
      <c r="FH132" s="56">
        <v>0</v>
      </c>
      <c r="FI132" s="56">
        <v>1985.71</v>
      </c>
      <c r="FJ132" s="56">
        <v>0</v>
      </c>
      <c r="FK132" s="56">
        <v>0</v>
      </c>
      <c r="FL132" s="56">
        <v>0</v>
      </c>
      <c r="FM132" s="56">
        <v>0</v>
      </c>
      <c r="FN132" s="56">
        <v>0</v>
      </c>
      <c r="FO132" s="56">
        <v>0</v>
      </c>
      <c r="FP132" s="56">
        <v>0</v>
      </c>
      <c r="FQ132" s="56">
        <v>0</v>
      </c>
      <c r="FR132" s="56">
        <v>0</v>
      </c>
      <c r="FS132" s="56">
        <v>0</v>
      </c>
      <c r="FT132" s="56">
        <v>9.84</v>
      </c>
      <c r="FU132" s="56">
        <v>21.17</v>
      </c>
      <c r="FV132" s="56">
        <v>2.4700000000000002</v>
      </c>
      <c r="FW132" s="56">
        <v>0</v>
      </c>
      <c r="FX132" s="56">
        <v>32.49</v>
      </c>
      <c r="FY132" s="56">
        <v>0</v>
      </c>
      <c r="FZ132" s="56">
        <v>0</v>
      </c>
      <c r="GA132" s="56">
        <v>6.74</v>
      </c>
      <c r="GB132" s="56">
        <v>24.76</v>
      </c>
      <c r="GC132" s="56">
        <v>38.78</v>
      </c>
      <c r="GD132" s="56">
        <v>1.33</v>
      </c>
      <c r="GE132" s="56">
        <v>137.58000000000001</v>
      </c>
      <c r="GF132" s="56">
        <v>0</v>
      </c>
      <c r="GG132" s="56">
        <v>3.8850099999999999</v>
      </c>
      <c r="GH132" s="56">
        <v>8.9726299999999995E-2</v>
      </c>
      <c r="GI132" s="56">
        <v>0</v>
      </c>
      <c r="GJ132" s="56">
        <v>0</v>
      </c>
      <c r="GK132" s="56">
        <v>0</v>
      </c>
      <c r="GL132" s="56">
        <v>0</v>
      </c>
      <c r="GM132" s="56">
        <v>0.30136400000000002</v>
      </c>
      <c r="GN132" s="56">
        <v>0.74743300000000001</v>
      </c>
      <c r="GO132" s="56">
        <v>1.54311</v>
      </c>
      <c r="GP132" s="56">
        <v>3.8198599999999999E-2</v>
      </c>
      <c r="GQ132" s="56">
        <v>6.6048499999999999</v>
      </c>
      <c r="GR132" s="56">
        <v>969.75599999999997</v>
      </c>
      <c r="GS132" s="56">
        <v>5726.28</v>
      </c>
      <c r="GT132" s="56">
        <v>785.77200000000005</v>
      </c>
      <c r="GU132" s="56">
        <v>0</v>
      </c>
      <c r="GV132" s="56">
        <v>0</v>
      </c>
      <c r="GW132" s="56">
        <v>5894.96</v>
      </c>
      <c r="GX132" s="56">
        <v>6547.68</v>
      </c>
      <c r="GY132" s="56">
        <v>10697.7</v>
      </c>
      <c r="GZ132" s="56">
        <v>540.49900000000002</v>
      </c>
      <c r="HA132" s="56">
        <v>31162.7</v>
      </c>
      <c r="HB132" s="56">
        <v>807.03</v>
      </c>
      <c r="HC132" s="56">
        <v>0</v>
      </c>
      <c r="HD132" s="56">
        <v>0</v>
      </c>
      <c r="HE132" s="56">
        <v>0</v>
      </c>
      <c r="HF132" s="56">
        <v>1087.46</v>
      </c>
      <c r="HG132" s="56">
        <v>0</v>
      </c>
      <c r="HH132" s="56">
        <v>291.12400000000002</v>
      </c>
      <c r="HI132" s="56">
        <v>0</v>
      </c>
      <c r="HJ132" s="56">
        <v>0</v>
      </c>
      <c r="HK132" s="56">
        <v>2185.62</v>
      </c>
      <c r="HL132" s="56">
        <v>0</v>
      </c>
      <c r="HM132" s="56">
        <v>0</v>
      </c>
      <c r="HN132" s="56">
        <v>0</v>
      </c>
      <c r="HO132" s="56">
        <v>0</v>
      </c>
      <c r="HP132" s="56">
        <v>0</v>
      </c>
      <c r="HQ132" s="56">
        <v>0</v>
      </c>
      <c r="HR132" s="56">
        <v>0</v>
      </c>
      <c r="HS132" s="56">
        <v>0</v>
      </c>
      <c r="HT132" s="56">
        <v>0</v>
      </c>
      <c r="HU132" s="56">
        <v>0</v>
      </c>
      <c r="HV132" s="56">
        <v>24.39</v>
      </c>
      <c r="HW132" s="56">
        <v>53.12</v>
      </c>
      <c r="HX132" s="56">
        <v>2.4700000000000002</v>
      </c>
      <c r="HY132" s="56">
        <v>0</v>
      </c>
      <c r="HZ132" s="56">
        <v>26.11</v>
      </c>
      <c r="IA132" s="56">
        <v>19.850000000000001</v>
      </c>
      <c r="IB132" s="56">
        <v>27.63</v>
      </c>
      <c r="IC132" s="56">
        <v>34.69</v>
      </c>
      <c r="ID132" s="56">
        <v>1.57</v>
      </c>
      <c r="IE132" s="56">
        <v>189.83</v>
      </c>
      <c r="IF132" s="56">
        <v>0</v>
      </c>
      <c r="IG132" s="56">
        <v>8.9714799999999997</v>
      </c>
      <c r="IH132" s="56">
        <v>8.9726299999999995E-2</v>
      </c>
      <c r="II132" s="56">
        <v>0</v>
      </c>
      <c r="IJ132" s="56">
        <v>0</v>
      </c>
      <c r="IK132" s="56">
        <v>0.92718</v>
      </c>
      <c r="IL132" s="56">
        <v>0.77117400000000003</v>
      </c>
      <c r="IM132" s="56">
        <v>1.42503</v>
      </c>
      <c r="IN132" s="56">
        <v>7.5326799999999999E-3</v>
      </c>
      <c r="IO132" s="56">
        <v>12.1921</v>
      </c>
      <c r="IP132" s="56">
        <v>63.2</v>
      </c>
      <c r="IQ132" s="56">
        <v>0</v>
      </c>
      <c r="IR132" s="56">
        <v>57.9</v>
      </c>
      <c r="IS132" s="56">
        <v>0</v>
      </c>
      <c r="IT132" s="56">
        <v>0</v>
      </c>
      <c r="IU132" s="56">
        <v>24.45</v>
      </c>
      <c r="IV132" s="56">
        <v>41.52</v>
      </c>
      <c r="IW132" s="56">
        <v>29.94</v>
      </c>
      <c r="IX132" s="56">
        <v>24.43</v>
      </c>
      <c r="IY132" s="56">
        <v>24.45</v>
      </c>
      <c r="IZ132" s="56">
        <v>41.52</v>
      </c>
      <c r="JA132" s="56">
        <v>58.21</v>
      </c>
      <c r="JB132" s="56">
        <v>47.88</v>
      </c>
      <c r="JC132" s="56">
        <v>1</v>
      </c>
      <c r="JD132" s="56"/>
      <c r="JE132" s="56"/>
      <c r="JF132" s="56"/>
      <c r="JG132" s="56"/>
      <c r="JH132" s="56"/>
      <c r="JI132" s="56"/>
      <c r="JJ132" s="56"/>
      <c r="JK132" s="56"/>
      <c r="JL132" s="56"/>
      <c r="JM132" s="56"/>
      <c r="JN132" s="56"/>
      <c r="JO132" s="56"/>
    </row>
    <row r="133" spans="1:275" x14ac:dyDescent="0.25">
      <c r="A133" s="58">
        <v>43069.352569444447</v>
      </c>
      <c r="B133" s="56" t="s">
        <v>461</v>
      </c>
      <c r="C133" s="56" t="s">
        <v>664</v>
      </c>
      <c r="D133" s="56">
        <v>12</v>
      </c>
      <c r="E133" s="56">
        <v>8</v>
      </c>
      <c r="F133" s="56">
        <v>6960</v>
      </c>
      <c r="G133" s="56" t="s">
        <v>104</v>
      </c>
      <c r="H133" s="56" t="s">
        <v>105</v>
      </c>
      <c r="I133" s="56">
        <v>5.43</v>
      </c>
      <c r="J133" s="56">
        <v>57.9</v>
      </c>
      <c r="K133" s="56">
        <v>295.43</v>
      </c>
      <c r="L133" s="56">
        <v>1936.07</v>
      </c>
      <c r="M133" s="56">
        <v>785.77200000000005</v>
      </c>
      <c r="N133" s="56">
        <v>0</v>
      </c>
      <c r="O133" s="56">
        <v>0</v>
      </c>
      <c r="P133" s="56">
        <v>0</v>
      </c>
      <c r="Q133" s="56">
        <v>0</v>
      </c>
      <c r="R133" s="56">
        <v>2033.7</v>
      </c>
      <c r="S133" s="56">
        <v>5488.87</v>
      </c>
      <c r="T133" s="56">
        <v>12062</v>
      </c>
      <c r="U133" s="56">
        <v>433.91399999999999</v>
      </c>
      <c r="V133" s="56">
        <v>23035.7</v>
      </c>
      <c r="W133" s="56">
        <v>335.416</v>
      </c>
      <c r="X133" s="56">
        <v>0</v>
      </c>
      <c r="Y133" s="56">
        <v>0</v>
      </c>
      <c r="Z133" s="56">
        <v>0</v>
      </c>
      <c r="AA133" s="56">
        <v>827.33600000000001</v>
      </c>
      <c r="AB133" s="56">
        <v>0</v>
      </c>
      <c r="AC133" s="56">
        <v>287.95400000000001</v>
      </c>
      <c r="AD133" s="56">
        <v>0</v>
      </c>
      <c r="AE133" s="56">
        <v>0</v>
      </c>
      <c r="AF133" s="56">
        <v>1450.71</v>
      </c>
      <c r="AG133" s="56">
        <v>0</v>
      </c>
      <c r="AH133" s="56">
        <v>0</v>
      </c>
      <c r="AI133" s="56">
        <v>0</v>
      </c>
      <c r="AJ133" s="56">
        <v>0</v>
      </c>
      <c r="AK133" s="56">
        <v>0</v>
      </c>
      <c r="AL133" s="56">
        <v>0</v>
      </c>
      <c r="AM133" s="56">
        <v>0</v>
      </c>
      <c r="AN133" s="56">
        <v>0</v>
      </c>
      <c r="AO133" s="56">
        <v>0</v>
      </c>
      <c r="AP133" s="56">
        <v>0</v>
      </c>
      <c r="AQ133" s="56">
        <v>9.84</v>
      </c>
      <c r="AR133" s="56">
        <v>21.17</v>
      </c>
      <c r="AS133" s="56">
        <v>2.4700000000000002</v>
      </c>
      <c r="AT133" s="56">
        <v>0</v>
      </c>
      <c r="AU133" s="56">
        <v>19.79</v>
      </c>
      <c r="AV133" s="56">
        <v>0</v>
      </c>
      <c r="AW133" s="56">
        <v>0</v>
      </c>
      <c r="AX133" s="56">
        <v>6.74</v>
      </c>
      <c r="AY133" s="56">
        <v>24.76</v>
      </c>
      <c r="AZ133" s="56">
        <v>38.78</v>
      </c>
      <c r="BA133" s="56">
        <v>1.33</v>
      </c>
      <c r="BB133" s="56">
        <v>124.88</v>
      </c>
      <c r="BC133" s="56">
        <v>53.27</v>
      </c>
      <c r="BD133" s="56">
        <v>0</v>
      </c>
      <c r="BE133" s="56">
        <v>3.8850099999999999</v>
      </c>
      <c r="BF133" s="56">
        <v>8.9726299999999995E-2</v>
      </c>
      <c r="BG133" s="56">
        <v>0</v>
      </c>
      <c r="BH133" s="56">
        <v>0</v>
      </c>
      <c r="BI133" s="56">
        <v>0</v>
      </c>
      <c r="BJ133" s="56">
        <v>0</v>
      </c>
      <c r="BK133" s="56">
        <v>0.30136400000000002</v>
      </c>
      <c r="BL133" s="56">
        <v>0.74743300000000001</v>
      </c>
      <c r="BM133" s="56">
        <v>1.54311</v>
      </c>
      <c r="BN133" s="56">
        <v>3.8198599999999999E-2</v>
      </c>
      <c r="BO133" s="56">
        <v>6.6048499999999999</v>
      </c>
      <c r="BP133" s="56">
        <v>3.9747400000000002</v>
      </c>
      <c r="BQ133" s="56">
        <v>291.995</v>
      </c>
      <c r="BR133" s="56">
        <v>2593.6799999999998</v>
      </c>
      <c r="BS133" s="56">
        <v>785.77200000000005</v>
      </c>
      <c r="BT133" s="56">
        <v>0</v>
      </c>
      <c r="BU133" s="56">
        <v>0</v>
      </c>
      <c r="BV133" s="56">
        <v>2033.7</v>
      </c>
      <c r="BW133" s="56">
        <v>5506.22</v>
      </c>
      <c r="BX133" s="56">
        <v>12062</v>
      </c>
      <c r="BY133" s="56">
        <v>433.91399999999999</v>
      </c>
      <c r="BZ133" s="56">
        <v>23707.200000000001</v>
      </c>
      <c r="CA133" s="56">
        <v>331.51499999999999</v>
      </c>
      <c r="CB133" s="56">
        <v>0</v>
      </c>
      <c r="CC133" s="56">
        <v>0</v>
      </c>
      <c r="CD133" s="56">
        <v>0</v>
      </c>
      <c r="CE133" s="56">
        <v>827.33399999999995</v>
      </c>
      <c r="CF133" s="56">
        <v>0</v>
      </c>
      <c r="CG133" s="56">
        <v>287.95400000000001</v>
      </c>
      <c r="CH133" s="56">
        <v>0</v>
      </c>
      <c r="CI133" s="56">
        <v>0</v>
      </c>
      <c r="CJ133" s="56">
        <v>1446.8</v>
      </c>
      <c r="CK133" s="56">
        <v>0</v>
      </c>
      <c r="CL133" s="56">
        <v>0</v>
      </c>
      <c r="CM133" s="56">
        <v>0</v>
      </c>
      <c r="CN133" s="56">
        <v>0</v>
      </c>
      <c r="CO133" s="56">
        <v>0</v>
      </c>
      <c r="CP133" s="56">
        <v>0</v>
      </c>
      <c r="CQ133" s="56">
        <v>0</v>
      </c>
      <c r="CR133" s="56">
        <v>0</v>
      </c>
      <c r="CS133" s="56">
        <v>0</v>
      </c>
      <c r="CT133" s="56">
        <v>0</v>
      </c>
      <c r="CU133" s="56">
        <v>9.7799999999999994</v>
      </c>
      <c r="CV133" s="56">
        <v>26.66</v>
      </c>
      <c r="CW133" s="56">
        <v>2.4700000000000002</v>
      </c>
      <c r="CX133" s="56">
        <v>0</v>
      </c>
      <c r="CY133" s="56">
        <v>19.79</v>
      </c>
      <c r="CZ133" s="56">
        <v>6.74</v>
      </c>
      <c r="DA133" s="56">
        <v>24.81</v>
      </c>
      <c r="DB133" s="56">
        <v>38.78</v>
      </c>
      <c r="DC133" s="56">
        <v>1.33</v>
      </c>
      <c r="DD133" s="56">
        <v>130.36000000000001</v>
      </c>
      <c r="DE133" s="56">
        <v>58.7</v>
      </c>
      <c r="DF133" s="56">
        <v>0</v>
      </c>
      <c r="DG133" s="56">
        <v>4.73651</v>
      </c>
      <c r="DH133" s="56">
        <v>8.9726299999999995E-2</v>
      </c>
      <c r="DI133" s="56">
        <v>0</v>
      </c>
      <c r="DJ133" s="56">
        <v>0</v>
      </c>
      <c r="DK133" s="56">
        <v>0.30136400000000002</v>
      </c>
      <c r="DL133" s="56">
        <v>0.74904099999999996</v>
      </c>
      <c r="DM133" s="56">
        <v>1.54311</v>
      </c>
      <c r="DN133" s="56">
        <v>3.8198599999999999E-2</v>
      </c>
      <c r="DO133" s="56">
        <v>7.4579500000000003</v>
      </c>
      <c r="DP133" s="56">
        <v>4.8262400000000003</v>
      </c>
      <c r="DQ133" s="56" t="s">
        <v>925</v>
      </c>
      <c r="DR133" s="56" t="s">
        <v>875</v>
      </c>
      <c r="DS133" s="56" t="s">
        <v>22</v>
      </c>
      <c r="DT133" s="56">
        <v>0.85310399999999997</v>
      </c>
      <c r="DU133" s="56">
        <v>0.85149600000000003</v>
      </c>
      <c r="DV133" s="56">
        <v>4.2037399999999998</v>
      </c>
      <c r="DW133" s="56">
        <v>9.2504299999999997</v>
      </c>
      <c r="DX133" s="56"/>
      <c r="DY133" s="56"/>
      <c r="DZ133" s="56"/>
      <c r="EA133" s="56"/>
      <c r="EB133" s="56"/>
      <c r="EC133" s="56"/>
      <c r="ED133" s="56"/>
      <c r="EE133" s="56"/>
      <c r="EF133" s="56"/>
      <c r="EG133" s="56"/>
      <c r="EH133" s="56"/>
      <c r="EI133" s="56"/>
      <c r="EJ133" s="56"/>
      <c r="EK133" s="56"/>
      <c r="EL133" s="56"/>
      <c r="EM133" s="56"/>
      <c r="EN133" s="56">
        <v>295.43</v>
      </c>
      <c r="EO133" s="56">
        <v>1936.07</v>
      </c>
      <c r="EP133" s="56">
        <v>785.77200000000005</v>
      </c>
      <c r="EQ133" s="56">
        <v>0</v>
      </c>
      <c r="ER133" s="56">
        <v>0</v>
      </c>
      <c r="ES133" s="56">
        <v>0</v>
      </c>
      <c r="ET133" s="56">
        <v>0</v>
      </c>
      <c r="EU133" s="56">
        <v>2033.7</v>
      </c>
      <c r="EV133" s="56">
        <v>5488.87</v>
      </c>
      <c r="EW133" s="56">
        <v>12062</v>
      </c>
      <c r="EX133" s="56">
        <v>433.91399999999999</v>
      </c>
      <c r="EY133" s="56">
        <v>23035.7</v>
      </c>
      <c r="EZ133" s="56">
        <v>335.416</v>
      </c>
      <c r="FA133" s="56">
        <v>0</v>
      </c>
      <c r="FB133" s="56">
        <v>0</v>
      </c>
      <c r="FC133" s="56">
        <v>0</v>
      </c>
      <c r="FD133" s="56">
        <v>827.33600000000001</v>
      </c>
      <c r="FE133" s="56">
        <v>0</v>
      </c>
      <c r="FF133" s="56">
        <v>287.95400000000001</v>
      </c>
      <c r="FG133" s="56">
        <v>0</v>
      </c>
      <c r="FH133" s="56">
        <v>0</v>
      </c>
      <c r="FI133" s="56">
        <v>1450.71</v>
      </c>
      <c r="FJ133" s="56">
        <v>0</v>
      </c>
      <c r="FK133" s="56">
        <v>0</v>
      </c>
      <c r="FL133" s="56">
        <v>0</v>
      </c>
      <c r="FM133" s="56">
        <v>0</v>
      </c>
      <c r="FN133" s="56">
        <v>0</v>
      </c>
      <c r="FO133" s="56">
        <v>0</v>
      </c>
      <c r="FP133" s="56">
        <v>0</v>
      </c>
      <c r="FQ133" s="56">
        <v>0</v>
      </c>
      <c r="FR133" s="56">
        <v>0</v>
      </c>
      <c r="FS133" s="56">
        <v>0</v>
      </c>
      <c r="FT133" s="56">
        <v>9.84</v>
      </c>
      <c r="FU133" s="56">
        <v>21.17</v>
      </c>
      <c r="FV133" s="56">
        <v>2.4700000000000002</v>
      </c>
      <c r="FW133" s="56">
        <v>0</v>
      </c>
      <c r="FX133" s="56">
        <v>19.79</v>
      </c>
      <c r="FY133" s="56">
        <v>0</v>
      </c>
      <c r="FZ133" s="56">
        <v>0</v>
      </c>
      <c r="GA133" s="56">
        <v>6.74</v>
      </c>
      <c r="GB133" s="56">
        <v>24.76</v>
      </c>
      <c r="GC133" s="56">
        <v>38.78</v>
      </c>
      <c r="GD133" s="56">
        <v>1.33</v>
      </c>
      <c r="GE133" s="56">
        <v>124.88</v>
      </c>
      <c r="GF133" s="56">
        <v>0</v>
      </c>
      <c r="GG133" s="56">
        <v>3.8850099999999999</v>
      </c>
      <c r="GH133" s="56">
        <v>8.9726299999999995E-2</v>
      </c>
      <c r="GI133" s="56">
        <v>0</v>
      </c>
      <c r="GJ133" s="56">
        <v>0</v>
      </c>
      <c r="GK133" s="56">
        <v>0</v>
      </c>
      <c r="GL133" s="56">
        <v>0</v>
      </c>
      <c r="GM133" s="56">
        <v>0.30136400000000002</v>
      </c>
      <c r="GN133" s="56">
        <v>0.74743300000000001</v>
      </c>
      <c r="GO133" s="56">
        <v>1.54311</v>
      </c>
      <c r="GP133" s="56">
        <v>3.8198599999999999E-2</v>
      </c>
      <c r="GQ133" s="56">
        <v>6.6048499999999999</v>
      </c>
      <c r="GR133" s="56">
        <v>969.75599999999997</v>
      </c>
      <c r="GS133" s="56">
        <v>5726.28</v>
      </c>
      <c r="GT133" s="56">
        <v>785.77200000000005</v>
      </c>
      <c r="GU133" s="56">
        <v>0</v>
      </c>
      <c r="GV133" s="56">
        <v>0</v>
      </c>
      <c r="GW133" s="56">
        <v>5894.96</v>
      </c>
      <c r="GX133" s="56">
        <v>6547.68</v>
      </c>
      <c r="GY133" s="56">
        <v>10697.7</v>
      </c>
      <c r="GZ133" s="56">
        <v>540.49900000000002</v>
      </c>
      <c r="HA133" s="56">
        <v>31162.7</v>
      </c>
      <c r="HB133" s="56">
        <v>807.03</v>
      </c>
      <c r="HC133" s="56">
        <v>0</v>
      </c>
      <c r="HD133" s="56">
        <v>0</v>
      </c>
      <c r="HE133" s="56">
        <v>0</v>
      </c>
      <c r="HF133" s="56">
        <v>1048.78</v>
      </c>
      <c r="HG133" s="56">
        <v>0</v>
      </c>
      <c r="HH133" s="56">
        <v>291.12400000000002</v>
      </c>
      <c r="HI133" s="56">
        <v>0</v>
      </c>
      <c r="HJ133" s="56">
        <v>0</v>
      </c>
      <c r="HK133" s="56">
        <v>2146.9299999999998</v>
      </c>
      <c r="HL133" s="56">
        <v>0</v>
      </c>
      <c r="HM133" s="56">
        <v>0</v>
      </c>
      <c r="HN133" s="56">
        <v>0</v>
      </c>
      <c r="HO133" s="56">
        <v>0</v>
      </c>
      <c r="HP133" s="56">
        <v>0</v>
      </c>
      <c r="HQ133" s="56">
        <v>0</v>
      </c>
      <c r="HR133" s="56">
        <v>0</v>
      </c>
      <c r="HS133" s="56">
        <v>0</v>
      </c>
      <c r="HT133" s="56">
        <v>0</v>
      </c>
      <c r="HU133" s="56">
        <v>0</v>
      </c>
      <c r="HV133" s="56">
        <v>24.39</v>
      </c>
      <c r="HW133" s="56">
        <v>53.12</v>
      </c>
      <c r="HX133" s="56">
        <v>2.4700000000000002</v>
      </c>
      <c r="HY133" s="56">
        <v>0</v>
      </c>
      <c r="HZ133" s="56">
        <v>25.1</v>
      </c>
      <c r="IA133" s="56">
        <v>19.850000000000001</v>
      </c>
      <c r="IB133" s="56">
        <v>27.63</v>
      </c>
      <c r="IC133" s="56">
        <v>34.69</v>
      </c>
      <c r="ID133" s="56">
        <v>1.57</v>
      </c>
      <c r="IE133" s="56">
        <v>188.82</v>
      </c>
      <c r="IF133" s="56">
        <v>0</v>
      </c>
      <c r="IG133" s="56">
        <v>8.9714799999999997</v>
      </c>
      <c r="IH133" s="56">
        <v>8.9726299999999995E-2</v>
      </c>
      <c r="II133" s="56">
        <v>0</v>
      </c>
      <c r="IJ133" s="56">
        <v>0</v>
      </c>
      <c r="IK133" s="56">
        <v>0.92718</v>
      </c>
      <c r="IL133" s="56">
        <v>0.77117400000000003</v>
      </c>
      <c r="IM133" s="56">
        <v>1.42503</v>
      </c>
      <c r="IN133" s="56">
        <v>7.5326799999999999E-3</v>
      </c>
      <c r="IO133" s="56">
        <v>12.1921</v>
      </c>
      <c r="IP133" s="56">
        <v>57.9</v>
      </c>
      <c r="IQ133" s="56">
        <v>0</v>
      </c>
      <c r="IR133" s="56">
        <v>60.4</v>
      </c>
      <c r="IS133" s="56">
        <v>0</v>
      </c>
      <c r="IT133" s="56">
        <v>0</v>
      </c>
      <c r="IU133" s="56">
        <v>24.45</v>
      </c>
      <c r="IV133" s="56">
        <v>28.82</v>
      </c>
      <c r="IW133" s="56">
        <v>29.94</v>
      </c>
      <c r="IX133" s="56">
        <v>28.76</v>
      </c>
      <c r="IY133" s="56">
        <v>24.45</v>
      </c>
      <c r="IZ133" s="56">
        <v>28.82</v>
      </c>
      <c r="JA133" s="56">
        <v>58.21</v>
      </c>
      <c r="JB133" s="56">
        <v>46.87</v>
      </c>
      <c r="JC133" s="56">
        <v>1</v>
      </c>
      <c r="JD133" s="56"/>
      <c r="JE133" s="56"/>
      <c r="JF133" s="56"/>
      <c r="JG133" s="56"/>
      <c r="JH133" s="56"/>
      <c r="JI133" s="56"/>
      <c r="JJ133" s="56"/>
      <c r="JK133" s="56"/>
      <c r="JL133" s="56"/>
      <c r="JM133" s="56"/>
      <c r="JN133" s="56"/>
      <c r="JO133" s="56"/>
    </row>
    <row r="134" spans="1:275" x14ac:dyDescent="0.25">
      <c r="A134" s="58">
        <v>43069.352997685186</v>
      </c>
      <c r="B134" s="56" t="s">
        <v>506</v>
      </c>
      <c r="C134" s="56" t="s">
        <v>664</v>
      </c>
      <c r="D134" s="56">
        <v>12</v>
      </c>
      <c r="E134" s="56">
        <v>8</v>
      </c>
      <c r="F134" s="56">
        <v>6960</v>
      </c>
      <c r="G134" s="56" t="s">
        <v>104</v>
      </c>
      <c r="H134" s="56" t="s">
        <v>105</v>
      </c>
      <c r="I134" s="56">
        <v>5.43</v>
      </c>
      <c r="J134" s="56">
        <v>57.3</v>
      </c>
      <c r="K134" s="56">
        <v>295.43</v>
      </c>
      <c r="L134" s="56">
        <v>1936.07</v>
      </c>
      <c r="M134" s="56">
        <v>785.77200000000005</v>
      </c>
      <c r="N134" s="56">
        <v>0</v>
      </c>
      <c r="O134" s="56">
        <v>594.08600000000001</v>
      </c>
      <c r="P134" s="56">
        <v>0</v>
      </c>
      <c r="Q134" s="56">
        <v>0</v>
      </c>
      <c r="R134" s="56">
        <v>2033.7</v>
      </c>
      <c r="S134" s="56">
        <v>5488.87</v>
      </c>
      <c r="T134" s="56">
        <v>12062</v>
      </c>
      <c r="U134" s="56">
        <v>433.91399999999999</v>
      </c>
      <c r="V134" s="56">
        <v>23629.8</v>
      </c>
      <c r="W134" s="56">
        <v>335.416</v>
      </c>
      <c r="X134" s="56">
        <v>0</v>
      </c>
      <c r="Y134" s="56">
        <v>0</v>
      </c>
      <c r="Z134" s="56">
        <v>0</v>
      </c>
      <c r="AA134" s="56">
        <v>1029.24</v>
      </c>
      <c r="AB134" s="56">
        <v>0</v>
      </c>
      <c r="AC134" s="56">
        <v>287.95400000000001</v>
      </c>
      <c r="AD134" s="56">
        <v>0</v>
      </c>
      <c r="AE134" s="56">
        <v>0</v>
      </c>
      <c r="AF134" s="56">
        <v>1652.61</v>
      </c>
      <c r="AG134" s="56">
        <v>0</v>
      </c>
      <c r="AH134" s="56">
        <v>0</v>
      </c>
      <c r="AI134" s="56">
        <v>0</v>
      </c>
      <c r="AJ134" s="56">
        <v>0</v>
      </c>
      <c r="AK134" s="56">
        <v>0</v>
      </c>
      <c r="AL134" s="56">
        <v>0</v>
      </c>
      <c r="AM134" s="56">
        <v>0</v>
      </c>
      <c r="AN134" s="56">
        <v>0</v>
      </c>
      <c r="AO134" s="56">
        <v>0</v>
      </c>
      <c r="AP134" s="56">
        <v>0</v>
      </c>
      <c r="AQ134" s="56">
        <v>9.84</v>
      </c>
      <c r="AR134" s="56">
        <v>21.17</v>
      </c>
      <c r="AS134" s="56">
        <v>2.4700000000000002</v>
      </c>
      <c r="AT134" s="56">
        <v>0</v>
      </c>
      <c r="AU134" s="56">
        <v>26.45</v>
      </c>
      <c r="AV134" s="56">
        <v>0</v>
      </c>
      <c r="AW134" s="56">
        <v>0</v>
      </c>
      <c r="AX134" s="56">
        <v>6.74</v>
      </c>
      <c r="AY134" s="56">
        <v>24.76</v>
      </c>
      <c r="AZ134" s="56">
        <v>38.78</v>
      </c>
      <c r="BA134" s="56">
        <v>1.33</v>
      </c>
      <c r="BB134" s="56">
        <v>131.54</v>
      </c>
      <c r="BC134" s="56">
        <v>59.93</v>
      </c>
      <c r="BD134" s="56">
        <v>0</v>
      </c>
      <c r="BE134" s="56">
        <v>3.8850099999999999</v>
      </c>
      <c r="BF134" s="56">
        <v>8.9726299999999995E-2</v>
      </c>
      <c r="BG134" s="56">
        <v>0</v>
      </c>
      <c r="BH134" s="56">
        <v>6.7837900000000007E-2</v>
      </c>
      <c r="BI134" s="56">
        <v>0</v>
      </c>
      <c r="BJ134" s="56">
        <v>0</v>
      </c>
      <c r="BK134" s="56">
        <v>0.30136400000000002</v>
      </c>
      <c r="BL134" s="56">
        <v>0.74743300000000001</v>
      </c>
      <c r="BM134" s="56">
        <v>1.54311</v>
      </c>
      <c r="BN134" s="56">
        <v>3.8198599999999999E-2</v>
      </c>
      <c r="BO134" s="56">
        <v>6.6726900000000002</v>
      </c>
      <c r="BP134" s="56">
        <v>4.0425800000000001</v>
      </c>
      <c r="BQ134" s="56">
        <v>291.995</v>
      </c>
      <c r="BR134" s="56">
        <v>2593.6799999999998</v>
      </c>
      <c r="BS134" s="56">
        <v>785.77200000000005</v>
      </c>
      <c r="BT134" s="56">
        <v>0</v>
      </c>
      <c r="BU134" s="56">
        <v>594.08600000000001</v>
      </c>
      <c r="BV134" s="56">
        <v>2033.7</v>
      </c>
      <c r="BW134" s="56">
        <v>5506.22</v>
      </c>
      <c r="BX134" s="56">
        <v>12062</v>
      </c>
      <c r="BY134" s="56">
        <v>433.91399999999999</v>
      </c>
      <c r="BZ134" s="56">
        <v>24301.3</v>
      </c>
      <c r="CA134" s="56">
        <v>331.51499999999999</v>
      </c>
      <c r="CB134" s="56">
        <v>0</v>
      </c>
      <c r="CC134" s="56">
        <v>0</v>
      </c>
      <c r="CD134" s="56">
        <v>0</v>
      </c>
      <c r="CE134" s="56">
        <v>1029.24</v>
      </c>
      <c r="CF134" s="56">
        <v>0</v>
      </c>
      <c r="CG134" s="56">
        <v>287.95400000000001</v>
      </c>
      <c r="CH134" s="56">
        <v>0</v>
      </c>
      <c r="CI134" s="56">
        <v>0</v>
      </c>
      <c r="CJ134" s="56">
        <v>1648.71</v>
      </c>
      <c r="CK134" s="56">
        <v>0</v>
      </c>
      <c r="CL134" s="56">
        <v>0</v>
      </c>
      <c r="CM134" s="56">
        <v>0</v>
      </c>
      <c r="CN134" s="56">
        <v>0</v>
      </c>
      <c r="CO134" s="56">
        <v>0</v>
      </c>
      <c r="CP134" s="56">
        <v>0</v>
      </c>
      <c r="CQ134" s="56">
        <v>0</v>
      </c>
      <c r="CR134" s="56">
        <v>0</v>
      </c>
      <c r="CS134" s="56">
        <v>0</v>
      </c>
      <c r="CT134" s="56">
        <v>0</v>
      </c>
      <c r="CU134" s="56">
        <v>9.7799999999999994</v>
      </c>
      <c r="CV134" s="56">
        <v>26.66</v>
      </c>
      <c r="CW134" s="56">
        <v>2.4700000000000002</v>
      </c>
      <c r="CX134" s="56">
        <v>0</v>
      </c>
      <c r="CY134" s="56">
        <v>26.45</v>
      </c>
      <c r="CZ134" s="56">
        <v>6.74</v>
      </c>
      <c r="DA134" s="56">
        <v>24.81</v>
      </c>
      <c r="DB134" s="56">
        <v>38.78</v>
      </c>
      <c r="DC134" s="56">
        <v>1.33</v>
      </c>
      <c r="DD134" s="56">
        <v>137.02000000000001</v>
      </c>
      <c r="DE134" s="56">
        <v>65.36</v>
      </c>
      <c r="DF134" s="56">
        <v>0</v>
      </c>
      <c r="DG134" s="56">
        <v>4.73651</v>
      </c>
      <c r="DH134" s="56">
        <v>8.9726299999999995E-2</v>
      </c>
      <c r="DI134" s="56">
        <v>0</v>
      </c>
      <c r="DJ134" s="56">
        <v>6.7837900000000007E-2</v>
      </c>
      <c r="DK134" s="56">
        <v>0.30136400000000002</v>
      </c>
      <c r="DL134" s="56">
        <v>0.74904099999999996</v>
      </c>
      <c r="DM134" s="56">
        <v>1.54311</v>
      </c>
      <c r="DN134" s="56">
        <v>3.8198599999999999E-2</v>
      </c>
      <c r="DO134" s="56">
        <v>7.5257899999999998</v>
      </c>
      <c r="DP134" s="56">
        <v>4.8940700000000001</v>
      </c>
      <c r="DQ134" s="56" t="s">
        <v>925</v>
      </c>
      <c r="DR134" s="56" t="s">
        <v>875</v>
      </c>
      <c r="DS134" s="56" t="s">
        <v>22</v>
      </c>
      <c r="DT134" s="56">
        <v>0.85310399999999997</v>
      </c>
      <c r="DU134" s="56">
        <v>0.85149600000000003</v>
      </c>
      <c r="DV134" s="56">
        <v>3.9994200000000002</v>
      </c>
      <c r="DW134" s="56">
        <v>8.3078299999999992</v>
      </c>
      <c r="DX134" s="56"/>
      <c r="DY134" s="56"/>
      <c r="DZ134" s="56"/>
      <c r="EA134" s="56"/>
      <c r="EB134" s="56"/>
      <c r="EC134" s="56"/>
      <c r="ED134" s="56"/>
      <c r="EE134" s="56"/>
      <c r="EF134" s="56"/>
      <c r="EG134" s="56"/>
      <c r="EH134" s="56"/>
      <c r="EI134" s="56"/>
      <c r="EJ134" s="56"/>
      <c r="EK134" s="56"/>
      <c r="EL134" s="56"/>
      <c r="EM134" s="56"/>
      <c r="EN134" s="56">
        <v>295.43</v>
      </c>
      <c r="EO134" s="56">
        <v>1936.07</v>
      </c>
      <c r="EP134" s="56">
        <v>785.77200000000005</v>
      </c>
      <c r="EQ134" s="56">
        <v>0</v>
      </c>
      <c r="ER134" s="56">
        <v>594.08600000000001</v>
      </c>
      <c r="ES134" s="56">
        <v>0</v>
      </c>
      <c r="ET134" s="56">
        <v>0</v>
      </c>
      <c r="EU134" s="56">
        <v>2033.7</v>
      </c>
      <c r="EV134" s="56">
        <v>5488.87</v>
      </c>
      <c r="EW134" s="56">
        <v>12062</v>
      </c>
      <c r="EX134" s="56">
        <v>433.91399999999999</v>
      </c>
      <c r="EY134" s="56">
        <v>23629.8</v>
      </c>
      <c r="EZ134" s="56">
        <v>335.416</v>
      </c>
      <c r="FA134" s="56">
        <v>0</v>
      </c>
      <c r="FB134" s="56">
        <v>0</v>
      </c>
      <c r="FC134" s="56">
        <v>0</v>
      </c>
      <c r="FD134" s="56">
        <v>1029.24</v>
      </c>
      <c r="FE134" s="56">
        <v>0</v>
      </c>
      <c r="FF134" s="56">
        <v>287.95400000000001</v>
      </c>
      <c r="FG134" s="56">
        <v>0</v>
      </c>
      <c r="FH134" s="56">
        <v>0</v>
      </c>
      <c r="FI134" s="56">
        <v>1652.61</v>
      </c>
      <c r="FJ134" s="56">
        <v>0</v>
      </c>
      <c r="FK134" s="56">
        <v>0</v>
      </c>
      <c r="FL134" s="56">
        <v>0</v>
      </c>
      <c r="FM134" s="56">
        <v>0</v>
      </c>
      <c r="FN134" s="56">
        <v>0</v>
      </c>
      <c r="FO134" s="56">
        <v>0</v>
      </c>
      <c r="FP134" s="56">
        <v>0</v>
      </c>
      <c r="FQ134" s="56">
        <v>0</v>
      </c>
      <c r="FR134" s="56">
        <v>0</v>
      </c>
      <c r="FS134" s="56">
        <v>0</v>
      </c>
      <c r="FT134" s="56">
        <v>9.84</v>
      </c>
      <c r="FU134" s="56">
        <v>21.17</v>
      </c>
      <c r="FV134" s="56">
        <v>2.4700000000000002</v>
      </c>
      <c r="FW134" s="56">
        <v>0</v>
      </c>
      <c r="FX134" s="56">
        <v>26.45</v>
      </c>
      <c r="FY134" s="56">
        <v>0</v>
      </c>
      <c r="FZ134" s="56">
        <v>0</v>
      </c>
      <c r="GA134" s="56">
        <v>6.74</v>
      </c>
      <c r="GB134" s="56">
        <v>24.76</v>
      </c>
      <c r="GC134" s="56">
        <v>38.78</v>
      </c>
      <c r="GD134" s="56">
        <v>1.33</v>
      </c>
      <c r="GE134" s="56">
        <v>131.54</v>
      </c>
      <c r="GF134" s="56">
        <v>0</v>
      </c>
      <c r="GG134" s="56">
        <v>3.8850099999999999</v>
      </c>
      <c r="GH134" s="56">
        <v>8.9726299999999995E-2</v>
      </c>
      <c r="GI134" s="56">
        <v>0</v>
      </c>
      <c r="GJ134" s="56">
        <v>6.7837900000000007E-2</v>
      </c>
      <c r="GK134" s="56">
        <v>0</v>
      </c>
      <c r="GL134" s="56">
        <v>0</v>
      </c>
      <c r="GM134" s="56">
        <v>0.30136400000000002</v>
      </c>
      <c r="GN134" s="56">
        <v>0.74743300000000001</v>
      </c>
      <c r="GO134" s="56">
        <v>1.54311</v>
      </c>
      <c r="GP134" s="56">
        <v>3.8198599999999999E-2</v>
      </c>
      <c r="GQ134" s="56">
        <v>6.6726900000000002</v>
      </c>
      <c r="GR134" s="56">
        <v>969.75599999999997</v>
      </c>
      <c r="GS134" s="56">
        <v>5726.28</v>
      </c>
      <c r="GT134" s="56">
        <v>785.77200000000005</v>
      </c>
      <c r="GU134" s="56">
        <v>0</v>
      </c>
      <c r="GV134" s="56">
        <v>594.08600000000001</v>
      </c>
      <c r="GW134" s="56">
        <v>5894.96</v>
      </c>
      <c r="GX134" s="56">
        <v>6547.68</v>
      </c>
      <c r="GY134" s="56">
        <v>10697.7</v>
      </c>
      <c r="GZ134" s="56">
        <v>540.49900000000002</v>
      </c>
      <c r="HA134" s="56">
        <v>31756.799999999999</v>
      </c>
      <c r="HB134" s="56">
        <v>807.03</v>
      </c>
      <c r="HC134" s="56">
        <v>0</v>
      </c>
      <c r="HD134" s="56">
        <v>0</v>
      </c>
      <c r="HE134" s="56">
        <v>0</v>
      </c>
      <c r="HF134" s="56">
        <v>1320.7</v>
      </c>
      <c r="HG134" s="56">
        <v>0</v>
      </c>
      <c r="HH134" s="56">
        <v>291.12400000000002</v>
      </c>
      <c r="HI134" s="56">
        <v>0</v>
      </c>
      <c r="HJ134" s="56">
        <v>0</v>
      </c>
      <c r="HK134" s="56">
        <v>2418.86</v>
      </c>
      <c r="HL134" s="56">
        <v>0</v>
      </c>
      <c r="HM134" s="56">
        <v>0</v>
      </c>
      <c r="HN134" s="56">
        <v>0</v>
      </c>
      <c r="HO134" s="56">
        <v>0</v>
      </c>
      <c r="HP134" s="56">
        <v>0</v>
      </c>
      <c r="HQ134" s="56">
        <v>0</v>
      </c>
      <c r="HR134" s="56">
        <v>0</v>
      </c>
      <c r="HS134" s="56">
        <v>0</v>
      </c>
      <c r="HT134" s="56">
        <v>0</v>
      </c>
      <c r="HU134" s="56">
        <v>0</v>
      </c>
      <c r="HV134" s="56">
        <v>24.39</v>
      </c>
      <c r="HW134" s="56">
        <v>53.12</v>
      </c>
      <c r="HX134" s="56">
        <v>2.4700000000000002</v>
      </c>
      <c r="HY134" s="56">
        <v>0</v>
      </c>
      <c r="HZ134" s="56">
        <v>33.42</v>
      </c>
      <c r="IA134" s="56">
        <v>19.850000000000001</v>
      </c>
      <c r="IB134" s="56">
        <v>27.63</v>
      </c>
      <c r="IC134" s="56">
        <v>34.69</v>
      </c>
      <c r="ID134" s="56">
        <v>1.57</v>
      </c>
      <c r="IE134" s="56">
        <v>197.14</v>
      </c>
      <c r="IF134" s="56">
        <v>0</v>
      </c>
      <c r="IG134" s="56">
        <v>8.9714799999999997</v>
      </c>
      <c r="IH134" s="56">
        <v>8.9726299999999995E-2</v>
      </c>
      <c r="II134" s="56">
        <v>0</v>
      </c>
      <c r="IJ134" s="56">
        <v>6.7837900000000007E-2</v>
      </c>
      <c r="IK134" s="56">
        <v>0.92718</v>
      </c>
      <c r="IL134" s="56">
        <v>0.77117400000000003</v>
      </c>
      <c r="IM134" s="56">
        <v>1.42503</v>
      </c>
      <c r="IN134" s="56">
        <v>7.5326799999999999E-3</v>
      </c>
      <c r="IO134" s="56">
        <v>12.26</v>
      </c>
      <c r="IP134" s="56">
        <v>57.3</v>
      </c>
      <c r="IQ134" s="56">
        <v>0</v>
      </c>
      <c r="IR134" s="56">
        <v>59.7</v>
      </c>
      <c r="IS134" s="56">
        <v>0</v>
      </c>
      <c r="IT134" s="56">
        <v>0</v>
      </c>
      <c r="IU134" s="56">
        <v>26.32</v>
      </c>
      <c r="IV134" s="56">
        <v>33.61</v>
      </c>
      <c r="IW134" s="56">
        <v>31.81</v>
      </c>
      <c r="IX134" s="56">
        <v>33.549999999999997</v>
      </c>
      <c r="IY134" s="56">
        <v>26.32</v>
      </c>
      <c r="IZ134" s="56">
        <v>33.61</v>
      </c>
      <c r="JA134" s="56">
        <v>60.08</v>
      </c>
      <c r="JB134" s="56">
        <v>53.32</v>
      </c>
      <c r="JC134" s="56">
        <v>1</v>
      </c>
      <c r="JD134" s="56"/>
      <c r="JE134" s="56"/>
      <c r="JF134" s="56"/>
      <c r="JG134" s="56"/>
      <c r="JH134" s="56"/>
      <c r="JI134" s="56"/>
      <c r="JJ134" s="56"/>
      <c r="JK134" s="56"/>
      <c r="JL134" s="56"/>
      <c r="JM134" s="56"/>
      <c r="JN134" s="56"/>
      <c r="JO134" s="56"/>
    </row>
    <row r="135" spans="1:275" x14ac:dyDescent="0.25">
      <c r="A135" s="58">
        <v>43069.352534722224</v>
      </c>
      <c r="B135" s="56" t="s">
        <v>507</v>
      </c>
      <c r="C135" s="56" t="s">
        <v>664</v>
      </c>
      <c r="D135" s="56">
        <v>12</v>
      </c>
      <c r="E135" s="56">
        <v>8</v>
      </c>
      <c r="F135" s="56">
        <v>6960</v>
      </c>
      <c r="G135" s="56" t="s">
        <v>104</v>
      </c>
      <c r="H135" s="56" t="s">
        <v>105</v>
      </c>
      <c r="I135" s="56">
        <v>0.68</v>
      </c>
      <c r="J135" s="56">
        <v>59.3</v>
      </c>
      <c r="K135" s="56">
        <v>295.43</v>
      </c>
      <c r="L135" s="56">
        <v>1936.07</v>
      </c>
      <c r="M135" s="56">
        <v>785.77200000000005</v>
      </c>
      <c r="N135" s="56">
        <v>0</v>
      </c>
      <c r="O135" s="56">
        <v>594.08600000000001</v>
      </c>
      <c r="P135" s="56">
        <v>0</v>
      </c>
      <c r="Q135" s="56">
        <v>0</v>
      </c>
      <c r="R135" s="56">
        <v>2033.7</v>
      </c>
      <c r="S135" s="56">
        <v>5488.87</v>
      </c>
      <c r="T135" s="56">
        <v>12062</v>
      </c>
      <c r="U135" s="56">
        <v>433.91399999999999</v>
      </c>
      <c r="V135" s="56">
        <v>23629.8</v>
      </c>
      <c r="W135" s="56">
        <v>335.416</v>
      </c>
      <c r="X135" s="56">
        <v>0</v>
      </c>
      <c r="Y135" s="56">
        <v>0</v>
      </c>
      <c r="Z135" s="56">
        <v>0</v>
      </c>
      <c r="AA135" s="56">
        <v>1226.94</v>
      </c>
      <c r="AB135" s="56">
        <v>0</v>
      </c>
      <c r="AC135" s="56">
        <v>287.95400000000001</v>
      </c>
      <c r="AD135" s="56">
        <v>0</v>
      </c>
      <c r="AE135" s="56">
        <v>0</v>
      </c>
      <c r="AF135" s="56">
        <v>1850.31</v>
      </c>
      <c r="AG135" s="56">
        <v>0</v>
      </c>
      <c r="AH135" s="56">
        <v>0</v>
      </c>
      <c r="AI135" s="56">
        <v>0</v>
      </c>
      <c r="AJ135" s="56">
        <v>0</v>
      </c>
      <c r="AK135" s="56">
        <v>0</v>
      </c>
      <c r="AL135" s="56">
        <v>0</v>
      </c>
      <c r="AM135" s="56">
        <v>0</v>
      </c>
      <c r="AN135" s="56">
        <v>0</v>
      </c>
      <c r="AO135" s="56">
        <v>0</v>
      </c>
      <c r="AP135" s="56">
        <v>0</v>
      </c>
      <c r="AQ135" s="56">
        <v>9.84</v>
      </c>
      <c r="AR135" s="56">
        <v>21.17</v>
      </c>
      <c r="AS135" s="56">
        <v>2.4700000000000002</v>
      </c>
      <c r="AT135" s="56">
        <v>0</v>
      </c>
      <c r="AU135" s="56">
        <v>31.2</v>
      </c>
      <c r="AV135" s="56">
        <v>0</v>
      </c>
      <c r="AW135" s="56">
        <v>0</v>
      </c>
      <c r="AX135" s="56">
        <v>6.74</v>
      </c>
      <c r="AY135" s="56">
        <v>24.76</v>
      </c>
      <c r="AZ135" s="56">
        <v>38.78</v>
      </c>
      <c r="BA135" s="56">
        <v>1.33</v>
      </c>
      <c r="BB135" s="56">
        <v>136.29</v>
      </c>
      <c r="BC135" s="56">
        <v>64.680000000000007</v>
      </c>
      <c r="BD135" s="56">
        <v>0</v>
      </c>
      <c r="BE135" s="56">
        <v>3.8850099999999999</v>
      </c>
      <c r="BF135" s="56">
        <v>8.9726299999999995E-2</v>
      </c>
      <c r="BG135" s="56">
        <v>0</v>
      </c>
      <c r="BH135" s="56">
        <v>6.7837900000000007E-2</v>
      </c>
      <c r="BI135" s="56">
        <v>0</v>
      </c>
      <c r="BJ135" s="56">
        <v>0</v>
      </c>
      <c r="BK135" s="56">
        <v>0.30136400000000002</v>
      </c>
      <c r="BL135" s="56">
        <v>0.74743300000000001</v>
      </c>
      <c r="BM135" s="56">
        <v>1.54311</v>
      </c>
      <c r="BN135" s="56">
        <v>3.8198599999999999E-2</v>
      </c>
      <c r="BO135" s="56">
        <v>6.6726900000000002</v>
      </c>
      <c r="BP135" s="56">
        <v>4.0425800000000001</v>
      </c>
      <c r="BQ135" s="56">
        <v>291.995</v>
      </c>
      <c r="BR135" s="56">
        <v>2593.6799999999998</v>
      </c>
      <c r="BS135" s="56">
        <v>785.77200000000005</v>
      </c>
      <c r="BT135" s="56">
        <v>0</v>
      </c>
      <c r="BU135" s="56">
        <v>594.08600000000001</v>
      </c>
      <c r="BV135" s="56">
        <v>2033.7</v>
      </c>
      <c r="BW135" s="56">
        <v>5506.22</v>
      </c>
      <c r="BX135" s="56">
        <v>12062</v>
      </c>
      <c r="BY135" s="56">
        <v>433.91399999999999</v>
      </c>
      <c r="BZ135" s="56">
        <v>24301.3</v>
      </c>
      <c r="CA135" s="56">
        <v>331.51499999999999</v>
      </c>
      <c r="CB135" s="56">
        <v>0</v>
      </c>
      <c r="CC135" s="56">
        <v>0</v>
      </c>
      <c r="CD135" s="56">
        <v>0</v>
      </c>
      <c r="CE135" s="56">
        <v>1029.24</v>
      </c>
      <c r="CF135" s="56">
        <v>0</v>
      </c>
      <c r="CG135" s="56">
        <v>287.95400000000001</v>
      </c>
      <c r="CH135" s="56">
        <v>0</v>
      </c>
      <c r="CI135" s="56">
        <v>0</v>
      </c>
      <c r="CJ135" s="56">
        <v>1648.71</v>
      </c>
      <c r="CK135" s="56">
        <v>0</v>
      </c>
      <c r="CL135" s="56">
        <v>0</v>
      </c>
      <c r="CM135" s="56">
        <v>0</v>
      </c>
      <c r="CN135" s="56">
        <v>0</v>
      </c>
      <c r="CO135" s="56">
        <v>0</v>
      </c>
      <c r="CP135" s="56">
        <v>0</v>
      </c>
      <c r="CQ135" s="56">
        <v>0</v>
      </c>
      <c r="CR135" s="56">
        <v>0</v>
      </c>
      <c r="CS135" s="56">
        <v>0</v>
      </c>
      <c r="CT135" s="56">
        <v>0</v>
      </c>
      <c r="CU135" s="56">
        <v>9.7799999999999994</v>
      </c>
      <c r="CV135" s="56">
        <v>26.66</v>
      </c>
      <c r="CW135" s="56">
        <v>2.4700000000000002</v>
      </c>
      <c r="CX135" s="56">
        <v>0</v>
      </c>
      <c r="CY135" s="56">
        <v>26.45</v>
      </c>
      <c r="CZ135" s="56">
        <v>6.74</v>
      </c>
      <c r="DA135" s="56">
        <v>24.81</v>
      </c>
      <c r="DB135" s="56">
        <v>38.78</v>
      </c>
      <c r="DC135" s="56">
        <v>1.33</v>
      </c>
      <c r="DD135" s="56">
        <v>137.02000000000001</v>
      </c>
      <c r="DE135" s="56">
        <v>65.36</v>
      </c>
      <c r="DF135" s="56">
        <v>0</v>
      </c>
      <c r="DG135" s="56">
        <v>4.73651</v>
      </c>
      <c r="DH135" s="56">
        <v>8.9726299999999995E-2</v>
      </c>
      <c r="DI135" s="56">
        <v>0</v>
      </c>
      <c r="DJ135" s="56">
        <v>6.7837900000000007E-2</v>
      </c>
      <c r="DK135" s="56">
        <v>0.30136400000000002</v>
      </c>
      <c r="DL135" s="56">
        <v>0.74904099999999996</v>
      </c>
      <c r="DM135" s="56">
        <v>1.54311</v>
      </c>
      <c r="DN135" s="56">
        <v>3.8198599999999999E-2</v>
      </c>
      <c r="DO135" s="56">
        <v>7.5257899999999998</v>
      </c>
      <c r="DP135" s="56">
        <v>4.8940700000000001</v>
      </c>
      <c r="DQ135" s="56" t="s">
        <v>925</v>
      </c>
      <c r="DR135" s="56" t="s">
        <v>875</v>
      </c>
      <c r="DS135" s="56" t="s">
        <v>22</v>
      </c>
      <c r="DT135" s="56">
        <v>0.85310399999999997</v>
      </c>
      <c r="DU135" s="56">
        <v>0.85149600000000003</v>
      </c>
      <c r="DV135" s="56">
        <v>0.53276900000000005</v>
      </c>
      <c r="DW135" s="56">
        <v>1.0403899999999999</v>
      </c>
      <c r="DX135" s="56"/>
      <c r="DY135" s="56"/>
      <c r="DZ135" s="56"/>
      <c r="EA135" s="56"/>
      <c r="EB135" s="56"/>
      <c r="EC135" s="56"/>
      <c r="ED135" s="56"/>
      <c r="EE135" s="56"/>
      <c r="EF135" s="56"/>
      <c r="EG135" s="56"/>
      <c r="EH135" s="56"/>
      <c r="EI135" s="56"/>
      <c r="EJ135" s="56"/>
      <c r="EK135" s="56"/>
      <c r="EL135" s="56"/>
      <c r="EM135" s="56"/>
      <c r="EN135" s="56">
        <v>295.43</v>
      </c>
      <c r="EO135" s="56">
        <v>1936.07</v>
      </c>
      <c r="EP135" s="56">
        <v>785.77200000000005</v>
      </c>
      <c r="EQ135" s="56">
        <v>0</v>
      </c>
      <c r="ER135" s="56">
        <v>594.08600000000001</v>
      </c>
      <c r="ES135" s="56">
        <v>0</v>
      </c>
      <c r="ET135" s="56">
        <v>0</v>
      </c>
      <c r="EU135" s="56">
        <v>2033.7</v>
      </c>
      <c r="EV135" s="56">
        <v>5488.87</v>
      </c>
      <c r="EW135" s="56">
        <v>12062</v>
      </c>
      <c r="EX135" s="56">
        <v>433.91399999999999</v>
      </c>
      <c r="EY135" s="56">
        <v>23629.8</v>
      </c>
      <c r="EZ135" s="56">
        <v>335.416</v>
      </c>
      <c r="FA135" s="56">
        <v>0</v>
      </c>
      <c r="FB135" s="56">
        <v>0</v>
      </c>
      <c r="FC135" s="56">
        <v>0</v>
      </c>
      <c r="FD135" s="56">
        <v>1226.94</v>
      </c>
      <c r="FE135" s="56">
        <v>0</v>
      </c>
      <c r="FF135" s="56">
        <v>287.95400000000001</v>
      </c>
      <c r="FG135" s="56">
        <v>0</v>
      </c>
      <c r="FH135" s="56">
        <v>0</v>
      </c>
      <c r="FI135" s="56">
        <v>1850.31</v>
      </c>
      <c r="FJ135" s="56">
        <v>0</v>
      </c>
      <c r="FK135" s="56">
        <v>0</v>
      </c>
      <c r="FL135" s="56">
        <v>0</v>
      </c>
      <c r="FM135" s="56">
        <v>0</v>
      </c>
      <c r="FN135" s="56">
        <v>0</v>
      </c>
      <c r="FO135" s="56">
        <v>0</v>
      </c>
      <c r="FP135" s="56">
        <v>0</v>
      </c>
      <c r="FQ135" s="56">
        <v>0</v>
      </c>
      <c r="FR135" s="56">
        <v>0</v>
      </c>
      <c r="FS135" s="56">
        <v>0</v>
      </c>
      <c r="FT135" s="56">
        <v>9.84</v>
      </c>
      <c r="FU135" s="56">
        <v>21.17</v>
      </c>
      <c r="FV135" s="56">
        <v>2.4700000000000002</v>
      </c>
      <c r="FW135" s="56">
        <v>0</v>
      </c>
      <c r="FX135" s="56">
        <v>31.2</v>
      </c>
      <c r="FY135" s="56">
        <v>0</v>
      </c>
      <c r="FZ135" s="56">
        <v>0</v>
      </c>
      <c r="GA135" s="56">
        <v>6.74</v>
      </c>
      <c r="GB135" s="56">
        <v>24.76</v>
      </c>
      <c r="GC135" s="56">
        <v>38.78</v>
      </c>
      <c r="GD135" s="56">
        <v>1.33</v>
      </c>
      <c r="GE135" s="56">
        <v>136.29</v>
      </c>
      <c r="GF135" s="56">
        <v>0</v>
      </c>
      <c r="GG135" s="56">
        <v>3.8850099999999999</v>
      </c>
      <c r="GH135" s="56">
        <v>8.9726299999999995E-2</v>
      </c>
      <c r="GI135" s="56">
        <v>0</v>
      </c>
      <c r="GJ135" s="56">
        <v>6.7837900000000007E-2</v>
      </c>
      <c r="GK135" s="56">
        <v>0</v>
      </c>
      <c r="GL135" s="56">
        <v>0</v>
      </c>
      <c r="GM135" s="56">
        <v>0.30136400000000002</v>
      </c>
      <c r="GN135" s="56">
        <v>0.74743300000000001</v>
      </c>
      <c r="GO135" s="56">
        <v>1.54311</v>
      </c>
      <c r="GP135" s="56">
        <v>3.8198599999999999E-2</v>
      </c>
      <c r="GQ135" s="56">
        <v>6.6726900000000002</v>
      </c>
      <c r="GR135" s="56">
        <v>969.75599999999997</v>
      </c>
      <c r="GS135" s="56">
        <v>5726.28</v>
      </c>
      <c r="GT135" s="56">
        <v>785.77200000000005</v>
      </c>
      <c r="GU135" s="56">
        <v>0</v>
      </c>
      <c r="GV135" s="56">
        <v>594.08600000000001</v>
      </c>
      <c r="GW135" s="56">
        <v>5894.96</v>
      </c>
      <c r="GX135" s="56">
        <v>6547.68</v>
      </c>
      <c r="GY135" s="56">
        <v>10697.7</v>
      </c>
      <c r="GZ135" s="56">
        <v>540.49900000000002</v>
      </c>
      <c r="HA135" s="56">
        <v>31756.799999999999</v>
      </c>
      <c r="HB135" s="56">
        <v>807.03</v>
      </c>
      <c r="HC135" s="56">
        <v>0</v>
      </c>
      <c r="HD135" s="56">
        <v>0</v>
      </c>
      <c r="HE135" s="56">
        <v>0</v>
      </c>
      <c r="HF135" s="56">
        <v>1320.7</v>
      </c>
      <c r="HG135" s="56">
        <v>0</v>
      </c>
      <c r="HH135" s="56">
        <v>291.12400000000002</v>
      </c>
      <c r="HI135" s="56">
        <v>0</v>
      </c>
      <c r="HJ135" s="56">
        <v>0</v>
      </c>
      <c r="HK135" s="56">
        <v>2418.86</v>
      </c>
      <c r="HL135" s="56">
        <v>0</v>
      </c>
      <c r="HM135" s="56">
        <v>0</v>
      </c>
      <c r="HN135" s="56">
        <v>0</v>
      </c>
      <c r="HO135" s="56">
        <v>0</v>
      </c>
      <c r="HP135" s="56">
        <v>0</v>
      </c>
      <c r="HQ135" s="56">
        <v>0</v>
      </c>
      <c r="HR135" s="56">
        <v>0</v>
      </c>
      <c r="HS135" s="56">
        <v>0</v>
      </c>
      <c r="HT135" s="56">
        <v>0</v>
      </c>
      <c r="HU135" s="56">
        <v>0</v>
      </c>
      <c r="HV135" s="56">
        <v>24.39</v>
      </c>
      <c r="HW135" s="56">
        <v>53.12</v>
      </c>
      <c r="HX135" s="56">
        <v>2.4700000000000002</v>
      </c>
      <c r="HY135" s="56">
        <v>0</v>
      </c>
      <c r="HZ135" s="56">
        <v>33.42</v>
      </c>
      <c r="IA135" s="56">
        <v>19.850000000000001</v>
      </c>
      <c r="IB135" s="56">
        <v>27.63</v>
      </c>
      <c r="IC135" s="56">
        <v>34.69</v>
      </c>
      <c r="ID135" s="56">
        <v>1.57</v>
      </c>
      <c r="IE135" s="56">
        <v>197.14</v>
      </c>
      <c r="IF135" s="56">
        <v>0</v>
      </c>
      <c r="IG135" s="56">
        <v>8.9714799999999997</v>
      </c>
      <c r="IH135" s="56">
        <v>8.9726299999999995E-2</v>
      </c>
      <c r="II135" s="56">
        <v>0</v>
      </c>
      <c r="IJ135" s="56">
        <v>6.7837900000000007E-2</v>
      </c>
      <c r="IK135" s="56">
        <v>0.92718</v>
      </c>
      <c r="IL135" s="56">
        <v>0.77117400000000003</v>
      </c>
      <c r="IM135" s="56">
        <v>1.42503</v>
      </c>
      <c r="IN135" s="56">
        <v>7.5326799999999999E-3</v>
      </c>
      <c r="IO135" s="56">
        <v>12.26</v>
      </c>
      <c r="IP135" s="56">
        <v>59.3</v>
      </c>
      <c r="IQ135" s="56">
        <v>0</v>
      </c>
      <c r="IR135" s="56">
        <v>59.7</v>
      </c>
      <c r="IS135" s="56">
        <v>0</v>
      </c>
      <c r="IT135" s="56">
        <v>0</v>
      </c>
      <c r="IU135" s="56">
        <v>26.32</v>
      </c>
      <c r="IV135" s="56">
        <v>38.36</v>
      </c>
      <c r="IW135" s="56">
        <v>31.81</v>
      </c>
      <c r="IX135" s="56">
        <v>33.549999999999997</v>
      </c>
      <c r="IY135" s="56">
        <v>26.32</v>
      </c>
      <c r="IZ135" s="56">
        <v>38.36</v>
      </c>
      <c r="JA135" s="56">
        <v>60.08</v>
      </c>
      <c r="JB135" s="56">
        <v>53.32</v>
      </c>
      <c r="JC135" s="56">
        <v>1</v>
      </c>
      <c r="JD135" s="56"/>
      <c r="JE135" s="56"/>
      <c r="JF135" s="56"/>
      <c r="JG135" s="56"/>
      <c r="JH135" s="56"/>
      <c r="JI135" s="56"/>
      <c r="JJ135" s="56"/>
      <c r="JK135" s="56"/>
      <c r="JL135" s="56"/>
      <c r="JM135" s="56"/>
      <c r="JN135" s="56"/>
      <c r="JO135" s="56"/>
    </row>
    <row r="136" spans="1:275" x14ac:dyDescent="0.25">
      <c r="A136" s="58">
        <v>43069.352569444447</v>
      </c>
      <c r="B136" s="56" t="s">
        <v>462</v>
      </c>
      <c r="C136" s="56" t="s">
        <v>664</v>
      </c>
      <c r="D136" s="56">
        <v>12</v>
      </c>
      <c r="E136" s="56">
        <v>8</v>
      </c>
      <c r="F136" s="56">
        <v>6960</v>
      </c>
      <c r="G136" s="56" t="s">
        <v>104</v>
      </c>
      <c r="H136" s="56" t="s">
        <v>105</v>
      </c>
      <c r="I136" s="56">
        <v>5.43</v>
      </c>
      <c r="J136" s="56">
        <v>57.6</v>
      </c>
      <c r="K136" s="56">
        <v>295.43</v>
      </c>
      <c r="L136" s="56">
        <v>1936.07</v>
      </c>
      <c r="M136" s="56">
        <v>785.77200000000005</v>
      </c>
      <c r="N136" s="56">
        <v>0</v>
      </c>
      <c r="O136" s="56">
        <v>0</v>
      </c>
      <c r="P136" s="56">
        <v>0</v>
      </c>
      <c r="Q136" s="56">
        <v>0</v>
      </c>
      <c r="R136" s="56">
        <v>2033.7</v>
      </c>
      <c r="S136" s="56">
        <v>5488.87</v>
      </c>
      <c r="T136" s="56">
        <v>12062</v>
      </c>
      <c r="U136" s="56">
        <v>433.91399999999999</v>
      </c>
      <c r="V136" s="56">
        <v>23035.7</v>
      </c>
      <c r="W136" s="56">
        <v>335.416</v>
      </c>
      <c r="X136" s="56">
        <v>0</v>
      </c>
      <c r="Y136" s="56">
        <v>0</v>
      </c>
      <c r="Z136" s="56">
        <v>0</v>
      </c>
      <c r="AA136" s="56">
        <v>677.13199999999995</v>
      </c>
      <c r="AB136" s="56">
        <v>0</v>
      </c>
      <c r="AC136" s="56">
        <v>287.95400000000001</v>
      </c>
      <c r="AD136" s="56">
        <v>0</v>
      </c>
      <c r="AE136" s="56">
        <v>0</v>
      </c>
      <c r="AF136" s="56">
        <v>1300.5</v>
      </c>
      <c r="AG136" s="56">
        <v>0</v>
      </c>
      <c r="AH136" s="56">
        <v>0</v>
      </c>
      <c r="AI136" s="56">
        <v>0</v>
      </c>
      <c r="AJ136" s="56">
        <v>0</v>
      </c>
      <c r="AK136" s="56">
        <v>0</v>
      </c>
      <c r="AL136" s="56">
        <v>0</v>
      </c>
      <c r="AM136" s="56">
        <v>0</v>
      </c>
      <c r="AN136" s="56">
        <v>0</v>
      </c>
      <c r="AO136" s="56">
        <v>0</v>
      </c>
      <c r="AP136" s="56">
        <v>0</v>
      </c>
      <c r="AQ136" s="56">
        <v>9.84</v>
      </c>
      <c r="AR136" s="56">
        <v>21.17</v>
      </c>
      <c r="AS136" s="56">
        <v>2.4700000000000002</v>
      </c>
      <c r="AT136" s="56">
        <v>0</v>
      </c>
      <c r="AU136" s="56">
        <v>16.239999999999998</v>
      </c>
      <c r="AV136" s="56">
        <v>0</v>
      </c>
      <c r="AW136" s="56">
        <v>0</v>
      </c>
      <c r="AX136" s="56">
        <v>6.74</v>
      </c>
      <c r="AY136" s="56">
        <v>24.76</v>
      </c>
      <c r="AZ136" s="56">
        <v>38.78</v>
      </c>
      <c r="BA136" s="56">
        <v>1.33</v>
      </c>
      <c r="BB136" s="56">
        <v>121.33</v>
      </c>
      <c r="BC136" s="56">
        <v>49.72</v>
      </c>
      <c r="BD136" s="56">
        <v>0</v>
      </c>
      <c r="BE136" s="56">
        <v>3.8850099999999999</v>
      </c>
      <c r="BF136" s="56">
        <v>8.9726299999999995E-2</v>
      </c>
      <c r="BG136" s="56">
        <v>0</v>
      </c>
      <c r="BH136" s="56">
        <v>0</v>
      </c>
      <c r="BI136" s="56">
        <v>0</v>
      </c>
      <c r="BJ136" s="56">
        <v>0</v>
      </c>
      <c r="BK136" s="56">
        <v>0.30136400000000002</v>
      </c>
      <c r="BL136" s="56">
        <v>0.74743300000000001</v>
      </c>
      <c r="BM136" s="56">
        <v>1.54311</v>
      </c>
      <c r="BN136" s="56">
        <v>3.8198599999999999E-2</v>
      </c>
      <c r="BO136" s="56">
        <v>6.6048499999999999</v>
      </c>
      <c r="BP136" s="56">
        <v>3.9747400000000002</v>
      </c>
      <c r="BQ136" s="56">
        <v>291.995</v>
      </c>
      <c r="BR136" s="56">
        <v>2593.6799999999998</v>
      </c>
      <c r="BS136" s="56">
        <v>785.77200000000005</v>
      </c>
      <c r="BT136" s="56">
        <v>0</v>
      </c>
      <c r="BU136" s="56">
        <v>0</v>
      </c>
      <c r="BV136" s="56">
        <v>2033.7</v>
      </c>
      <c r="BW136" s="56">
        <v>5506.22</v>
      </c>
      <c r="BX136" s="56">
        <v>12062</v>
      </c>
      <c r="BY136" s="56">
        <v>433.91399999999999</v>
      </c>
      <c r="BZ136" s="56">
        <v>23707.200000000001</v>
      </c>
      <c r="CA136" s="56">
        <v>331.51499999999999</v>
      </c>
      <c r="CB136" s="56">
        <v>0</v>
      </c>
      <c r="CC136" s="56">
        <v>0</v>
      </c>
      <c r="CD136" s="56">
        <v>0</v>
      </c>
      <c r="CE136" s="56">
        <v>677.13199999999995</v>
      </c>
      <c r="CF136" s="56">
        <v>0</v>
      </c>
      <c r="CG136" s="56">
        <v>287.95400000000001</v>
      </c>
      <c r="CH136" s="56">
        <v>0</v>
      </c>
      <c r="CI136" s="56">
        <v>0</v>
      </c>
      <c r="CJ136" s="56">
        <v>1296.5999999999999</v>
      </c>
      <c r="CK136" s="56">
        <v>0</v>
      </c>
      <c r="CL136" s="56">
        <v>0</v>
      </c>
      <c r="CM136" s="56">
        <v>0</v>
      </c>
      <c r="CN136" s="56">
        <v>0</v>
      </c>
      <c r="CO136" s="56">
        <v>0</v>
      </c>
      <c r="CP136" s="56">
        <v>0</v>
      </c>
      <c r="CQ136" s="56">
        <v>0</v>
      </c>
      <c r="CR136" s="56">
        <v>0</v>
      </c>
      <c r="CS136" s="56">
        <v>0</v>
      </c>
      <c r="CT136" s="56">
        <v>0</v>
      </c>
      <c r="CU136" s="56">
        <v>9.7799999999999994</v>
      </c>
      <c r="CV136" s="56">
        <v>26.66</v>
      </c>
      <c r="CW136" s="56">
        <v>2.4700000000000002</v>
      </c>
      <c r="CX136" s="56">
        <v>0</v>
      </c>
      <c r="CY136" s="56">
        <v>16.239999999999998</v>
      </c>
      <c r="CZ136" s="56">
        <v>6.74</v>
      </c>
      <c r="DA136" s="56">
        <v>24.81</v>
      </c>
      <c r="DB136" s="56">
        <v>38.78</v>
      </c>
      <c r="DC136" s="56">
        <v>1.33</v>
      </c>
      <c r="DD136" s="56">
        <v>126.81</v>
      </c>
      <c r="DE136" s="56">
        <v>55.15</v>
      </c>
      <c r="DF136" s="56">
        <v>0</v>
      </c>
      <c r="DG136" s="56">
        <v>4.73651</v>
      </c>
      <c r="DH136" s="56">
        <v>8.9726299999999995E-2</v>
      </c>
      <c r="DI136" s="56">
        <v>0</v>
      </c>
      <c r="DJ136" s="56">
        <v>0</v>
      </c>
      <c r="DK136" s="56">
        <v>0.30136400000000002</v>
      </c>
      <c r="DL136" s="56">
        <v>0.74904099999999996</v>
      </c>
      <c r="DM136" s="56">
        <v>1.54311</v>
      </c>
      <c r="DN136" s="56">
        <v>3.8198599999999999E-2</v>
      </c>
      <c r="DO136" s="56">
        <v>7.4579500000000003</v>
      </c>
      <c r="DP136" s="56">
        <v>4.8262400000000003</v>
      </c>
      <c r="DQ136" s="56" t="s">
        <v>925</v>
      </c>
      <c r="DR136" s="56" t="s">
        <v>875</v>
      </c>
      <c r="DS136" s="56" t="s">
        <v>22</v>
      </c>
      <c r="DT136" s="56">
        <v>0.85310399999999997</v>
      </c>
      <c r="DU136" s="56">
        <v>0.85149600000000003</v>
      </c>
      <c r="DV136" s="56">
        <v>4.3214300000000003</v>
      </c>
      <c r="DW136" s="56">
        <v>9.8458699999999997</v>
      </c>
      <c r="DX136" s="56"/>
      <c r="DY136" s="56"/>
      <c r="DZ136" s="56"/>
      <c r="EA136" s="56"/>
      <c r="EB136" s="56"/>
      <c r="EC136" s="56"/>
      <c r="ED136" s="56"/>
      <c r="EE136" s="56"/>
      <c r="EF136" s="56"/>
      <c r="EG136" s="56"/>
      <c r="EH136" s="56"/>
      <c r="EI136" s="56"/>
      <c r="EJ136" s="56"/>
      <c r="EK136" s="56"/>
      <c r="EL136" s="56"/>
      <c r="EM136" s="56"/>
      <c r="EN136" s="56">
        <v>295.43</v>
      </c>
      <c r="EO136" s="56">
        <v>1936.07</v>
      </c>
      <c r="EP136" s="56">
        <v>785.77200000000005</v>
      </c>
      <c r="EQ136" s="56">
        <v>0</v>
      </c>
      <c r="ER136" s="56">
        <v>0</v>
      </c>
      <c r="ES136" s="56">
        <v>0</v>
      </c>
      <c r="ET136" s="56">
        <v>0</v>
      </c>
      <c r="EU136" s="56">
        <v>2033.7</v>
      </c>
      <c r="EV136" s="56">
        <v>5488.87</v>
      </c>
      <c r="EW136" s="56">
        <v>12062</v>
      </c>
      <c r="EX136" s="56">
        <v>433.91399999999999</v>
      </c>
      <c r="EY136" s="56">
        <v>23035.7</v>
      </c>
      <c r="EZ136" s="56">
        <v>335.416</v>
      </c>
      <c r="FA136" s="56">
        <v>0</v>
      </c>
      <c r="FB136" s="56">
        <v>0</v>
      </c>
      <c r="FC136" s="56">
        <v>0</v>
      </c>
      <c r="FD136" s="56">
        <v>677.13199999999995</v>
      </c>
      <c r="FE136" s="56">
        <v>0</v>
      </c>
      <c r="FF136" s="56">
        <v>287.95400000000001</v>
      </c>
      <c r="FG136" s="56">
        <v>0</v>
      </c>
      <c r="FH136" s="56">
        <v>0</v>
      </c>
      <c r="FI136" s="56">
        <v>1300.5</v>
      </c>
      <c r="FJ136" s="56">
        <v>0</v>
      </c>
      <c r="FK136" s="56">
        <v>0</v>
      </c>
      <c r="FL136" s="56">
        <v>0</v>
      </c>
      <c r="FM136" s="56">
        <v>0</v>
      </c>
      <c r="FN136" s="56">
        <v>0</v>
      </c>
      <c r="FO136" s="56">
        <v>0</v>
      </c>
      <c r="FP136" s="56">
        <v>0</v>
      </c>
      <c r="FQ136" s="56">
        <v>0</v>
      </c>
      <c r="FR136" s="56">
        <v>0</v>
      </c>
      <c r="FS136" s="56">
        <v>0</v>
      </c>
      <c r="FT136" s="56">
        <v>9.84</v>
      </c>
      <c r="FU136" s="56">
        <v>21.17</v>
      </c>
      <c r="FV136" s="56">
        <v>2.4700000000000002</v>
      </c>
      <c r="FW136" s="56">
        <v>0</v>
      </c>
      <c r="FX136" s="56">
        <v>16.239999999999998</v>
      </c>
      <c r="FY136" s="56">
        <v>0</v>
      </c>
      <c r="FZ136" s="56">
        <v>0</v>
      </c>
      <c r="GA136" s="56">
        <v>6.74</v>
      </c>
      <c r="GB136" s="56">
        <v>24.76</v>
      </c>
      <c r="GC136" s="56">
        <v>38.78</v>
      </c>
      <c r="GD136" s="56">
        <v>1.33</v>
      </c>
      <c r="GE136" s="56">
        <v>121.33</v>
      </c>
      <c r="GF136" s="56">
        <v>0</v>
      </c>
      <c r="GG136" s="56">
        <v>3.8850099999999999</v>
      </c>
      <c r="GH136" s="56">
        <v>8.9726299999999995E-2</v>
      </c>
      <c r="GI136" s="56">
        <v>0</v>
      </c>
      <c r="GJ136" s="56">
        <v>0</v>
      </c>
      <c r="GK136" s="56">
        <v>0</v>
      </c>
      <c r="GL136" s="56">
        <v>0</v>
      </c>
      <c r="GM136" s="56">
        <v>0.30136400000000002</v>
      </c>
      <c r="GN136" s="56">
        <v>0.74743300000000001</v>
      </c>
      <c r="GO136" s="56">
        <v>1.54311</v>
      </c>
      <c r="GP136" s="56">
        <v>3.8198599999999999E-2</v>
      </c>
      <c r="GQ136" s="56">
        <v>6.6048499999999999</v>
      </c>
      <c r="GR136" s="56">
        <v>969.75599999999997</v>
      </c>
      <c r="GS136" s="56">
        <v>5726.28</v>
      </c>
      <c r="GT136" s="56">
        <v>785.77200000000005</v>
      </c>
      <c r="GU136" s="56">
        <v>0</v>
      </c>
      <c r="GV136" s="56">
        <v>0</v>
      </c>
      <c r="GW136" s="56">
        <v>5894.96</v>
      </c>
      <c r="GX136" s="56">
        <v>6547.68</v>
      </c>
      <c r="GY136" s="56">
        <v>10697.7</v>
      </c>
      <c r="GZ136" s="56">
        <v>540.49900000000002</v>
      </c>
      <c r="HA136" s="56">
        <v>31162.7</v>
      </c>
      <c r="HB136" s="56">
        <v>807.03</v>
      </c>
      <c r="HC136" s="56">
        <v>0</v>
      </c>
      <c r="HD136" s="56">
        <v>0</v>
      </c>
      <c r="HE136" s="56">
        <v>0</v>
      </c>
      <c r="HF136" s="56">
        <v>934.76099999999997</v>
      </c>
      <c r="HG136" s="56">
        <v>0</v>
      </c>
      <c r="HH136" s="56">
        <v>291.12400000000002</v>
      </c>
      <c r="HI136" s="56">
        <v>0</v>
      </c>
      <c r="HJ136" s="56">
        <v>0</v>
      </c>
      <c r="HK136" s="56">
        <v>2032.92</v>
      </c>
      <c r="HL136" s="56">
        <v>0</v>
      </c>
      <c r="HM136" s="56">
        <v>0</v>
      </c>
      <c r="HN136" s="56">
        <v>0</v>
      </c>
      <c r="HO136" s="56">
        <v>0</v>
      </c>
      <c r="HP136" s="56">
        <v>0</v>
      </c>
      <c r="HQ136" s="56">
        <v>0</v>
      </c>
      <c r="HR136" s="56">
        <v>0</v>
      </c>
      <c r="HS136" s="56">
        <v>0</v>
      </c>
      <c r="HT136" s="56">
        <v>0</v>
      </c>
      <c r="HU136" s="56">
        <v>0</v>
      </c>
      <c r="HV136" s="56">
        <v>24.39</v>
      </c>
      <c r="HW136" s="56">
        <v>53.12</v>
      </c>
      <c r="HX136" s="56">
        <v>2.4700000000000002</v>
      </c>
      <c r="HY136" s="56">
        <v>0</v>
      </c>
      <c r="HZ136" s="56">
        <v>22.42</v>
      </c>
      <c r="IA136" s="56">
        <v>19.850000000000001</v>
      </c>
      <c r="IB136" s="56">
        <v>27.63</v>
      </c>
      <c r="IC136" s="56">
        <v>34.69</v>
      </c>
      <c r="ID136" s="56">
        <v>1.57</v>
      </c>
      <c r="IE136" s="56">
        <v>186.14</v>
      </c>
      <c r="IF136" s="56">
        <v>0</v>
      </c>
      <c r="IG136" s="56">
        <v>8.9714799999999997</v>
      </c>
      <c r="IH136" s="56">
        <v>8.9726299999999995E-2</v>
      </c>
      <c r="II136" s="56">
        <v>0</v>
      </c>
      <c r="IJ136" s="56">
        <v>0</v>
      </c>
      <c r="IK136" s="56">
        <v>0.92718</v>
      </c>
      <c r="IL136" s="56">
        <v>0.77117400000000003</v>
      </c>
      <c r="IM136" s="56">
        <v>1.42503</v>
      </c>
      <c r="IN136" s="56">
        <v>7.5326799999999999E-3</v>
      </c>
      <c r="IO136" s="56">
        <v>12.1921</v>
      </c>
      <c r="IP136" s="56">
        <v>57.6</v>
      </c>
      <c r="IQ136" s="56">
        <v>0</v>
      </c>
      <c r="IR136" s="56">
        <v>60.2</v>
      </c>
      <c r="IS136" s="56">
        <v>0</v>
      </c>
      <c r="IT136" s="56">
        <v>0</v>
      </c>
      <c r="IU136" s="56">
        <v>24.45</v>
      </c>
      <c r="IV136" s="56">
        <v>25.27</v>
      </c>
      <c r="IW136" s="56">
        <v>29.94</v>
      </c>
      <c r="IX136" s="56">
        <v>25.21</v>
      </c>
      <c r="IY136" s="56">
        <v>24.45</v>
      </c>
      <c r="IZ136" s="56">
        <v>25.27</v>
      </c>
      <c r="JA136" s="56">
        <v>58.21</v>
      </c>
      <c r="JB136" s="56">
        <v>44.19</v>
      </c>
      <c r="JC136" s="56">
        <v>1</v>
      </c>
      <c r="JD136" s="56"/>
      <c r="JE136" s="56"/>
      <c r="JF136" s="56"/>
      <c r="JG136" s="56"/>
      <c r="JH136" s="56"/>
      <c r="JI136" s="56"/>
      <c r="JJ136" s="56"/>
      <c r="JK136" s="56"/>
      <c r="JL136" s="56"/>
      <c r="JM136" s="56"/>
      <c r="JN136" s="56"/>
      <c r="JO136" s="56"/>
    </row>
    <row r="137" spans="1:275" x14ac:dyDescent="0.25">
      <c r="A137" s="58">
        <v>43069.352569444447</v>
      </c>
      <c r="B137" s="56" t="s">
        <v>508</v>
      </c>
      <c r="C137" s="56" t="s">
        <v>664</v>
      </c>
      <c r="D137" s="56">
        <v>12</v>
      </c>
      <c r="E137" s="56">
        <v>8</v>
      </c>
      <c r="F137" s="56">
        <v>6960</v>
      </c>
      <c r="G137" s="56" t="s">
        <v>104</v>
      </c>
      <c r="H137" s="56" t="s">
        <v>105</v>
      </c>
      <c r="I137" s="56">
        <v>5.43</v>
      </c>
      <c r="J137" s="56">
        <v>56.8</v>
      </c>
      <c r="K137" s="56">
        <v>295.43</v>
      </c>
      <c r="L137" s="56">
        <v>1936.07</v>
      </c>
      <c r="M137" s="56">
        <v>785.77200000000005</v>
      </c>
      <c r="N137" s="56">
        <v>0</v>
      </c>
      <c r="O137" s="56">
        <v>594.08600000000001</v>
      </c>
      <c r="P137" s="56">
        <v>0</v>
      </c>
      <c r="Q137" s="56">
        <v>0</v>
      </c>
      <c r="R137" s="56">
        <v>2033.7</v>
      </c>
      <c r="S137" s="56">
        <v>5488.87</v>
      </c>
      <c r="T137" s="56">
        <v>12062</v>
      </c>
      <c r="U137" s="56">
        <v>433.91399999999999</v>
      </c>
      <c r="V137" s="56">
        <v>23629.8</v>
      </c>
      <c r="W137" s="56">
        <v>335.416</v>
      </c>
      <c r="X137" s="56">
        <v>0</v>
      </c>
      <c r="Y137" s="56">
        <v>0</v>
      </c>
      <c r="Z137" s="56">
        <v>0</v>
      </c>
      <c r="AA137" s="56">
        <v>891.23900000000003</v>
      </c>
      <c r="AB137" s="56">
        <v>0</v>
      </c>
      <c r="AC137" s="56">
        <v>287.95400000000001</v>
      </c>
      <c r="AD137" s="56">
        <v>0</v>
      </c>
      <c r="AE137" s="56">
        <v>0</v>
      </c>
      <c r="AF137" s="56">
        <v>1514.61</v>
      </c>
      <c r="AG137" s="56">
        <v>0</v>
      </c>
      <c r="AH137" s="56">
        <v>0</v>
      </c>
      <c r="AI137" s="56">
        <v>0</v>
      </c>
      <c r="AJ137" s="56">
        <v>0</v>
      </c>
      <c r="AK137" s="56">
        <v>0</v>
      </c>
      <c r="AL137" s="56">
        <v>0</v>
      </c>
      <c r="AM137" s="56">
        <v>0</v>
      </c>
      <c r="AN137" s="56">
        <v>0</v>
      </c>
      <c r="AO137" s="56">
        <v>0</v>
      </c>
      <c r="AP137" s="56">
        <v>0</v>
      </c>
      <c r="AQ137" s="56">
        <v>9.84</v>
      </c>
      <c r="AR137" s="56">
        <v>21.17</v>
      </c>
      <c r="AS137" s="56">
        <v>2.4700000000000002</v>
      </c>
      <c r="AT137" s="56">
        <v>0</v>
      </c>
      <c r="AU137" s="56">
        <v>23.19</v>
      </c>
      <c r="AV137" s="56">
        <v>0</v>
      </c>
      <c r="AW137" s="56">
        <v>0</v>
      </c>
      <c r="AX137" s="56">
        <v>6.74</v>
      </c>
      <c r="AY137" s="56">
        <v>24.76</v>
      </c>
      <c r="AZ137" s="56">
        <v>38.78</v>
      </c>
      <c r="BA137" s="56">
        <v>1.33</v>
      </c>
      <c r="BB137" s="56">
        <v>128.28</v>
      </c>
      <c r="BC137" s="56">
        <v>56.67</v>
      </c>
      <c r="BD137" s="56">
        <v>0</v>
      </c>
      <c r="BE137" s="56">
        <v>3.8850099999999999</v>
      </c>
      <c r="BF137" s="56">
        <v>8.9726299999999995E-2</v>
      </c>
      <c r="BG137" s="56">
        <v>0</v>
      </c>
      <c r="BH137" s="56">
        <v>6.7837900000000007E-2</v>
      </c>
      <c r="BI137" s="56">
        <v>0</v>
      </c>
      <c r="BJ137" s="56">
        <v>0</v>
      </c>
      <c r="BK137" s="56">
        <v>0.30136400000000002</v>
      </c>
      <c r="BL137" s="56">
        <v>0.74743300000000001</v>
      </c>
      <c r="BM137" s="56">
        <v>1.54311</v>
      </c>
      <c r="BN137" s="56">
        <v>3.8198599999999999E-2</v>
      </c>
      <c r="BO137" s="56">
        <v>6.6726900000000002</v>
      </c>
      <c r="BP137" s="56">
        <v>4.0425800000000001</v>
      </c>
      <c r="BQ137" s="56">
        <v>291.995</v>
      </c>
      <c r="BR137" s="56">
        <v>2593.6799999999998</v>
      </c>
      <c r="BS137" s="56">
        <v>785.77200000000005</v>
      </c>
      <c r="BT137" s="56">
        <v>0</v>
      </c>
      <c r="BU137" s="56">
        <v>594.08600000000001</v>
      </c>
      <c r="BV137" s="56">
        <v>2033.7</v>
      </c>
      <c r="BW137" s="56">
        <v>5506.22</v>
      </c>
      <c r="BX137" s="56">
        <v>12062</v>
      </c>
      <c r="BY137" s="56">
        <v>433.91399999999999</v>
      </c>
      <c r="BZ137" s="56">
        <v>24301.3</v>
      </c>
      <c r="CA137" s="56">
        <v>331.51499999999999</v>
      </c>
      <c r="CB137" s="56">
        <v>0</v>
      </c>
      <c r="CC137" s="56">
        <v>0</v>
      </c>
      <c r="CD137" s="56">
        <v>0</v>
      </c>
      <c r="CE137" s="56">
        <v>891.23900000000003</v>
      </c>
      <c r="CF137" s="56">
        <v>0</v>
      </c>
      <c r="CG137" s="56">
        <v>287.95400000000001</v>
      </c>
      <c r="CH137" s="56">
        <v>0</v>
      </c>
      <c r="CI137" s="56">
        <v>0</v>
      </c>
      <c r="CJ137" s="56">
        <v>1510.71</v>
      </c>
      <c r="CK137" s="56">
        <v>0</v>
      </c>
      <c r="CL137" s="56">
        <v>0</v>
      </c>
      <c r="CM137" s="56">
        <v>0</v>
      </c>
      <c r="CN137" s="56">
        <v>0</v>
      </c>
      <c r="CO137" s="56">
        <v>0</v>
      </c>
      <c r="CP137" s="56">
        <v>0</v>
      </c>
      <c r="CQ137" s="56">
        <v>0</v>
      </c>
      <c r="CR137" s="56">
        <v>0</v>
      </c>
      <c r="CS137" s="56">
        <v>0</v>
      </c>
      <c r="CT137" s="56">
        <v>0</v>
      </c>
      <c r="CU137" s="56">
        <v>9.7799999999999994</v>
      </c>
      <c r="CV137" s="56">
        <v>26.66</v>
      </c>
      <c r="CW137" s="56">
        <v>2.4700000000000002</v>
      </c>
      <c r="CX137" s="56">
        <v>0</v>
      </c>
      <c r="CY137" s="56">
        <v>23.19</v>
      </c>
      <c r="CZ137" s="56">
        <v>6.74</v>
      </c>
      <c r="DA137" s="56">
        <v>24.81</v>
      </c>
      <c r="DB137" s="56">
        <v>38.78</v>
      </c>
      <c r="DC137" s="56">
        <v>1.33</v>
      </c>
      <c r="DD137" s="56">
        <v>133.76</v>
      </c>
      <c r="DE137" s="56">
        <v>62.1</v>
      </c>
      <c r="DF137" s="56">
        <v>0</v>
      </c>
      <c r="DG137" s="56">
        <v>4.73651</v>
      </c>
      <c r="DH137" s="56">
        <v>8.9726299999999995E-2</v>
      </c>
      <c r="DI137" s="56">
        <v>0</v>
      </c>
      <c r="DJ137" s="56">
        <v>6.7837900000000007E-2</v>
      </c>
      <c r="DK137" s="56">
        <v>0.30136400000000002</v>
      </c>
      <c r="DL137" s="56">
        <v>0.74904099999999996</v>
      </c>
      <c r="DM137" s="56">
        <v>1.54311</v>
      </c>
      <c r="DN137" s="56">
        <v>3.8198599999999999E-2</v>
      </c>
      <c r="DO137" s="56">
        <v>7.5257899999999998</v>
      </c>
      <c r="DP137" s="56">
        <v>4.8940700000000001</v>
      </c>
      <c r="DQ137" s="56" t="s">
        <v>925</v>
      </c>
      <c r="DR137" s="56" t="s">
        <v>875</v>
      </c>
      <c r="DS137" s="56" t="s">
        <v>22</v>
      </c>
      <c r="DT137" s="56">
        <v>0.85310399999999997</v>
      </c>
      <c r="DU137" s="56">
        <v>0.85149600000000003</v>
      </c>
      <c r="DV137" s="56">
        <v>4.0968900000000001</v>
      </c>
      <c r="DW137" s="56">
        <v>8.7439599999999995</v>
      </c>
      <c r="DX137" s="56"/>
      <c r="DY137" s="56"/>
      <c r="DZ137" s="56"/>
      <c r="EA137" s="56"/>
      <c r="EB137" s="56"/>
      <c r="EC137" s="56"/>
      <c r="ED137" s="56"/>
      <c r="EE137" s="56"/>
      <c r="EF137" s="56"/>
      <c r="EG137" s="56"/>
      <c r="EH137" s="56"/>
      <c r="EI137" s="56"/>
      <c r="EJ137" s="56"/>
      <c r="EK137" s="56"/>
      <c r="EL137" s="56"/>
      <c r="EM137" s="56"/>
      <c r="EN137" s="56">
        <v>295.43</v>
      </c>
      <c r="EO137" s="56">
        <v>1936.07</v>
      </c>
      <c r="EP137" s="56">
        <v>785.77200000000005</v>
      </c>
      <c r="EQ137" s="56">
        <v>0</v>
      </c>
      <c r="ER137" s="56">
        <v>594.08600000000001</v>
      </c>
      <c r="ES137" s="56">
        <v>0</v>
      </c>
      <c r="ET137" s="56">
        <v>0</v>
      </c>
      <c r="EU137" s="56">
        <v>2033.7</v>
      </c>
      <c r="EV137" s="56">
        <v>5488.87</v>
      </c>
      <c r="EW137" s="56">
        <v>12062</v>
      </c>
      <c r="EX137" s="56">
        <v>433.91399999999999</v>
      </c>
      <c r="EY137" s="56">
        <v>23629.8</v>
      </c>
      <c r="EZ137" s="56">
        <v>335.416</v>
      </c>
      <c r="FA137" s="56">
        <v>0</v>
      </c>
      <c r="FB137" s="56">
        <v>0</v>
      </c>
      <c r="FC137" s="56">
        <v>0</v>
      </c>
      <c r="FD137" s="56">
        <v>891.23900000000003</v>
      </c>
      <c r="FE137" s="56">
        <v>0</v>
      </c>
      <c r="FF137" s="56">
        <v>287.95400000000001</v>
      </c>
      <c r="FG137" s="56">
        <v>0</v>
      </c>
      <c r="FH137" s="56">
        <v>0</v>
      </c>
      <c r="FI137" s="56">
        <v>1514.61</v>
      </c>
      <c r="FJ137" s="56">
        <v>0</v>
      </c>
      <c r="FK137" s="56">
        <v>0</v>
      </c>
      <c r="FL137" s="56">
        <v>0</v>
      </c>
      <c r="FM137" s="56">
        <v>0</v>
      </c>
      <c r="FN137" s="56">
        <v>0</v>
      </c>
      <c r="FO137" s="56">
        <v>0</v>
      </c>
      <c r="FP137" s="56">
        <v>0</v>
      </c>
      <c r="FQ137" s="56">
        <v>0</v>
      </c>
      <c r="FR137" s="56">
        <v>0</v>
      </c>
      <c r="FS137" s="56">
        <v>0</v>
      </c>
      <c r="FT137" s="56">
        <v>9.84</v>
      </c>
      <c r="FU137" s="56">
        <v>21.17</v>
      </c>
      <c r="FV137" s="56">
        <v>2.4700000000000002</v>
      </c>
      <c r="FW137" s="56">
        <v>0</v>
      </c>
      <c r="FX137" s="56">
        <v>23.19</v>
      </c>
      <c r="FY137" s="56">
        <v>0</v>
      </c>
      <c r="FZ137" s="56">
        <v>0</v>
      </c>
      <c r="GA137" s="56">
        <v>6.74</v>
      </c>
      <c r="GB137" s="56">
        <v>24.76</v>
      </c>
      <c r="GC137" s="56">
        <v>38.78</v>
      </c>
      <c r="GD137" s="56">
        <v>1.33</v>
      </c>
      <c r="GE137" s="56">
        <v>128.28</v>
      </c>
      <c r="GF137" s="56">
        <v>0</v>
      </c>
      <c r="GG137" s="56">
        <v>3.8850099999999999</v>
      </c>
      <c r="GH137" s="56">
        <v>8.9726299999999995E-2</v>
      </c>
      <c r="GI137" s="56">
        <v>0</v>
      </c>
      <c r="GJ137" s="56">
        <v>6.7837900000000007E-2</v>
      </c>
      <c r="GK137" s="56">
        <v>0</v>
      </c>
      <c r="GL137" s="56">
        <v>0</v>
      </c>
      <c r="GM137" s="56">
        <v>0.30136400000000002</v>
      </c>
      <c r="GN137" s="56">
        <v>0.74743300000000001</v>
      </c>
      <c r="GO137" s="56">
        <v>1.54311</v>
      </c>
      <c r="GP137" s="56">
        <v>3.8198599999999999E-2</v>
      </c>
      <c r="GQ137" s="56">
        <v>6.6726900000000002</v>
      </c>
      <c r="GR137" s="56">
        <v>969.75599999999997</v>
      </c>
      <c r="GS137" s="56">
        <v>5726.28</v>
      </c>
      <c r="GT137" s="56">
        <v>785.77200000000005</v>
      </c>
      <c r="GU137" s="56">
        <v>0</v>
      </c>
      <c r="GV137" s="56">
        <v>594.08600000000001</v>
      </c>
      <c r="GW137" s="56">
        <v>5894.96</v>
      </c>
      <c r="GX137" s="56">
        <v>6547.68</v>
      </c>
      <c r="GY137" s="56">
        <v>10697.7</v>
      </c>
      <c r="GZ137" s="56">
        <v>540.49900000000002</v>
      </c>
      <c r="HA137" s="56">
        <v>31756.799999999999</v>
      </c>
      <c r="HB137" s="56">
        <v>807.03</v>
      </c>
      <c r="HC137" s="56">
        <v>0</v>
      </c>
      <c r="HD137" s="56">
        <v>0</v>
      </c>
      <c r="HE137" s="56">
        <v>0</v>
      </c>
      <c r="HF137" s="56">
        <v>1230.33</v>
      </c>
      <c r="HG137" s="56">
        <v>0</v>
      </c>
      <c r="HH137" s="56">
        <v>291.12400000000002</v>
      </c>
      <c r="HI137" s="56">
        <v>0</v>
      </c>
      <c r="HJ137" s="56">
        <v>0</v>
      </c>
      <c r="HK137" s="56">
        <v>2328.48</v>
      </c>
      <c r="HL137" s="56">
        <v>0</v>
      </c>
      <c r="HM137" s="56">
        <v>0</v>
      </c>
      <c r="HN137" s="56">
        <v>0</v>
      </c>
      <c r="HO137" s="56">
        <v>0</v>
      </c>
      <c r="HP137" s="56">
        <v>0</v>
      </c>
      <c r="HQ137" s="56">
        <v>0</v>
      </c>
      <c r="HR137" s="56">
        <v>0</v>
      </c>
      <c r="HS137" s="56">
        <v>0</v>
      </c>
      <c r="HT137" s="56">
        <v>0</v>
      </c>
      <c r="HU137" s="56">
        <v>0</v>
      </c>
      <c r="HV137" s="56">
        <v>24.39</v>
      </c>
      <c r="HW137" s="56">
        <v>53.12</v>
      </c>
      <c r="HX137" s="56">
        <v>2.4700000000000002</v>
      </c>
      <c r="HY137" s="56">
        <v>0</v>
      </c>
      <c r="HZ137" s="56">
        <v>31.3</v>
      </c>
      <c r="IA137" s="56">
        <v>19.850000000000001</v>
      </c>
      <c r="IB137" s="56">
        <v>27.63</v>
      </c>
      <c r="IC137" s="56">
        <v>34.69</v>
      </c>
      <c r="ID137" s="56">
        <v>1.57</v>
      </c>
      <c r="IE137" s="56">
        <v>195.02</v>
      </c>
      <c r="IF137" s="56">
        <v>0</v>
      </c>
      <c r="IG137" s="56">
        <v>8.9714799999999997</v>
      </c>
      <c r="IH137" s="56">
        <v>8.9726299999999995E-2</v>
      </c>
      <c r="II137" s="56">
        <v>0</v>
      </c>
      <c r="IJ137" s="56">
        <v>6.7837900000000007E-2</v>
      </c>
      <c r="IK137" s="56">
        <v>0.92718</v>
      </c>
      <c r="IL137" s="56">
        <v>0.77117400000000003</v>
      </c>
      <c r="IM137" s="56">
        <v>1.42503</v>
      </c>
      <c r="IN137" s="56">
        <v>7.5326799999999999E-3</v>
      </c>
      <c r="IO137" s="56">
        <v>12.26</v>
      </c>
      <c r="IP137" s="56">
        <v>56.8</v>
      </c>
      <c r="IQ137" s="56">
        <v>0</v>
      </c>
      <c r="IR137" s="56">
        <v>59.3</v>
      </c>
      <c r="IS137" s="56">
        <v>0</v>
      </c>
      <c r="IT137" s="56">
        <v>0</v>
      </c>
      <c r="IU137" s="56">
        <v>26.32</v>
      </c>
      <c r="IV137" s="56">
        <v>30.35</v>
      </c>
      <c r="IW137" s="56">
        <v>31.81</v>
      </c>
      <c r="IX137" s="56">
        <v>30.29</v>
      </c>
      <c r="IY137" s="56">
        <v>26.32</v>
      </c>
      <c r="IZ137" s="56">
        <v>30.35</v>
      </c>
      <c r="JA137" s="56">
        <v>60.08</v>
      </c>
      <c r="JB137" s="56">
        <v>51.2</v>
      </c>
      <c r="JC137" s="56">
        <v>1</v>
      </c>
      <c r="JD137" s="56"/>
      <c r="JE137" s="56"/>
      <c r="JF137" s="56"/>
      <c r="JG137" s="56"/>
      <c r="JH137" s="56"/>
      <c r="JI137" s="56"/>
      <c r="JJ137" s="56"/>
      <c r="JK137" s="56"/>
      <c r="JL137" s="56"/>
      <c r="JM137" s="56"/>
      <c r="JN137" s="56"/>
      <c r="JO137" s="56"/>
    </row>
    <row r="138" spans="1:275" x14ac:dyDescent="0.25">
      <c r="A138" s="58">
        <v>43069.352997685186</v>
      </c>
      <c r="B138" s="56" t="s">
        <v>463</v>
      </c>
      <c r="C138" s="56" t="s">
        <v>664</v>
      </c>
      <c r="D138" s="56">
        <v>12</v>
      </c>
      <c r="E138" s="56">
        <v>8</v>
      </c>
      <c r="F138" s="56">
        <v>6960</v>
      </c>
      <c r="G138" s="56" t="s">
        <v>104</v>
      </c>
      <c r="H138" s="56" t="s">
        <v>105</v>
      </c>
      <c r="I138" s="56">
        <v>5.43</v>
      </c>
      <c r="J138" s="56">
        <v>57.4</v>
      </c>
      <c r="K138" s="56">
        <v>295.43</v>
      </c>
      <c r="L138" s="56">
        <v>1936.07</v>
      </c>
      <c r="M138" s="56">
        <v>785.77200000000005</v>
      </c>
      <c r="N138" s="56">
        <v>0</v>
      </c>
      <c r="O138" s="56">
        <v>0</v>
      </c>
      <c r="P138" s="56">
        <v>0</v>
      </c>
      <c r="Q138" s="56">
        <v>0</v>
      </c>
      <c r="R138" s="56">
        <v>2033.7</v>
      </c>
      <c r="S138" s="56">
        <v>5488.87</v>
      </c>
      <c r="T138" s="56">
        <v>12062</v>
      </c>
      <c r="U138" s="56">
        <v>433.91399999999999</v>
      </c>
      <c r="V138" s="56">
        <v>23035.7</v>
      </c>
      <c r="W138" s="56">
        <v>335.416</v>
      </c>
      <c r="X138" s="56">
        <v>0</v>
      </c>
      <c r="Y138" s="56">
        <v>0</v>
      </c>
      <c r="Z138" s="56">
        <v>0</v>
      </c>
      <c r="AA138" s="56">
        <v>942.58699999999999</v>
      </c>
      <c r="AB138" s="56">
        <v>0</v>
      </c>
      <c r="AC138" s="56">
        <v>287.95400000000001</v>
      </c>
      <c r="AD138" s="56">
        <v>0</v>
      </c>
      <c r="AE138" s="56">
        <v>0</v>
      </c>
      <c r="AF138" s="56">
        <v>1565.96</v>
      </c>
      <c r="AG138" s="56">
        <v>0</v>
      </c>
      <c r="AH138" s="56">
        <v>0</v>
      </c>
      <c r="AI138" s="56">
        <v>0</v>
      </c>
      <c r="AJ138" s="56">
        <v>0</v>
      </c>
      <c r="AK138" s="56">
        <v>0</v>
      </c>
      <c r="AL138" s="56">
        <v>0</v>
      </c>
      <c r="AM138" s="56">
        <v>0</v>
      </c>
      <c r="AN138" s="56">
        <v>0</v>
      </c>
      <c r="AO138" s="56">
        <v>0</v>
      </c>
      <c r="AP138" s="56">
        <v>0</v>
      </c>
      <c r="AQ138" s="56">
        <v>9.84</v>
      </c>
      <c r="AR138" s="56">
        <v>21.17</v>
      </c>
      <c r="AS138" s="56">
        <v>2.4700000000000002</v>
      </c>
      <c r="AT138" s="56">
        <v>0</v>
      </c>
      <c r="AU138" s="56">
        <v>22.56</v>
      </c>
      <c r="AV138" s="56">
        <v>0</v>
      </c>
      <c r="AW138" s="56">
        <v>0</v>
      </c>
      <c r="AX138" s="56">
        <v>6.74</v>
      </c>
      <c r="AY138" s="56">
        <v>24.76</v>
      </c>
      <c r="AZ138" s="56">
        <v>38.78</v>
      </c>
      <c r="BA138" s="56">
        <v>1.33</v>
      </c>
      <c r="BB138" s="56">
        <v>127.65</v>
      </c>
      <c r="BC138" s="56">
        <v>56.04</v>
      </c>
      <c r="BD138" s="56">
        <v>0</v>
      </c>
      <c r="BE138" s="56">
        <v>3.8850099999999999</v>
      </c>
      <c r="BF138" s="56">
        <v>8.9726299999999995E-2</v>
      </c>
      <c r="BG138" s="56">
        <v>0</v>
      </c>
      <c r="BH138" s="56">
        <v>0</v>
      </c>
      <c r="BI138" s="56">
        <v>0</v>
      </c>
      <c r="BJ138" s="56">
        <v>0</v>
      </c>
      <c r="BK138" s="56">
        <v>0.30136400000000002</v>
      </c>
      <c r="BL138" s="56">
        <v>0.74743300000000001</v>
      </c>
      <c r="BM138" s="56">
        <v>1.54311</v>
      </c>
      <c r="BN138" s="56">
        <v>3.8198599999999999E-2</v>
      </c>
      <c r="BO138" s="56">
        <v>6.6048499999999999</v>
      </c>
      <c r="BP138" s="56">
        <v>3.9747400000000002</v>
      </c>
      <c r="BQ138" s="56">
        <v>291.995</v>
      </c>
      <c r="BR138" s="56">
        <v>2593.6799999999998</v>
      </c>
      <c r="BS138" s="56">
        <v>785.77200000000005</v>
      </c>
      <c r="BT138" s="56">
        <v>0</v>
      </c>
      <c r="BU138" s="56">
        <v>0</v>
      </c>
      <c r="BV138" s="56">
        <v>2033.7</v>
      </c>
      <c r="BW138" s="56">
        <v>5506.22</v>
      </c>
      <c r="BX138" s="56">
        <v>12062</v>
      </c>
      <c r="BY138" s="56">
        <v>433.91399999999999</v>
      </c>
      <c r="BZ138" s="56">
        <v>23707.200000000001</v>
      </c>
      <c r="CA138" s="56">
        <v>331.51499999999999</v>
      </c>
      <c r="CB138" s="56">
        <v>0</v>
      </c>
      <c r="CC138" s="56">
        <v>0</v>
      </c>
      <c r="CD138" s="56">
        <v>0</v>
      </c>
      <c r="CE138" s="56">
        <v>942.59</v>
      </c>
      <c r="CF138" s="56">
        <v>0</v>
      </c>
      <c r="CG138" s="56">
        <v>287.95400000000001</v>
      </c>
      <c r="CH138" s="56">
        <v>0</v>
      </c>
      <c r="CI138" s="56">
        <v>0</v>
      </c>
      <c r="CJ138" s="56">
        <v>1562.06</v>
      </c>
      <c r="CK138" s="56">
        <v>0</v>
      </c>
      <c r="CL138" s="56">
        <v>0</v>
      </c>
      <c r="CM138" s="56">
        <v>0</v>
      </c>
      <c r="CN138" s="56">
        <v>0</v>
      </c>
      <c r="CO138" s="56">
        <v>0</v>
      </c>
      <c r="CP138" s="56">
        <v>0</v>
      </c>
      <c r="CQ138" s="56">
        <v>0</v>
      </c>
      <c r="CR138" s="56">
        <v>0</v>
      </c>
      <c r="CS138" s="56">
        <v>0</v>
      </c>
      <c r="CT138" s="56">
        <v>0</v>
      </c>
      <c r="CU138" s="56">
        <v>9.7799999999999994</v>
      </c>
      <c r="CV138" s="56">
        <v>26.66</v>
      </c>
      <c r="CW138" s="56">
        <v>2.4700000000000002</v>
      </c>
      <c r="CX138" s="56">
        <v>0</v>
      </c>
      <c r="CY138" s="56">
        <v>22.56</v>
      </c>
      <c r="CZ138" s="56">
        <v>6.74</v>
      </c>
      <c r="DA138" s="56">
        <v>24.81</v>
      </c>
      <c r="DB138" s="56">
        <v>38.78</v>
      </c>
      <c r="DC138" s="56">
        <v>1.33</v>
      </c>
      <c r="DD138" s="56">
        <v>133.13</v>
      </c>
      <c r="DE138" s="56">
        <v>61.47</v>
      </c>
      <c r="DF138" s="56">
        <v>0</v>
      </c>
      <c r="DG138" s="56">
        <v>4.73651</v>
      </c>
      <c r="DH138" s="56">
        <v>8.9726299999999995E-2</v>
      </c>
      <c r="DI138" s="56">
        <v>0</v>
      </c>
      <c r="DJ138" s="56">
        <v>0</v>
      </c>
      <c r="DK138" s="56">
        <v>0.30136400000000002</v>
      </c>
      <c r="DL138" s="56">
        <v>0.74904099999999996</v>
      </c>
      <c r="DM138" s="56">
        <v>1.54311</v>
      </c>
      <c r="DN138" s="56">
        <v>3.8198599999999999E-2</v>
      </c>
      <c r="DO138" s="56">
        <v>7.4579500000000003</v>
      </c>
      <c r="DP138" s="56">
        <v>4.8262400000000003</v>
      </c>
      <c r="DQ138" s="56" t="s">
        <v>925</v>
      </c>
      <c r="DR138" s="56" t="s">
        <v>875</v>
      </c>
      <c r="DS138" s="56" t="s">
        <v>22</v>
      </c>
      <c r="DT138" s="56">
        <v>0.85310399999999997</v>
      </c>
      <c r="DU138" s="56">
        <v>0.85149600000000003</v>
      </c>
      <c r="DV138" s="56">
        <v>4.1162799999999997</v>
      </c>
      <c r="DW138" s="56">
        <v>8.8335799999999995</v>
      </c>
      <c r="DX138" s="56"/>
      <c r="DY138" s="56"/>
      <c r="DZ138" s="56"/>
      <c r="EA138" s="56"/>
      <c r="EB138" s="56"/>
      <c r="EC138" s="56"/>
      <c r="ED138" s="56"/>
      <c r="EE138" s="56"/>
      <c r="EF138" s="56"/>
      <c r="EG138" s="56"/>
      <c r="EH138" s="56"/>
      <c r="EI138" s="56"/>
      <c r="EJ138" s="56"/>
      <c r="EK138" s="56"/>
      <c r="EL138" s="56"/>
      <c r="EM138" s="56"/>
      <c r="EN138" s="56">
        <v>295.43</v>
      </c>
      <c r="EO138" s="56">
        <v>1936.07</v>
      </c>
      <c r="EP138" s="56">
        <v>785.77200000000005</v>
      </c>
      <c r="EQ138" s="56">
        <v>0</v>
      </c>
      <c r="ER138" s="56">
        <v>0</v>
      </c>
      <c r="ES138" s="56">
        <v>0</v>
      </c>
      <c r="ET138" s="56">
        <v>0</v>
      </c>
      <c r="EU138" s="56">
        <v>2033.7</v>
      </c>
      <c r="EV138" s="56">
        <v>5488.87</v>
      </c>
      <c r="EW138" s="56">
        <v>12062</v>
      </c>
      <c r="EX138" s="56">
        <v>433.91399999999999</v>
      </c>
      <c r="EY138" s="56">
        <v>23035.7</v>
      </c>
      <c r="EZ138" s="56">
        <v>335.416</v>
      </c>
      <c r="FA138" s="56">
        <v>0</v>
      </c>
      <c r="FB138" s="56">
        <v>0</v>
      </c>
      <c r="FC138" s="56">
        <v>0</v>
      </c>
      <c r="FD138" s="56">
        <v>942.58699999999999</v>
      </c>
      <c r="FE138" s="56">
        <v>0</v>
      </c>
      <c r="FF138" s="56">
        <v>287.95400000000001</v>
      </c>
      <c r="FG138" s="56">
        <v>0</v>
      </c>
      <c r="FH138" s="56">
        <v>0</v>
      </c>
      <c r="FI138" s="56">
        <v>1565.96</v>
      </c>
      <c r="FJ138" s="56">
        <v>0</v>
      </c>
      <c r="FK138" s="56">
        <v>0</v>
      </c>
      <c r="FL138" s="56">
        <v>0</v>
      </c>
      <c r="FM138" s="56">
        <v>0</v>
      </c>
      <c r="FN138" s="56">
        <v>0</v>
      </c>
      <c r="FO138" s="56">
        <v>0</v>
      </c>
      <c r="FP138" s="56">
        <v>0</v>
      </c>
      <c r="FQ138" s="56">
        <v>0</v>
      </c>
      <c r="FR138" s="56">
        <v>0</v>
      </c>
      <c r="FS138" s="56">
        <v>0</v>
      </c>
      <c r="FT138" s="56">
        <v>9.84</v>
      </c>
      <c r="FU138" s="56">
        <v>21.17</v>
      </c>
      <c r="FV138" s="56">
        <v>2.4700000000000002</v>
      </c>
      <c r="FW138" s="56">
        <v>0</v>
      </c>
      <c r="FX138" s="56">
        <v>22.56</v>
      </c>
      <c r="FY138" s="56">
        <v>0</v>
      </c>
      <c r="FZ138" s="56">
        <v>0</v>
      </c>
      <c r="GA138" s="56">
        <v>6.74</v>
      </c>
      <c r="GB138" s="56">
        <v>24.76</v>
      </c>
      <c r="GC138" s="56">
        <v>38.78</v>
      </c>
      <c r="GD138" s="56">
        <v>1.33</v>
      </c>
      <c r="GE138" s="56">
        <v>127.65</v>
      </c>
      <c r="GF138" s="56">
        <v>0</v>
      </c>
      <c r="GG138" s="56">
        <v>3.8850099999999999</v>
      </c>
      <c r="GH138" s="56">
        <v>8.9726299999999995E-2</v>
      </c>
      <c r="GI138" s="56">
        <v>0</v>
      </c>
      <c r="GJ138" s="56">
        <v>0</v>
      </c>
      <c r="GK138" s="56">
        <v>0</v>
      </c>
      <c r="GL138" s="56">
        <v>0</v>
      </c>
      <c r="GM138" s="56">
        <v>0.30136400000000002</v>
      </c>
      <c r="GN138" s="56">
        <v>0.74743300000000001</v>
      </c>
      <c r="GO138" s="56">
        <v>1.54311</v>
      </c>
      <c r="GP138" s="56">
        <v>3.8198599999999999E-2</v>
      </c>
      <c r="GQ138" s="56">
        <v>6.6048499999999999</v>
      </c>
      <c r="GR138" s="56">
        <v>969.75599999999997</v>
      </c>
      <c r="GS138" s="56">
        <v>5726.28</v>
      </c>
      <c r="GT138" s="56">
        <v>785.77200000000005</v>
      </c>
      <c r="GU138" s="56">
        <v>0</v>
      </c>
      <c r="GV138" s="56">
        <v>0</v>
      </c>
      <c r="GW138" s="56">
        <v>5894.96</v>
      </c>
      <c r="GX138" s="56">
        <v>6547.68</v>
      </c>
      <c r="GY138" s="56">
        <v>10697.7</v>
      </c>
      <c r="GZ138" s="56">
        <v>540.49900000000002</v>
      </c>
      <c r="HA138" s="56">
        <v>31162.7</v>
      </c>
      <c r="HB138" s="56">
        <v>807.03</v>
      </c>
      <c r="HC138" s="56">
        <v>0</v>
      </c>
      <c r="HD138" s="56">
        <v>0</v>
      </c>
      <c r="HE138" s="56">
        <v>0</v>
      </c>
      <c r="HF138" s="56">
        <v>1200.21</v>
      </c>
      <c r="HG138" s="56">
        <v>0</v>
      </c>
      <c r="HH138" s="56">
        <v>291.12400000000002</v>
      </c>
      <c r="HI138" s="56">
        <v>0</v>
      </c>
      <c r="HJ138" s="56">
        <v>0</v>
      </c>
      <c r="HK138" s="56">
        <v>2298.36</v>
      </c>
      <c r="HL138" s="56">
        <v>0</v>
      </c>
      <c r="HM138" s="56">
        <v>0</v>
      </c>
      <c r="HN138" s="56">
        <v>0</v>
      </c>
      <c r="HO138" s="56">
        <v>0</v>
      </c>
      <c r="HP138" s="56">
        <v>0</v>
      </c>
      <c r="HQ138" s="56">
        <v>0</v>
      </c>
      <c r="HR138" s="56">
        <v>0</v>
      </c>
      <c r="HS138" s="56">
        <v>0</v>
      </c>
      <c r="HT138" s="56">
        <v>0</v>
      </c>
      <c r="HU138" s="56">
        <v>0</v>
      </c>
      <c r="HV138" s="56">
        <v>24.39</v>
      </c>
      <c r="HW138" s="56">
        <v>53.12</v>
      </c>
      <c r="HX138" s="56">
        <v>2.4700000000000002</v>
      </c>
      <c r="HY138" s="56">
        <v>0</v>
      </c>
      <c r="HZ138" s="56">
        <v>28.74</v>
      </c>
      <c r="IA138" s="56">
        <v>19.850000000000001</v>
      </c>
      <c r="IB138" s="56">
        <v>27.63</v>
      </c>
      <c r="IC138" s="56">
        <v>34.69</v>
      </c>
      <c r="ID138" s="56">
        <v>1.57</v>
      </c>
      <c r="IE138" s="56">
        <v>192.46</v>
      </c>
      <c r="IF138" s="56">
        <v>0</v>
      </c>
      <c r="IG138" s="56">
        <v>8.9714799999999997</v>
      </c>
      <c r="IH138" s="56">
        <v>8.9726299999999995E-2</v>
      </c>
      <c r="II138" s="56">
        <v>0</v>
      </c>
      <c r="IJ138" s="56">
        <v>0</v>
      </c>
      <c r="IK138" s="56">
        <v>0.92718</v>
      </c>
      <c r="IL138" s="56">
        <v>0.77117400000000003</v>
      </c>
      <c r="IM138" s="56">
        <v>1.42503</v>
      </c>
      <c r="IN138" s="56">
        <v>7.5326799999999999E-3</v>
      </c>
      <c r="IO138" s="56">
        <v>12.1921</v>
      </c>
      <c r="IP138" s="56">
        <v>57.4</v>
      </c>
      <c r="IQ138" s="56">
        <v>0</v>
      </c>
      <c r="IR138" s="56">
        <v>59.8</v>
      </c>
      <c r="IS138" s="56">
        <v>0</v>
      </c>
      <c r="IT138" s="56">
        <v>0</v>
      </c>
      <c r="IU138" s="56">
        <v>24.45</v>
      </c>
      <c r="IV138" s="56">
        <v>31.59</v>
      </c>
      <c r="IW138" s="56">
        <v>29.94</v>
      </c>
      <c r="IX138" s="56">
        <v>31.53</v>
      </c>
      <c r="IY138" s="56">
        <v>24.45</v>
      </c>
      <c r="IZ138" s="56">
        <v>31.59</v>
      </c>
      <c r="JA138" s="56">
        <v>58.21</v>
      </c>
      <c r="JB138" s="56">
        <v>50.51</v>
      </c>
      <c r="JC138" s="56">
        <v>1</v>
      </c>
      <c r="JD138" s="56"/>
      <c r="JE138" s="56"/>
      <c r="JF138" s="56"/>
      <c r="JG138" s="56"/>
      <c r="JH138" s="56"/>
      <c r="JI138" s="56"/>
      <c r="JJ138" s="56"/>
      <c r="JK138" s="56"/>
      <c r="JL138" s="56"/>
      <c r="JM138" s="56"/>
      <c r="JN138" s="56"/>
      <c r="JO138" s="56"/>
    </row>
    <row r="139" spans="1:275" x14ac:dyDescent="0.25">
      <c r="A139" s="58">
        <v>43069.352326388886</v>
      </c>
      <c r="B139" s="56" t="s">
        <v>509</v>
      </c>
      <c r="C139" s="56" t="s">
        <v>664</v>
      </c>
      <c r="D139" s="56">
        <v>12</v>
      </c>
      <c r="E139" s="56">
        <v>8</v>
      </c>
      <c r="F139" s="56">
        <v>6960</v>
      </c>
      <c r="G139" s="56" t="s">
        <v>104</v>
      </c>
      <c r="H139" s="56" t="s">
        <v>105</v>
      </c>
      <c r="I139" s="56">
        <v>5.43</v>
      </c>
      <c r="J139" s="56">
        <v>56.7</v>
      </c>
      <c r="K139" s="56">
        <v>295.43</v>
      </c>
      <c r="L139" s="56">
        <v>1936.07</v>
      </c>
      <c r="M139" s="56">
        <v>785.77200000000005</v>
      </c>
      <c r="N139" s="56">
        <v>0</v>
      </c>
      <c r="O139" s="56">
        <v>594.08600000000001</v>
      </c>
      <c r="P139" s="56">
        <v>0</v>
      </c>
      <c r="Q139" s="56">
        <v>0</v>
      </c>
      <c r="R139" s="56">
        <v>2033.7</v>
      </c>
      <c r="S139" s="56">
        <v>5488.87</v>
      </c>
      <c r="T139" s="56">
        <v>12062</v>
      </c>
      <c r="U139" s="56">
        <v>433.91399999999999</v>
      </c>
      <c r="V139" s="56">
        <v>23629.8</v>
      </c>
      <c r="W139" s="56">
        <v>335.416</v>
      </c>
      <c r="X139" s="56">
        <v>0</v>
      </c>
      <c r="Y139" s="56">
        <v>0</v>
      </c>
      <c r="Z139" s="56">
        <v>0</v>
      </c>
      <c r="AA139" s="56">
        <v>1162.05</v>
      </c>
      <c r="AB139" s="56">
        <v>0</v>
      </c>
      <c r="AC139" s="56">
        <v>287.95400000000001</v>
      </c>
      <c r="AD139" s="56">
        <v>0</v>
      </c>
      <c r="AE139" s="56">
        <v>0</v>
      </c>
      <c r="AF139" s="56">
        <v>1785.42</v>
      </c>
      <c r="AG139" s="56">
        <v>0</v>
      </c>
      <c r="AH139" s="56">
        <v>0</v>
      </c>
      <c r="AI139" s="56">
        <v>0</v>
      </c>
      <c r="AJ139" s="56">
        <v>0</v>
      </c>
      <c r="AK139" s="56">
        <v>0</v>
      </c>
      <c r="AL139" s="56">
        <v>0</v>
      </c>
      <c r="AM139" s="56">
        <v>0</v>
      </c>
      <c r="AN139" s="56">
        <v>0</v>
      </c>
      <c r="AO139" s="56">
        <v>0</v>
      </c>
      <c r="AP139" s="56">
        <v>0</v>
      </c>
      <c r="AQ139" s="56">
        <v>9.84</v>
      </c>
      <c r="AR139" s="56">
        <v>21.17</v>
      </c>
      <c r="AS139" s="56">
        <v>2.4700000000000002</v>
      </c>
      <c r="AT139" s="56">
        <v>0</v>
      </c>
      <c r="AU139" s="56">
        <v>29.64</v>
      </c>
      <c r="AV139" s="56">
        <v>0</v>
      </c>
      <c r="AW139" s="56">
        <v>0</v>
      </c>
      <c r="AX139" s="56">
        <v>6.74</v>
      </c>
      <c r="AY139" s="56">
        <v>24.76</v>
      </c>
      <c r="AZ139" s="56">
        <v>38.78</v>
      </c>
      <c r="BA139" s="56">
        <v>1.33</v>
      </c>
      <c r="BB139" s="56">
        <v>134.72999999999999</v>
      </c>
      <c r="BC139" s="56">
        <v>63.12</v>
      </c>
      <c r="BD139" s="56">
        <v>0</v>
      </c>
      <c r="BE139" s="56">
        <v>3.8850099999999999</v>
      </c>
      <c r="BF139" s="56">
        <v>8.9726299999999995E-2</v>
      </c>
      <c r="BG139" s="56">
        <v>0</v>
      </c>
      <c r="BH139" s="56">
        <v>6.7837900000000007E-2</v>
      </c>
      <c r="BI139" s="56">
        <v>0</v>
      </c>
      <c r="BJ139" s="56">
        <v>0</v>
      </c>
      <c r="BK139" s="56">
        <v>0.30136400000000002</v>
      </c>
      <c r="BL139" s="56">
        <v>0.74743300000000001</v>
      </c>
      <c r="BM139" s="56">
        <v>1.54311</v>
      </c>
      <c r="BN139" s="56">
        <v>3.8198599999999999E-2</v>
      </c>
      <c r="BO139" s="56">
        <v>6.6726900000000002</v>
      </c>
      <c r="BP139" s="56">
        <v>4.0425800000000001</v>
      </c>
      <c r="BQ139" s="56">
        <v>291.995</v>
      </c>
      <c r="BR139" s="56">
        <v>2593.6799999999998</v>
      </c>
      <c r="BS139" s="56">
        <v>785.77200000000005</v>
      </c>
      <c r="BT139" s="56">
        <v>0</v>
      </c>
      <c r="BU139" s="56">
        <v>594.08600000000001</v>
      </c>
      <c r="BV139" s="56">
        <v>2033.7</v>
      </c>
      <c r="BW139" s="56">
        <v>5506.22</v>
      </c>
      <c r="BX139" s="56">
        <v>12062</v>
      </c>
      <c r="BY139" s="56">
        <v>433.91399999999999</v>
      </c>
      <c r="BZ139" s="56">
        <v>24301.3</v>
      </c>
      <c r="CA139" s="56">
        <v>331.51499999999999</v>
      </c>
      <c r="CB139" s="56">
        <v>0</v>
      </c>
      <c r="CC139" s="56">
        <v>0</v>
      </c>
      <c r="CD139" s="56">
        <v>0</v>
      </c>
      <c r="CE139" s="56">
        <v>1162.05</v>
      </c>
      <c r="CF139" s="56">
        <v>0</v>
      </c>
      <c r="CG139" s="56">
        <v>287.95400000000001</v>
      </c>
      <c r="CH139" s="56">
        <v>0</v>
      </c>
      <c r="CI139" s="56">
        <v>0</v>
      </c>
      <c r="CJ139" s="56">
        <v>1781.52</v>
      </c>
      <c r="CK139" s="56">
        <v>0</v>
      </c>
      <c r="CL139" s="56">
        <v>0</v>
      </c>
      <c r="CM139" s="56">
        <v>0</v>
      </c>
      <c r="CN139" s="56">
        <v>0</v>
      </c>
      <c r="CO139" s="56">
        <v>0</v>
      </c>
      <c r="CP139" s="56">
        <v>0</v>
      </c>
      <c r="CQ139" s="56">
        <v>0</v>
      </c>
      <c r="CR139" s="56">
        <v>0</v>
      </c>
      <c r="CS139" s="56">
        <v>0</v>
      </c>
      <c r="CT139" s="56">
        <v>0</v>
      </c>
      <c r="CU139" s="56">
        <v>9.7799999999999994</v>
      </c>
      <c r="CV139" s="56">
        <v>26.66</v>
      </c>
      <c r="CW139" s="56">
        <v>2.4700000000000002</v>
      </c>
      <c r="CX139" s="56">
        <v>0</v>
      </c>
      <c r="CY139" s="56">
        <v>29.64</v>
      </c>
      <c r="CZ139" s="56">
        <v>6.74</v>
      </c>
      <c r="DA139" s="56">
        <v>24.81</v>
      </c>
      <c r="DB139" s="56">
        <v>38.78</v>
      </c>
      <c r="DC139" s="56">
        <v>1.33</v>
      </c>
      <c r="DD139" s="56">
        <v>140.21</v>
      </c>
      <c r="DE139" s="56">
        <v>68.55</v>
      </c>
      <c r="DF139" s="56">
        <v>0</v>
      </c>
      <c r="DG139" s="56">
        <v>4.73651</v>
      </c>
      <c r="DH139" s="56">
        <v>8.9726299999999995E-2</v>
      </c>
      <c r="DI139" s="56">
        <v>0</v>
      </c>
      <c r="DJ139" s="56">
        <v>6.7837900000000007E-2</v>
      </c>
      <c r="DK139" s="56">
        <v>0.30136400000000002</v>
      </c>
      <c r="DL139" s="56">
        <v>0.74904099999999996</v>
      </c>
      <c r="DM139" s="56">
        <v>1.54311</v>
      </c>
      <c r="DN139" s="56">
        <v>3.8198599999999999E-2</v>
      </c>
      <c r="DO139" s="56">
        <v>7.5257899999999998</v>
      </c>
      <c r="DP139" s="56">
        <v>4.8940700000000001</v>
      </c>
      <c r="DQ139" s="56" t="s">
        <v>925</v>
      </c>
      <c r="DR139" s="56" t="s">
        <v>875</v>
      </c>
      <c r="DS139" s="56" t="s">
        <v>22</v>
      </c>
      <c r="DT139" s="56">
        <v>0.85310399999999997</v>
      </c>
      <c r="DU139" s="56">
        <v>0.85149600000000003</v>
      </c>
      <c r="DV139" s="56">
        <v>3.90842</v>
      </c>
      <c r="DW139" s="56">
        <v>7.9212300000000004</v>
      </c>
      <c r="DX139" s="56"/>
      <c r="DY139" s="56"/>
      <c r="DZ139" s="56"/>
      <c r="EA139" s="56"/>
      <c r="EB139" s="56"/>
      <c r="EC139" s="56"/>
      <c r="ED139" s="56"/>
      <c r="EE139" s="56"/>
      <c r="EF139" s="56"/>
      <c r="EG139" s="56"/>
      <c r="EH139" s="56"/>
      <c r="EI139" s="56"/>
      <c r="EJ139" s="56"/>
      <c r="EK139" s="56"/>
      <c r="EL139" s="56"/>
      <c r="EM139" s="56"/>
      <c r="EN139" s="56">
        <v>295.43</v>
      </c>
      <c r="EO139" s="56">
        <v>1936.07</v>
      </c>
      <c r="EP139" s="56">
        <v>785.77200000000005</v>
      </c>
      <c r="EQ139" s="56">
        <v>0</v>
      </c>
      <c r="ER139" s="56">
        <v>594.08600000000001</v>
      </c>
      <c r="ES139" s="56">
        <v>0</v>
      </c>
      <c r="ET139" s="56">
        <v>0</v>
      </c>
      <c r="EU139" s="56">
        <v>2033.7</v>
      </c>
      <c r="EV139" s="56">
        <v>5488.87</v>
      </c>
      <c r="EW139" s="56">
        <v>12062</v>
      </c>
      <c r="EX139" s="56">
        <v>433.91399999999999</v>
      </c>
      <c r="EY139" s="56">
        <v>23629.8</v>
      </c>
      <c r="EZ139" s="56">
        <v>335.416</v>
      </c>
      <c r="FA139" s="56">
        <v>0</v>
      </c>
      <c r="FB139" s="56">
        <v>0</v>
      </c>
      <c r="FC139" s="56">
        <v>0</v>
      </c>
      <c r="FD139" s="56">
        <v>1162.05</v>
      </c>
      <c r="FE139" s="56">
        <v>0</v>
      </c>
      <c r="FF139" s="56">
        <v>287.95400000000001</v>
      </c>
      <c r="FG139" s="56">
        <v>0</v>
      </c>
      <c r="FH139" s="56">
        <v>0</v>
      </c>
      <c r="FI139" s="56">
        <v>1785.42</v>
      </c>
      <c r="FJ139" s="56">
        <v>0</v>
      </c>
      <c r="FK139" s="56">
        <v>0</v>
      </c>
      <c r="FL139" s="56">
        <v>0</v>
      </c>
      <c r="FM139" s="56">
        <v>0</v>
      </c>
      <c r="FN139" s="56">
        <v>0</v>
      </c>
      <c r="FO139" s="56">
        <v>0</v>
      </c>
      <c r="FP139" s="56">
        <v>0</v>
      </c>
      <c r="FQ139" s="56">
        <v>0</v>
      </c>
      <c r="FR139" s="56">
        <v>0</v>
      </c>
      <c r="FS139" s="56">
        <v>0</v>
      </c>
      <c r="FT139" s="56">
        <v>9.84</v>
      </c>
      <c r="FU139" s="56">
        <v>21.17</v>
      </c>
      <c r="FV139" s="56">
        <v>2.4700000000000002</v>
      </c>
      <c r="FW139" s="56">
        <v>0</v>
      </c>
      <c r="FX139" s="56">
        <v>29.64</v>
      </c>
      <c r="FY139" s="56">
        <v>0</v>
      </c>
      <c r="FZ139" s="56">
        <v>0</v>
      </c>
      <c r="GA139" s="56">
        <v>6.74</v>
      </c>
      <c r="GB139" s="56">
        <v>24.76</v>
      </c>
      <c r="GC139" s="56">
        <v>38.78</v>
      </c>
      <c r="GD139" s="56">
        <v>1.33</v>
      </c>
      <c r="GE139" s="56">
        <v>134.72999999999999</v>
      </c>
      <c r="GF139" s="56">
        <v>0</v>
      </c>
      <c r="GG139" s="56">
        <v>3.8850099999999999</v>
      </c>
      <c r="GH139" s="56">
        <v>8.9726299999999995E-2</v>
      </c>
      <c r="GI139" s="56">
        <v>0</v>
      </c>
      <c r="GJ139" s="56">
        <v>6.7837900000000007E-2</v>
      </c>
      <c r="GK139" s="56">
        <v>0</v>
      </c>
      <c r="GL139" s="56">
        <v>0</v>
      </c>
      <c r="GM139" s="56">
        <v>0.30136400000000002</v>
      </c>
      <c r="GN139" s="56">
        <v>0.74743300000000001</v>
      </c>
      <c r="GO139" s="56">
        <v>1.54311</v>
      </c>
      <c r="GP139" s="56">
        <v>3.8198599999999999E-2</v>
      </c>
      <c r="GQ139" s="56">
        <v>6.6726900000000002</v>
      </c>
      <c r="GR139" s="56">
        <v>969.75599999999997</v>
      </c>
      <c r="GS139" s="56">
        <v>5726.28</v>
      </c>
      <c r="GT139" s="56">
        <v>785.77200000000005</v>
      </c>
      <c r="GU139" s="56">
        <v>0</v>
      </c>
      <c r="GV139" s="56">
        <v>594.08600000000001</v>
      </c>
      <c r="GW139" s="56">
        <v>5894.96</v>
      </c>
      <c r="GX139" s="56">
        <v>6547.68</v>
      </c>
      <c r="GY139" s="56">
        <v>10697.7</v>
      </c>
      <c r="GZ139" s="56">
        <v>540.49900000000002</v>
      </c>
      <c r="HA139" s="56">
        <v>31756.799999999999</v>
      </c>
      <c r="HB139" s="56">
        <v>807.03</v>
      </c>
      <c r="HC139" s="56">
        <v>0</v>
      </c>
      <c r="HD139" s="56">
        <v>0</v>
      </c>
      <c r="HE139" s="56">
        <v>0</v>
      </c>
      <c r="HF139" s="56">
        <v>1495.78</v>
      </c>
      <c r="HG139" s="56">
        <v>0</v>
      </c>
      <c r="HH139" s="56">
        <v>291.12400000000002</v>
      </c>
      <c r="HI139" s="56">
        <v>0</v>
      </c>
      <c r="HJ139" s="56">
        <v>0</v>
      </c>
      <c r="HK139" s="56">
        <v>2593.9299999999998</v>
      </c>
      <c r="HL139" s="56">
        <v>0</v>
      </c>
      <c r="HM139" s="56">
        <v>0</v>
      </c>
      <c r="HN139" s="56">
        <v>0</v>
      </c>
      <c r="HO139" s="56">
        <v>0</v>
      </c>
      <c r="HP139" s="56">
        <v>0</v>
      </c>
      <c r="HQ139" s="56">
        <v>0</v>
      </c>
      <c r="HR139" s="56">
        <v>0</v>
      </c>
      <c r="HS139" s="56">
        <v>0</v>
      </c>
      <c r="HT139" s="56">
        <v>0</v>
      </c>
      <c r="HU139" s="56">
        <v>0</v>
      </c>
      <c r="HV139" s="56">
        <v>24.39</v>
      </c>
      <c r="HW139" s="56">
        <v>53.12</v>
      </c>
      <c r="HX139" s="56">
        <v>2.4700000000000002</v>
      </c>
      <c r="HY139" s="56">
        <v>0</v>
      </c>
      <c r="HZ139" s="56">
        <v>37.619999999999997</v>
      </c>
      <c r="IA139" s="56">
        <v>19.850000000000001</v>
      </c>
      <c r="IB139" s="56">
        <v>27.63</v>
      </c>
      <c r="IC139" s="56">
        <v>34.69</v>
      </c>
      <c r="ID139" s="56">
        <v>1.57</v>
      </c>
      <c r="IE139" s="56">
        <v>201.34</v>
      </c>
      <c r="IF139" s="56">
        <v>0</v>
      </c>
      <c r="IG139" s="56">
        <v>8.9714799999999997</v>
      </c>
      <c r="IH139" s="56">
        <v>8.9726299999999995E-2</v>
      </c>
      <c r="II139" s="56">
        <v>0</v>
      </c>
      <c r="IJ139" s="56">
        <v>6.7837900000000007E-2</v>
      </c>
      <c r="IK139" s="56">
        <v>0.92718</v>
      </c>
      <c r="IL139" s="56">
        <v>0.77117400000000003</v>
      </c>
      <c r="IM139" s="56">
        <v>1.42503</v>
      </c>
      <c r="IN139" s="56">
        <v>7.5326799999999999E-3</v>
      </c>
      <c r="IO139" s="56">
        <v>12.26</v>
      </c>
      <c r="IP139" s="56">
        <v>56.7</v>
      </c>
      <c r="IQ139" s="56">
        <v>0</v>
      </c>
      <c r="IR139" s="56">
        <v>59</v>
      </c>
      <c r="IS139" s="56">
        <v>0</v>
      </c>
      <c r="IT139" s="56">
        <v>0</v>
      </c>
      <c r="IU139" s="56">
        <v>26.32</v>
      </c>
      <c r="IV139" s="56">
        <v>36.799999999999997</v>
      </c>
      <c r="IW139" s="56">
        <v>31.81</v>
      </c>
      <c r="IX139" s="56">
        <v>36.74</v>
      </c>
      <c r="IY139" s="56">
        <v>26.32</v>
      </c>
      <c r="IZ139" s="56">
        <v>36.799999999999997</v>
      </c>
      <c r="JA139" s="56">
        <v>60.08</v>
      </c>
      <c r="JB139" s="56">
        <v>57.52</v>
      </c>
      <c r="JC139" s="56">
        <v>1</v>
      </c>
      <c r="JD139" s="56"/>
      <c r="JE139" s="56"/>
      <c r="JF139" s="56"/>
      <c r="JG139" s="56"/>
      <c r="JH139" s="56"/>
      <c r="JI139" s="56"/>
      <c r="JJ139" s="56"/>
      <c r="JK139" s="56"/>
      <c r="JL139" s="56"/>
      <c r="JM139" s="56"/>
      <c r="JN139" s="56"/>
      <c r="JO139" s="56"/>
    </row>
    <row r="140" spans="1:275" x14ac:dyDescent="0.25">
      <c r="A140" s="58">
        <v>43069.352662037039</v>
      </c>
      <c r="B140" s="56" t="s">
        <v>428</v>
      </c>
      <c r="C140" s="56" t="s">
        <v>669</v>
      </c>
      <c r="D140" s="56">
        <v>12</v>
      </c>
      <c r="E140" s="56">
        <v>1</v>
      </c>
      <c r="F140" s="56">
        <v>2100</v>
      </c>
      <c r="G140" s="56" t="s">
        <v>104</v>
      </c>
      <c r="H140" s="56" t="s">
        <v>105</v>
      </c>
      <c r="I140" s="56">
        <v>4.05</v>
      </c>
      <c r="J140" s="56">
        <v>44.8</v>
      </c>
      <c r="K140" s="56">
        <v>181.29499999999999</v>
      </c>
      <c r="L140" s="56">
        <v>211.24199999999999</v>
      </c>
      <c r="M140" s="56">
        <v>111.69</v>
      </c>
      <c r="N140" s="56">
        <v>0</v>
      </c>
      <c r="O140" s="56">
        <v>0</v>
      </c>
      <c r="P140" s="56">
        <v>0</v>
      </c>
      <c r="Q140" s="56">
        <v>0</v>
      </c>
      <c r="R140" s="56">
        <v>505.55700000000002</v>
      </c>
      <c r="S140" s="56">
        <v>943.8</v>
      </c>
      <c r="T140" s="56">
        <v>2025.88</v>
      </c>
      <c r="U140" s="56">
        <v>119.621</v>
      </c>
      <c r="V140" s="56">
        <v>4099.09</v>
      </c>
      <c r="W140" s="56">
        <v>205.833</v>
      </c>
      <c r="X140" s="56">
        <v>0</v>
      </c>
      <c r="Y140" s="56">
        <v>0</v>
      </c>
      <c r="Z140" s="56">
        <v>0</v>
      </c>
      <c r="AA140" s="56">
        <v>107.027</v>
      </c>
      <c r="AB140" s="56">
        <v>0</v>
      </c>
      <c r="AC140" s="56">
        <v>43.669699999999999</v>
      </c>
      <c r="AD140" s="56">
        <v>0</v>
      </c>
      <c r="AE140" s="56">
        <v>0</v>
      </c>
      <c r="AF140" s="56">
        <v>356.53</v>
      </c>
      <c r="AG140" s="56">
        <v>0</v>
      </c>
      <c r="AH140" s="56">
        <v>0</v>
      </c>
      <c r="AI140" s="56">
        <v>0</v>
      </c>
      <c r="AJ140" s="56">
        <v>0</v>
      </c>
      <c r="AK140" s="56">
        <v>0</v>
      </c>
      <c r="AL140" s="56">
        <v>0</v>
      </c>
      <c r="AM140" s="56">
        <v>0</v>
      </c>
      <c r="AN140" s="56">
        <v>0</v>
      </c>
      <c r="AO140" s="56">
        <v>0</v>
      </c>
      <c r="AP140" s="56">
        <v>0</v>
      </c>
      <c r="AQ140" s="56">
        <v>19.93</v>
      </c>
      <c r="AR140" s="56">
        <v>7.3</v>
      </c>
      <c r="AS140" s="56">
        <v>1.17</v>
      </c>
      <c r="AT140" s="56">
        <v>0</v>
      </c>
      <c r="AU140" s="56">
        <v>8.56</v>
      </c>
      <c r="AV140" s="56">
        <v>0</v>
      </c>
      <c r="AW140" s="56">
        <v>0</v>
      </c>
      <c r="AX140" s="56">
        <v>5.55</v>
      </c>
      <c r="AY140" s="56">
        <v>13.96</v>
      </c>
      <c r="AZ140" s="56">
        <v>21.58</v>
      </c>
      <c r="BA140" s="56">
        <v>1.22</v>
      </c>
      <c r="BB140" s="56">
        <v>79.27</v>
      </c>
      <c r="BC140" s="56">
        <v>36.96</v>
      </c>
      <c r="BD140" s="56">
        <v>0</v>
      </c>
      <c r="BE140" s="56">
        <v>0.394986</v>
      </c>
      <c r="BF140" s="56">
        <v>1.2753799999999999E-2</v>
      </c>
      <c r="BG140" s="56">
        <v>0</v>
      </c>
      <c r="BH140" s="56">
        <v>0</v>
      </c>
      <c r="BI140" s="56">
        <v>0</v>
      </c>
      <c r="BJ140" s="56">
        <v>0</v>
      </c>
      <c r="BK140" s="56">
        <v>7.4915999999999996E-2</v>
      </c>
      <c r="BL140" s="56">
        <v>0.14866399999999999</v>
      </c>
      <c r="BM140" s="56">
        <v>0.25846799999999998</v>
      </c>
      <c r="BN140" s="56">
        <v>1.0530599999999999E-2</v>
      </c>
      <c r="BO140" s="56">
        <v>0.90031799999999995</v>
      </c>
      <c r="BP140" s="56">
        <v>0.40773999999999999</v>
      </c>
      <c r="BQ140" s="56">
        <v>190.25</v>
      </c>
      <c r="BR140" s="56">
        <v>277.30900000000003</v>
      </c>
      <c r="BS140" s="56">
        <v>111.69</v>
      </c>
      <c r="BT140" s="56">
        <v>0</v>
      </c>
      <c r="BU140" s="56">
        <v>0</v>
      </c>
      <c r="BV140" s="56">
        <v>505.55700000000002</v>
      </c>
      <c r="BW140" s="56">
        <v>948.80600000000004</v>
      </c>
      <c r="BX140" s="56">
        <v>2025.88</v>
      </c>
      <c r="BY140" s="56">
        <v>119.621</v>
      </c>
      <c r="BZ140" s="56">
        <v>4179.1099999999997</v>
      </c>
      <c r="CA140" s="56">
        <v>216</v>
      </c>
      <c r="CB140" s="56">
        <v>0</v>
      </c>
      <c r="CC140" s="56">
        <v>0</v>
      </c>
      <c r="CD140" s="56">
        <v>0</v>
      </c>
      <c r="CE140" s="56">
        <v>107.027</v>
      </c>
      <c r="CF140" s="56">
        <v>0</v>
      </c>
      <c r="CG140" s="56">
        <v>43.669699999999999</v>
      </c>
      <c r="CH140" s="56">
        <v>0</v>
      </c>
      <c r="CI140" s="56">
        <v>0</v>
      </c>
      <c r="CJ140" s="56">
        <v>366.69600000000003</v>
      </c>
      <c r="CK140" s="56">
        <v>0</v>
      </c>
      <c r="CL140" s="56">
        <v>0</v>
      </c>
      <c r="CM140" s="56">
        <v>0</v>
      </c>
      <c r="CN140" s="56">
        <v>0</v>
      </c>
      <c r="CO140" s="56">
        <v>0</v>
      </c>
      <c r="CP140" s="56">
        <v>0</v>
      </c>
      <c r="CQ140" s="56">
        <v>0</v>
      </c>
      <c r="CR140" s="56">
        <v>0</v>
      </c>
      <c r="CS140" s="56">
        <v>0</v>
      </c>
      <c r="CT140" s="56">
        <v>0</v>
      </c>
      <c r="CU140" s="56">
        <v>20.99</v>
      </c>
      <c r="CV140" s="56">
        <v>10.29</v>
      </c>
      <c r="CW140" s="56">
        <v>1.17</v>
      </c>
      <c r="CX140" s="56">
        <v>0</v>
      </c>
      <c r="CY140" s="56">
        <v>8.56</v>
      </c>
      <c r="CZ140" s="56">
        <v>5.55</v>
      </c>
      <c r="DA140" s="56">
        <v>14.02</v>
      </c>
      <c r="DB140" s="56">
        <v>21.58</v>
      </c>
      <c r="DC140" s="56">
        <v>1.22</v>
      </c>
      <c r="DD140" s="56">
        <v>83.38</v>
      </c>
      <c r="DE140" s="56">
        <v>41.01</v>
      </c>
      <c r="DF140" s="56">
        <v>0</v>
      </c>
      <c r="DG140" s="56">
        <v>0.53687600000000002</v>
      </c>
      <c r="DH140" s="56">
        <v>1.2753799999999999E-2</v>
      </c>
      <c r="DI140" s="56">
        <v>0</v>
      </c>
      <c r="DJ140" s="56">
        <v>0</v>
      </c>
      <c r="DK140" s="56">
        <v>7.4915999999999996E-2</v>
      </c>
      <c r="DL140" s="56">
        <v>0.149842</v>
      </c>
      <c r="DM140" s="56">
        <v>0.25846799999999998</v>
      </c>
      <c r="DN140" s="56">
        <v>1.0530599999999999E-2</v>
      </c>
      <c r="DO140" s="56">
        <v>1.04339</v>
      </c>
      <c r="DP140" s="56">
        <v>0.54962900000000003</v>
      </c>
      <c r="DQ140" s="56" t="s">
        <v>925</v>
      </c>
      <c r="DR140" s="56" t="s">
        <v>875</v>
      </c>
      <c r="DS140" s="56" t="s">
        <v>22</v>
      </c>
      <c r="DT140" s="56">
        <v>0.143068</v>
      </c>
      <c r="DU140" s="56">
        <v>0.14188899999999999</v>
      </c>
      <c r="DV140" s="56">
        <v>4.9292400000000001</v>
      </c>
      <c r="DW140" s="56">
        <v>9.8756400000000006</v>
      </c>
      <c r="DX140" s="56"/>
      <c r="DY140" s="56"/>
      <c r="DZ140" s="56"/>
      <c r="EA140" s="56"/>
      <c r="EB140" s="56"/>
      <c r="EC140" s="56"/>
      <c r="ED140" s="56"/>
      <c r="EE140" s="56"/>
      <c r="EF140" s="56"/>
      <c r="EG140" s="56"/>
      <c r="EH140" s="56"/>
      <c r="EI140" s="56"/>
      <c r="EJ140" s="56"/>
      <c r="EK140" s="56"/>
      <c r="EL140" s="56"/>
      <c r="EM140" s="56"/>
      <c r="EN140" s="56">
        <v>181.29499999999999</v>
      </c>
      <c r="EO140" s="56">
        <v>211.24199999999999</v>
      </c>
      <c r="EP140" s="56">
        <v>111.69</v>
      </c>
      <c r="EQ140" s="56">
        <v>0</v>
      </c>
      <c r="ER140" s="56">
        <v>0</v>
      </c>
      <c r="ES140" s="56">
        <v>0</v>
      </c>
      <c r="ET140" s="56">
        <v>0</v>
      </c>
      <c r="EU140" s="56">
        <v>505.55700000000002</v>
      </c>
      <c r="EV140" s="56">
        <v>943.8</v>
      </c>
      <c r="EW140" s="56">
        <v>2025.88</v>
      </c>
      <c r="EX140" s="56">
        <v>119.621</v>
      </c>
      <c r="EY140" s="56">
        <v>4099.09</v>
      </c>
      <c r="EZ140" s="56">
        <v>205.833</v>
      </c>
      <c r="FA140" s="56">
        <v>0</v>
      </c>
      <c r="FB140" s="56">
        <v>0</v>
      </c>
      <c r="FC140" s="56">
        <v>0</v>
      </c>
      <c r="FD140" s="56">
        <v>107.027</v>
      </c>
      <c r="FE140" s="56">
        <v>0</v>
      </c>
      <c r="FF140" s="56">
        <v>43.669699999999999</v>
      </c>
      <c r="FG140" s="56">
        <v>0</v>
      </c>
      <c r="FH140" s="56">
        <v>0</v>
      </c>
      <c r="FI140" s="56">
        <v>356.53</v>
      </c>
      <c r="FJ140" s="56">
        <v>0</v>
      </c>
      <c r="FK140" s="56">
        <v>0</v>
      </c>
      <c r="FL140" s="56">
        <v>0</v>
      </c>
      <c r="FM140" s="56">
        <v>0</v>
      </c>
      <c r="FN140" s="56">
        <v>0</v>
      </c>
      <c r="FO140" s="56">
        <v>0</v>
      </c>
      <c r="FP140" s="56">
        <v>0</v>
      </c>
      <c r="FQ140" s="56">
        <v>0</v>
      </c>
      <c r="FR140" s="56">
        <v>0</v>
      </c>
      <c r="FS140" s="56">
        <v>0</v>
      </c>
      <c r="FT140" s="56">
        <v>19.93</v>
      </c>
      <c r="FU140" s="56">
        <v>7.3</v>
      </c>
      <c r="FV140" s="56">
        <v>1.17</v>
      </c>
      <c r="FW140" s="56">
        <v>0</v>
      </c>
      <c r="FX140" s="56">
        <v>8.56</v>
      </c>
      <c r="FY140" s="56">
        <v>0</v>
      </c>
      <c r="FZ140" s="56">
        <v>0</v>
      </c>
      <c r="GA140" s="56">
        <v>5.55</v>
      </c>
      <c r="GB140" s="56">
        <v>13.96</v>
      </c>
      <c r="GC140" s="56">
        <v>21.58</v>
      </c>
      <c r="GD140" s="56">
        <v>1.22</v>
      </c>
      <c r="GE140" s="56">
        <v>79.27</v>
      </c>
      <c r="GF140" s="56">
        <v>0</v>
      </c>
      <c r="GG140" s="56">
        <v>0.394986</v>
      </c>
      <c r="GH140" s="56">
        <v>1.2753799999999999E-2</v>
      </c>
      <c r="GI140" s="56">
        <v>0</v>
      </c>
      <c r="GJ140" s="56">
        <v>0</v>
      </c>
      <c r="GK140" s="56">
        <v>0</v>
      </c>
      <c r="GL140" s="56">
        <v>0</v>
      </c>
      <c r="GM140" s="56">
        <v>7.4915999999999996E-2</v>
      </c>
      <c r="GN140" s="56">
        <v>0.14866399999999999</v>
      </c>
      <c r="GO140" s="56">
        <v>0.25846799999999998</v>
      </c>
      <c r="GP140" s="56">
        <v>1.0530599999999999E-2</v>
      </c>
      <c r="GQ140" s="56">
        <v>0.90031799999999995</v>
      </c>
      <c r="GR140" s="56">
        <v>420.762</v>
      </c>
      <c r="GS140" s="56">
        <v>1095.07</v>
      </c>
      <c r="GT140" s="56">
        <v>111.69</v>
      </c>
      <c r="GU140" s="56">
        <v>0</v>
      </c>
      <c r="GV140" s="56">
        <v>0</v>
      </c>
      <c r="GW140" s="56">
        <v>2135</v>
      </c>
      <c r="GX140" s="56">
        <v>930.00099999999998</v>
      </c>
      <c r="GY140" s="56">
        <v>2637.81</v>
      </c>
      <c r="GZ140" s="56">
        <v>297.5</v>
      </c>
      <c r="HA140" s="56">
        <v>7627.83</v>
      </c>
      <c r="HB140" s="56">
        <v>350.15800000000002</v>
      </c>
      <c r="HC140" s="56">
        <v>0</v>
      </c>
      <c r="HD140" s="56">
        <v>0</v>
      </c>
      <c r="HE140" s="56">
        <v>0</v>
      </c>
      <c r="HF140" s="56">
        <v>161.63900000000001</v>
      </c>
      <c r="HG140" s="56">
        <v>0</v>
      </c>
      <c r="HH140" s="56">
        <v>65.400000000000006</v>
      </c>
      <c r="HI140" s="56">
        <v>0</v>
      </c>
      <c r="HJ140" s="56">
        <v>0</v>
      </c>
      <c r="HK140" s="56">
        <v>577.19600000000003</v>
      </c>
      <c r="HL140" s="56">
        <v>0</v>
      </c>
      <c r="HM140" s="56">
        <v>0</v>
      </c>
      <c r="HN140" s="56">
        <v>0</v>
      </c>
      <c r="HO140" s="56">
        <v>0</v>
      </c>
      <c r="HP140" s="56">
        <v>0</v>
      </c>
      <c r="HQ140" s="56">
        <v>0</v>
      </c>
      <c r="HR140" s="56">
        <v>0</v>
      </c>
      <c r="HS140" s="56">
        <v>0</v>
      </c>
      <c r="HT140" s="56">
        <v>0</v>
      </c>
      <c r="HU140" s="56">
        <v>0</v>
      </c>
      <c r="HV140" s="56">
        <v>34.94</v>
      </c>
      <c r="HW140" s="56">
        <v>41.16</v>
      </c>
      <c r="HX140" s="56">
        <v>1.17</v>
      </c>
      <c r="HY140" s="56">
        <v>0</v>
      </c>
      <c r="HZ140" s="56">
        <v>12.93</v>
      </c>
      <c r="IA140" s="56">
        <v>23.83</v>
      </c>
      <c r="IB140" s="56">
        <v>14.92</v>
      </c>
      <c r="IC140" s="56">
        <v>28.35</v>
      </c>
      <c r="ID140" s="56">
        <v>2.86</v>
      </c>
      <c r="IE140" s="56">
        <v>160.16</v>
      </c>
      <c r="IF140" s="56">
        <v>0</v>
      </c>
      <c r="IG140" s="56">
        <v>2.2516400000000001</v>
      </c>
      <c r="IH140" s="56">
        <v>1.2753799999999999E-2</v>
      </c>
      <c r="II140" s="56">
        <v>0</v>
      </c>
      <c r="IJ140" s="56">
        <v>0</v>
      </c>
      <c r="IK140" s="56">
        <v>0.33579999999999999</v>
      </c>
      <c r="IL140" s="56">
        <v>0.11074100000000001</v>
      </c>
      <c r="IM140" s="56">
        <v>0.35138000000000003</v>
      </c>
      <c r="IN140" s="56">
        <v>4.1461199999999997E-3</v>
      </c>
      <c r="IO140" s="56">
        <v>3.0664600000000002</v>
      </c>
      <c r="IP140" s="56">
        <v>44.8</v>
      </c>
      <c r="IQ140" s="56">
        <v>0</v>
      </c>
      <c r="IR140" s="56">
        <v>47.2</v>
      </c>
      <c r="IS140" s="56">
        <v>0</v>
      </c>
      <c r="IT140" s="56">
        <v>0</v>
      </c>
      <c r="IU140" s="56">
        <v>10.119999999999999</v>
      </c>
      <c r="IV140" s="56">
        <v>26.84</v>
      </c>
      <c r="IW140" s="56">
        <v>13.2</v>
      </c>
      <c r="IX140" s="56">
        <v>27.81</v>
      </c>
      <c r="IY140" s="56">
        <v>10.119999999999999</v>
      </c>
      <c r="IZ140" s="56">
        <v>26.84</v>
      </c>
      <c r="JA140" s="56">
        <v>46.09</v>
      </c>
      <c r="JB140" s="56">
        <v>44.11</v>
      </c>
      <c r="JC140" s="56">
        <v>1</v>
      </c>
      <c r="JD140" s="56"/>
      <c r="JE140" s="56"/>
      <c r="JF140" s="56"/>
      <c r="JG140" s="56"/>
      <c r="JH140" s="56"/>
      <c r="JI140" s="56"/>
      <c r="JJ140" s="56"/>
      <c r="JK140" s="56"/>
      <c r="JL140" s="56"/>
      <c r="JM140" s="56"/>
      <c r="JN140" s="56"/>
      <c r="JO140" s="56"/>
    </row>
    <row r="141" spans="1:275" x14ac:dyDescent="0.25">
      <c r="A141" s="58">
        <v>43069.352256944447</v>
      </c>
      <c r="B141" s="56" t="s">
        <v>429</v>
      </c>
      <c r="C141" s="56" t="s">
        <v>670</v>
      </c>
      <c r="D141" s="56">
        <v>12</v>
      </c>
      <c r="E141" s="56">
        <v>1</v>
      </c>
      <c r="F141" s="56">
        <v>2100</v>
      </c>
      <c r="G141" s="56" t="s">
        <v>104</v>
      </c>
      <c r="H141" s="56" t="s">
        <v>105</v>
      </c>
      <c r="I141" s="56">
        <v>4.82</v>
      </c>
      <c r="J141" s="56">
        <v>47.9</v>
      </c>
      <c r="K141" s="56">
        <v>182.28</v>
      </c>
      <c r="L141" s="56">
        <v>208.023</v>
      </c>
      <c r="M141" s="56">
        <v>111.69</v>
      </c>
      <c r="N141" s="56">
        <v>0</v>
      </c>
      <c r="O141" s="56">
        <v>0</v>
      </c>
      <c r="P141" s="56">
        <v>0</v>
      </c>
      <c r="Q141" s="56">
        <v>0</v>
      </c>
      <c r="R141" s="56">
        <v>505.55700000000002</v>
      </c>
      <c r="S141" s="56">
        <v>2016.01</v>
      </c>
      <c r="T141" s="56">
        <v>2025.88</v>
      </c>
      <c r="U141" s="56">
        <v>119.621</v>
      </c>
      <c r="V141" s="56">
        <v>5169.0600000000004</v>
      </c>
      <c r="W141" s="56">
        <v>0</v>
      </c>
      <c r="X141" s="56">
        <v>0</v>
      </c>
      <c r="Y141" s="56">
        <v>0</v>
      </c>
      <c r="Z141" s="56">
        <v>0</v>
      </c>
      <c r="AA141" s="56">
        <v>0</v>
      </c>
      <c r="AB141" s="56">
        <v>0</v>
      </c>
      <c r="AC141" s="56">
        <v>0</v>
      </c>
      <c r="AD141" s="56">
        <v>0</v>
      </c>
      <c r="AE141" s="56">
        <v>0</v>
      </c>
      <c r="AF141" s="56">
        <v>0</v>
      </c>
      <c r="AG141" s="56">
        <v>20.6951</v>
      </c>
      <c r="AH141" s="56">
        <v>0</v>
      </c>
      <c r="AI141" s="56">
        <v>0</v>
      </c>
      <c r="AJ141" s="56">
        <v>0</v>
      </c>
      <c r="AK141" s="56">
        <v>10.7027</v>
      </c>
      <c r="AL141" s="56">
        <v>0</v>
      </c>
      <c r="AM141" s="56">
        <v>0</v>
      </c>
      <c r="AN141" s="56">
        <v>0</v>
      </c>
      <c r="AO141" s="56">
        <v>0</v>
      </c>
      <c r="AP141" s="56">
        <v>31.3978</v>
      </c>
      <c r="AQ141" s="56">
        <v>37.049999999999997</v>
      </c>
      <c r="AR141" s="56">
        <v>7.13</v>
      </c>
      <c r="AS141" s="56">
        <v>1.17</v>
      </c>
      <c r="AT141" s="56">
        <v>0</v>
      </c>
      <c r="AU141" s="56">
        <v>16.75</v>
      </c>
      <c r="AV141" s="56">
        <v>0</v>
      </c>
      <c r="AW141" s="56">
        <v>0</v>
      </c>
      <c r="AX141" s="56">
        <v>5.55</v>
      </c>
      <c r="AY141" s="56">
        <v>22.62</v>
      </c>
      <c r="AZ141" s="56">
        <v>21.58</v>
      </c>
      <c r="BA141" s="56">
        <v>1.22</v>
      </c>
      <c r="BB141" s="56">
        <v>113.07</v>
      </c>
      <c r="BC141" s="56">
        <v>62.1</v>
      </c>
      <c r="BD141" s="56">
        <v>0</v>
      </c>
      <c r="BE141" s="56">
        <v>0.38440400000000002</v>
      </c>
      <c r="BF141" s="56">
        <v>1.2753799999999999E-2</v>
      </c>
      <c r="BG141" s="56">
        <v>0</v>
      </c>
      <c r="BH141" s="56">
        <v>0</v>
      </c>
      <c r="BI141" s="56">
        <v>0</v>
      </c>
      <c r="BJ141" s="56">
        <v>0</v>
      </c>
      <c r="BK141" s="56">
        <v>7.4915999999999996E-2</v>
      </c>
      <c r="BL141" s="56">
        <v>0.29204599999999997</v>
      </c>
      <c r="BM141" s="56">
        <v>0.25846799999999998</v>
      </c>
      <c r="BN141" s="56">
        <v>1.0530599999999999E-2</v>
      </c>
      <c r="BO141" s="56">
        <v>1.03312</v>
      </c>
      <c r="BP141" s="56">
        <v>0.39715699999999998</v>
      </c>
      <c r="BQ141" s="56">
        <v>191.245</v>
      </c>
      <c r="BR141" s="56">
        <v>273.35500000000002</v>
      </c>
      <c r="BS141" s="56">
        <v>111.69</v>
      </c>
      <c r="BT141" s="56">
        <v>0</v>
      </c>
      <c r="BU141" s="56">
        <v>0</v>
      </c>
      <c r="BV141" s="56">
        <v>505.55700000000002</v>
      </c>
      <c r="BW141" s="56">
        <v>2021.02</v>
      </c>
      <c r="BX141" s="56">
        <v>2025.88</v>
      </c>
      <c r="BY141" s="56">
        <v>119.621</v>
      </c>
      <c r="BZ141" s="56">
        <v>5248.37</v>
      </c>
      <c r="CA141" s="56">
        <v>0</v>
      </c>
      <c r="CB141" s="56">
        <v>0</v>
      </c>
      <c r="CC141" s="56">
        <v>0</v>
      </c>
      <c r="CD141" s="56">
        <v>0</v>
      </c>
      <c r="CE141" s="56">
        <v>0</v>
      </c>
      <c r="CF141" s="56">
        <v>0</v>
      </c>
      <c r="CG141" s="56">
        <v>0</v>
      </c>
      <c r="CH141" s="56">
        <v>0</v>
      </c>
      <c r="CI141" s="56">
        <v>0</v>
      </c>
      <c r="CJ141" s="56">
        <v>0</v>
      </c>
      <c r="CK141" s="56">
        <v>21.713000000000001</v>
      </c>
      <c r="CL141" s="56">
        <v>0</v>
      </c>
      <c r="CM141" s="56">
        <v>0</v>
      </c>
      <c r="CN141" s="56">
        <v>0</v>
      </c>
      <c r="CO141" s="56">
        <v>10.7027</v>
      </c>
      <c r="CP141" s="56">
        <v>0</v>
      </c>
      <c r="CQ141" s="56">
        <v>0</v>
      </c>
      <c r="CR141" s="56">
        <v>0</v>
      </c>
      <c r="CS141" s="56">
        <v>0</v>
      </c>
      <c r="CT141" s="56">
        <v>32.415700000000001</v>
      </c>
      <c r="CU141" s="56">
        <v>38.9</v>
      </c>
      <c r="CV141" s="56">
        <v>10.1</v>
      </c>
      <c r="CW141" s="56">
        <v>1.17</v>
      </c>
      <c r="CX141" s="56">
        <v>0</v>
      </c>
      <c r="CY141" s="56">
        <v>16.75</v>
      </c>
      <c r="CZ141" s="56">
        <v>5.55</v>
      </c>
      <c r="DA141" s="56">
        <v>22.68</v>
      </c>
      <c r="DB141" s="56">
        <v>21.58</v>
      </c>
      <c r="DC141" s="56">
        <v>1.22</v>
      </c>
      <c r="DD141" s="56">
        <v>117.95</v>
      </c>
      <c r="DE141" s="56">
        <v>66.92</v>
      </c>
      <c r="DF141" s="56">
        <v>0</v>
      </c>
      <c r="DG141" s="56">
        <v>0.52598299999999998</v>
      </c>
      <c r="DH141" s="56">
        <v>1.2753799999999999E-2</v>
      </c>
      <c r="DI141" s="56">
        <v>0</v>
      </c>
      <c r="DJ141" s="56">
        <v>0</v>
      </c>
      <c r="DK141" s="56">
        <v>7.4915999999999996E-2</v>
      </c>
      <c r="DL141" s="56">
        <v>0.29322700000000002</v>
      </c>
      <c r="DM141" s="56">
        <v>0.25846799999999998</v>
      </c>
      <c r="DN141" s="56">
        <v>1.0530599999999999E-2</v>
      </c>
      <c r="DO141" s="56">
        <v>1.17588</v>
      </c>
      <c r="DP141" s="56">
        <v>0.53873700000000002</v>
      </c>
      <c r="DQ141" s="56" t="s">
        <v>925</v>
      </c>
      <c r="DR141" s="56" t="s">
        <v>875</v>
      </c>
      <c r="DS141" s="56" t="s">
        <v>22</v>
      </c>
      <c r="DT141" s="56">
        <v>0.142761</v>
      </c>
      <c r="DU141" s="56">
        <v>0.14158000000000001</v>
      </c>
      <c r="DV141" s="56">
        <v>4.1373499999999996</v>
      </c>
      <c r="DW141" s="56">
        <v>7.2026300000000001</v>
      </c>
      <c r="DX141" s="56"/>
      <c r="DY141" s="56"/>
      <c r="DZ141" s="56"/>
      <c r="EA141" s="56"/>
      <c r="EB141" s="56"/>
      <c r="EC141" s="56"/>
      <c r="ED141" s="56"/>
      <c r="EE141" s="56"/>
      <c r="EF141" s="56"/>
      <c r="EG141" s="56"/>
      <c r="EH141" s="56"/>
      <c r="EI141" s="56"/>
      <c r="EJ141" s="56"/>
      <c r="EK141" s="56"/>
      <c r="EL141" s="56"/>
      <c r="EM141" s="56"/>
      <c r="EN141" s="56">
        <v>182.28</v>
      </c>
      <c r="EO141" s="56">
        <v>208.023</v>
      </c>
      <c r="EP141" s="56">
        <v>111.69</v>
      </c>
      <c r="EQ141" s="56">
        <v>0</v>
      </c>
      <c r="ER141" s="56">
        <v>0</v>
      </c>
      <c r="ES141" s="56">
        <v>0</v>
      </c>
      <c r="ET141" s="56">
        <v>0</v>
      </c>
      <c r="EU141" s="56">
        <v>505.55700000000002</v>
      </c>
      <c r="EV141" s="56">
        <v>2016.01</v>
      </c>
      <c r="EW141" s="56">
        <v>2025.88</v>
      </c>
      <c r="EX141" s="56">
        <v>119.621</v>
      </c>
      <c r="EY141" s="56">
        <v>5169.0600000000004</v>
      </c>
      <c r="EZ141" s="56">
        <v>0</v>
      </c>
      <c r="FA141" s="56">
        <v>0</v>
      </c>
      <c r="FB141" s="56">
        <v>0</v>
      </c>
      <c r="FC141" s="56">
        <v>0</v>
      </c>
      <c r="FD141" s="56">
        <v>0</v>
      </c>
      <c r="FE141" s="56">
        <v>0</v>
      </c>
      <c r="FF141" s="56">
        <v>0</v>
      </c>
      <c r="FG141" s="56">
        <v>0</v>
      </c>
      <c r="FH141" s="56">
        <v>0</v>
      </c>
      <c r="FI141" s="56">
        <v>0</v>
      </c>
      <c r="FJ141" s="56">
        <v>20.6951</v>
      </c>
      <c r="FK141" s="56">
        <v>0</v>
      </c>
      <c r="FL141" s="56">
        <v>0</v>
      </c>
      <c r="FM141" s="56">
        <v>0</v>
      </c>
      <c r="FN141" s="56">
        <v>10.7027</v>
      </c>
      <c r="FO141" s="56">
        <v>0</v>
      </c>
      <c r="FP141" s="56">
        <v>0</v>
      </c>
      <c r="FQ141" s="56">
        <v>0</v>
      </c>
      <c r="FR141" s="56">
        <v>0</v>
      </c>
      <c r="FS141" s="56">
        <v>31.3978</v>
      </c>
      <c r="FT141" s="56">
        <v>37.049999999999997</v>
      </c>
      <c r="FU141" s="56">
        <v>7.13</v>
      </c>
      <c r="FV141" s="56">
        <v>1.17</v>
      </c>
      <c r="FW141" s="56">
        <v>0</v>
      </c>
      <c r="FX141" s="56">
        <v>16.75</v>
      </c>
      <c r="FY141" s="56">
        <v>0</v>
      </c>
      <c r="FZ141" s="56">
        <v>0</v>
      </c>
      <c r="GA141" s="56">
        <v>5.55</v>
      </c>
      <c r="GB141" s="56">
        <v>22.62</v>
      </c>
      <c r="GC141" s="56">
        <v>21.58</v>
      </c>
      <c r="GD141" s="56">
        <v>1.22</v>
      </c>
      <c r="GE141" s="56">
        <v>113.07</v>
      </c>
      <c r="GF141" s="56">
        <v>0</v>
      </c>
      <c r="GG141" s="56">
        <v>0.38440400000000002</v>
      </c>
      <c r="GH141" s="56">
        <v>1.2753799999999999E-2</v>
      </c>
      <c r="GI141" s="56">
        <v>0</v>
      </c>
      <c r="GJ141" s="56">
        <v>0</v>
      </c>
      <c r="GK141" s="56">
        <v>0</v>
      </c>
      <c r="GL141" s="56">
        <v>0</v>
      </c>
      <c r="GM141" s="56">
        <v>7.4915999999999996E-2</v>
      </c>
      <c r="GN141" s="56">
        <v>0.29204599999999997</v>
      </c>
      <c r="GO141" s="56">
        <v>0.25846799999999998</v>
      </c>
      <c r="GP141" s="56">
        <v>1.0530599999999999E-2</v>
      </c>
      <c r="GQ141" s="56">
        <v>1.03312</v>
      </c>
      <c r="GR141" s="56">
        <v>427.78</v>
      </c>
      <c r="GS141" s="56">
        <v>1054.75</v>
      </c>
      <c r="GT141" s="56">
        <v>111.69</v>
      </c>
      <c r="GU141" s="56">
        <v>0</v>
      </c>
      <c r="GV141" s="56">
        <v>0</v>
      </c>
      <c r="GW141" s="56">
        <v>2135</v>
      </c>
      <c r="GX141" s="56">
        <v>2349</v>
      </c>
      <c r="GY141" s="56">
        <v>2531</v>
      </c>
      <c r="GZ141" s="56">
        <v>297.5</v>
      </c>
      <c r="HA141" s="56">
        <v>8906.7199999999993</v>
      </c>
      <c r="HB141" s="56">
        <v>0</v>
      </c>
      <c r="HC141" s="56">
        <v>0</v>
      </c>
      <c r="HD141" s="56">
        <v>0</v>
      </c>
      <c r="HE141" s="56">
        <v>0</v>
      </c>
      <c r="HF141" s="56">
        <v>0</v>
      </c>
      <c r="HG141" s="56">
        <v>0</v>
      </c>
      <c r="HH141" s="56">
        <v>0</v>
      </c>
      <c r="HI141" s="56">
        <v>0</v>
      </c>
      <c r="HJ141" s="56">
        <v>0</v>
      </c>
      <c r="HK141" s="56">
        <v>0</v>
      </c>
      <c r="HL141" s="56">
        <v>35.599800000000002</v>
      </c>
      <c r="HM141" s="56">
        <v>0</v>
      </c>
      <c r="HN141" s="56">
        <v>0</v>
      </c>
      <c r="HO141" s="56">
        <v>0</v>
      </c>
      <c r="HP141" s="56">
        <v>16.163900000000002</v>
      </c>
      <c r="HQ141" s="56">
        <v>0</v>
      </c>
      <c r="HR141" s="56">
        <v>0</v>
      </c>
      <c r="HS141" s="56">
        <v>0</v>
      </c>
      <c r="HT141" s="56">
        <v>0</v>
      </c>
      <c r="HU141" s="56">
        <v>51.7637</v>
      </c>
      <c r="HV141" s="56">
        <v>64.64</v>
      </c>
      <c r="HW141" s="56">
        <v>40.19</v>
      </c>
      <c r="HX141" s="56">
        <v>1.17</v>
      </c>
      <c r="HY141" s="56">
        <v>0</v>
      </c>
      <c r="HZ141" s="56">
        <v>25.29</v>
      </c>
      <c r="IA141" s="56">
        <v>23.83</v>
      </c>
      <c r="IB141" s="56">
        <v>25.03</v>
      </c>
      <c r="IC141" s="56">
        <v>27.2</v>
      </c>
      <c r="ID141" s="56">
        <v>2.86</v>
      </c>
      <c r="IE141" s="56">
        <v>210.21</v>
      </c>
      <c r="IF141" s="56">
        <v>0</v>
      </c>
      <c r="IG141" s="56">
        <v>2.20757</v>
      </c>
      <c r="IH141" s="56">
        <v>1.2753799999999999E-2</v>
      </c>
      <c r="II141" s="56">
        <v>0</v>
      </c>
      <c r="IJ141" s="56">
        <v>0</v>
      </c>
      <c r="IK141" s="56">
        <v>0.33579999999999999</v>
      </c>
      <c r="IL141" s="56">
        <v>0.299765</v>
      </c>
      <c r="IM141" s="56">
        <v>0.33715200000000001</v>
      </c>
      <c r="IN141" s="56">
        <v>4.1461199999999997E-3</v>
      </c>
      <c r="IO141" s="56">
        <v>3.19719</v>
      </c>
      <c r="IP141" s="56">
        <v>47.9</v>
      </c>
      <c r="IQ141" s="56">
        <v>0</v>
      </c>
      <c r="IR141" s="56">
        <v>50</v>
      </c>
      <c r="IS141" s="56">
        <v>0</v>
      </c>
      <c r="IT141" s="56">
        <v>0</v>
      </c>
      <c r="IU141" s="56">
        <v>9.9600000000000009</v>
      </c>
      <c r="IV141" s="56">
        <v>52.14</v>
      </c>
      <c r="IW141" s="56">
        <v>13.02</v>
      </c>
      <c r="IX141" s="56">
        <v>53.9</v>
      </c>
      <c r="IY141" s="56">
        <v>9.9600000000000009</v>
      </c>
      <c r="IZ141" s="56">
        <v>52.14</v>
      </c>
      <c r="JA141" s="56">
        <v>45.18</v>
      </c>
      <c r="JB141" s="56">
        <v>86.11</v>
      </c>
      <c r="JC141" s="56">
        <v>1</v>
      </c>
      <c r="JD141" s="56"/>
      <c r="JE141" s="56"/>
      <c r="JF141" s="56"/>
      <c r="JG141" s="56"/>
      <c r="JH141" s="56"/>
      <c r="JI141" s="56"/>
      <c r="JJ141" s="56"/>
      <c r="JK141" s="56"/>
      <c r="JL141" s="56"/>
      <c r="JM141" s="56"/>
      <c r="JN141" s="56"/>
      <c r="JO141" s="56"/>
    </row>
    <row r="142" spans="1:275" x14ac:dyDescent="0.25">
      <c r="A142" s="58">
        <v>43069.352256944447</v>
      </c>
      <c r="B142" s="56" t="s">
        <v>430</v>
      </c>
      <c r="C142" s="56" t="s">
        <v>671</v>
      </c>
      <c r="D142" s="56">
        <v>12</v>
      </c>
      <c r="E142" s="56">
        <v>1</v>
      </c>
      <c r="F142" s="56">
        <v>2100</v>
      </c>
      <c r="G142" s="56" t="s">
        <v>104</v>
      </c>
      <c r="H142" s="56" t="s">
        <v>134</v>
      </c>
      <c r="I142" s="56">
        <v>-13.72</v>
      </c>
      <c r="J142" s="56">
        <v>55</v>
      </c>
      <c r="K142" s="56">
        <v>181.05500000000001</v>
      </c>
      <c r="L142" s="56">
        <v>211.56700000000001</v>
      </c>
      <c r="M142" s="56">
        <v>111.69</v>
      </c>
      <c r="N142" s="56">
        <v>0</v>
      </c>
      <c r="O142" s="56">
        <v>2527.94</v>
      </c>
      <c r="P142" s="56">
        <v>0</v>
      </c>
      <c r="Q142" s="56">
        <v>0</v>
      </c>
      <c r="R142" s="56">
        <v>505.55700000000002</v>
      </c>
      <c r="S142" s="56">
        <v>944.38099999999997</v>
      </c>
      <c r="T142" s="56">
        <v>2025.88</v>
      </c>
      <c r="U142" s="56">
        <v>119.621</v>
      </c>
      <c r="V142" s="56">
        <v>6627.69</v>
      </c>
      <c r="W142" s="56">
        <v>205.56</v>
      </c>
      <c r="X142" s="56">
        <v>0</v>
      </c>
      <c r="Y142" s="56">
        <v>0</v>
      </c>
      <c r="Z142" s="56">
        <v>0</v>
      </c>
      <c r="AA142" s="56">
        <v>0</v>
      </c>
      <c r="AB142" s="56">
        <v>0</v>
      </c>
      <c r="AC142" s="56">
        <v>43.669699999999999</v>
      </c>
      <c r="AD142" s="56">
        <v>0</v>
      </c>
      <c r="AE142" s="56">
        <v>0</v>
      </c>
      <c r="AF142" s="56">
        <v>249.23</v>
      </c>
      <c r="AG142" s="56">
        <v>0</v>
      </c>
      <c r="AH142" s="56">
        <v>0</v>
      </c>
      <c r="AI142" s="56">
        <v>0</v>
      </c>
      <c r="AJ142" s="56">
        <v>0</v>
      </c>
      <c r="AK142" s="56">
        <v>0</v>
      </c>
      <c r="AL142" s="56">
        <v>0</v>
      </c>
      <c r="AM142" s="56">
        <v>0</v>
      </c>
      <c r="AN142" s="56">
        <v>0</v>
      </c>
      <c r="AO142" s="56">
        <v>0</v>
      </c>
      <c r="AP142" s="56">
        <v>0</v>
      </c>
      <c r="AQ142" s="56">
        <v>19.91</v>
      </c>
      <c r="AR142" s="56">
        <v>7.32</v>
      </c>
      <c r="AS142" s="56">
        <v>1.17</v>
      </c>
      <c r="AT142" s="56">
        <v>0</v>
      </c>
      <c r="AU142" s="56">
        <v>26.33</v>
      </c>
      <c r="AV142" s="56">
        <v>0</v>
      </c>
      <c r="AW142" s="56">
        <v>0</v>
      </c>
      <c r="AX142" s="56">
        <v>5.55</v>
      </c>
      <c r="AY142" s="56">
        <v>13.96</v>
      </c>
      <c r="AZ142" s="56">
        <v>21.58</v>
      </c>
      <c r="BA142" s="56">
        <v>1.22</v>
      </c>
      <c r="BB142" s="56">
        <v>97.04</v>
      </c>
      <c r="BC142" s="56">
        <v>54.73</v>
      </c>
      <c r="BD142" s="56">
        <v>0</v>
      </c>
      <c r="BE142" s="56">
        <v>0.39596999999999999</v>
      </c>
      <c r="BF142" s="56">
        <v>1.2753799999999999E-2</v>
      </c>
      <c r="BG142" s="56">
        <v>0</v>
      </c>
      <c r="BH142" s="56">
        <v>0.25495499999999999</v>
      </c>
      <c r="BI142" s="56">
        <v>0</v>
      </c>
      <c r="BJ142" s="56">
        <v>0</v>
      </c>
      <c r="BK142" s="56">
        <v>7.4915999999999996E-2</v>
      </c>
      <c r="BL142" s="56">
        <v>0.148702</v>
      </c>
      <c r="BM142" s="56">
        <v>0.25846799999999998</v>
      </c>
      <c r="BN142" s="56">
        <v>1.0530599999999999E-2</v>
      </c>
      <c r="BO142" s="56">
        <v>1.15629</v>
      </c>
      <c r="BP142" s="56">
        <v>0.66367799999999999</v>
      </c>
      <c r="BQ142" s="56">
        <v>190.25</v>
      </c>
      <c r="BR142" s="56">
        <v>277.30900000000003</v>
      </c>
      <c r="BS142" s="56">
        <v>111.69</v>
      </c>
      <c r="BT142" s="56">
        <v>0</v>
      </c>
      <c r="BU142" s="56">
        <v>0</v>
      </c>
      <c r="BV142" s="56">
        <v>505.55700000000002</v>
      </c>
      <c r="BW142" s="56">
        <v>948.80600000000004</v>
      </c>
      <c r="BX142" s="56">
        <v>2025.88</v>
      </c>
      <c r="BY142" s="56">
        <v>119.621</v>
      </c>
      <c r="BZ142" s="56">
        <v>4179.1099999999997</v>
      </c>
      <c r="CA142" s="56">
        <v>216</v>
      </c>
      <c r="CB142" s="56">
        <v>0</v>
      </c>
      <c r="CC142" s="56">
        <v>0</v>
      </c>
      <c r="CD142" s="56">
        <v>0</v>
      </c>
      <c r="CE142" s="56">
        <v>107.027</v>
      </c>
      <c r="CF142" s="56">
        <v>0</v>
      </c>
      <c r="CG142" s="56">
        <v>43.669699999999999</v>
      </c>
      <c r="CH142" s="56">
        <v>0</v>
      </c>
      <c r="CI142" s="56">
        <v>0</v>
      </c>
      <c r="CJ142" s="56">
        <v>366.69600000000003</v>
      </c>
      <c r="CK142" s="56">
        <v>0</v>
      </c>
      <c r="CL142" s="56">
        <v>0</v>
      </c>
      <c r="CM142" s="56">
        <v>0</v>
      </c>
      <c r="CN142" s="56">
        <v>0</v>
      </c>
      <c r="CO142" s="56">
        <v>0</v>
      </c>
      <c r="CP142" s="56">
        <v>0</v>
      </c>
      <c r="CQ142" s="56">
        <v>0</v>
      </c>
      <c r="CR142" s="56">
        <v>0</v>
      </c>
      <c r="CS142" s="56">
        <v>0</v>
      </c>
      <c r="CT142" s="56">
        <v>0</v>
      </c>
      <c r="CU142" s="56">
        <v>20.99</v>
      </c>
      <c r="CV142" s="56">
        <v>10.29</v>
      </c>
      <c r="CW142" s="56">
        <v>1.17</v>
      </c>
      <c r="CX142" s="56">
        <v>0</v>
      </c>
      <c r="CY142" s="56">
        <v>8.56</v>
      </c>
      <c r="CZ142" s="56">
        <v>5.55</v>
      </c>
      <c r="DA142" s="56">
        <v>14.02</v>
      </c>
      <c r="DB142" s="56">
        <v>21.58</v>
      </c>
      <c r="DC142" s="56">
        <v>1.22</v>
      </c>
      <c r="DD142" s="56">
        <v>83.38</v>
      </c>
      <c r="DE142" s="56">
        <v>41.01</v>
      </c>
      <c r="DF142" s="56">
        <v>0</v>
      </c>
      <c r="DG142" s="56">
        <v>0.53687600000000002</v>
      </c>
      <c r="DH142" s="56">
        <v>1.2753799999999999E-2</v>
      </c>
      <c r="DI142" s="56">
        <v>0</v>
      </c>
      <c r="DJ142" s="56">
        <v>0</v>
      </c>
      <c r="DK142" s="56">
        <v>7.4915999999999996E-2</v>
      </c>
      <c r="DL142" s="56">
        <v>0.149842</v>
      </c>
      <c r="DM142" s="56">
        <v>0.25846799999999998</v>
      </c>
      <c r="DN142" s="56">
        <v>1.0530599999999999E-2</v>
      </c>
      <c r="DO142" s="56">
        <v>1.04339</v>
      </c>
      <c r="DP142" s="56">
        <v>0.54962900000000003</v>
      </c>
      <c r="DQ142" s="56" t="s">
        <v>925</v>
      </c>
      <c r="DR142" s="56" t="s">
        <v>875</v>
      </c>
      <c r="DS142" s="56" t="s">
        <v>22</v>
      </c>
      <c r="DT142" s="56">
        <v>-0.112909</v>
      </c>
      <c r="DU142" s="56">
        <v>-0.114049</v>
      </c>
      <c r="DV142" s="56">
        <v>-16.3828</v>
      </c>
      <c r="DW142" s="56">
        <v>-33.455300000000001</v>
      </c>
      <c r="DX142" s="56"/>
      <c r="DY142" s="56"/>
      <c r="DZ142" s="56"/>
      <c r="EA142" s="56"/>
      <c r="EB142" s="56"/>
      <c r="EC142" s="56"/>
      <c r="ED142" s="56"/>
      <c r="EE142" s="56"/>
      <c r="EF142" s="56"/>
      <c r="EG142" s="56"/>
      <c r="EH142" s="56"/>
      <c r="EI142" s="56"/>
      <c r="EJ142" s="56"/>
      <c r="EK142" s="56"/>
      <c r="EL142" s="56"/>
      <c r="EM142" s="56"/>
      <c r="EN142" s="56">
        <v>181.05500000000001</v>
      </c>
      <c r="EO142" s="56">
        <v>211.56700000000001</v>
      </c>
      <c r="EP142" s="56">
        <v>111.69</v>
      </c>
      <c r="EQ142" s="56">
        <v>0</v>
      </c>
      <c r="ER142" s="56">
        <v>2527.94</v>
      </c>
      <c r="ES142" s="56">
        <v>0</v>
      </c>
      <c r="ET142" s="56">
        <v>0</v>
      </c>
      <c r="EU142" s="56">
        <v>505.55700000000002</v>
      </c>
      <c r="EV142" s="56">
        <v>944.38099999999997</v>
      </c>
      <c r="EW142" s="56">
        <v>2025.88</v>
      </c>
      <c r="EX142" s="56">
        <v>119.621</v>
      </c>
      <c r="EY142" s="56">
        <v>6627.69</v>
      </c>
      <c r="EZ142" s="56">
        <v>205.56</v>
      </c>
      <c r="FA142" s="56">
        <v>0</v>
      </c>
      <c r="FB142" s="56">
        <v>0</v>
      </c>
      <c r="FC142" s="56">
        <v>0</v>
      </c>
      <c r="FD142" s="56">
        <v>0</v>
      </c>
      <c r="FE142" s="56">
        <v>0</v>
      </c>
      <c r="FF142" s="56">
        <v>43.669699999999999</v>
      </c>
      <c r="FG142" s="56">
        <v>0</v>
      </c>
      <c r="FH142" s="56">
        <v>0</v>
      </c>
      <c r="FI142" s="56">
        <v>249.23</v>
      </c>
      <c r="FJ142" s="56">
        <v>0</v>
      </c>
      <c r="FK142" s="56">
        <v>0</v>
      </c>
      <c r="FL142" s="56">
        <v>0</v>
      </c>
      <c r="FM142" s="56">
        <v>0</v>
      </c>
      <c r="FN142" s="56">
        <v>0</v>
      </c>
      <c r="FO142" s="56">
        <v>0</v>
      </c>
      <c r="FP142" s="56">
        <v>0</v>
      </c>
      <c r="FQ142" s="56">
        <v>0</v>
      </c>
      <c r="FR142" s="56">
        <v>0</v>
      </c>
      <c r="FS142" s="56">
        <v>0</v>
      </c>
      <c r="FT142" s="56">
        <v>19.91</v>
      </c>
      <c r="FU142" s="56">
        <v>7.32</v>
      </c>
      <c r="FV142" s="56">
        <v>1.17</v>
      </c>
      <c r="FW142" s="56">
        <v>0</v>
      </c>
      <c r="FX142" s="56">
        <v>26.33</v>
      </c>
      <c r="FY142" s="56">
        <v>0</v>
      </c>
      <c r="FZ142" s="56">
        <v>0</v>
      </c>
      <c r="GA142" s="56">
        <v>5.55</v>
      </c>
      <c r="GB142" s="56">
        <v>13.96</v>
      </c>
      <c r="GC142" s="56">
        <v>21.58</v>
      </c>
      <c r="GD142" s="56">
        <v>1.22</v>
      </c>
      <c r="GE142" s="56">
        <v>97.04</v>
      </c>
      <c r="GF142" s="56">
        <v>0</v>
      </c>
      <c r="GG142" s="56">
        <v>0.39596999999999999</v>
      </c>
      <c r="GH142" s="56">
        <v>1.2753799999999999E-2</v>
      </c>
      <c r="GI142" s="56">
        <v>0</v>
      </c>
      <c r="GJ142" s="56">
        <v>0.25495499999999999</v>
      </c>
      <c r="GK142" s="56">
        <v>0</v>
      </c>
      <c r="GL142" s="56">
        <v>0</v>
      </c>
      <c r="GM142" s="56">
        <v>7.4915999999999996E-2</v>
      </c>
      <c r="GN142" s="56">
        <v>0.148702</v>
      </c>
      <c r="GO142" s="56">
        <v>0.25846799999999998</v>
      </c>
      <c r="GP142" s="56">
        <v>1.0530599999999999E-2</v>
      </c>
      <c r="GQ142" s="56">
        <v>1.15629</v>
      </c>
      <c r="GR142" s="56">
        <v>419.964</v>
      </c>
      <c r="GS142" s="56">
        <v>1096.8499999999999</v>
      </c>
      <c r="GT142" s="56">
        <v>111.69</v>
      </c>
      <c r="GU142" s="56">
        <v>0</v>
      </c>
      <c r="GV142" s="56">
        <v>2627.4</v>
      </c>
      <c r="GW142" s="56">
        <v>2135</v>
      </c>
      <c r="GX142" s="56">
        <v>930.00099999999998</v>
      </c>
      <c r="GY142" s="56">
        <v>2637.81</v>
      </c>
      <c r="GZ142" s="56">
        <v>297.5</v>
      </c>
      <c r="HA142" s="56">
        <v>10256.200000000001</v>
      </c>
      <c r="HB142" s="56">
        <v>349.49400000000003</v>
      </c>
      <c r="HC142" s="56">
        <v>0</v>
      </c>
      <c r="HD142" s="56">
        <v>0</v>
      </c>
      <c r="HE142" s="56">
        <v>0</v>
      </c>
      <c r="HF142" s="56">
        <v>0</v>
      </c>
      <c r="HG142" s="56">
        <v>0</v>
      </c>
      <c r="HH142" s="56">
        <v>65.400000000000006</v>
      </c>
      <c r="HI142" s="56">
        <v>0</v>
      </c>
      <c r="HJ142" s="56">
        <v>0</v>
      </c>
      <c r="HK142" s="56">
        <v>414.89400000000001</v>
      </c>
      <c r="HL142" s="56">
        <v>0</v>
      </c>
      <c r="HM142" s="56">
        <v>0</v>
      </c>
      <c r="HN142" s="56">
        <v>0</v>
      </c>
      <c r="HO142" s="56">
        <v>0</v>
      </c>
      <c r="HP142" s="56">
        <v>0</v>
      </c>
      <c r="HQ142" s="56">
        <v>0</v>
      </c>
      <c r="HR142" s="56">
        <v>0</v>
      </c>
      <c r="HS142" s="56">
        <v>0</v>
      </c>
      <c r="HT142" s="56">
        <v>0</v>
      </c>
      <c r="HU142" s="56">
        <v>0</v>
      </c>
      <c r="HV142" s="56">
        <v>34.869999999999997</v>
      </c>
      <c r="HW142" s="56">
        <v>41.2</v>
      </c>
      <c r="HX142" s="56">
        <v>1.17</v>
      </c>
      <c r="HY142" s="56">
        <v>0</v>
      </c>
      <c r="HZ142" s="56">
        <v>27.14</v>
      </c>
      <c r="IA142" s="56">
        <v>23.83</v>
      </c>
      <c r="IB142" s="56">
        <v>14.92</v>
      </c>
      <c r="IC142" s="56">
        <v>28.35</v>
      </c>
      <c r="ID142" s="56">
        <v>2.86</v>
      </c>
      <c r="IE142" s="56">
        <v>174.34</v>
      </c>
      <c r="IF142" s="56">
        <v>0</v>
      </c>
      <c r="IG142" s="56">
        <v>2.2534000000000001</v>
      </c>
      <c r="IH142" s="56">
        <v>1.2753799999999999E-2</v>
      </c>
      <c r="II142" s="56">
        <v>0</v>
      </c>
      <c r="IJ142" s="56">
        <v>0.19006899999999999</v>
      </c>
      <c r="IK142" s="56">
        <v>0.33579999999999999</v>
      </c>
      <c r="IL142" s="56">
        <v>0.11074100000000001</v>
      </c>
      <c r="IM142" s="56">
        <v>0.35138000000000003</v>
      </c>
      <c r="IN142" s="56">
        <v>4.1461199999999997E-3</v>
      </c>
      <c r="IO142" s="56">
        <v>3.2582900000000001</v>
      </c>
      <c r="IP142" s="56">
        <v>55</v>
      </c>
      <c r="IQ142" s="56">
        <v>0</v>
      </c>
      <c r="IR142" s="56">
        <v>47.3</v>
      </c>
      <c r="IS142" s="56">
        <v>0</v>
      </c>
      <c r="IT142" s="56">
        <v>0</v>
      </c>
      <c r="IU142" s="56">
        <v>36.47</v>
      </c>
      <c r="IV142" s="56">
        <v>18.260000000000002</v>
      </c>
      <c r="IW142" s="56">
        <v>13.2</v>
      </c>
      <c r="IX142" s="56">
        <v>27.81</v>
      </c>
      <c r="IY142" s="56">
        <v>36.47</v>
      </c>
      <c r="IZ142" s="56">
        <v>18.260000000000002</v>
      </c>
      <c r="JA142" s="56">
        <v>73.260000000000005</v>
      </c>
      <c r="JB142" s="56">
        <v>31.12</v>
      </c>
      <c r="JC142" s="56">
        <v>1</v>
      </c>
      <c r="JD142" s="56"/>
      <c r="JE142" s="56"/>
      <c r="JF142" s="56"/>
      <c r="JG142" s="56"/>
      <c r="JH142" s="56"/>
      <c r="JI142" s="56"/>
      <c r="JJ142" s="56"/>
      <c r="JK142" s="56"/>
      <c r="JL142" s="56"/>
      <c r="JM142" s="56"/>
      <c r="JN142" s="56"/>
      <c r="JO142" s="56"/>
    </row>
    <row r="143" spans="1:275" x14ac:dyDescent="0.25">
      <c r="A143" s="58">
        <v>43069.352256944447</v>
      </c>
      <c r="B143" s="56" t="s">
        <v>431</v>
      </c>
      <c r="C143" s="56" t="s">
        <v>672</v>
      </c>
      <c r="D143" s="56">
        <v>12</v>
      </c>
      <c r="E143" s="56">
        <v>1</v>
      </c>
      <c r="F143" s="56">
        <v>2100</v>
      </c>
      <c r="G143" s="56" t="s">
        <v>104</v>
      </c>
      <c r="H143" s="56" t="s">
        <v>134</v>
      </c>
      <c r="I143" s="56">
        <v>-4.7300000000000004</v>
      </c>
      <c r="J143" s="56">
        <v>58.6</v>
      </c>
      <c r="K143" s="56">
        <v>182.03899999999999</v>
      </c>
      <c r="L143" s="56">
        <v>208.34</v>
      </c>
      <c r="M143" s="56">
        <v>111.69</v>
      </c>
      <c r="N143" s="56">
        <v>0</v>
      </c>
      <c r="O143" s="56">
        <v>2527.94</v>
      </c>
      <c r="P143" s="56">
        <v>0</v>
      </c>
      <c r="Q143" s="56">
        <v>0</v>
      </c>
      <c r="R143" s="56">
        <v>505.55700000000002</v>
      </c>
      <c r="S143" s="56">
        <v>2016.59</v>
      </c>
      <c r="T143" s="56">
        <v>2025.88</v>
      </c>
      <c r="U143" s="56">
        <v>119.621</v>
      </c>
      <c r="V143" s="56">
        <v>7697.66</v>
      </c>
      <c r="W143" s="56">
        <v>0</v>
      </c>
      <c r="X143" s="56">
        <v>0</v>
      </c>
      <c r="Y143" s="56">
        <v>0</v>
      </c>
      <c r="Z143" s="56">
        <v>0</v>
      </c>
      <c r="AA143" s="56">
        <v>0</v>
      </c>
      <c r="AB143" s="56">
        <v>0</v>
      </c>
      <c r="AC143" s="56">
        <v>0</v>
      </c>
      <c r="AD143" s="56">
        <v>0</v>
      </c>
      <c r="AE143" s="56">
        <v>0</v>
      </c>
      <c r="AF143" s="56">
        <v>0</v>
      </c>
      <c r="AG143" s="56">
        <v>20.6678</v>
      </c>
      <c r="AH143" s="56">
        <v>0</v>
      </c>
      <c r="AI143" s="56">
        <v>0</v>
      </c>
      <c r="AJ143" s="56">
        <v>0</v>
      </c>
      <c r="AK143" s="56">
        <v>0</v>
      </c>
      <c r="AL143" s="56">
        <v>0</v>
      </c>
      <c r="AM143" s="56">
        <v>0</v>
      </c>
      <c r="AN143" s="56">
        <v>0</v>
      </c>
      <c r="AO143" s="56">
        <v>0</v>
      </c>
      <c r="AP143" s="56">
        <v>20.6678</v>
      </c>
      <c r="AQ143" s="56">
        <v>37</v>
      </c>
      <c r="AR143" s="56">
        <v>7.15</v>
      </c>
      <c r="AS143" s="56">
        <v>1.17</v>
      </c>
      <c r="AT143" s="56">
        <v>0</v>
      </c>
      <c r="AU143" s="56">
        <v>26.33</v>
      </c>
      <c r="AV143" s="56">
        <v>0</v>
      </c>
      <c r="AW143" s="56">
        <v>0</v>
      </c>
      <c r="AX143" s="56">
        <v>5.55</v>
      </c>
      <c r="AY143" s="56">
        <v>22.63</v>
      </c>
      <c r="AZ143" s="56">
        <v>21.58</v>
      </c>
      <c r="BA143" s="56">
        <v>1.22</v>
      </c>
      <c r="BB143" s="56">
        <v>122.63</v>
      </c>
      <c r="BC143" s="56">
        <v>71.650000000000006</v>
      </c>
      <c r="BD143" s="56">
        <v>0</v>
      </c>
      <c r="BE143" s="56">
        <v>0.38539600000000002</v>
      </c>
      <c r="BF143" s="56">
        <v>1.2753799999999999E-2</v>
      </c>
      <c r="BG143" s="56">
        <v>0</v>
      </c>
      <c r="BH143" s="56">
        <v>0.25495499999999999</v>
      </c>
      <c r="BI143" s="56">
        <v>0</v>
      </c>
      <c r="BJ143" s="56">
        <v>0</v>
      </c>
      <c r="BK143" s="56">
        <v>7.4915999999999996E-2</v>
      </c>
      <c r="BL143" s="56">
        <v>0.29208400000000001</v>
      </c>
      <c r="BM143" s="56">
        <v>0.25846799999999998</v>
      </c>
      <c r="BN143" s="56">
        <v>1.0530599999999999E-2</v>
      </c>
      <c r="BO143" s="56">
        <v>1.2890999999999999</v>
      </c>
      <c r="BP143" s="56">
        <v>0.65310500000000005</v>
      </c>
      <c r="BQ143" s="56">
        <v>191.245</v>
      </c>
      <c r="BR143" s="56">
        <v>273.35500000000002</v>
      </c>
      <c r="BS143" s="56">
        <v>111.69</v>
      </c>
      <c r="BT143" s="56">
        <v>0</v>
      </c>
      <c r="BU143" s="56">
        <v>0</v>
      </c>
      <c r="BV143" s="56">
        <v>505.55700000000002</v>
      </c>
      <c r="BW143" s="56">
        <v>2021.02</v>
      </c>
      <c r="BX143" s="56">
        <v>2025.88</v>
      </c>
      <c r="BY143" s="56">
        <v>119.621</v>
      </c>
      <c r="BZ143" s="56">
        <v>5248.37</v>
      </c>
      <c r="CA143" s="56">
        <v>0</v>
      </c>
      <c r="CB143" s="56">
        <v>0</v>
      </c>
      <c r="CC143" s="56">
        <v>0</v>
      </c>
      <c r="CD143" s="56">
        <v>0</v>
      </c>
      <c r="CE143" s="56">
        <v>0</v>
      </c>
      <c r="CF143" s="56">
        <v>0</v>
      </c>
      <c r="CG143" s="56">
        <v>0</v>
      </c>
      <c r="CH143" s="56">
        <v>0</v>
      </c>
      <c r="CI143" s="56">
        <v>0</v>
      </c>
      <c r="CJ143" s="56">
        <v>0</v>
      </c>
      <c r="CK143" s="56">
        <v>21.713000000000001</v>
      </c>
      <c r="CL143" s="56">
        <v>0</v>
      </c>
      <c r="CM143" s="56">
        <v>0</v>
      </c>
      <c r="CN143" s="56">
        <v>0</v>
      </c>
      <c r="CO143" s="56">
        <v>10.7027</v>
      </c>
      <c r="CP143" s="56">
        <v>0</v>
      </c>
      <c r="CQ143" s="56">
        <v>0</v>
      </c>
      <c r="CR143" s="56">
        <v>0</v>
      </c>
      <c r="CS143" s="56">
        <v>0</v>
      </c>
      <c r="CT143" s="56">
        <v>32.415700000000001</v>
      </c>
      <c r="CU143" s="56">
        <v>38.9</v>
      </c>
      <c r="CV143" s="56">
        <v>10.1</v>
      </c>
      <c r="CW143" s="56">
        <v>1.17</v>
      </c>
      <c r="CX143" s="56">
        <v>0</v>
      </c>
      <c r="CY143" s="56">
        <v>16.75</v>
      </c>
      <c r="CZ143" s="56">
        <v>5.55</v>
      </c>
      <c r="DA143" s="56">
        <v>22.68</v>
      </c>
      <c r="DB143" s="56">
        <v>21.58</v>
      </c>
      <c r="DC143" s="56">
        <v>1.22</v>
      </c>
      <c r="DD143" s="56">
        <v>117.95</v>
      </c>
      <c r="DE143" s="56">
        <v>66.92</v>
      </c>
      <c r="DF143" s="56">
        <v>0</v>
      </c>
      <c r="DG143" s="56">
        <v>0.52598299999999998</v>
      </c>
      <c r="DH143" s="56">
        <v>1.2753799999999999E-2</v>
      </c>
      <c r="DI143" s="56">
        <v>0</v>
      </c>
      <c r="DJ143" s="56">
        <v>0</v>
      </c>
      <c r="DK143" s="56">
        <v>7.4915999999999996E-2</v>
      </c>
      <c r="DL143" s="56">
        <v>0.29322700000000002</v>
      </c>
      <c r="DM143" s="56">
        <v>0.25846799999999998</v>
      </c>
      <c r="DN143" s="56">
        <v>1.0530599999999999E-2</v>
      </c>
      <c r="DO143" s="56">
        <v>1.17588</v>
      </c>
      <c r="DP143" s="56">
        <v>0.53873700000000002</v>
      </c>
      <c r="DQ143" s="56" t="s">
        <v>925</v>
      </c>
      <c r="DR143" s="56" t="s">
        <v>875</v>
      </c>
      <c r="DS143" s="56" t="s">
        <v>22</v>
      </c>
      <c r="DT143" s="56">
        <v>-0.11322500000000001</v>
      </c>
      <c r="DU143" s="56">
        <v>-0.114368</v>
      </c>
      <c r="DV143" s="56">
        <v>-3.9677799999999999</v>
      </c>
      <c r="DW143" s="56">
        <v>-7.0681399999999996</v>
      </c>
      <c r="DX143" s="56"/>
      <c r="DY143" s="56"/>
      <c r="DZ143" s="56"/>
      <c r="EA143" s="56"/>
      <c r="EB143" s="56"/>
      <c r="EC143" s="56"/>
      <c r="ED143" s="56"/>
      <c r="EE143" s="56"/>
      <c r="EF143" s="56"/>
      <c r="EG143" s="56"/>
      <c r="EH143" s="56"/>
      <c r="EI143" s="56"/>
      <c r="EJ143" s="56"/>
      <c r="EK143" s="56"/>
      <c r="EL143" s="56"/>
      <c r="EM143" s="56"/>
      <c r="EN143" s="56">
        <v>182.03899999999999</v>
      </c>
      <c r="EO143" s="56">
        <v>208.34</v>
      </c>
      <c r="EP143" s="56">
        <v>111.69</v>
      </c>
      <c r="EQ143" s="56">
        <v>0</v>
      </c>
      <c r="ER143" s="56">
        <v>2527.94</v>
      </c>
      <c r="ES143" s="56">
        <v>0</v>
      </c>
      <c r="ET143" s="56">
        <v>0</v>
      </c>
      <c r="EU143" s="56">
        <v>505.55700000000002</v>
      </c>
      <c r="EV143" s="56">
        <v>2016.59</v>
      </c>
      <c r="EW143" s="56">
        <v>2025.88</v>
      </c>
      <c r="EX143" s="56">
        <v>119.621</v>
      </c>
      <c r="EY143" s="56">
        <v>7697.66</v>
      </c>
      <c r="EZ143" s="56">
        <v>0</v>
      </c>
      <c r="FA143" s="56">
        <v>0</v>
      </c>
      <c r="FB143" s="56">
        <v>0</v>
      </c>
      <c r="FC143" s="56">
        <v>0</v>
      </c>
      <c r="FD143" s="56">
        <v>0</v>
      </c>
      <c r="FE143" s="56">
        <v>0</v>
      </c>
      <c r="FF143" s="56">
        <v>0</v>
      </c>
      <c r="FG143" s="56">
        <v>0</v>
      </c>
      <c r="FH143" s="56">
        <v>0</v>
      </c>
      <c r="FI143" s="56">
        <v>0</v>
      </c>
      <c r="FJ143" s="56">
        <v>20.6678</v>
      </c>
      <c r="FK143" s="56">
        <v>0</v>
      </c>
      <c r="FL143" s="56">
        <v>0</v>
      </c>
      <c r="FM143" s="56">
        <v>0</v>
      </c>
      <c r="FN143" s="56">
        <v>0</v>
      </c>
      <c r="FO143" s="56">
        <v>0</v>
      </c>
      <c r="FP143" s="56">
        <v>0</v>
      </c>
      <c r="FQ143" s="56">
        <v>0</v>
      </c>
      <c r="FR143" s="56">
        <v>0</v>
      </c>
      <c r="FS143" s="56">
        <v>20.6678</v>
      </c>
      <c r="FT143" s="56">
        <v>37</v>
      </c>
      <c r="FU143" s="56">
        <v>7.15</v>
      </c>
      <c r="FV143" s="56">
        <v>1.17</v>
      </c>
      <c r="FW143" s="56">
        <v>0</v>
      </c>
      <c r="FX143" s="56">
        <v>26.33</v>
      </c>
      <c r="FY143" s="56">
        <v>0</v>
      </c>
      <c r="FZ143" s="56">
        <v>0</v>
      </c>
      <c r="GA143" s="56">
        <v>5.55</v>
      </c>
      <c r="GB143" s="56">
        <v>22.63</v>
      </c>
      <c r="GC143" s="56">
        <v>21.58</v>
      </c>
      <c r="GD143" s="56">
        <v>1.22</v>
      </c>
      <c r="GE143" s="56">
        <v>122.63</v>
      </c>
      <c r="GF143" s="56">
        <v>0</v>
      </c>
      <c r="GG143" s="56">
        <v>0.38539600000000002</v>
      </c>
      <c r="GH143" s="56">
        <v>1.2753799999999999E-2</v>
      </c>
      <c r="GI143" s="56">
        <v>0</v>
      </c>
      <c r="GJ143" s="56">
        <v>0.25495499999999999</v>
      </c>
      <c r="GK143" s="56">
        <v>0</v>
      </c>
      <c r="GL143" s="56">
        <v>0</v>
      </c>
      <c r="GM143" s="56">
        <v>7.4915999999999996E-2</v>
      </c>
      <c r="GN143" s="56">
        <v>0.29208400000000001</v>
      </c>
      <c r="GO143" s="56">
        <v>0.25846799999999998</v>
      </c>
      <c r="GP143" s="56">
        <v>1.0530599999999999E-2</v>
      </c>
      <c r="GQ143" s="56">
        <v>1.2890999999999999</v>
      </c>
      <c r="GR143" s="56">
        <v>426.97899999999998</v>
      </c>
      <c r="GS143" s="56">
        <v>1056.51</v>
      </c>
      <c r="GT143" s="56">
        <v>111.69</v>
      </c>
      <c r="GU143" s="56">
        <v>0</v>
      </c>
      <c r="GV143" s="56">
        <v>2627.4</v>
      </c>
      <c r="GW143" s="56">
        <v>2135</v>
      </c>
      <c r="GX143" s="56">
        <v>2349</v>
      </c>
      <c r="GY143" s="56">
        <v>2531</v>
      </c>
      <c r="GZ143" s="56">
        <v>297.5</v>
      </c>
      <c r="HA143" s="56">
        <v>11535.1</v>
      </c>
      <c r="HB143" s="56">
        <v>0</v>
      </c>
      <c r="HC143" s="56">
        <v>0</v>
      </c>
      <c r="HD143" s="56">
        <v>0</v>
      </c>
      <c r="HE143" s="56">
        <v>0</v>
      </c>
      <c r="HF143" s="56">
        <v>0</v>
      </c>
      <c r="HG143" s="56">
        <v>0</v>
      </c>
      <c r="HH143" s="56">
        <v>0</v>
      </c>
      <c r="HI143" s="56">
        <v>0</v>
      </c>
      <c r="HJ143" s="56">
        <v>0</v>
      </c>
      <c r="HK143" s="56">
        <v>0</v>
      </c>
      <c r="HL143" s="56">
        <v>35.533200000000001</v>
      </c>
      <c r="HM143" s="56">
        <v>0</v>
      </c>
      <c r="HN143" s="56">
        <v>0</v>
      </c>
      <c r="HO143" s="56">
        <v>0</v>
      </c>
      <c r="HP143" s="56">
        <v>0</v>
      </c>
      <c r="HQ143" s="56">
        <v>0</v>
      </c>
      <c r="HR143" s="56">
        <v>0</v>
      </c>
      <c r="HS143" s="56">
        <v>0</v>
      </c>
      <c r="HT143" s="56">
        <v>0</v>
      </c>
      <c r="HU143" s="56">
        <v>35.533200000000001</v>
      </c>
      <c r="HV143" s="56">
        <v>64.52</v>
      </c>
      <c r="HW143" s="56">
        <v>40.229999999999997</v>
      </c>
      <c r="HX143" s="56">
        <v>1.17</v>
      </c>
      <c r="HY143" s="56">
        <v>0</v>
      </c>
      <c r="HZ143" s="56">
        <v>27.14</v>
      </c>
      <c r="IA143" s="56">
        <v>23.83</v>
      </c>
      <c r="IB143" s="56">
        <v>25.03</v>
      </c>
      <c r="IC143" s="56">
        <v>27.2</v>
      </c>
      <c r="ID143" s="56">
        <v>2.86</v>
      </c>
      <c r="IE143" s="56">
        <v>211.98</v>
      </c>
      <c r="IF143" s="56">
        <v>0</v>
      </c>
      <c r="IG143" s="56">
        <v>2.2093400000000001</v>
      </c>
      <c r="IH143" s="56">
        <v>1.2753799999999999E-2</v>
      </c>
      <c r="II143" s="56">
        <v>0</v>
      </c>
      <c r="IJ143" s="56">
        <v>0.19006999999999999</v>
      </c>
      <c r="IK143" s="56">
        <v>0.33579999999999999</v>
      </c>
      <c r="IL143" s="56">
        <v>0.299765</v>
      </c>
      <c r="IM143" s="56">
        <v>0.33715200000000001</v>
      </c>
      <c r="IN143" s="56">
        <v>4.1461199999999997E-3</v>
      </c>
      <c r="IO143" s="56">
        <v>3.38903</v>
      </c>
      <c r="IP143" s="56">
        <v>58.6</v>
      </c>
      <c r="IQ143" s="56">
        <v>0</v>
      </c>
      <c r="IR143" s="56">
        <v>56.4</v>
      </c>
      <c r="IS143" s="56">
        <v>0</v>
      </c>
      <c r="IT143" s="56">
        <v>0</v>
      </c>
      <c r="IU143" s="56">
        <v>36.31</v>
      </c>
      <c r="IV143" s="56">
        <v>35.340000000000003</v>
      </c>
      <c r="IW143" s="56">
        <v>13.02</v>
      </c>
      <c r="IX143" s="56">
        <v>53.9</v>
      </c>
      <c r="IY143" s="56">
        <v>36.31</v>
      </c>
      <c r="IZ143" s="56">
        <v>35.340000000000003</v>
      </c>
      <c r="JA143" s="56">
        <v>72.349999999999994</v>
      </c>
      <c r="JB143" s="56">
        <v>60.71</v>
      </c>
      <c r="JC143" s="56">
        <v>1</v>
      </c>
      <c r="JD143" s="56"/>
      <c r="JE143" s="56"/>
      <c r="JF143" s="56"/>
      <c r="JG143" s="56"/>
      <c r="JH143" s="56"/>
      <c r="JI143" s="56"/>
      <c r="JJ143" s="56"/>
      <c r="JK143" s="56"/>
      <c r="JL143" s="56"/>
      <c r="JM143" s="56"/>
      <c r="JN143" s="56"/>
      <c r="JO143" s="56"/>
    </row>
    <row r="144" spans="1:275" x14ac:dyDescent="0.25">
      <c r="A144" s="58">
        <v>43069.352638888886</v>
      </c>
      <c r="B144" s="56" t="s">
        <v>432</v>
      </c>
      <c r="C144" s="56" t="s">
        <v>673</v>
      </c>
      <c r="D144" s="56">
        <v>12</v>
      </c>
      <c r="E144" s="56">
        <v>1</v>
      </c>
      <c r="F144" s="56">
        <v>2100</v>
      </c>
      <c r="G144" s="56" t="s">
        <v>104</v>
      </c>
      <c r="H144" s="56" t="s">
        <v>105</v>
      </c>
      <c r="I144" s="56">
        <v>2.67</v>
      </c>
      <c r="J144" s="56">
        <v>45.7</v>
      </c>
      <c r="K144" s="56">
        <v>183.48</v>
      </c>
      <c r="L144" s="56">
        <v>207.13800000000001</v>
      </c>
      <c r="M144" s="56">
        <v>111.69</v>
      </c>
      <c r="N144" s="56">
        <v>0</v>
      </c>
      <c r="O144" s="56">
        <v>1002.33</v>
      </c>
      <c r="P144" s="56">
        <v>0</v>
      </c>
      <c r="Q144" s="56">
        <v>0</v>
      </c>
      <c r="R144" s="56">
        <v>505.55700000000002</v>
      </c>
      <c r="S144" s="56">
        <v>937.971</v>
      </c>
      <c r="T144" s="56">
        <v>2025.88</v>
      </c>
      <c r="U144" s="56">
        <v>119.621</v>
      </c>
      <c r="V144" s="56">
        <v>5093.67</v>
      </c>
      <c r="W144" s="56">
        <v>208.31299999999999</v>
      </c>
      <c r="X144" s="56">
        <v>0</v>
      </c>
      <c r="Y144" s="56">
        <v>0</v>
      </c>
      <c r="Z144" s="56">
        <v>0</v>
      </c>
      <c r="AA144" s="56">
        <v>0</v>
      </c>
      <c r="AB144" s="56">
        <v>0</v>
      </c>
      <c r="AC144" s="56">
        <v>43.669699999999999</v>
      </c>
      <c r="AD144" s="56">
        <v>0</v>
      </c>
      <c r="AE144" s="56">
        <v>0</v>
      </c>
      <c r="AF144" s="56">
        <v>251.983</v>
      </c>
      <c r="AG144" s="56">
        <v>0</v>
      </c>
      <c r="AH144" s="56">
        <v>0</v>
      </c>
      <c r="AI144" s="56">
        <v>0</v>
      </c>
      <c r="AJ144" s="56">
        <v>0</v>
      </c>
      <c r="AK144" s="56">
        <v>0</v>
      </c>
      <c r="AL144" s="56">
        <v>0</v>
      </c>
      <c r="AM144" s="56">
        <v>0</v>
      </c>
      <c r="AN144" s="56">
        <v>0</v>
      </c>
      <c r="AO144" s="56">
        <v>0</v>
      </c>
      <c r="AP144" s="56">
        <v>0</v>
      </c>
      <c r="AQ144" s="56">
        <v>20.170000000000002</v>
      </c>
      <c r="AR144" s="56">
        <v>7.11</v>
      </c>
      <c r="AS144" s="56">
        <v>1.17</v>
      </c>
      <c r="AT144" s="56">
        <v>0</v>
      </c>
      <c r="AU144" s="56">
        <v>9.89</v>
      </c>
      <c r="AV144" s="56">
        <v>0</v>
      </c>
      <c r="AW144" s="56">
        <v>0</v>
      </c>
      <c r="AX144" s="56">
        <v>5.55</v>
      </c>
      <c r="AY144" s="56">
        <v>13.9</v>
      </c>
      <c r="AZ144" s="56">
        <v>21.58</v>
      </c>
      <c r="BA144" s="56">
        <v>1.22</v>
      </c>
      <c r="BB144" s="56">
        <v>80.59</v>
      </c>
      <c r="BC144" s="56">
        <v>38.340000000000003</v>
      </c>
      <c r="BD144" s="56">
        <v>0</v>
      </c>
      <c r="BE144" s="56">
        <v>0.38297700000000001</v>
      </c>
      <c r="BF144" s="56">
        <v>1.2753799999999999E-2</v>
      </c>
      <c r="BG144" s="56">
        <v>0</v>
      </c>
      <c r="BH144" s="56">
        <v>5.2674899999999997E-2</v>
      </c>
      <c r="BI144" s="56">
        <v>0</v>
      </c>
      <c r="BJ144" s="56">
        <v>0</v>
      </c>
      <c r="BK144" s="56">
        <v>7.4915999999999996E-2</v>
      </c>
      <c r="BL144" s="56">
        <v>0.14810400000000001</v>
      </c>
      <c r="BM144" s="56">
        <v>0.25846799999999998</v>
      </c>
      <c r="BN144" s="56">
        <v>1.0530599999999999E-2</v>
      </c>
      <c r="BO144" s="56">
        <v>0.94042400000000004</v>
      </c>
      <c r="BP144" s="56">
        <v>0.44840600000000003</v>
      </c>
      <c r="BQ144" s="56">
        <v>190.25</v>
      </c>
      <c r="BR144" s="56">
        <v>277.30900000000003</v>
      </c>
      <c r="BS144" s="56">
        <v>111.69</v>
      </c>
      <c r="BT144" s="56">
        <v>0</v>
      </c>
      <c r="BU144" s="56">
        <v>0</v>
      </c>
      <c r="BV144" s="56">
        <v>505.55700000000002</v>
      </c>
      <c r="BW144" s="56">
        <v>948.80600000000004</v>
      </c>
      <c r="BX144" s="56">
        <v>2025.88</v>
      </c>
      <c r="BY144" s="56">
        <v>119.621</v>
      </c>
      <c r="BZ144" s="56">
        <v>4179.1099999999997</v>
      </c>
      <c r="CA144" s="56">
        <v>216</v>
      </c>
      <c r="CB144" s="56">
        <v>0</v>
      </c>
      <c r="CC144" s="56">
        <v>0</v>
      </c>
      <c r="CD144" s="56">
        <v>0</v>
      </c>
      <c r="CE144" s="56">
        <v>107.027</v>
      </c>
      <c r="CF144" s="56">
        <v>0</v>
      </c>
      <c r="CG144" s="56">
        <v>43.669699999999999</v>
      </c>
      <c r="CH144" s="56">
        <v>0</v>
      </c>
      <c r="CI144" s="56">
        <v>0</v>
      </c>
      <c r="CJ144" s="56">
        <v>366.69600000000003</v>
      </c>
      <c r="CK144" s="56">
        <v>0</v>
      </c>
      <c r="CL144" s="56">
        <v>0</v>
      </c>
      <c r="CM144" s="56">
        <v>0</v>
      </c>
      <c r="CN144" s="56">
        <v>0</v>
      </c>
      <c r="CO144" s="56">
        <v>0</v>
      </c>
      <c r="CP144" s="56">
        <v>0</v>
      </c>
      <c r="CQ144" s="56">
        <v>0</v>
      </c>
      <c r="CR144" s="56">
        <v>0</v>
      </c>
      <c r="CS144" s="56">
        <v>0</v>
      </c>
      <c r="CT144" s="56">
        <v>0</v>
      </c>
      <c r="CU144" s="56">
        <v>20.99</v>
      </c>
      <c r="CV144" s="56">
        <v>10.29</v>
      </c>
      <c r="CW144" s="56">
        <v>1.17</v>
      </c>
      <c r="CX144" s="56">
        <v>0</v>
      </c>
      <c r="CY144" s="56">
        <v>8.56</v>
      </c>
      <c r="CZ144" s="56">
        <v>5.55</v>
      </c>
      <c r="DA144" s="56">
        <v>14.02</v>
      </c>
      <c r="DB144" s="56">
        <v>21.58</v>
      </c>
      <c r="DC144" s="56">
        <v>1.22</v>
      </c>
      <c r="DD144" s="56">
        <v>83.38</v>
      </c>
      <c r="DE144" s="56">
        <v>41.01</v>
      </c>
      <c r="DF144" s="56">
        <v>0</v>
      </c>
      <c r="DG144" s="56">
        <v>0.53687600000000002</v>
      </c>
      <c r="DH144" s="56">
        <v>1.2753799999999999E-2</v>
      </c>
      <c r="DI144" s="56">
        <v>0</v>
      </c>
      <c r="DJ144" s="56">
        <v>0</v>
      </c>
      <c r="DK144" s="56">
        <v>7.4915999999999996E-2</v>
      </c>
      <c r="DL144" s="56">
        <v>0.149842</v>
      </c>
      <c r="DM144" s="56">
        <v>0.25846799999999998</v>
      </c>
      <c r="DN144" s="56">
        <v>1.0530599999999999E-2</v>
      </c>
      <c r="DO144" s="56">
        <v>1.04339</v>
      </c>
      <c r="DP144" s="56">
        <v>0.54962900000000003</v>
      </c>
      <c r="DQ144" s="56" t="s">
        <v>925</v>
      </c>
      <c r="DR144" s="56" t="s">
        <v>875</v>
      </c>
      <c r="DS144" s="56" t="s">
        <v>22</v>
      </c>
      <c r="DT144" s="56">
        <v>0.102962</v>
      </c>
      <c r="DU144" s="56">
        <v>0.10122399999999999</v>
      </c>
      <c r="DV144" s="56">
        <v>3.34613</v>
      </c>
      <c r="DW144" s="56">
        <v>6.5106099999999998</v>
      </c>
      <c r="DX144" s="56"/>
      <c r="DY144" s="56"/>
      <c r="DZ144" s="56"/>
      <c r="EA144" s="56"/>
      <c r="EB144" s="56"/>
      <c r="EC144" s="56"/>
      <c r="ED144" s="56"/>
      <c r="EE144" s="56"/>
      <c r="EF144" s="56"/>
      <c r="EG144" s="56"/>
      <c r="EH144" s="56"/>
      <c r="EI144" s="56"/>
      <c r="EJ144" s="56"/>
      <c r="EK144" s="56"/>
      <c r="EL144" s="56"/>
      <c r="EM144" s="56"/>
      <c r="EN144" s="56">
        <v>183.48</v>
      </c>
      <c r="EO144" s="56">
        <v>207.13800000000001</v>
      </c>
      <c r="EP144" s="56">
        <v>111.69</v>
      </c>
      <c r="EQ144" s="56">
        <v>0</v>
      </c>
      <c r="ER144" s="56">
        <v>1002.33</v>
      </c>
      <c r="ES144" s="56">
        <v>0</v>
      </c>
      <c r="ET144" s="56">
        <v>0</v>
      </c>
      <c r="EU144" s="56">
        <v>505.55700000000002</v>
      </c>
      <c r="EV144" s="56">
        <v>937.971</v>
      </c>
      <c r="EW144" s="56">
        <v>2025.88</v>
      </c>
      <c r="EX144" s="56">
        <v>119.621</v>
      </c>
      <c r="EY144" s="56">
        <v>5093.67</v>
      </c>
      <c r="EZ144" s="56">
        <v>208.31299999999999</v>
      </c>
      <c r="FA144" s="56">
        <v>0</v>
      </c>
      <c r="FB144" s="56">
        <v>0</v>
      </c>
      <c r="FC144" s="56">
        <v>0</v>
      </c>
      <c r="FD144" s="56">
        <v>0</v>
      </c>
      <c r="FE144" s="56">
        <v>0</v>
      </c>
      <c r="FF144" s="56">
        <v>43.669699999999999</v>
      </c>
      <c r="FG144" s="56">
        <v>0</v>
      </c>
      <c r="FH144" s="56">
        <v>0</v>
      </c>
      <c r="FI144" s="56">
        <v>251.983</v>
      </c>
      <c r="FJ144" s="56">
        <v>0</v>
      </c>
      <c r="FK144" s="56">
        <v>0</v>
      </c>
      <c r="FL144" s="56">
        <v>0</v>
      </c>
      <c r="FM144" s="56">
        <v>0</v>
      </c>
      <c r="FN144" s="56">
        <v>0</v>
      </c>
      <c r="FO144" s="56">
        <v>0</v>
      </c>
      <c r="FP144" s="56">
        <v>0</v>
      </c>
      <c r="FQ144" s="56">
        <v>0</v>
      </c>
      <c r="FR144" s="56">
        <v>0</v>
      </c>
      <c r="FS144" s="56">
        <v>0</v>
      </c>
      <c r="FT144" s="56">
        <v>20.170000000000002</v>
      </c>
      <c r="FU144" s="56">
        <v>7.11</v>
      </c>
      <c r="FV144" s="56">
        <v>1.17</v>
      </c>
      <c r="FW144" s="56">
        <v>0</v>
      </c>
      <c r="FX144" s="56">
        <v>9.89</v>
      </c>
      <c r="FY144" s="56">
        <v>0</v>
      </c>
      <c r="FZ144" s="56">
        <v>0</v>
      </c>
      <c r="GA144" s="56">
        <v>5.55</v>
      </c>
      <c r="GB144" s="56">
        <v>13.9</v>
      </c>
      <c r="GC144" s="56">
        <v>21.58</v>
      </c>
      <c r="GD144" s="56">
        <v>1.22</v>
      </c>
      <c r="GE144" s="56">
        <v>80.59</v>
      </c>
      <c r="GF144" s="56">
        <v>0</v>
      </c>
      <c r="GG144" s="56">
        <v>0.38297700000000001</v>
      </c>
      <c r="GH144" s="56">
        <v>1.2753799999999999E-2</v>
      </c>
      <c r="GI144" s="56">
        <v>0</v>
      </c>
      <c r="GJ144" s="56">
        <v>5.2674899999999997E-2</v>
      </c>
      <c r="GK144" s="56">
        <v>0</v>
      </c>
      <c r="GL144" s="56">
        <v>0</v>
      </c>
      <c r="GM144" s="56">
        <v>7.4915999999999996E-2</v>
      </c>
      <c r="GN144" s="56">
        <v>0.14810400000000001</v>
      </c>
      <c r="GO144" s="56">
        <v>0.25846799999999998</v>
      </c>
      <c r="GP144" s="56">
        <v>1.0530599999999999E-2</v>
      </c>
      <c r="GQ144" s="56">
        <v>0.94042400000000004</v>
      </c>
      <c r="GR144" s="56">
        <v>419.964</v>
      </c>
      <c r="GS144" s="56">
        <v>1096.8499999999999</v>
      </c>
      <c r="GT144" s="56">
        <v>111.69</v>
      </c>
      <c r="GU144" s="56">
        <v>0</v>
      </c>
      <c r="GV144" s="56">
        <v>2627.4</v>
      </c>
      <c r="GW144" s="56">
        <v>2135</v>
      </c>
      <c r="GX144" s="56">
        <v>930.00099999999998</v>
      </c>
      <c r="GY144" s="56">
        <v>2637.81</v>
      </c>
      <c r="GZ144" s="56">
        <v>297.5</v>
      </c>
      <c r="HA144" s="56">
        <v>10256.200000000001</v>
      </c>
      <c r="HB144" s="56">
        <v>349.49400000000003</v>
      </c>
      <c r="HC144" s="56">
        <v>0</v>
      </c>
      <c r="HD144" s="56">
        <v>0</v>
      </c>
      <c r="HE144" s="56">
        <v>0</v>
      </c>
      <c r="HF144" s="56">
        <v>0</v>
      </c>
      <c r="HG144" s="56">
        <v>0</v>
      </c>
      <c r="HH144" s="56">
        <v>65.400000000000006</v>
      </c>
      <c r="HI144" s="56">
        <v>0</v>
      </c>
      <c r="HJ144" s="56">
        <v>0</v>
      </c>
      <c r="HK144" s="56">
        <v>414.89400000000001</v>
      </c>
      <c r="HL144" s="56">
        <v>0</v>
      </c>
      <c r="HM144" s="56">
        <v>0</v>
      </c>
      <c r="HN144" s="56">
        <v>0</v>
      </c>
      <c r="HO144" s="56">
        <v>0</v>
      </c>
      <c r="HP144" s="56">
        <v>0</v>
      </c>
      <c r="HQ144" s="56">
        <v>0</v>
      </c>
      <c r="HR144" s="56">
        <v>0</v>
      </c>
      <c r="HS144" s="56">
        <v>0</v>
      </c>
      <c r="HT144" s="56">
        <v>0</v>
      </c>
      <c r="HU144" s="56">
        <v>0</v>
      </c>
      <c r="HV144" s="56">
        <v>34.869999999999997</v>
      </c>
      <c r="HW144" s="56">
        <v>41.2</v>
      </c>
      <c r="HX144" s="56">
        <v>1.17</v>
      </c>
      <c r="HY144" s="56">
        <v>0</v>
      </c>
      <c r="HZ144" s="56">
        <v>27.14</v>
      </c>
      <c r="IA144" s="56">
        <v>23.83</v>
      </c>
      <c r="IB144" s="56">
        <v>14.92</v>
      </c>
      <c r="IC144" s="56">
        <v>28.35</v>
      </c>
      <c r="ID144" s="56">
        <v>2.86</v>
      </c>
      <c r="IE144" s="56">
        <v>174.34</v>
      </c>
      <c r="IF144" s="56">
        <v>0</v>
      </c>
      <c r="IG144" s="56">
        <v>2.2534000000000001</v>
      </c>
      <c r="IH144" s="56">
        <v>1.2753799999999999E-2</v>
      </c>
      <c r="II144" s="56">
        <v>0</v>
      </c>
      <c r="IJ144" s="56">
        <v>0.19006899999999999</v>
      </c>
      <c r="IK144" s="56">
        <v>0.33579999999999999</v>
      </c>
      <c r="IL144" s="56">
        <v>0.11074100000000001</v>
      </c>
      <c r="IM144" s="56">
        <v>0.35138000000000003</v>
      </c>
      <c r="IN144" s="56">
        <v>4.1461199999999997E-3</v>
      </c>
      <c r="IO144" s="56">
        <v>3.2582900000000001</v>
      </c>
      <c r="IP144" s="56">
        <v>45.7</v>
      </c>
      <c r="IQ144" s="56">
        <v>0</v>
      </c>
      <c r="IR144" s="56">
        <v>47.3</v>
      </c>
      <c r="IS144" s="56">
        <v>0</v>
      </c>
      <c r="IT144" s="56">
        <v>0</v>
      </c>
      <c r="IU144" s="56">
        <v>19.84</v>
      </c>
      <c r="IV144" s="56">
        <v>18.5</v>
      </c>
      <c r="IW144" s="56">
        <v>13.2</v>
      </c>
      <c r="IX144" s="56">
        <v>27.81</v>
      </c>
      <c r="IY144" s="56">
        <v>19.84</v>
      </c>
      <c r="IZ144" s="56">
        <v>18.5</v>
      </c>
      <c r="JA144" s="56">
        <v>73.260000000000005</v>
      </c>
      <c r="JB144" s="56">
        <v>31.12</v>
      </c>
      <c r="JC144" s="56">
        <v>1</v>
      </c>
      <c r="JD144" s="56"/>
      <c r="JE144" s="56"/>
      <c r="JF144" s="56"/>
      <c r="JG144" s="56"/>
      <c r="JH144" s="56"/>
      <c r="JI144" s="56"/>
      <c r="JJ144" s="56"/>
      <c r="JK144" s="56"/>
      <c r="JL144" s="56"/>
      <c r="JM144" s="56"/>
      <c r="JN144" s="56"/>
      <c r="JO144" s="56"/>
    </row>
    <row r="145" spans="1:275" x14ac:dyDescent="0.25">
      <c r="A145" s="58">
        <v>43069.352256944447</v>
      </c>
      <c r="B145" s="56" t="s">
        <v>518</v>
      </c>
      <c r="C145" s="56" t="s">
        <v>674</v>
      </c>
      <c r="D145" s="56">
        <v>12</v>
      </c>
      <c r="E145" s="56">
        <v>1</v>
      </c>
      <c r="F145" s="56">
        <v>2100</v>
      </c>
      <c r="G145" s="56" t="s">
        <v>104</v>
      </c>
      <c r="H145" s="56" t="s">
        <v>105</v>
      </c>
      <c r="I145" s="56">
        <v>11.43</v>
      </c>
      <c r="J145" s="56">
        <v>50.9</v>
      </c>
      <c r="K145" s="56">
        <v>184.46799999999999</v>
      </c>
      <c r="L145" s="56">
        <v>203.94499999999999</v>
      </c>
      <c r="M145" s="56">
        <v>111.69</v>
      </c>
      <c r="N145" s="56">
        <v>0</v>
      </c>
      <c r="O145" s="56">
        <v>1002.34</v>
      </c>
      <c r="P145" s="56">
        <v>0</v>
      </c>
      <c r="Q145" s="56">
        <v>0</v>
      </c>
      <c r="R145" s="56">
        <v>505.55700000000002</v>
      </c>
      <c r="S145" s="56">
        <v>2010.18</v>
      </c>
      <c r="T145" s="56">
        <v>2025.88</v>
      </c>
      <c r="U145" s="56">
        <v>119.621</v>
      </c>
      <c r="V145" s="56">
        <v>6163.68</v>
      </c>
      <c r="W145" s="56">
        <v>0</v>
      </c>
      <c r="X145" s="56">
        <v>0</v>
      </c>
      <c r="Y145" s="56">
        <v>0</v>
      </c>
      <c r="Z145" s="56">
        <v>0</v>
      </c>
      <c r="AA145" s="56">
        <v>0</v>
      </c>
      <c r="AB145" s="56">
        <v>0</v>
      </c>
      <c r="AC145" s="56">
        <v>0</v>
      </c>
      <c r="AD145" s="56">
        <v>0</v>
      </c>
      <c r="AE145" s="56">
        <v>0</v>
      </c>
      <c r="AF145" s="56">
        <v>0</v>
      </c>
      <c r="AG145" s="56">
        <v>20.9436</v>
      </c>
      <c r="AH145" s="56">
        <v>0</v>
      </c>
      <c r="AI145" s="56">
        <v>0</v>
      </c>
      <c r="AJ145" s="56">
        <v>0</v>
      </c>
      <c r="AK145" s="56">
        <v>0</v>
      </c>
      <c r="AL145" s="56">
        <v>0</v>
      </c>
      <c r="AM145" s="56">
        <v>0</v>
      </c>
      <c r="AN145" s="56">
        <v>0</v>
      </c>
      <c r="AO145" s="56">
        <v>0</v>
      </c>
      <c r="AP145" s="56">
        <v>20.9436</v>
      </c>
      <c r="AQ145" s="56">
        <v>37.49</v>
      </c>
      <c r="AR145" s="56">
        <v>6.94</v>
      </c>
      <c r="AS145" s="56">
        <v>1.17</v>
      </c>
      <c r="AT145" s="56">
        <v>0</v>
      </c>
      <c r="AU145" s="56">
        <v>9.89</v>
      </c>
      <c r="AV145" s="56">
        <v>0</v>
      </c>
      <c r="AW145" s="56">
        <v>0</v>
      </c>
      <c r="AX145" s="56">
        <v>5.55</v>
      </c>
      <c r="AY145" s="56">
        <v>22.56</v>
      </c>
      <c r="AZ145" s="56">
        <v>21.58</v>
      </c>
      <c r="BA145" s="56">
        <v>1.22</v>
      </c>
      <c r="BB145" s="56">
        <v>106.4</v>
      </c>
      <c r="BC145" s="56">
        <v>55.49</v>
      </c>
      <c r="BD145" s="56">
        <v>0</v>
      </c>
      <c r="BE145" s="56">
        <v>0.37254199999999998</v>
      </c>
      <c r="BF145" s="56">
        <v>1.2753799999999999E-2</v>
      </c>
      <c r="BG145" s="56">
        <v>0</v>
      </c>
      <c r="BH145" s="56">
        <v>5.2675300000000001E-2</v>
      </c>
      <c r="BI145" s="56">
        <v>0</v>
      </c>
      <c r="BJ145" s="56">
        <v>0</v>
      </c>
      <c r="BK145" s="56">
        <v>7.4915999999999996E-2</v>
      </c>
      <c r="BL145" s="56">
        <v>0.29148600000000002</v>
      </c>
      <c r="BM145" s="56">
        <v>0.25846799999999998</v>
      </c>
      <c r="BN145" s="56">
        <v>1.0530599999999999E-2</v>
      </c>
      <c r="BO145" s="56">
        <v>1.0733699999999999</v>
      </c>
      <c r="BP145" s="56">
        <v>0.437971</v>
      </c>
      <c r="BQ145" s="56">
        <v>191.245</v>
      </c>
      <c r="BR145" s="56">
        <v>273.35500000000002</v>
      </c>
      <c r="BS145" s="56">
        <v>111.69</v>
      </c>
      <c r="BT145" s="56">
        <v>0</v>
      </c>
      <c r="BU145" s="56">
        <v>0</v>
      </c>
      <c r="BV145" s="56">
        <v>505.55700000000002</v>
      </c>
      <c r="BW145" s="56">
        <v>2021.02</v>
      </c>
      <c r="BX145" s="56">
        <v>2025.88</v>
      </c>
      <c r="BY145" s="56">
        <v>119.621</v>
      </c>
      <c r="BZ145" s="56">
        <v>5248.37</v>
      </c>
      <c r="CA145" s="56">
        <v>0</v>
      </c>
      <c r="CB145" s="56">
        <v>0</v>
      </c>
      <c r="CC145" s="56">
        <v>0</v>
      </c>
      <c r="CD145" s="56">
        <v>0</v>
      </c>
      <c r="CE145" s="56">
        <v>0</v>
      </c>
      <c r="CF145" s="56">
        <v>0</v>
      </c>
      <c r="CG145" s="56">
        <v>0</v>
      </c>
      <c r="CH145" s="56">
        <v>0</v>
      </c>
      <c r="CI145" s="56">
        <v>0</v>
      </c>
      <c r="CJ145" s="56">
        <v>0</v>
      </c>
      <c r="CK145" s="56">
        <v>21.713000000000001</v>
      </c>
      <c r="CL145" s="56">
        <v>0</v>
      </c>
      <c r="CM145" s="56">
        <v>0</v>
      </c>
      <c r="CN145" s="56">
        <v>0</v>
      </c>
      <c r="CO145" s="56">
        <v>10.7027</v>
      </c>
      <c r="CP145" s="56">
        <v>0</v>
      </c>
      <c r="CQ145" s="56">
        <v>0</v>
      </c>
      <c r="CR145" s="56">
        <v>0</v>
      </c>
      <c r="CS145" s="56">
        <v>0</v>
      </c>
      <c r="CT145" s="56">
        <v>32.415700000000001</v>
      </c>
      <c r="CU145" s="56">
        <v>38.9</v>
      </c>
      <c r="CV145" s="56">
        <v>10.1</v>
      </c>
      <c r="CW145" s="56">
        <v>1.17</v>
      </c>
      <c r="CX145" s="56">
        <v>0</v>
      </c>
      <c r="CY145" s="56">
        <v>16.75</v>
      </c>
      <c r="CZ145" s="56">
        <v>5.55</v>
      </c>
      <c r="DA145" s="56">
        <v>22.68</v>
      </c>
      <c r="DB145" s="56">
        <v>21.58</v>
      </c>
      <c r="DC145" s="56">
        <v>1.22</v>
      </c>
      <c r="DD145" s="56">
        <v>117.95</v>
      </c>
      <c r="DE145" s="56">
        <v>66.92</v>
      </c>
      <c r="DF145" s="56">
        <v>0</v>
      </c>
      <c r="DG145" s="56">
        <v>0.52598299999999998</v>
      </c>
      <c r="DH145" s="56">
        <v>1.2753799999999999E-2</v>
      </c>
      <c r="DI145" s="56">
        <v>0</v>
      </c>
      <c r="DJ145" s="56">
        <v>0</v>
      </c>
      <c r="DK145" s="56">
        <v>7.4915999999999996E-2</v>
      </c>
      <c r="DL145" s="56">
        <v>0.29322700000000002</v>
      </c>
      <c r="DM145" s="56">
        <v>0.25846799999999998</v>
      </c>
      <c r="DN145" s="56">
        <v>1.0530599999999999E-2</v>
      </c>
      <c r="DO145" s="56">
        <v>1.17588</v>
      </c>
      <c r="DP145" s="56">
        <v>0.53873700000000002</v>
      </c>
      <c r="DQ145" s="56" t="s">
        <v>925</v>
      </c>
      <c r="DR145" s="56" t="s">
        <v>875</v>
      </c>
      <c r="DS145" s="56" t="s">
        <v>22</v>
      </c>
      <c r="DT145" s="56">
        <v>0.102507</v>
      </c>
      <c r="DU145" s="56">
        <v>0.10076599999999999</v>
      </c>
      <c r="DV145" s="56">
        <v>9.7922799999999999</v>
      </c>
      <c r="DW145" s="56">
        <v>17.080100000000002</v>
      </c>
      <c r="DX145" s="56"/>
      <c r="DY145" s="56"/>
      <c r="DZ145" s="56"/>
      <c r="EA145" s="56"/>
      <c r="EB145" s="56"/>
      <c r="EC145" s="56"/>
      <c r="ED145" s="56"/>
      <c r="EE145" s="56"/>
      <c r="EF145" s="56"/>
      <c r="EG145" s="56"/>
      <c r="EH145" s="56"/>
      <c r="EI145" s="56"/>
      <c r="EJ145" s="56"/>
      <c r="EK145" s="56"/>
      <c r="EL145" s="56"/>
      <c r="EM145" s="56"/>
      <c r="EN145" s="56">
        <v>184.46799999999999</v>
      </c>
      <c r="EO145" s="56">
        <v>203.94499999999999</v>
      </c>
      <c r="EP145" s="56">
        <v>111.69</v>
      </c>
      <c r="EQ145" s="56">
        <v>0</v>
      </c>
      <c r="ER145" s="56">
        <v>1002.34</v>
      </c>
      <c r="ES145" s="56">
        <v>0</v>
      </c>
      <c r="ET145" s="56">
        <v>0</v>
      </c>
      <c r="EU145" s="56">
        <v>505.55700000000002</v>
      </c>
      <c r="EV145" s="56">
        <v>2010.18</v>
      </c>
      <c r="EW145" s="56">
        <v>2025.88</v>
      </c>
      <c r="EX145" s="56">
        <v>119.621</v>
      </c>
      <c r="EY145" s="56">
        <v>6163.68</v>
      </c>
      <c r="EZ145" s="56">
        <v>0</v>
      </c>
      <c r="FA145" s="56">
        <v>0</v>
      </c>
      <c r="FB145" s="56">
        <v>0</v>
      </c>
      <c r="FC145" s="56">
        <v>0</v>
      </c>
      <c r="FD145" s="56">
        <v>0</v>
      </c>
      <c r="FE145" s="56">
        <v>0</v>
      </c>
      <c r="FF145" s="56">
        <v>0</v>
      </c>
      <c r="FG145" s="56">
        <v>0</v>
      </c>
      <c r="FH145" s="56">
        <v>0</v>
      </c>
      <c r="FI145" s="56">
        <v>0</v>
      </c>
      <c r="FJ145" s="56">
        <v>20.9436</v>
      </c>
      <c r="FK145" s="56">
        <v>0</v>
      </c>
      <c r="FL145" s="56">
        <v>0</v>
      </c>
      <c r="FM145" s="56">
        <v>0</v>
      </c>
      <c r="FN145" s="56">
        <v>0</v>
      </c>
      <c r="FO145" s="56">
        <v>0</v>
      </c>
      <c r="FP145" s="56">
        <v>0</v>
      </c>
      <c r="FQ145" s="56">
        <v>0</v>
      </c>
      <c r="FR145" s="56">
        <v>0</v>
      </c>
      <c r="FS145" s="56">
        <v>20.9436</v>
      </c>
      <c r="FT145" s="56">
        <v>37.49</v>
      </c>
      <c r="FU145" s="56">
        <v>6.94</v>
      </c>
      <c r="FV145" s="56">
        <v>1.17</v>
      </c>
      <c r="FW145" s="56">
        <v>0</v>
      </c>
      <c r="FX145" s="56">
        <v>9.89</v>
      </c>
      <c r="FY145" s="56">
        <v>0</v>
      </c>
      <c r="FZ145" s="56">
        <v>0</v>
      </c>
      <c r="GA145" s="56">
        <v>5.55</v>
      </c>
      <c r="GB145" s="56">
        <v>22.56</v>
      </c>
      <c r="GC145" s="56">
        <v>21.58</v>
      </c>
      <c r="GD145" s="56">
        <v>1.22</v>
      </c>
      <c r="GE145" s="56">
        <v>106.4</v>
      </c>
      <c r="GF145" s="56">
        <v>0</v>
      </c>
      <c r="GG145" s="56">
        <v>0.37254199999999998</v>
      </c>
      <c r="GH145" s="56">
        <v>1.2753799999999999E-2</v>
      </c>
      <c r="GI145" s="56">
        <v>0</v>
      </c>
      <c r="GJ145" s="56">
        <v>5.2675300000000001E-2</v>
      </c>
      <c r="GK145" s="56">
        <v>0</v>
      </c>
      <c r="GL145" s="56">
        <v>0</v>
      </c>
      <c r="GM145" s="56">
        <v>7.4915999999999996E-2</v>
      </c>
      <c r="GN145" s="56">
        <v>0.29148600000000002</v>
      </c>
      <c r="GO145" s="56">
        <v>0.25846799999999998</v>
      </c>
      <c r="GP145" s="56">
        <v>1.0530599999999999E-2</v>
      </c>
      <c r="GQ145" s="56">
        <v>1.0733699999999999</v>
      </c>
      <c r="GR145" s="56">
        <v>426.97899999999998</v>
      </c>
      <c r="GS145" s="56">
        <v>1056.51</v>
      </c>
      <c r="GT145" s="56">
        <v>111.69</v>
      </c>
      <c r="GU145" s="56">
        <v>0</v>
      </c>
      <c r="GV145" s="56">
        <v>2627.4</v>
      </c>
      <c r="GW145" s="56">
        <v>2135</v>
      </c>
      <c r="GX145" s="56">
        <v>2349</v>
      </c>
      <c r="GY145" s="56">
        <v>2531</v>
      </c>
      <c r="GZ145" s="56">
        <v>297.5</v>
      </c>
      <c r="HA145" s="56">
        <v>11535.1</v>
      </c>
      <c r="HB145" s="56">
        <v>0</v>
      </c>
      <c r="HC145" s="56">
        <v>0</v>
      </c>
      <c r="HD145" s="56">
        <v>0</v>
      </c>
      <c r="HE145" s="56">
        <v>0</v>
      </c>
      <c r="HF145" s="56">
        <v>0</v>
      </c>
      <c r="HG145" s="56">
        <v>0</v>
      </c>
      <c r="HH145" s="56">
        <v>0</v>
      </c>
      <c r="HI145" s="56">
        <v>0</v>
      </c>
      <c r="HJ145" s="56">
        <v>0</v>
      </c>
      <c r="HK145" s="56">
        <v>0</v>
      </c>
      <c r="HL145" s="56">
        <v>35.533200000000001</v>
      </c>
      <c r="HM145" s="56">
        <v>0</v>
      </c>
      <c r="HN145" s="56">
        <v>0</v>
      </c>
      <c r="HO145" s="56">
        <v>0</v>
      </c>
      <c r="HP145" s="56">
        <v>0</v>
      </c>
      <c r="HQ145" s="56">
        <v>0</v>
      </c>
      <c r="HR145" s="56">
        <v>0</v>
      </c>
      <c r="HS145" s="56">
        <v>0</v>
      </c>
      <c r="HT145" s="56">
        <v>0</v>
      </c>
      <c r="HU145" s="56">
        <v>35.533200000000001</v>
      </c>
      <c r="HV145" s="56">
        <v>64.52</v>
      </c>
      <c r="HW145" s="56">
        <v>40.229999999999997</v>
      </c>
      <c r="HX145" s="56">
        <v>1.17</v>
      </c>
      <c r="HY145" s="56">
        <v>0</v>
      </c>
      <c r="HZ145" s="56">
        <v>27.14</v>
      </c>
      <c r="IA145" s="56">
        <v>23.83</v>
      </c>
      <c r="IB145" s="56">
        <v>25.03</v>
      </c>
      <c r="IC145" s="56">
        <v>27.2</v>
      </c>
      <c r="ID145" s="56">
        <v>2.86</v>
      </c>
      <c r="IE145" s="56">
        <v>211.98</v>
      </c>
      <c r="IF145" s="56">
        <v>0</v>
      </c>
      <c r="IG145" s="56">
        <v>2.2093400000000001</v>
      </c>
      <c r="IH145" s="56">
        <v>1.2753799999999999E-2</v>
      </c>
      <c r="II145" s="56">
        <v>0</v>
      </c>
      <c r="IJ145" s="56">
        <v>0.19006999999999999</v>
      </c>
      <c r="IK145" s="56">
        <v>0.33579999999999999</v>
      </c>
      <c r="IL145" s="56">
        <v>0.299765</v>
      </c>
      <c r="IM145" s="56">
        <v>0.33715200000000001</v>
      </c>
      <c r="IN145" s="56">
        <v>4.1461199999999997E-3</v>
      </c>
      <c r="IO145" s="56">
        <v>3.38903</v>
      </c>
      <c r="IP145" s="56">
        <v>50.9</v>
      </c>
      <c r="IQ145" s="56">
        <v>0</v>
      </c>
      <c r="IR145" s="56">
        <v>56.4</v>
      </c>
      <c r="IS145" s="56">
        <v>0</v>
      </c>
      <c r="IT145" s="56">
        <v>0</v>
      </c>
      <c r="IU145" s="56">
        <v>19.68</v>
      </c>
      <c r="IV145" s="56">
        <v>35.81</v>
      </c>
      <c r="IW145" s="56">
        <v>13.02</v>
      </c>
      <c r="IX145" s="56">
        <v>53.9</v>
      </c>
      <c r="IY145" s="56">
        <v>19.68</v>
      </c>
      <c r="IZ145" s="56">
        <v>35.81</v>
      </c>
      <c r="JA145" s="56">
        <v>72.349999999999994</v>
      </c>
      <c r="JB145" s="56">
        <v>60.71</v>
      </c>
      <c r="JC145" s="56">
        <v>1</v>
      </c>
      <c r="JD145" s="56"/>
      <c r="JE145" s="56"/>
      <c r="JF145" s="56"/>
      <c r="JG145" s="56"/>
      <c r="JH145" s="56"/>
      <c r="JI145" s="56"/>
      <c r="JJ145" s="56"/>
      <c r="JK145" s="56"/>
      <c r="JL145" s="56"/>
      <c r="JM145" s="56"/>
      <c r="JN145" s="56"/>
      <c r="JO145" s="56"/>
    </row>
    <row r="146" spans="1:275" x14ac:dyDescent="0.25">
      <c r="A146" s="58">
        <v>43069.352638888886</v>
      </c>
      <c r="B146" s="56" t="s">
        <v>433</v>
      </c>
      <c r="C146" s="56" t="s">
        <v>675</v>
      </c>
      <c r="D146" s="56">
        <v>12</v>
      </c>
      <c r="E146" s="56">
        <v>1</v>
      </c>
      <c r="F146" s="56">
        <v>2100</v>
      </c>
      <c r="G146" s="56" t="s">
        <v>104</v>
      </c>
      <c r="H146" s="56" t="s">
        <v>105</v>
      </c>
      <c r="I146" s="56">
        <v>4.32</v>
      </c>
      <c r="J146" s="56">
        <v>44.3</v>
      </c>
      <c r="K146" s="56">
        <v>2102.67</v>
      </c>
      <c r="L146" s="56">
        <v>211.249</v>
      </c>
      <c r="M146" s="56">
        <v>111.69</v>
      </c>
      <c r="N146" s="56">
        <v>0</v>
      </c>
      <c r="O146" s="56">
        <v>0</v>
      </c>
      <c r="P146" s="56">
        <v>0</v>
      </c>
      <c r="Q146" s="56">
        <v>0</v>
      </c>
      <c r="R146" s="56">
        <v>505.55700000000002</v>
      </c>
      <c r="S146" s="56">
        <v>946.41</v>
      </c>
      <c r="T146" s="56">
        <v>2025.88</v>
      </c>
      <c r="U146" s="56">
        <v>119.621</v>
      </c>
      <c r="V146" s="56">
        <v>6023.08</v>
      </c>
      <c r="W146" s="56">
        <v>0</v>
      </c>
      <c r="X146" s="56">
        <v>0</v>
      </c>
      <c r="Y146" s="56">
        <v>0</v>
      </c>
      <c r="Z146" s="56">
        <v>0</v>
      </c>
      <c r="AA146" s="56">
        <v>107.027</v>
      </c>
      <c r="AB146" s="56">
        <v>0</v>
      </c>
      <c r="AC146" s="56">
        <v>43.669699999999999</v>
      </c>
      <c r="AD146" s="56">
        <v>0</v>
      </c>
      <c r="AE146" s="56">
        <v>0</v>
      </c>
      <c r="AF146" s="56">
        <v>150.697</v>
      </c>
      <c r="AG146" s="56">
        <v>0</v>
      </c>
      <c r="AH146" s="56">
        <v>0</v>
      </c>
      <c r="AI146" s="56">
        <v>0</v>
      </c>
      <c r="AJ146" s="56">
        <v>0</v>
      </c>
      <c r="AK146" s="56">
        <v>0</v>
      </c>
      <c r="AL146" s="56">
        <v>0</v>
      </c>
      <c r="AM146" s="56">
        <v>0</v>
      </c>
      <c r="AN146" s="56">
        <v>0</v>
      </c>
      <c r="AO146" s="56">
        <v>0</v>
      </c>
      <c r="AP146" s="56">
        <v>0</v>
      </c>
      <c r="AQ146" s="56">
        <v>18.73</v>
      </c>
      <c r="AR146" s="56">
        <v>7.3</v>
      </c>
      <c r="AS146" s="56">
        <v>1.17</v>
      </c>
      <c r="AT146" s="56">
        <v>0</v>
      </c>
      <c r="AU146" s="56">
        <v>8.56</v>
      </c>
      <c r="AV146" s="56">
        <v>0</v>
      </c>
      <c r="AW146" s="56">
        <v>0</v>
      </c>
      <c r="AX146" s="56">
        <v>5.55</v>
      </c>
      <c r="AY146" s="56">
        <v>13.98</v>
      </c>
      <c r="AZ146" s="56">
        <v>21.58</v>
      </c>
      <c r="BA146" s="56">
        <v>1.22</v>
      </c>
      <c r="BB146" s="56">
        <v>78.09</v>
      </c>
      <c r="BC146" s="56">
        <v>35.76</v>
      </c>
      <c r="BD146" s="56">
        <v>0</v>
      </c>
      <c r="BE146" s="56">
        <v>0.39498800000000001</v>
      </c>
      <c r="BF146" s="56">
        <v>1.2753799999999999E-2</v>
      </c>
      <c r="BG146" s="56">
        <v>0</v>
      </c>
      <c r="BH146" s="56">
        <v>0</v>
      </c>
      <c r="BI146" s="56">
        <v>0</v>
      </c>
      <c r="BJ146" s="56">
        <v>0</v>
      </c>
      <c r="BK146" s="56">
        <v>7.4915999999999996E-2</v>
      </c>
      <c r="BL146" s="56">
        <v>0.14866399999999999</v>
      </c>
      <c r="BM146" s="56">
        <v>0.25846799999999998</v>
      </c>
      <c r="BN146" s="56">
        <v>1.0530599999999999E-2</v>
      </c>
      <c r="BO146" s="56">
        <v>0.90032000000000001</v>
      </c>
      <c r="BP146" s="56">
        <v>0.40774199999999999</v>
      </c>
      <c r="BQ146" s="56">
        <v>2248.8000000000002</v>
      </c>
      <c r="BR146" s="56">
        <v>277.34500000000003</v>
      </c>
      <c r="BS146" s="56">
        <v>111.69</v>
      </c>
      <c r="BT146" s="56">
        <v>0</v>
      </c>
      <c r="BU146" s="56">
        <v>0</v>
      </c>
      <c r="BV146" s="56">
        <v>505.55700000000002</v>
      </c>
      <c r="BW146" s="56">
        <v>951.43499999999995</v>
      </c>
      <c r="BX146" s="56">
        <v>2025.88</v>
      </c>
      <c r="BY146" s="56">
        <v>119.621</v>
      </c>
      <c r="BZ146" s="56">
        <v>6240.33</v>
      </c>
      <c r="CA146" s="56">
        <v>0</v>
      </c>
      <c r="CB146" s="56">
        <v>0</v>
      </c>
      <c r="CC146" s="56">
        <v>0</v>
      </c>
      <c r="CD146" s="56">
        <v>0</v>
      </c>
      <c r="CE146" s="56">
        <v>107.027</v>
      </c>
      <c r="CF146" s="56">
        <v>0</v>
      </c>
      <c r="CG146" s="56">
        <v>43.669699999999999</v>
      </c>
      <c r="CH146" s="56">
        <v>0</v>
      </c>
      <c r="CI146" s="56">
        <v>0</v>
      </c>
      <c r="CJ146" s="56">
        <v>150.697</v>
      </c>
      <c r="CK146" s="56">
        <v>0</v>
      </c>
      <c r="CL146" s="56">
        <v>0</v>
      </c>
      <c r="CM146" s="56">
        <v>0</v>
      </c>
      <c r="CN146" s="56">
        <v>0</v>
      </c>
      <c r="CO146" s="56">
        <v>0</v>
      </c>
      <c r="CP146" s="56">
        <v>0</v>
      </c>
      <c r="CQ146" s="56">
        <v>0</v>
      </c>
      <c r="CR146" s="56">
        <v>0</v>
      </c>
      <c r="CS146" s="56">
        <v>0</v>
      </c>
      <c r="CT146" s="56">
        <v>0</v>
      </c>
      <c r="CU146" s="56">
        <v>20.059999999999999</v>
      </c>
      <c r="CV146" s="56">
        <v>10.29</v>
      </c>
      <c r="CW146" s="56">
        <v>1.17</v>
      </c>
      <c r="CX146" s="56">
        <v>0</v>
      </c>
      <c r="CY146" s="56">
        <v>8.56</v>
      </c>
      <c r="CZ146" s="56">
        <v>5.55</v>
      </c>
      <c r="DA146" s="56">
        <v>14.04</v>
      </c>
      <c r="DB146" s="56">
        <v>21.58</v>
      </c>
      <c r="DC146" s="56">
        <v>1.22</v>
      </c>
      <c r="DD146" s="56">
        <v>82.47</v>
      </c>
      <c r="DE146" s="56">
        <v>40.08</v>
      </c>
      <c r="DF146" s="56">
        <v>0</v>
      </c>
      <c r="DG146" s="56">
        <v>0.53687700000000005</v>
      </c>
      <c r="DH146" s="56">
        <v>1.2753799999999999E-2</v>
      </c>
      <c r="DI146" s="56">
        <v>0</v>
      </c>
      <c r="DJ146" s="56">
        <v>0</v>
      </c>
      <c r="DK146" s="56">
        <v>7.4915999999999996E-2</v>
      </c>
      <c r="DL146" s="56">
        <v>0.149842</v>
      </c>
      <c r="DM146" s="56">
        <v>0.25846799999999998</v>
      </c>
      <c r="DN146" s="56">
        <v>1.0530599999999999E-2</v>
      </c>
      <c r="DO146" s="56">
        <v>1.04339</v>
      </c>
      <c r="DP146" s="56">
        <v>0.54962999999999995</v>
      </c>
      <c r="DQ146" s="56" t="s">
        <v>925</v>
      </c>
      <c r="DR146" s="56" t="s">
        <v>875</v>
      </c>
      <c r="DS146" s="56" t="s">
        <v>22</v>
      </c>
      <c r="DT146" s="56">
        <v>0.143067</v>
      </c>
      <c r="DU146" s="56">
        <v>0.14188799999999999</v>
      </c>
      <c r="DV146" s="56">
        <v>5.3110200000000001</v>
      </c>
      <c r="DW146" s="56">
        <v>10.7784</v>
      </c>
      <c r="DX146" s="56"/>
      <c r="DY146" s="56"/>
      <c r="DZ146" s="56"/>
      <c r="EA146" s="56"/>
      <c r="EB146" s="56"/>
      <c r="EC146" s="56"/>
      <c r="ED146" s="56"/>
      <c r="EE146" s="56"/>
      <c r="EF146" s="56"/>
      <c r="EG146" s="56"/>
      <c r="EH146" s="56"/>
      <c r="EI146" s="56"/>
      <c r="EJ146" s="56"/>
      <c r="EK146" s="56"/>
      <c r="EL146" s="56"/>
      <c r="EM146" s="56"/>
      <c r="EN146" s="56">
        <v>2102.67</v>
      </c>
      <c r="EO146" s="56">
        <v>211.249</v>
      </c>
      <c r="EP146" s="56">
        <v>111.69</v>
      </c>
      <c r="EQ146" s="56">
        <v>0</v>
      </c>
      <c r="ER146" s="56">
        <v>0</v>
      </c>
      <c r="ES146" s="56">
        <v>0</v>
      </c>
      <c r="ET146" s="56">
        <v>0</v>
      </c>
      <c r="EU146" s="56">
        <v>505.55700000000002</v>
      </c>
      <c r="EV146" s="56">
        <v>946.41</v>
      </c>
      <c r="EW146" s="56">
        <v>2025.88</v>
      </c>
      <c r="EX146" s="56">
        <v>119.621</v>
      </c>
      <c r="EY146" s="56">
        <v>6023.08</v>
      </c>
      <c r="EZ146" s="56">
        <v>0</v>
      </c>
      <c r="FA146" s="56">
        <v>0</v>
      </c>
      <c r="FB146" s="56">
        <v>0</v>
      </c>
      <c r="FC146" s="56">
        <v>0</v>
      </c>
      <c r="FD146" s="56">
        <v>107.027</v>
      </c>
      <c r="FE146" s="56">
        <v>0</v>
      </c>
      <c r="FF146" s="56">
        <v>43.669699999999999</v>
      </c>
      <c r="FG146" s="56">
        <v>0</v>
      </c>
      <c r="FH146" s="56">
        <v>0</v>
      </c>
      <c r="FI146" s="56">
        <v>150.697</v>
      </c>
      <c r="FJ146" s="56">
        <v>0</v>
      </c>
      <c r="FK146" s="56">
        <v>0</v>
      </c>
      <c r="FL146" s="56">
        <v>0</v>
      </c>
      <c r="FM146" s="56">
        <v>0</v>
      </c>
      <c r="FN146" s="56">
        <v>0</v>
      </c>
      <c r="FO146" s="56">
        <v>0</v>
      </c>
      <c r="FP146" s="56">
        <v>0</v>
      </c>
      <c r="FQ146" s="56">
        <v>0</v>
      </c>
      <c r="FR146" s="56">
        <v>0</v>
      </c>
      <c r="FS146" s="56">
        <v>0</v>
      </c>
      <c r="FT146" s="56">
        <v>18.73</v>
      </c>
      <c r="FU146" s="56">
        <v>7.3</v>
      </c>
      <c r="FV146" s="56">
        <v>1.17</v>
      </c>
      <c r="FW146" s="56">
        <v>0</v>
      </c>
      <c r="FX146" s="56">
        <v>8.56</v>
      </c>
      <c r="FY146" s="56">
        <v>0</v>
      </c>
      <c r="FZ146" s="56">
        <v>0</v>
      </c>
      <c r="GA146" s="56">
        <v>5.55</v>
      </c>
      <c r="GB146" s="56">
        <v>13.98</v>
      </c>
      <c r="GC146" s="56">
        <v>21.58</v>
      </c>
      <c r="GD146" s="56">
        <v>1.22</v>
      </c>
      <c r="GE146" s="56">
        <v>78.09</v>
      </c>
      <c r="GF146" s="56">
        <v>0</v>
      </c>
      <c r="GG146" s="56">
        <v>0.39498800000000001</v>
      </c>
      <c r="GH146" s="56">
        <v>1.2753799999999999E-2</v>
      </c>
      <c r="GI146" s="56">
        <v>0</v>
      </c>
      <c r="GJ146" s="56">
        <v>0</v>
      </c>
      <c r="GK146" s="56">
        <v>0</v>
      </c>
      <c r="GL146" s="56">
        <v>0</v>
      </c>
      <c r="GM146" s="56">
        <v>7.4915999999999996E-2</v>
      </c>
      <c r="GN146" s="56">
        <v>0.14866399999999999</v>
      </c>
      <c r="GO146" s="56">
        <v>0.25846799999999998</v>
      </c>
      <c r="GP146" s="56">
        <v>1.0530599999999999E-2</v>
      </c>
      <c r="GQ146" s="56">
        <v>0.90032000000000001</v>
      </c>
      <c r="GR146" s="56">
        <v>3690.89</v>
      </c>
      <c r="GS146" s="56">
        <v>1095.0899999999999</v>
      </c>
      <c r="GT146" s="56">
        <v>111.69</v>
      </c>
      <c r="GU146" s="56">
        <v>0</v>
      </c>
      <c r="GV146" s="56">
        <v>0</v>
      </c>
      <c r="GW146" s="56">
        <v>2135</v>
      </c>
      <c r="GX146" s="56">
        <v>930.00099999999998</v>
      </c>
      <c r="GY146" s="56">
        <v>2637.81</v>
      </c>
      <c r="GZ146" s="56">
        <v>297.5</v>
      </c>
      <c r="HA146" s="56">
        <v>10898</v>
      </c>
      <c r="HB146" s="56">
        <v>0</v>
      </c>
      <c r="HC146" s="56">
        <v>0</v>
      </c>
      <c r="HD146" s="56">
        <v>0</v>
      </c>
      <c r="HE146" s="56">
        <v>0</v>
      </c>
      <c r="HF146" s="56">
        <v>161.63900000000001</v>
      </c>
      <c r="HG146" s="56">
        <v>0</v>
      </c>
      <c r="HH146" s="56">
        <v>65.400000000000006</v>
      </c>
      <c r="HI146" s="56">
        <v>0</v>
      </c>
      <c r="HJ146" s="56">
        <v>0</v>
      </c>
      <c r="HK146" s="56">
        <v>227.03899999999999</v>
      </c>
      <c r="HL146" s="56">
        <v>0</v>
      </c>
      <c r="HM146" s="56">
        <v>0</v>
      </c>
      <c r="HN146" s="56">
        <v>0</v>
      </c>
      <c r="HO146" s="56">
        <v>0</v>
      </c>
      <c r="HP146" s="56">
        <v>0</v>
      </c>
      <c r="HQ146" s="56">
        <v>0</v>
      </c>
      <c r="HR146" s="56">
        <v>0</v>
      </c>
      <c r="HS146" s="56">
        <v>0</v>
      </c>
      <c r="HT146" s="56">
        <v>0</v>
      </c>
      <c r="HU146" s="56">
        <v>0</v>
      </c>
      <c r="HV146" s="56">
        <v>32.94</v>
      </c>
      <c r="HW146" s="56">
        <v>41.16</v>
      </c>
      <c r="HX146" s="56">
        <v>1.17</v>
      </c>
      <c r="HY146" s="56">
        <v>0</v>
      </c>
      <c r="HZ146" s="56">
        <v>12.93</v>
      </c>
      <c r="IA146" s="56">
        <v>23.83</v>
      </c>
      <c r="IB146" s="56">
        <v>14.92</v>
      </c>
      <c r="IC146" s="56">
        <v>28.35</v>
      </c>
      <c r="ID146" s="56">
        <v>2.86</v>
      </c>
      <c r="IE146" s="56">
        <v>158.16</v>
      </c>
      <c r="IF146" s="56">
        <v>0</v>
      </c>
      <c r="IG146" s="56">
        <v>2.2516400000000001</v>
      </c>
      <c r="IH146" s="56">
        <v>1.2753799999999999E-2</v>
      </c>
      <c r="II146" s="56">
        <v>0</v>
      </c>
      <c r="IJ146" s="56">
        <v>0</v>
      </c>
      <c r="IK146" s="56">
        <v>0.33579999999999999</v>
      </c>
      <c r="IL146" s="56">
        <v>0.11074100000000001</v>
      </c>
      <c r="IM146" s="56">
        <v>0.35138000000000003</v>
      </c>
      <c r="IN146" s="56">
        <v>4.1461199999999997E-3</v>
      </c>
      <c r="IO146" s="56">
        <v>3.0664600000000002</v>
      </c>
      <c r="IP146" s="56">
        <v>44.3</v>
      </c>
      <c r="IQ146" s="56">
        <v>0</v>
      </c>
      <c r="IR146" s="56">
        <v>46.8</v>
      </c>
      <c r="IS146" s="56">
        <v>0</v>
      </c>
      <c r="IT146" s="56">
        <v>0</v>
      </c>
      <c r="IU146" s="56">
        <v>27.2</v>
      </c>
      <c r="IV146" s="56">
        <v>8.56</v>
      </c>
      <c r="IW146" s="56">
        <v>31.52</v>
      </c>
      <c r="IX146" s="56">
        <v>8.56</v>
      </c>
      <c r="IY146" s="56">
        <v>27.2</v>
      </c>
      <c r="IZ146" s="56">
        <v>8.56</v>
      </c>
      <c r="JA146" s="56">
        <v>75.27</v>
      </c>
      <c r="JB146" s="56">
        <v>12.93</v>
      </c>
      <c r="JC146" s="56">
        <v>1</v>
      </c>
      <c r="JD146" s="56"/>
      <c r="JE146" s="56"/>
      <c r="JF146" s="56"/>
      <c r="JG146" s="56"/>
      <c r="JH146" s="56"/>
      <c r="JI146" s="56"/>
      <c r="JJ146" s="56"/>
      <c r="JK146" s="56"/>
      <c r="JL146" s="56"/>
      <c r="JM146" s="56"/>
      <c r="JN146" s="56"/>
      <c r="JO146" s="56"/>
    </row>
    <row r="147" spans="1:275" x14ac:dyDescent="0.25">
      <c r="A147" s="58">
        <v>43069.352256944447</v>
      </c>
      <c r="B147" s="56" t="s">
        <v>434</v>
      </c>
      <c r="C147" s="56" t="s">
        <v>676</v>
      </c>
      <c r="D147" s="56">
        <v>12</v>
      </c>
      <c r="E147" s="56">
        <v>1</v>
      </c>
      <c r="F147" s="56">
        <v>2100</v>
      </c>
      <c r="G147" s="56" t="s">
        <v>104</v>
      </c>
      <c r="H147" s="56" t="s">
        <v>105</v>
      </c>
      <c r="I147" s="56">
        <v>4.3</v>
      </c>
      <c r="J147" s="56">
        <v>45.7</v>
      </c>
      <c r="K147" s="56">
        <v>2111.9899999999998</v>
      </c>
      <c r="L147" s="56">
        <v>208.041</v>
      </c>
      <c r="M147" s="56">
        <v>111.69</v>
      </c>
      <c r="N147" s="56">
        <v>0</v>
      </c>
      <c r="O147" s="56">
        <v>0</v>
      </c>
      <c r="P147" s="56">
        <v>0</v>
      </c>
      <c r="Q147" s="56">
        <v>0</v>
      </c>
      <c r="R147" s="56">
        <v>505.55700000000002</v>
      </c>
      <c r="S147" s="56">
        <v>2018.62</v>
      </c>
      <c r="T147" s="56">
        <v>2025.88</v>
      </c>
      <c r="U147" s="56">
        <v>119.621</v>
      </c>
      <c r="V147" s="56">
        <v>7101.41</v>
      </c>
      <c r="W147" s="56">
        <v>0</v>
      </c>
      <c r="X147" s="56">
        <v>0</v>
      </c>
      <c r="Y147" s="56">
        <v>0</v>
      </c>
      <c r="Z147" s="56">
        <v>0</v>
      </c>
      <c r="AA147" s="56">
        <v>0</v>
      </c>
      <c r="AB147" s="56">
        <v>0</v>
      </c>
      <c r="AC147" s="56">
        <v>0</v>
      </c>
      <c r="AD147" s="56">
        <v>0</v>
      </c>
      <c r="AE147" s="56">
        <v>0</v>
      </c>
      <c r="AF147" s="56">
        <v>0</v>
      </c>
      <c r="AG147" s="56">
        <v>0</v>
      </c>
      <c r="AH147" s="56">
        <v>0</v>
      </c>
      <c r="AI147" s="56">
        <v>0</v>
      </c>
      <c r="AJ147" s="56">
        <v>0</v>
      </c>
      <c r="AK147" s="56">
        <v>10.7027</v>
      </c>
      <c r="AL147" s="56">
        <v>0</v>
      </c>
      <c r="AM147" s="56">
        <v>0</v>
      </c>
      <c r="AN147" s="56">
        <v>0</v>
      </c>
      <c r="AO147" s="56">
        <v>0</v>
      </c>
      <c r="AP147" s="56">
        <v>10.7027</v>
      </c>
      <c r="AQ147" s="56">
        <v>18.809999999999999</v>
      </c>
      <c r="AR147" s="56">
        <v>7.13</v>
      </c>
      <c r="AS147" s="56">
        <v>1.17</v>
      </c>
      <c r="AT147" s="56">
        <v>0</v>
      </c>
      <c r="AU147" s="56">
        <v>16.75</v>
      </c>
      <c r="AV147" s="56">
        <v>0</v>
      </c>
      <c r="AW147" s="56">
        <v>0</v>
      </c>
      <c r="AX147" s="56">
        <v>5.55</v>
      </c>
      <c r="AY147" s="56">
        <v>22.64</v>
      </c>
      <c r="AZ147" s="56">
        <v>21.58</v>
      </c>
      <c r="BA147" s="56">
        <v>1.22</v>
      </c>
      <c r="BB147" s="56">
        <v>94.85</v>
      </c>
      <c r="BC147" s="56">
        <v>43.86</v>
      </c>
      <c r="BD147" s="56">
        <v>0</v>
      </c>
      <c r="BE147" s="56">
        <v>0.384405</v>
      </c>
      <c r="BF147" s="56">
        <v>1.2753799999999999E-2</v>
      </c>
      <c r="BG147" s="56">
        <v>0</v>
      </c>
      <c r="BH147" s="56">
        <v>0</v>
      </c>
      <c r="BI147" s="56">
        <v>0</v>
      </c>
      <c r="BJ147" s="56">
        <v>0</v>
      </c>
      <c r="BK147" s="56">
        <v>7.4915999999999996E-2</v>
      </c>
      <c r="BL147" s="56">
        <v>0.29204599999999997</v>
      </c>
      <c r="BM147" s="56">
        <v>0.25846799999999998</v>
      </c>
      <c r="BN147" s="56">
        <v>1.0530599999999999E-2</v>
      </c>
      <c r="BO147" s="56">
        <v>1.03312</v>
      </c>
      <c r="BP147" s="56">
        <v>0.39715899999999998</v>
      </c>
      <c r="BQ147" s="56">
        <v>2258.59</v>
      </c>
      <c r="BR147" s="56">
        <v>273.38099999999997</v>
      </c>
      <c r="BS147" s="56">
        <v>111.69</v>
      </c>
      <c r="BT147" s="56">
        <v>0</v>
      </c>
      <c r="BU147" s="56">
        <v>0</v>
      </c>
      <c r="BV147" s="56">
        <v>505.55700000000002</v>
      </c>
      <c r="BW147" s="56">
        <v>2023.66</v>
      </c>
      <c r="BX147" s="56">
        <v>2025.88</v>
      </c>
      <c r="BY147" s="56">
        <v>119.621</v>
      </c>
      <c r="BZ147" s="56">
        <v>7318.37</v>
      </c>
      <c r="CA147" s="56">
        <v>0</v>
      </c>
      <c r="CB147" s="56">
        <v>0</v>
      </c>
      <c r="CC147" s="56">
        <v>0</v>
      </c>
      <c r="CD147" s="56">
        <v>0</v>
      </c>
      <c r="CE147" s="56">
        <v>0</v>
      </c>
      <c r="CF147" s="56">
        <v>0</v>
      </c>
      <c r="CG147" s="56">
        <v>0</v>
      </c>
      <c r="CH147" s="56">
        <v>0</v>
      </c>
      <c r="CI147" s="56">
        <v>0</v>
      </c>
      <c r="CJ147" s="56">
        <v>0</v>
      </c>
      <c r="CK147" s="56">
        <v>0</v>
      </c>
      <c r="CL147" s="56">
        <v>0</v>
      </c>
      <c r="CM147" s="56">
        <v>0</v>
      </c>
      <c r="CN147" s="56">
        <v>0</v>
      </c>
      <c r="CO147" s="56">
        <v>10.7027</v>
      </c>
      <c r="CP147" s="56">
        <v>0</v>
      </c>
      <c r="CQ147" s="56">
        <v>0</v>
      </c>
      <c r="CR147" s="56">
        <v>0</v>
      </c>
      <c r="CS147" s="56">
        <v>0</v>
      </c>
      <c r="CT147" s="56">
        <v>10.7027</v>
      </c>
      <c r="CU147" s="56">
        <v>20.14</v>
      </c>
      <c r="CV147" s="56">
        <v>10.1</v>
      </c>
      <c r="CW147" s="56">
        <v>1.17</v>
      </c>
      <c r="CX147" s="56">
        <v>0</v>
      </c>
      <c r="CY147" s="56">
        <v>16.75</v>
      </c>
      <c r="CZ147" s="56">
        <v>5.55</v>
      </c>
      <c r="DA147" s="56">
        <v>22.7</v>
      </c>
      <c r="DB147" s="56">
        <v>21.58</v>
      </c>
      <c r="DC147" s="56">
        <v>1.22</v>
      </c>
      <c r="DD147" s="56">
        <v>99.21</v>
      </c>
      <c r="DE147" s="56">
        <v>48.16</v>
      </c>
      <c r="DF147" s="56">
        <v>0</v>
      </c>
      <c r="DG147" s="56">
        <v>0.52598400000000001</v>
      </c>
      <c r="DH147" s="56">
        <v>1.2753799999999999E-2</v>
      </c>
      <c r="DI147" s="56">
        <v>0</v>
      </c>
      <c r="DJ147" s="56">
        <v>0</v>
      </c>
      <c r="DK147" s="56">
        <v>7.4915999999999996E-2</v>
      </c>
      <c r="DL147" s="56">
        <v>0.29322700000000002</v>
      </c>
      <c r="DM147" s="56">
        <v>0.25846799999999998</v>
      </c>
      <c r="DN147" s="56">
        <v>1.0530599999999999E-2</v>
      </c>
      <c r="DO147" s="56">
        <v>1.17588</v>
      </c>
      <c r="DP147" s="56">
        <v>0.53873800000000005</v>
      </c>
      <c r="DQ147" s="56" t="s">
        <v>925</v>
      </c>
      <c r="DR147" s="56" t="s">
        <v>875</v>
      </c>
      <c r="DS147" s="56" t="s">
        <v>22</v>
      </c>
      <c r="DT147" s="56">
        <v>0.142761</v>
      </c>
      <c r="DU147" s="56">
        <v>0.14157900000000001</v>
      </c>
      <c r="DV147" s="56">
        <v>4.3947200000000004</v>
      </c>
      <c r="DW147" s="56">
        <v>8.9285700000000006</v>
      </c>
      <c r="DX147" s="56"/>
      <c r="DY147" s="56"/>
      <c r="DZ147" s="56"/>
      <c r="EA147" s="56"/>
      <c r="EB147" s="56"/>
      <c r="EC147" s="56"/>
      <c r="ED147" s="56"/>
      <c r="EE147" s="56"/>
      <c r="EF147" s="56"/>
      <c r="EG147" s="56"/>
      <c r="EH147" s="56"/>
      <c r="EI147" s="56"/>
      <c r="EJ147" s="56"/>
      <c r="EK147" s="56"/>
      <c r="EL147" s="56"/>
      <c r="EM147" s="56"/>
      <c r="EN147" s="56">
        <v>2111.9899999999998</v>
      </c>
      <c r="EO147" s="56">
        <v>208.041</v>
      </c>
      <c r="EP147" s="56">
        <v>111.69</v>
      </c>
      <c r="EQ147" s="56">
        <v>0</v>
      </c>
      <c r="ER147" s="56">
        <v>0</v>
      </c>
      <c r="ES147" s="56">
        <v>0</v>
      </c>
      <c r="ET147" s="56">
        <v>0</v>
      </c>
      <c r="EU147" s="56">
        <v>505.55700000000002</v>
      </c>
      <c r="EV147" s="56">
        <v>2018.62</v>
      </c>
      <c r="EW147" s="56">
        <v>2025.88</v>
      </c>
      <c r="EX147" s="56">
        <v>119.621</v>
      </c>
      <c r="EY147" s="56">
        <v>7101.41</v>
      </c>
      <c r="EZ147" s="56">
        <v>0</v>
      </c>
      <c r="FA147" s="56">
        <v>0</v>
      </c>
      <c r="FB147" s="56">
        <v>0</v>
      </c>
      <c r="FC147" s="56">
        <v>0</v>
      </c>
      <c r="FD147" s="56">
        <v>0</v>
      </c>
      <c r="FE147" s="56">
        <v>0</v>
      </c>
      <c r="FF147" s="56">
        <v>0</v>
      </c>
      <c r="FG147" s="56">
        <v>0</v>
      </c>
      <c r="FH147" s="56">
        <v>0</v>
      </c>
      <c r="FI147" s="56">
        <v>0</v>
      </c>
      <c r="FJ147" s="56">
        <v>0</v>
      </c>
      <c r="FK147" s="56">
        <v>0</v>
      </c>
      <c r="FL147" s="56">
        <v>0</v>
      </c>
      <c r="FM147" s="56">
        <v>0</v>
      </c>
      <c r="FN147" s="56">
        <v>10.7027</v>
      </c>
      <c r="FO147" s="56">
        <v>0</v>
      </c>
      <c r="FP147" s="56">
        <v>0</v>
      </c>
      <c r="FQ147" s="56">
        <v>0</v>
      </c>
      <c r="FR147" s="56">
        <v>0</v>
      </c>
      <c r="FS147" s="56">
        <v>10.7027</v>
      </c>
      <c r="FT147" s="56">
        <v>18.809999999999999</v>
      </c>
      <c r="FU147" s="56">
        <v>7.13</v>
      </c>
      <c r="FV147" s="56">
        <v>1.17</v>
      </c>
      <c r="FW147" s="56">
        <v>0</v>
      </c>
      <c r="FX147" s="56">
        <v>16.75</v>
      </c>
      <c r="FY147" s="56">
        <v>0</v>
      </c>
      <c r="FZ147" s="56">
        <v>0</v>
      </c>
      <c r="GA147" s="56">
        <v>5.55</v>
      </c>
      <c r="GB147" s="56">
        <v>22.64</v>
      </c>
      <c r="GC147" s="56">
        <v>21.58</v>
      </c>
      <c r="GD147" s="56">
        <v>1.22</v>
      </c>
      <c r="GE147" s="56">
        <v>94.85</v>
      </c>
      <c r="GF147" s="56">
        <v>0</v>
      </c>
      <c r="GG147" s="56">
        <v>0.384405</v>
      </c>
      <c r="GH147" s="56">
        <v>1.2753799999999999E-2</v>
      </c>
      <c r="GI147" s="56">
        <v>0</v>
      </c>
      <c r="GJ147" s="56">
        <v>0</v>
      </c>
      <c r="GK147" s="56">
        <v>0</v>
      </c>
      <c r="GL147" s="56">
        <v>0</v>
      </c>
      <c r="GM147" s="56">
        <v>7.4915999999999996E-2</v>
      </c>
      <c r="GN147" s="56">
        <v>0.29204599999999997</v>
      </c>
      <c r="GO147" s="56">
        <v>0.25846799999999998</v>
      </c>
      <c r="GP147" s="56">
        <v>1.0530599999999999E-2</v>
      </c>
      <c r="GQ147" s="56">
        <v>1.03312</v>
      </c>
      <c r="GR147" s="56">
        <v>3743.37</v>
      </c>
      <c r="GS147" s="56">
        <v>1054.78</v>
      </c>
      <c r="GT147" s="56">
        <v>111.69</v>
      </c>
      <c r="GU147" s="56">
        <v>0</v>
      </c>
      <c r="GV147" s="56">
        <v>0</v>
      </c>
      <c r="GW147" s="56">
        <v>2135</v>
      </c>
      <c r="GX147" s="56">
        <v>2349</v>
      </c>
      <c r="GY147" s="56">
        <v>2531</v>
      </c>
      <c r="GZ147" s="56">
        <v>297.5</v>
      </c>
      <c r="HA147" s="56">
        <v>12222.3</v>
      </c>
      <c r="HB147" s="56">
        <v>0</v>
      </c>
      <c r="HC147" s="56">
        <v>0</v>
      </c>
      <c r="HD147" s="56">
        <v>0</v>
      </c>
      <c r="HE147" s="56">
        <v>0</v>
      </c>
      <c r="HF147" s="56">
        <v>0</v>
      </c>
      <c r="HG147" s="56">
        <v>0</v>
      </c>
      <c r="HH147" s="56">
        <v>0</v>
      </c>
      <c r="HI147" s="56">
        <v>0</v>
      </c>
      <c r="HJ147" s="56">
        <v>0</v>
      </c>
      <c r="HK147" s="56">
        <v>0</v>
      </c>
      <c r="HL147" s="56">
        <v>0</v>
      </c>
      <c r="HM147" s="56">
        <v>0</v>
      </c>
      <c r="HN147" s="56">
        <v>0</v>
      </c>
      <c r="HO147" s="56">
        <v>0</v>
      </c>
      <c r="HP147" s="56">
        <v>16.163900000000002</v>
      </c>
      <c r="HQ147" s="56">
        <v>0</v>
      </c>
      <c r="HR147" s="56">
        <v>0</v>
      </c>
      <c r="HS147" s="56">
        <v>0</v>
      </c>
      <c r="HT147" s="56">
        <v>0</v>
      </c>
      <c r="HU147" s="56">
        <v>16.163900000000002</v>
      </c>
      <c r="HV147" s="56">
        <v>33.409999999999997</v>
      </c>
      <c r="HW147" s="56">
        <v>40.19</v>
      </c>
      <c r="HX147" s="56">
        <v>1.17</v>
      </c>
      <c r="HY147" s="56">
        <v>0</v>
      </c>
      <c r="HZ147" s="56">
        <v>25.29</v>
      </c>
      <c r="IA147" s="56">
        <v>23.83</v>
      </c>
      <c r="IB147" s="56">
        <v>25.03</v>
      </c>
      <c r="IC147" s="56">
        <v>27.2</v>
      </c>
      <c r="ID147" s="56">
        <v>2.86</v>
      </c>
      <c r="IE147" s="56">
        <v>178.98</v>
      </c>
      <c r="IF147" s="56">
        <v>0</v>
      </c>
      <c r="IG147" s="56">
        <v>2.20757</v>
      </c>
      <c r="IH147" s="56">
        <v>1.2753799999999999E-2</v>
      </c>
      <c r="II147" s="56">
        <v>0</v>
      </c>
      <c r="IJ147" s="56">
        <v>0</v>
      </c>
      <c r="IK147" s="56">
        <v>0.33579999999999999</v>
      </c>
      <c r="IL147" s="56">
        <v>0.299765</v>
      </c>
      <c r="IM147" s="56">
        <v>0.33715200000000001</v>
      </c>
      <c r="IN147" s="56">
        <v>4.1461199999999997E-3</v>
      </c>
      <c r="IO147" s="56">
        <v>3.19719</v>
      </c>
      <c r="IP147" s="56">
        <v>45.7</v>
      </c>
      <c r="IQ147" s="56">
        <v>0</v>
      </c>
      <c r="IR147" s="56">
        <v>47.8</v>
      </c>
      <c r="IS147" s="56">
        <v>0</v>
      </c>
      <c r="IT147" s="56">
        <v>0</v>
      </c>
      <c r="IU147" s="56">
        <v>27.11</v>
      </c>
      <c r="IV147" s="56">
        <v>16.75</v>
      </c>
      <c r="IW147" s="56">
        <v>31.41</v>
      </c>
      <c r="IX147" s="56">
        <v>16.75</v>
      </c>
      <c r="IY147" s="56">
        <v>27.11</v>
      </c>
      <c r="IZ147" s="56">
        <v>16.75</v>
      </c>
      <c r="JA147" s="56">
        <v>74.77</v>
      </c>
      <c r="JB147" s="56">
        <v>25.29</v>
      </c>
      <c r="JC147" s="56">
        <v>1</v>
      </c>
      <c r="JD147" s="56"/>
      <c r="JE147" s="56"/>
      <c r="JF147" s="56"/>
      <c r="JG147" s="56"/>
      <c r="JH147" s="56"/>
      <c r="JI147" s="56"/>
      <c r="JJ147" s="56"/>
      <c r="JK147" s="56"/>
      <c r="JL147" s="56"/>
      <c r="JM147" s="56"/>
      <c r="JN147" s="56"/>
      <c r="JO147" s="56"/>
    </row>
    <row r="148" spans="1:275" x14ac:dyDescent="0.25">
      <c r="A148" s="58">
        <v>43069.352256944447</v>
      </c>
      <c r="B148" s="56" t="s">
        <v>435</v>
      </c>
      <c r="C148" s="56" t="s">
        <v>677</v>
      </c>
      <c r="D148" s="56">
        <v>12</v>
      </c>
      <c r="E148" s="56">
        <v>1</v>
      </c>
      <c r="F148" s="56">
        <v>2100</v>
      </c>
      <c r="G148" s="56" t="s">
        <v>104</v>
      </c>
      <c r="H148" s="56" t="s">
        <v>105</v>
      </c>
      <c r="I148" s="56">
        <v>2.97</v>
      </c>
      <c r="J148" s="56">
        <v>45.1</v>
      </c>
      <c r="K148" s="56">
        <v>2125.87</v>
      </c>
      <c r="L148" s="56">
        <v>207.14500000000001</v>
      </c>
      <c r="M148" s="56">
        <v>111.69</v>
      </c>
      <c r="N148" s="56">
        <v>0</v>
      </c>
      <c r="O148" s="56">
        <v>1002.03</v>
      </c>
      <c r="P148" s="56">
        <v>0</v>
      </c>
      <c r="Q148" s="56">
        <v>0</v>
      </c>
      <c r="R148" s="56">
        <v>505.55700000000002</v>
      </c>
      <c r="S148" s="56">
        <v>940.60199999999998</v>
      </c>
      <c r="T148" s="56">
        <v>2025.88</v>
      </c>
      <c r="U148" s="56">
        <v>119.621</v>
      </c>
      <c r="V148" s="56">
        <v>7038.4</v>
      </c>
      <c r="W148" s="56">
        <v>0</v>
      </c>
      <c r="X148" s="56">
        <v>0</v>
      </c>
      <c r="Y148" s="56">
        <v>0</v>
      </c>
      <c r="Z148" s="56">
        <v>0</v>
      </c>
      <c r="AA148" s="56">
        <v>0</v>
      </c>
      <c r="AB148" s="56">
        <v>0</v>
      </c>
      <c r="AC148" s="56">
        <v>43.669699999999999</v>
      </c>
      <c r="AD148" s="56">
        <v>0</v>
      </c>
      <c r="AE148" s="56">
        <v>0</v>
      </c>
      <c r="AF148" s="56">
        <v>43.669699999999999</v>
      </c>
      <c r="AG148" s="56">
        <v>0</v>
      </c>
      <c r="AH148" s="56">
        <v>0</v>
      </c>
      <c r="AI148" s="56">
        <v>0</v>
      </c>
      <c r="AJ148" s="56">
        <v>0</v>
      </c>
      <c r="AK148" s="56">
        <v>0</v>
      </c>
      <c r="AL148" s="56">
        <v>0</v>
      </c>
      <c r="AM148" s="56">
        <v>0</v>
      </c>
      <c r="AN148" s="56">
        <v>0</v>
      </c>
      <c r="AO148" s="56">
        <v>0</v>
      </c>
      <c r="AP148" s="56">
        <v>0</v>
      </c>
      <c r="AQ148" s="56">
        <v>18.940000000000001</v>
      </c>
      <c r="AR148" s="56">
        <v>7.11</v>
      </c>
      <c r="AS148" s="56">
        <v>1.17</v>
      </c>
      <c r="AT148" s="56">
        <v>0</v>
      </c>
      <c r="AU148" s="56">
        <v>9.89</v>
      </c>
      <c r="AV148" s="56">
        <v>0</v>
      </c>
      <c r="AW148" s="56">
        <v>0</v>
      </c>
      <c r="AX148" s="56">
        <v>5.55</v>
      </c>
      <c r="AY148" s="56">
        <v>13.92</v>
      </c>
      <c r="AZ148" s="56">
        <v>21.58</v>
      </c>
      <c r="BA148" s="56">
        <v>1.22</v>
      </c>
      <c r="BB148" s="56">
        <v>79.38</v>
      </c>
      <c r="BC148" s="56">
        <v>37.11</v>
      </c>
      <c r="BD148" s="56">
        <v>0</v>
      </c>
      <c r="BE148" s="56">
        <v>0.38297500000000001</v>
      </c>
      <c r="BF148" s="56">
        <v>1.2753799999999999E-2</v>
      </c>
      <c r="BG148" s="56">
        <v>0</v>
      </c>
      <c r="BH148" s="56">
        <v>5.2674899999999997E-2</v>
      </c>
      <c r="BI148" s="56">
        <v>0</v>
      </c>
      <c r="BJ148" s="56">
        <v>0</v>
      </c>
      <c r="BK148" s="56">
        <v>7.4915999999999996E-2</v>
      </c>
      <c r="BL148" s="56">
        <v>0.14810400000000001</v>
      </c>
      <c r="BM148" s="56">
        <v>0.25846799999999998</v>
      </c>
      <c r="BN148" s="56">
        <v>1.0530599999999999E-2</v>
      </c>
      <c r="BO148" s="56">
        <v>0.94042199999999998</v>
      </c>
      <c r="BP148" s="56">
        <v>0.44840400000000002</v>
      </c>
      <c r="BQ148" s="56">
        <v>2248.8000000000002</v>
      </c>
      <c r="BR148" s="56">
        <v>277.34500000000003</v>
      </c>
      <c r="BS148" s="56">
        <v>111.69</v>
      </c>
      <c r="BT148" s="56">
        <v>0</v>
      </c>
      <c r="BU148" s="56">
        <v>0</v>
      </c>
      <c r="BV148" s="56">
        <v>505.55700000000002</v>
      </c>
      <c r="BW148" s="56">
        <v>951.43499999999995</v>
      </c>
      <c r="BX148" s="56">
        <v>2025.88</v>
      </c>
      <c r="BY148" s="56">
        <v>119.621</v>
      </c>
      <c r="BZ148" s="56">
        <v>6240.33</v>
      </c>
      <c r="CA148" s="56">
        <v>0</v>
      </c>
      <c r="CB148" s="56">
        <v>0</v>
      </c>
      <c r="CC148" s="56">
        <v>0</v>
      </c>
      <c r="CD148" s="56">
        <v>0</v>
      </c>
      <c r="CE148" s="56">
        <v>107.027</v>
      </c>
      <c r="CF148" s="56">
        <v>0</v>
      </c>
      <c r="CG148" s="56">
        <v>43.669699999999999</v>
      </c>
      <c r="CH148" s="56">
        <v>0</v>
      </c>
      <c r="CI148" s="56">
        <v>0</v>
      </c>
      <c r="CJ148" s="56">
        <v>150.697</v>
      </c>
      <c r="CK148" s="56">
        <v>0</v>
      </c>
      <c r="CL148" s="56">
        <v>0</v>
      </c>
      <c r="CM148" s="56">
        <v>0</v>
      </c>
      <c r="CN148" s="56">
        <v>0</v>
      </c>
      <c r="CO148" s="56">
        <v>0</v>
      </c>
      <c r="CP148" s="56">
        <v>0</v>
      </c>
      <c r="CQ148" s="56">
        <v>0</v>
      </c>
      <c r="CR148" s="56">
        <v>0</v>
      </c>
      <c r="CS148" s="56">
        <v>0</v>
      </c>
      <c r="CT148" s="56">
        <v>0</v>
      </c>
      <c r="CU148" s="56">
        <v>20.059999999999999</v>
      </c>
      <c r="CV148" s="56">
        <v>10.29</v>
      </c>
      <c r="CW148" s="56">
        <v>1.17</v>
      </c>
      <c r="CX148" s="56">
        <v>0</v>
      </c>
      <c r="CY148" s="56">
        <v>8.56</v>
      </c>
      <c r="CZ148" s="56">
        <v>5.55</v>
      </c>
      <c r="DA148" s="56">
        <v>14.04</v>
      </c>
      <c r="DB148" s="56">
        <v>21.58</v>
      </c>
      <c r="DC148" s="56">
        <v>1.22</v>
      </c>
      <c r="DD148" s="56">
        <v>82.47</v>
      </c>
      <c r="DE148" s="56">
        <v>40.08</v>
      </c>
      <c r="DF148" s="56">
        <v>0</v>
      </c>
      <c r="DG148" s="56">
        <v>0.53687700000000005</v>
      </c>
      <c r="DH148" s="56">
        <v>1.2753799999999999E-2</v>
      </c>
      <c r="DI148" s="56">
        <v>0</v>
      </c>
      <c r="DJ148" s="56">
        <v>0</v>
      </c>
      <c r="DK148" s="56">
        <v>7.4915999999999996E-2</v>
      </c>
      <c r="DL148" s="56">
        <v>0.149842</v>
      </c>
      <c r="DM148" s="56">
        <v>0.25846799999999998</v>
      </c>
      <c r="DN148" s="56">
        <v>1.0530599999999999E-2</v>
      </c>
      <c r="DO148" s="56">
        <v>1.04339</v>
      </c>
      <c r="DP148" s="56">
        <v>0.54962999999999995</v>
      </c>
      <c r="DQ148" s="56" t="s">
        <v>925</v>
      </c>
      <c r="DR148" s="56" t="s">
        <v>875</v>
      </c>
      <c r="DS148" s="56" t="s">
        <v>22</v>
      </c>
      <c r="DT148" s="56">
        <v>0.102965</v>
      </c>
      <c r="DU148" s="56">
        <v>0.101227</v>
      </c>
      <c r="DV148" s="56">
        <v>3.74682</v>
      </c>
      <c r="DW148" s="56">
        <v>7.4101800000000004</v>
      </c>
      <c r="DX148" s="56"/>
      <c r="DY148" s="56"/>
      <c r="DZ148" s="56"/>
      <c r="EA148" s="56"/>
      <c r="EB148" s="56"/>
      <c r="EC148" s="56"/>
      <c r="ED148" s="56"/>
      <c r="EE148" s="56"/>
      <c r="EF148" s="56"/>
      <c r="EG148" s="56"/>
      <c r="EH148" s="56"/>
      <c r="EI148" s="56"/>
      <c r="EJ148" s="56"/>
      <c r="EK148" s="56"/>
      <c r="EL148" s="56"/>
      <c r="EM148" s="56"/>
      <c r="EN148" s="56">
        <v>2125.87</v>
      </c>
      <c r="EO148" s="56">
        <v>207.14500000000001</v>
      </c>
      <c r="EP148" s="56">
        <v>111.69</v>
      </c>
      <c r="EQ148" s="56">
        <v>0</v>
      </c>
      <c r="ER148" s="56">
        <v>1002.03</v>
      </c>
      <c r="ES148" s="56">
        <v>0</v>
      </c>
      <c r="ET148" s="56">
        <v>0</v>
      </c>
      <c r="EU148" s="56">
        <v>505.55700000000002</v>
      </c>
      <c r="EV148" s="56">
        <v>940.60199999999998</v>
      </c>
      <c r="EW148" s="56">
        <v>2025.88</v>
      </c>
      <c r="EX148" s="56">
        <v>119.621</v>
      </c>
      <c r="EY148" s="56">
        <v>7038.4</v>
      </c>
      <c r="EZ148" s="56">
        <v>0</v>
      </c>
      <c r="FA148" s="56">
        <v>0</v>
      </c>
      <c r="FB148" s="56">
        <v>0</v>
      </c>
      <c r="FC148" s="56">
        <v>0</v>
      </c>
      <c r="FD148" s="56">
        <v>0</v>
      </c>
      <c r="FE148" s="56">
        <v>0</v>
      </c>
      <c r="FF148" s="56">
        <v>43.669699999999999</v>
      </c>
      <c r="FG148" s="56">
        <v>0</v>
      </c>
      <c r="FH148" s="56">
        <v>0</v>
      </c>
      <c r="FI148" s="56">
        <v>43.669699999999999</v>
      </c>
      <c r="FJ148" s="56">
        <v>0</v>
      </c>
      <c r="FK148" s="56">
        <v>0</v>
      </c>
      <c r="FL148" s="56">
        <v>0</v>
      </c>
      <c r="FM148" s="56">
        <v>0</v>
      </c>
      <c r="FN148" s="56">
        <v>0</v>
      </c>
      <c r="FO148" s="56">
        <v>0</v>
      </c>
      <c r="FP148" s="56">
        <v>0</v>
      </c>
      <c r="FQ148" s="56">
        <v>0</v>
      </c>
      <c r="FR148" s="56">
        <v>0</v>
      </c>
      <c r="FS148" s="56">
        <v>0</v>
      </c>
      <c r="FT148" s="56">
        <v>18.940000000000001</v>
      </c>
      <c r="FU148" s="56">
        <v>7.11</v>
      </c>
      <c r="FV148" s="56">
        <v>1.17</v>
      </c>
      <c r="FW148" s="56">
        <v>0</v>
      </c>
      <c r="FX148" s="56">
        <v>9.89</v>
      </c>
      <c r="FY148" s="56">
        <v>0</v>
      </c>
      <c r="FZ148" s="56">
        <v>0</v>
      </c>
      <c r="GA148" s="56">
        <v>5.55</v>
      </c>
      <c r="GB148" s="56">
        <v>13.92</v>
      </c>
      <c r="GC148" s="56">
        <v>21.58</v>
      </c>
      <c r="GD148" s="56">
        <v>1.22</v>
      </c>
      <c r="GE148" s="56">
        <v>79.38</v>
      </c>
      <c r="GF148" s="56">
        <v>0</v>
      </c>
      <c r="GG148" s="56">
        <v>0.38297500000000001</v>
      </c>
      <c r="GH148" s="56">
        <v>1.2753799999999999E-2</v>
      </c>
      <c r="GI148" s="56">
        <v>0</v>
      </c>
      <c r="GJ148" s="56">
        <v>5.2674899999999997E-2</v>
      </c>
      <c r="GK148" s="56">
        <v>0</v>
      </c>
      <c r="GL148" s="56">
        <v>0</v>
      </c>
      <c r="GM148" s="56">
        <v>7.4915999999999996E-2</v>
      </c>
      <c r="GN148" s="56">
        <v>0.14810400000000001</v>
      </c>
      <c r="GO148" s="56">
        <v>0.25846799999999998</v>
      </c>
      <c r="GP148" s="56">
        <v>1.0530599999999999E-2</v>
      </c>
      <c r="GQ148" s="56">
        <v>0.94042199999999998</v>
      </c>
      <c r="GR148" s="56">
        <v>3684.67</v>
      </c>
      <c r="GS148" s="56">
        <v>1096.8800000000001</v>
      </c>
      <c r="GT148" s="56">
        <v>111.69</v>
      </c>
      <c r="GU148" s="56">
        <v>0</v>
      </c>
      <c r="GV148" s="56">
        <v>2627.37</v>
      </c>
      <c r="GW148" s="56">
        <v>2135</v>
      </c>
      <c r="GX148" s="56">
        <v>930.00099999999998</v>
      </c>
      <c r="GY148" s="56">
        <v>2637.81</v>
      </c>
      <c r="GZ148" s="56">
        <v>297.5</v>
      </c>
      <c r="HA148" s="56">
        <v>13520.9</v>
      </c>
      <c r="HB148" s="56">
        <v>0</v>
      </c>
      <c r="HC148" s="56">
        <v>0</v>
      </c>
      <c r="HD148" s="56">
        <v>0</v>
      </c>
      <c r="HE148" s="56">
        <v>0</v>
      </c>
      <c r="HF148" s="56">
        <v>0</v>
      </c>
      <c r="HG148" s="56">
        <v>0</v>
      </c>
      <c r="HH148" s="56">
        <v>65.400000000000006</v>
      </c>
      <c r="HI148" s="56">
        <v>0</v>
      </c>
      <c r="HJ148" s="56">
        <v>0</v>
      </c>
      <c r="HK148" s="56">
        <v>65.400000000000006</v>
      </c>
      <c r="HL148" s="56">
        <v>0</v>
      </c>
      <c r="HM148" s="56">
        <v>0</v>
      </c>
      <c r="HN148" s="56">
        <v>0</v>
      </c>
      <c r="HO148" s="56">
        <v>0</v>
      </c>
      <c r="HP148" s="56">
        <v>0</v>
      </c>
      <c r="HQ148" s="56">
        <v>0</v>
      </c>
      <c r="HR148" s="56">
        <v>0</v>
      </c>
      <c r="HS148" s="56">
        <v>0</v>
      </c>
      <c r="HT148" s="56">
        <v>0</v>
      </c>
      <c r="HU148" s="56">
        <v>0</v>
      </c>
      <c r="HV148" s="56">
        <v>32.880000000000003</v>
      </c>
      <c r="HW148" s="56">
        <v>41.2</v>
      </c>
      <c r="HX148" s="56">
        <v>1.17</v>
      </c>
      <c r="HY148" s="56">
        <v>0</v>
      </c>
      <c r="HZ148" s="56">
        <v>27.14</v>
      </c>
      <c r="IA148" s="56">
        <v>23.83</v>
      </c>
      <c r="IB148" s="56">
        <v>14.92</v>
      </c>
      <c r="IC148" s="56">
        <v>28.35</v>
      </c>
      <c r="ID148" s="56">
        <v>2.86</v>
      </c>
      <c r="IE148" s="56">
        <v>172.35</v>
      </c>
      <c r="IF148" s="56">
        <v>0</v>
      </c>
      <c r="IG148" s="56">
        <v>2.2534000000000001</v>
      </c>
      <c r="IH148" s="56">
        <v>1.2753799999999999E-2</v>
      </c>
      <c r="II148" s="56">
        <v>0</v>
      </c>
      <c r="IJ148" s="56">
        <v>0.19006899999999999</v>
      </c>
      <c r="IK148" s="56">
        <v>0.33579999999999999</v>
      </c>
      <c r="IL148" s="56">
        <v>0.11074100000000001</v>
      </c>
      <c r="IM148" s="56">
        <v>0.35138000000000003</v>
      </c>
      <c r="IN148" s="56">
        <v>4.1461199999999997E-3</v>
      </c>
      <c r="IO148" s="56">
        <v>3.2582900000000001</v>
      </c>
      <c r="IP148" s="56">
        <v>45.1</v>
      </c>
      <c r="IQ148" s="56">
        <v>0</v>
      </c>
      <c r="IR148" s="56">
        <v>46.9</v>
      </c>
      <c r="IS148" s="56">
        <v>0</v>
      </c>
      <c r="IT148" s="56">
        <v>0</v>
      </c>
      <c r="IU148" s="56">
        <v>37.11</v>
      </c>
      <c r="IV148" s="56">
        <v>0</v>
      </c>
      <c r="IW148" s="56">
        <v>31.52</v>
      </c>
      <c r="IX148" s="56">
        <v>8.56</v>
      </c>
      <c r="IY148" s="56">
        <v>37.11</v>
      </c>
      <c r="IZ148" s="56">
        <v>0</v>
      </c>
      <c r="JA148" s="56">
        <v>102.39</v>
      </c>
      <c r="JB148" s="56">
        <v>0</v>
      </c>
      <c r="JC148" s="56">
        <v>1</v>
      </c>
      <c r="JD148" s="56"/>
      <c r="JE148" s="56"/>
      <c r="JF148" s="56"/>
      <c r="JG148" s="56"/>
      <c r="JH148" s="56"/>
      <c r="JI148" s="56"/>
      <c r="JJ148" s="56"/>
      <c r="JK148" s="56"/>
      <c r="JL148" s="56"/>
      <c r="JM148" s="56"/>
      <c r="JN148" s="56"/>
      <c r="JO148" s="56"/>
    </row>
    <row r="149" spans="1:275" x14ac:dyDescent="0.25">
      <c r="A149" s="58">
        <v>43069.352256944447</v>
      </c>
      <c r="B149" s="56" t="s">
        <v>436</v>
      </c>
      <c r="C149" s="56" t="s">
        <v>678</v>
      </c>
      <c r="D149" s="56">
        <v>12</v>
      </c>
      <c r="E149" s="56">
        <v>1</v>
      </c>
      <c r="F149" s="56">
        <v>2100</v>
      </c>
      <c r="G149" s="56" t="s">
        <v>104</v>
      </c>
      <c r="H149" s="56" t="s">
        <v>105</v>
      </c>
      <c r="I149" s="56">
        <v>11.14</v>
      </c>
      <c r="J149" s="56">
        <v>48.6</v>
      </c>
      <c r="K149" s="56">
        <v>2135.21</v>
      </c>
      <c r="L149" s="56">
        <v>203.94800000000001</v>
      </c>
      <c r="M149" s="56">
        <v>111.69</v>
      </c>
      <c r="N149" s="56">
        <v>0</v>
      </c>
      <c r="O149" s="56">
        <v>1002.04</v>
      </c>
      <c r="P149" s="56">
        <v>0</v>
      </c>
      <c r="Q149" s="56">
        <v>0</v>
      </c>
      <c r="R149" s="56">
        <v>505.55700000000002</v>
      </c>
      <c r="S149" s="56">
        <v>2012.82</v>
      </c>
      <c r="T149" s="56">
        <v>2025.88</v>
      </c>
      <c r="U149" s="56">
        <v>119.621</v>
      </c>
      <c r="V149" s="56">
        <v>8116.77</v>
      </c>
      <c r="W149" s="56">
        <v>0</v>
      </c>
      <c r="X149" s="56">
        <v>0</v>
      </c>
      <c r="Y149" s="56">
        <v>0</v>
      </c>
      <c r="Z149" s="56">
        <v>0</v>
      </c>
      <c r="AA149" s="56">
        <v>0</v>
      </c>
      <c r="AB149" s="56">
        <v>0</v>
      </c>
      <c r="AC149" s="56">
        <v>0</v>
      </c>
      <c r="AD149" s="56">
        <v>0</v>
      </c>
      <c r="AE149" s="56">
        <v>0</v>
      </c>
      <c r="AF149" s="56">
        <v>0</v>
      </c>
      <c r="AG149" s="56">
        <v>0</v>
      </c>
      <c r="AH149" s="56">
        <v>0</v>
      </c>
      <c r="AI149" s="56">
        <v>0</v>
      </c>
      <c r="AJ149" s="56">
        <v>0</v>
      </c>
      <c r="AK149" s="56">
        <v>0</v>
      </c>
      <c r="AL149" s="56">
        <v>0</v>
      </c>
      <c r="AM149" s="56">
        <v>0</v>
      </c>
      <c r="AN149" s="56">
        <v>0</v>
      </c>
      <c r="AO149" s="56">
        <v>0</v>
      </c>
      <c r="AP149" s="56">
        <v>0</v>
      </c>
      <c r="AQ149" s="56">
        <v>19.02</v>
      </c>
      <c r="AR149" s="56">
        <v>6.94</v>
      </c>
      <c r="AS149" s="56">
        <v>1.17</v>
      </c>
      <c r="AT149" s="56">
        <v>0</v>
      </c>
      <c r="AU149" s="56">
        <v>9.89</v>
      </c>
      <c r="AV149" s="56">
        <v>0</v>
      </c>
      <c r="AW149" s="56">
        <v>0</v>
      </c>
      <c r="AX149" s="56">
        <v>5.55</v>
      </c>
      <c r="AY149" s="56">
        <v>22.58</v>
      </c>
      <c r="AZ149" s="56">
        <v>21.58</v>
      </c>
      <c r="BA149" s="56">
        <v>1.22</v>
      </c>
      <c r="BB149" s="56">
        <v>87.95</v>
      </c>
      <c r="BC149" s="56">
        <v>37.020000000000003</v>
      </c>
      <c r="BD149" s="56">
        <v>0</v>
      </c>
      <c r="BE149" s="56">
        <v>0.37254399999999999</v>
      </c>
      <c r="BF149" s="56">
        <v>1.2753799999999999E-2</v>
      </c>
      <c r="BG149" s="56">
        <v>0</v>
      </c>
      <c r="BH149" s="56">
        <v>5.2675300000000001E-2</v>
      </c>
      <c r="BI149" s="56">
        <v>0</v>
      </c>
      <c r="BJ149" s="56">
        <v>0</v>
      </c>
      <c r="BK149" s="56">
        <v>7.4915999999999996E-2</v>
      </c>
      <c r="BL149" s="56">
        <v>0.29148600000000002</v>
      </c>
      <c r="BM149" s="56">
        <v>0.25846799999999998</v>
      </c>
      <c r="BN149" s="56">
        <v>1.0530599999999999E-2</v>
      </c>
      <c r="BO149" s="56">
        <v>1.0733699999999999</v>
      </c>
      <c r="BP149" s="56">
        <v>0.437973</v>
      </c>
      <c r="BQ149" s="56">
        <v>2258.59</v>
      </c>
      <c r="BR149" s="56">
        <v>273.38099999999997</v>
      </c>
      <c r="BS149" s="56">
        <v>111.69</v>
      </c>
      <c r="BT149" s="56">
        <v>0</v>
      </c>
      <c r="BU149" s="56">
        <v>0</v>
      </c>
      <c r="BV149" s="56">
        <v>505.55700000000002</v>
      </c>
      <c r="BW149" s="56">
        <v>2023.66</v>
      </c>
      <c r="BX149" s="56">
        <v>2025.88</v>
      </c>
      <c r="BY149" s="56">
        <v>119.621</v>
      </c>
      <c r="BZ149" s="56">
        <v>7318.37</v>
      </c>
      <c r="CA149" s="56">
        <v>0</v>
      </c>
      <c r="CB149" s="56">
        <v>0</v>
      </c>
      <c r="CC149" s="56">
        <v>0</v>
      </c>
      <c r="CD149" s="56">
        <v>0</v>
      </c>
      <c r="CE149" s="56">
        <v>0</v>
      </c>
      <c r="CF149" s="56">
        <v>0</v>
      </c>
      <c r="CG149" s="56">
        <v>0</v>
      </c>
      <c r="CH149" s="56">
        <v>0</v>
      </c>
      <c r="CI149" s="56">
        <v>0</v>
      </c>
      <c r="CJ149" s="56">
        <v>0</v>
      </c>
      <c r="CK149" s="56">
        <v>0</v>
      </c>
      <c r="CL149" s="56">
        <v>0</v>
      </c>
      <c r="CM149" s="56">
        <v>0</v>
      </c>
      <c r="CN149" s="56">
        <v>0</v>
      </c>
      <c r="CO149" s="56">
        <v>10.7027</v>
      </c>
      <c r="CP149" s="56">
        <v>0</v>
      </c>
      <c r="CQ149" s="56">
        <v>0</v>
      </c>
      <c r="CR149" s="56">
        <v>0</v>
      </c>
      <c r="CS149" s="56">
        <v>0</v>
      </c>
      <c r="CT149" s="56">
        <v>10.7027</v>
      </c>
      <c r="CU149" s="56">
        <v>20.14</v>
      </c>
      <c r="CV149" s="56">
        <v>10.1</v>
      </c>
      <c r="CW149" s="56">
        <v>1.17</v>
      </c>
      <c r="CX149" s="56">
        <v>0</v>
      </c>
      <c r="CY149" s="56">
        <v>16.75</v>
      </c>
      <c r="CZ149" s="56">
        <v>5.55</v>
      </c>
      <c r="DA149" s="56">
        <v>22.7</v>
      </c>
      <c r="DB149" s="56">
        <v>21.58</v>
      </c>
      <c r="DC149" s="56">
        <v>1.22</v>
      </c>
      <c r="DD149" s="56">
        <v>99.21</v>
      </c>
      <c r="DE149" s="56">
        <v>48.16</v>
      </c>
      <c r="DF149" s="56">
        <v>0</v>
      </c>
      <c r="DG149" s="56">
        <v>0.52598400000000001</v>
      </c>
      <c r="DH149" s="56">
        <v>1.2753799999999999E-2</v>
      </c>
      <c r="DI149" s="56">
        <v>0</v>
      </c>
      <c r="DJ149" s="56">
        <v>0</v>
      </c>
      <c r="DK149" s="56">
        <v>7.4915999999999996E-2</v>
      </c>
      <c r="DL149" s="56">
        <v>0.29322700000000002</v>
      </c>
      <c r="DM149" s="56">
        <v>0.25846799999999998</v>
      </c>
      <c r="DN149" s="56">
        <v>1.0530599999999999E-2</v>
      </c>
      <c r="DO149" s="56">
        <v>1.17588</v>
      </c>
      <c r="DP149" s="56">
        <v>0.53873800000000005</v>
      </c>
      <c r="DQ149" s="56" t="s">
        <v>925</v>
      </c>
      <c r="DR149" s="56" t="s">
        <v>875</v>
      </c>
      <c r="DS149" s="56" t="s">
        <v>22</v>
      </c>
      <c r="DT149" s="56">
        <v>0.102505</v>
      </c>
      <c r="DU149" s="56">
        <v>0.10076400000000001</v>
      </c>
      <c r="DV149" s="56">
        <v>11.3497</v>
      </c>
      <c r="DW149" s="56">
        <v>23.1312</v>
      </c>
      <c r="DX149" s="56"/>
      <c r="DY149" s="56"/>
      <c r="DZ149" s="56"/>
      <c r="EA149" s="56"/>
      <c r="EB149" s="56"/>
      <c r="EC149" s="56"/>
      <c r="ED149" s="56"/>
      <c r="EE149" s="56"/>
      <c r="EF149" s="56"/>
      <c r="EG149" s="56"/>
      <c r="EH149" s="56"/>
      <c r="EI149" s="56"/>
      <c r="EJ149" s="56"/>
      <c r="EK149" s="56"/>
      <c r="EL149" s="56"/>
      <c r="EM149" s="56"/>
      <c r="EN149" s="56">
        <v>2135.21</v>
      </c>
      <c r="EO149" s="56">
        <v>203.94800000000001</v>
      </c>
      <c r="EP149" s="56">
        <v>111.69</v>
      </c>
      <c r="EQ149" s="56">
        <v>0</v>
      </c>
      <c r="ER149" s="56">
        <v>1002.04</v>
      </c>
      <c r="ES149" s="56">
        <v>0</v>
      </c>
      <c r="ET149" s="56">
        <v>0</v>
      </c>
      <c r="EU149" s="56">
        <v>505.55700000000002</v>
      </c>
      <c r="EV149" s="56">
        <v>2012.82</v>
      </c>
      <c r="EW149" s="56">
        <v>2025.88</v>
      </c>
      <c r="EX149" s="56">
        <v>119.621</v>
      </c>
      <c r="EY149" s="56">
        <v>8116.77</v>
      </c>
      <c r="EZ149" s="56">
        <v>0</v>
      </c>
      <c r="FA149" s="56">
        <v>0</v>
      </c>
      <c r="FB149" s="56">
        <v>0</v>
      </c>
      <c r="FC149" s="56">
        <v>0</v>
      </c>
      <c r="FD149" s="56">
        <v>0</v>
      </c>
      <c r="FE149" s="56">
        <v>0</v>
      </c>
      <c r="FF149" s="56">
        <v>0</v>
      </c>
      <c r="FG149" s="56">
        <v>0</v>
      </c>
      <c r="FH149" s="56">
        <v>0</v>
      </c>
      <c r="FI149" s="56">
        <v>0</v>
      </c>
      <c r="FJ149" s="56">
        <v>0</v>
      </c>
      <c r="FK149" s="56">
        <v>0</v>
      </c>
      <c r="FL149" s="56">
        <v>0</v>
      </c>
      <c r="FM149" s="56">
        <v>0</v>
      </c>
      <c r="FN149" s="56">
        <v>0</v>
      </c>
      <c r="FO149" s="56">
        <v>0</v>
      </c>
      <c r="FP149" s="56">
        <v>0</v>
      </c>
      <c r="FQ149" s="56">
        <v>0</v>
      </c>
      <c r="FR149" s="56">
        <v>0</v>
      </c>
      <c r="FS149" s="56">
        <v>0</v>
      </c>
      <c r="FT149" s="56">
        <v>19.02</v>
      </c>
      <c r="FU149" s="56">
        <v>6.94</v>
      </c>
      <c r="FV149" s="56">
        <v>1.17</v>
      </c>
      <c r="FW149" s="56">
        <v>0</v>
      </c>
      <c r="FX149" s="56">
        <v>9.89</v>
      </c>
      <c r="FY149" s="56">
        <v>0</v>
      </c>
      <c r="FZ149" s="56">
        <v>0</v>
      </c>
      <c r="GA149" s="56">
        <v>5.55</v>
      </c>
      <c r="GB149" s="56">
        <v>22.58</v>
      </c>
      <c r="GC149" s="56">
        <v>21.58</v>
      </c>
      <c r="GD149" s="56">
        <v>1.22</v>
      </c>
      <c r="GE149" s="56">
        <v>87.95</v>
      </c>
      <c r="GF149" s="56">
        <v>0</v>
      </c>
      <c r="GG149" s="56">
        <v>0.37254399999999999</v>
      </c>
      <c r="GH149" s="56">
        <v>1.2753799999999999E-2</v>
      </c>
      <c r="GI149" s="56">
        <v>0</v>
      </c>
      <c r="GJ149" s="56">
        <v>5.2675300000000001E-2</v>
      </c>
      <c r="GK149" s="56">
        <v>0</v>
      </c>
      <c r="GL149" s="56">
        <v>0</v>
      </c>
      <c r="GM149" s="56">
        <v>7.4915999999999996E-2</v>
      </c>
      <c r="GN149" s="56">
        <v>0.29148600000000002</v>
      </c>
      <c r="GO149" s="56">
        <v>0.25846799999999998</v>
      </c>
      <c r="GP149" s="56">
        <v>1.0530599999999999E-2</v>
      </c>
      <c r="GQ149" s="56">
        <v>1.0733699999999999</v>
      </c>
      <c r="GR149" s="56">
        <v>3737.15</v>
      </c>
      <c r="GS149" s="56">
        <v>1056.54</v>
      </c>
      <c r="GT149" s="56">
        <v>111.69</v>
      </c>
      <c r="GU149" s="56">
        <v>0</v>
      </c>
      <c r="GV149" s="56">
        <v>2627.38</v>
      </c>
      <c r="GW149" s="56">
        <v>2135</v>
      </c>
      <c r="GX149" s="56">
        <v>2349</v>
      </c>
      <c r="GY149" s="56">
        <v>2531</v>
      </c>
      <c r="GZ149" s="56">
        <v>297.5</v>
      </c>
      <c r="HA149" s="56">
        <v>14845.3</v>
      </c>
      <c r="HB149" s="56">
        <v>0</v>
      </c>
      <c r="HC149" s="56">
        <v>0</v>
      </c>
      <c r="HD149" s="56">
        <v>0</v>
      </c>
      <c r="HE149" s="56">
        <v>0</v>
      </c>
      <c r="HF149" s="56">
        <v>0</v>
      </c>
      <c r="HG149" s="56">
        <v>0</v>
      </c>
      <c r="HH149" s="56">
        <v>0</v>
      </c>
      <c r="HI149" s="56">
        <v>0</v>
      </c>
      <c r="HJ149" s="56">
        <v>0</v>
      </c>
      <c r="HK149" s="56">
        <v>0</v>
      </c>
      <c r="HL149" s="56">
        <v>0</v>
      </c>
      <c r="HM149" s="56">
        <v>0</v>
      </c>
      <c r="HN149" s="56">
        <v>0</v>
      </c>
      <c r="HO149" s="56">
        <v>0</v>
      </c>
      <c r="HP149" s="56">
        <v>0</v>
      </c>
      <c r="HQ149" s="56">
        <v>0</v>
      </c>
      <c r="HR149" s="56">
        <v>0</v>
      </c>
      <c r="HS149" s="56">
        <v>0</v>
      </c>
      <c r="HT149" s="56">
        <v>0</v>
      </c>
      <c r="HU149" s="56">
        <v>0</v>
      </c>
      <c r="HV149" s="56">
        <v>33.35</v>
      </c>
      <c r="HW149" s="56">
        <v>40.229999999999997</v>
      </c>
      <c r="HX149" s="56">
        <v>1.17</v>
      </c>
      <c r="HY149" s="56">
        <v>0</v>
      </c>
      <c r="HZ149" s="56">
        <v>27.14</v>
      </c>
      <c r="IA149" s="56">
        <v>23.83</v>
      </c>
      <c r="IB149" s="56">
        <v>25.03</v>
      </c>
      <c r="IC149" s="56">
        <v>27.2</v>
      </c>
      <c r="ID149" s="56">
        <v>2.86</v>
      </c>
      <c r="IE149" s="56">
        <v>180.81</v>
      </c>
      <c r="IF149" s="56">
        <v>0</v>
      </c>
      <c r="IG149" s="56">
        <v>2.2093400000000001</v>
      </c>
      <c r="IH149" s="56">
        <v>1.2753799999999999E-2</v>
      </c>
      <c r="II149" s="56">
        <v>0</v>
      </c>
      <c r="IJ149" s="56">
        <v>0.19006999999999999</v>
      </c>
      <c r="IK149" s="56">
        <v>0.33579999999999999</v>
      </c>
      <c r="IL149" s="56">
        <v>0.299765</v>
      </c>
      <c r="IM149" s="56">
        <v>0.33715200000000001</v>
      </c>
      <c r="IN149" s="56">
        <v>4.1461199999999997E-3</v>
      </c>
      <c r="IO149" s="56">
        <v>3.38903</v>
      </c>
      <c r="IP149" s="56">
        <v>48.6</v>
      </c>
      <c r="IQ149" s="56">
        <v>0</v>
      </c>
      <c r="IR149" s="56">
        <v>54.9</v>
      </c>
      <c r="IS149" s="56">
        <v>0</v>
      </c>
      <c r="IT149" s="56">
        <v>0</v>
      </c>
      <c r="IU149" s="56">
        <v>37.020000000000003</v>
      </c>
      <c r="IV149" s="56">
        <v>0</v>
      </c>
      <c r="IW149" s="56">
        <v>31.41</v>
      </c>
      <c r="IX149" s="56">
        <v>16.75</v>
      </c>
      <c r="IY149" s="56">
        <v>37.020000000000003</v>
      </c>
      <c r="IZ149" s="56">
        <v>0</v>
      </c>
      <c r="JA149" s="56">
        <v>101.89</v>
      </c>
      <c r="JB149" s="56">
        <v>0</v>
      </c>
      <c r="JC149" s="56">
        <v>1</v>
      </c>
      <c r="JD149" s="56"/>
      <c r="JE149" s="56"/>
      <c r="JF149" s="56"/>
      <c r="JG149" s="56"/>
      <c r="JH149" s="56"/>
      <c r="JI149" s="56"/>
      <c r="JJ149" s="56"/>
      <c r="JK149" s="56"/>
      <c r="JL149" s="56"/>
      <c r="JM149" s="56"/>
      <c r="JN149" s="56"/>
      <c r="JO149" s="56"/>
    </row>
    <row r="150" spans="1:275" x14ac:dyDescent="0.25">
      <c r="A150" s="58">
        <v>43069.35260416667</v>
      </c>
      <c r="B150" s="56" t="s">
        <v>437</v>
      </c>
      <c r="C150" s="56" t="s">
        <v>681</v>
      </c>
      <c r="D150" s="56">
        <v>12</v>
      </c>
      <c r="E150" s="56">
        <v>1</v>
      </c>
      <c r="F150" s="56">
        <v>1440</v>
      </c>
      <c r="G150" s="56" t="s">
        <v>104</v>
      </c>
      <c r="H150" s="56" t="s">
        <v>134</v>
      </c>
      <c r="I150" s="56">
        <v>-195.23</v>
      </c>
      <c r="J150" s="56">
        <v>143.30000000000001</v>
      </c>
      <c r="K150" s="56">
        <v>362.798</v>
      </c>
      <c r="L150" s="56">
        <v>3032.15</v>
      </c>
      <c r="M150" s="56">
        <v>97.236000000000004</v>
      </c>
      <c r="N150" s="56">
        <v>0</v>
      </c>
      <c r="O150" s="56">
        <v>0</v>
      </c>
      <c r="P150" s="56">
        <v>0</v>
      </c>
      <c r="Q150" s="56">
        <v>0</v>
      </c>
      <c r="R150" s="56">
        <v>355.303</v>
      </c>
      <c r="S150" s="56">
        <v>782.95</v>
      </c>
      <c r="T150" s="56">
        <v>2025.88</v>
      </c>
      <c r="U150" s="56">
        <v>84.538300000000007</v>
      </c>
      <c r="V150" s="56">
        <v>6740.86</v>
      </c>
      <c r="W150" s="56">
        <v>439.36099999999999</v>
      </c>
      <c r="X150" s="56">
        <v>0</v>
      </c>
      <c r="Y150" s="56">
        <v>0</v>
      </c>
      <c r="Z150" s="56">
        <v>0</v>
      </c>
      <c r="AA150" s="56">
        <v>156.292</v>
      </c>
      <c r="AB150" s="56">
        <v>0</v>
      </c>
      <c r="AC150" s="56">
        <v>43.669699999999999</v>
      </c>
      <c r="AD150" s="56">
        <v>0</v>
      </c>
      <c r="AE150" s="56">
        <v>0</v>
      </c>
      <c r="AF150" s="56">
        <v>639.32299999999998</v>
      </c>
      <c r="AG150" s="56">
        <v>0</v>
      </c>
      <c r="AH150" s="56">
        <v>0</v>
      </c>
      <c r="AI150" s="56">
        <v>0</v>
      </c>
      <c r="AJ150" s="56">
        <v>0</v>
      </c>
      <c r="AK150" s="56">
        <v>0</v>
      </c>
      <c r="AL150" s="56">
        <v>0</v>
      </c>
      <c r="AM150" s="56">
        <v>0</v>
      </c>
      <c r="AN150" s="56">
        <v>0</v>
      </c>
      <c r="AO150" s="56">
        <v>0</v>
      </c>
      <c r="AP150" s="56">
        <v>0</v>
      </c>
      <c r="AQ150" s="56">
        <v>61.74</v>
      </c>
      <c r="AR150" s="56">
        <v>156.72999999999999</v>
      </c>
      <c r="AS150" s="56">
        <v>1.48</v>
      </c>
      <c r="AT150" s="56">
        <v>0</v>
      </c>
      <c r="AU150" s="56">
        <v>18.23</v>
      </c>
      <c r="AV150" s="56">
        <v>0</v>
      </c>
      <c r="AW150" s="56">
        <v>0</v>
      </c>
      <c r="AX150" s="56">
        <v>5.69</v>
      </c>
      <c r="AY150" s="56">
        <v>17.7</v>
      </c>
      <c r="AZ150" s="56">
        <v>31.47</v>
      </c>
      <c r="BA150" s="56">
        <v>1.25</v>
      </c>
      <c r="BB150" s="56">
        <v>294.29000000000002</v>
      </c>
      <c r="BC150" s="56">
        <v>238.18</v>
      </c>
      <c r="BD150" s="56">
        <v>0</v>
      </c>
      <c r="BE150" s="56">
        <v>5.6989599999999996</v>
      </c>
      <c r="BF150" s="56">
        <v>1.11033E-2</v>
      </c>
      <c r="BG150" s="56">
        <v>0</v>
      </c>
      <c r="BH150" s="56">
        <v>0</v>
      </c>
      <c r="BI150" s="56">
        <v>0</v>
      </c>
      <c r="BJ150" s="56">
        <v>0</v>
      </c>
      <c r="BK150" s="56">
        <v>5.2650500000000003E-2</v>
      </c>
      <c r="BL150" s="56">
        <v>0.119451</v>
      </c>
      <c r="BM150" s="56">
        <v>0.25846799999999998</v>
      </c>
      <c r="BN150" s="56">
        <v>7.44212E-3</v>
      </c>
      <c r="BO150" s="56">
        <v>6.1480800000000002</v>
      </c>
      <c r="BP150" s="56">
        <v>5.7100600000000004</v>
      </c>
      <c r="BQ150" s="56">
        <v>118.791</v>
      </c>
      <c r="BR150" s="56">
        <v>204.756</v>
      </c>
      <c r="BS150" s="56">
        <v>97.236000000000004</v>
      </c>
      <c r="BT150" s="56">
        <v>0</v>
      </c>
      <c r="BU150" s="56">
        <v>0</v>
      </c>
      <c r="BV150" s="56">
        <v>355.303</v>
      </c>
      <c r="BW150" s="56">
        <v>778.34799999999996</v>
      </c>
      <c r="BX150" s="56">
        <v>2025.88</v>
      </c>
      <c r="BY150" s="56">
        <v>84.538300000000007</v>
      </c>
      <c r="BZ150" s="56">
        <v>3664.85</v>
      </c>
      <c r="CA150" s="56">
        <v>134.869</v>
      </c>
      <c r="CB150" s="56">
        <v>0</v>
      </c>
      <c r="CC150" s="56">
        <v>0</v>
      </c>
      <c r="CD150" s="56">
        <v>0</v>
      </c>
      <c r="CE150" s="56">
        <v>103.55800000000001</v>
      </c>
      <c r="CF150" s="56">
        <v>0</v>
      </c>
      <c r="CG150" s="56">
        <v>43.669699999999999</v>
      </c>
      <c r="CH150" s="56">
        <v>0</v>
      </c>
      <c r="CI150" s="56">
        <v>0</v>
      </c>
      <c r="CJ150" s="56">
        <v>282.096</v>
      </c>
      <c r="CK150" s="56">
        <v>0</v>
      </c>
      <c r="CL150" s="56">
        <v>0</v>
      </c>
      <c r="CM150" s="56">
        <v>0</v>
      </c>
      <c r="CN150" s="56">
        <v>0</v>
      </c>
      <c r="CO150" s="56">
        <v>0</v>
      </c>
      <c r="CP150" s="56">
        <v>0</v>
      </c>
      <c r="CQ150" s="56">
        <v>0</v>
      </c>
      <c r="CR150" s="56">
        <v>0</v>
      </c>
      <c r="CS150" s="56">
        <v>0</v>
      </c>
      <c r="CT150" s="56">
        <v>0</v>
      </c>
      <c r="CU150" s="56">
        <v>19.09</v>
      </c>
      <c r="CV150" s="56">
        <v>10.3</v>
      </c>
      <c r="CW150" s="56">
        <v>1.48</v>
      </c>
      <c r="CX150" s="56">
        <v>0</v>
      </c>
      <c r="CY150" s="56">
        <v>12.08</v>
      </c>
      <c r="CZ150" s="56">
        <v>5.69</v>
      </c>
      <c r="DA150" s="56">
        <v>17.600000000000001</v>
      </c>
      <c r="DB150" s="56">
        <v>31.47</v>
      </c>
      <c r="DC150" s="56">
        <v>1.25</v>
      </c>
      <c r="DD150" s="56">
        <v>98.96</v>
      </c>
      <c r="DE150" s="56">
        <v>42.95</v>
      </c>
      <c r="DF150" s="56">
        <v>0</v>
      </c>
      <c r="DG150" s="56">
        <v>0.36464600000000003</v>
      </c>
      <c r="DH150" s="56">
        <v>1.11033E-2</v>
      </c>
      <c r="DI150" s="56">
        <v>0</v>
      </c>
      <c r="DJ150" s="56">
        <v>0</v>
      </c>
      <c r="DK150" s="56">
        <v>5.2650500000000003E-2</v>
      </c>
      <c r="DL150" s="56">
        <v>0.1177</v>
      </c>
      <c r="DM150" s="56">
        <v>0.25846799999999998</v>
      </c>
      <c r="DN150" s="56">
        <v>7.44212E-3</v>
      </c>
      <c r="DO150" s="56">
        <v>0.81200899999999998</v>
      </c>
      <c r="DP150" s="56">
        <v>0.375749</v>
      </c>
      <c r="DQ150" s="56" t="s">
        <v>925</v>
      </c>
      <c r="DR150" s="56" t="s">
        <v>875</v>
      </c>
      <c r="DS150" s="56" t="s">
        <v>22</v>
      </c>
      <c r="DT150" s="56">
        <v>-5.3360700000000003</v>
      </c>
      <c r="DU150" s="56">
        <v>-5.3343100000000003</v>
      </c>
      <c r="DV150" s="56">
        <v>-197.38300000000001</v>
      </c>
      <c r="DW150" s="56">
        <v>-454.55200000000002</v>
      </c>
      <c r="DX150" s="56"/>
      <c r="DY150" s="56"/>
      <c r="DZ150" s="56"/>
      <c r="EA150" s="56"/>
      <c r="EB150" s="56"/>
      <c r="EC150" s="56"/>
      <c r="ED150" s="56"/>
      <c r="EE150" s="56"/>
      <c r="EF150" s="56"/>
      <c r="EG150" s="56"/>
      <c r="EH150" s="56"/>
      <c r="EI150" s="56"/>
      <c r="EJ150" s="56"/>
      <c r="EK150" s="56"/>
      <c r="EL150" s="56"/>
      <c r="EM150" s="56"/>
      <c r="EN150" s="56">
        <v>362.798</v>
      </c>
      <c r="EO150" s="56">
        <v>3032.15</v>
      </c>
      <c r="EP150" s="56">
        <v>97.236000000000004</v>
      </c>
      <c r="EQ150" s="56">
        <v>0</v>
      </c>
      <c r="ER150" s="56">
        <v>0</v>
      </c>
      <c r="ES150" s="56">
        <v>0</v>
      </c>
      <c r="ET150" s="56">
        <v>0</v>
      </c>
      <c r="EU150" s="56">
        <v>355.303</v>
      </c>
      <c r="EV150" s="56">
        <v>782.95</v>
      </c>
      <c r="EW150" s="56">
        <v>2025.88</v>
      </c>
      <c r="EX150" s="56">
        <v>84.538300000000007</v>
      </c>
      <c r="EY150" s="56">
        <v>6740.86</v>
      </c>
      <c r="EZ150" s="56">
        <v>439.36099999999999</v>
      </c>
      <c r="FA150" s="56">
        <v>0</v>
      </c>
      <c r="FB150" s="56">
        <v>0</v>
      </c>
      <c r="FC150" s="56">
        <v>0</v>
      </c>
      <c r="FD150" s="56">
        <v>156.292</v>
      </c>
      <c r="FE150" s="56">
        <v>0</v>
      </c>
      <c r="FF150" s="56">
        <v>43.669699999999999</v>
      </c>
      <c r="FG150" s="56">
        <v>0</v>
      </c>
      <c r="FH150" s="56">
        <v>0</v>
      </c>
      <c r="FI150" s="56">
        <v>639.32299999999998</v>
      </c>
      <c r="FJ150" s="56">
        <v>0</v>
      </c>
      <c r="FK150" s="56">
        <v>0</v>
      </c>
      <c r="FL150" s="56">
        <v>0</v>
      </c>
      <c r="FM150" s="56">
        <v>0</v>
      </c>
      <c r="FN150" s="56">
        <v>0</v>
      </c>
      <c r="FO150" s="56">
        <v>0</v>
      </c>
      <c r="FP150" s="56">
        <v>0</v>
      </c>
      <c r="FQ150" s="56">
        <v>0</v>
      </c>
      <c r="FR150" s="56">
        <v>0</v>
      </c>
      <c r="FS150" s="56">
        <v>0</v>
      </c>
      <c r="FT150" s="56">
        <v>61.74</v>
      </c>
      <c r="FU150" s="56">
        <v>156.72999999999999</v>
      </c>
      <c r="FV150" s="56">
        <v>1.48</v>
      </c>
      <c r="FW150" s="56">
        <v>0</v>
      </c>
      <c r="FX150" s="56">
        <v>18.23</v>
      </c>
      <c r="FY150" s="56">
        <v>0</v>
      </c>
      <c r="FZ150" s="56">
        <v>0</v>
      </c>
      <c r="GA150" s="56">
        <v>5.69</v>
      </c>
      <c r="GB150" s="56">
        <v>17.7</v>
      </c>
      <c r="GC150" s="56">
        <v>31.47</v>
      </c>
      <c r="GD150" s="56">
        <v>1.25</v>
      </c>
      <c r="GE150" s="56">
        <v>294.29000000000002</v>
      </c>
      <c r="GF150" s="56">
        <v>0</v>
      </c>
      <c r="GG150" s="56">
        <v>5.6989599999999996</v>
      </c>
      <c r="GH150" s="56">
        <v>1.11033E-2</v>
      </c>
      <c r="GI150" s="56">
        <v>0</v>
      </c>
      <c r="GJ150" s="56">
        <v>0</v>
      </c>
      <c r="GK150" s="56">
        <v>0</v>
      </c>
      <c r="GL150" s="56">
        <v>0</v>
      </c>
      <c r="GM150" s="56">
        <v>5.2650500000000003E-2</v>
      </c>
      <c r="GN150" s="56">
        <v>0.119451</v>
      </c>
      <c r="GO150" s="56">
        <v>0.25846799999999998</v>
      </c>
      <c r="GP150" s="56">
        <v>7.44212E-3</v>
      </c>
      <c r="GQ150" s="56">
        <v>6.1480800000000002</v>
      </c>
      <c r="GR150" s="56">
        <v>261.46100000000001</v>
      </c>
      <c r="GS150" s="56">
        <v>910.13800000000003</v>
      </c>
      <c r="GT150" s="56">
        <v>97.236000000000004</v>
      </c>
      <c r="GU150" s="56">
        <v>0</v>
      </c>
      <c r="GV150" s="56">
        <v>0</v>
      </c>
      <c r="GW150" s="56">
        <v>1607</v>
      </c>
      <c r="GX150" s="56">
        <v>930.00099999999998</v>
      </c>
      <c r="GY150" s="56">
        <v>2037.2</v>
      </c>
      <c r="GZ150" s="56">
        <v>264.5</v>
      </c>
      <c r="HA150" s="56">
        <v>6107.53</v>
      </c>
      <c r="HB150" s="56">
        <v>217.58699999999999</v>
      </c>
      <c r="HC150" s="56">
        <v>0</v>
      </c>
      <c r="HD150" s="56">
        <v>0</v>
      </c>
      <c r="HE150" s="56">
        <v>0</v>
      </c>
      <c r="HF150" s="56">
        <v>158.29300000000001</v>
      </c>
      <c r="HG150" s="56">
        <v>0</v>
      </c>
      <c r="HH150" s="56">
        <v>65.400000000000006</v>
      </c>
      <c r="HI150" s="56">
        <v>0</v>
      </c>
      <c r="HJ150" s="56">
        <v>0</v>
      </c>
      <c r="HK150" s="56">
        <v>441.28100000000001</v>
      </c>
      <c r="HL150" s="56">
        <v>0</v>
      </c>
      <c r="HM150" s="56">
        <v>0</v>
      </c>
      <c r="HN150" s="56">
        <v>0</v>
      </c>
      <c r="HO150" s="56">
        <v>0</v>
      </c>
      <c r="HP150" s="56">
        <v>0</v>
      </c>
      <c r="HQ150" s="56">
        <v>0</v>
      </c>
      <c r="HR150" s="56">
        <v>0</v>
      </c>
      <c r="HS150" s="56">
        <v>0</v>
      </c>
      <c r="HT150" s="56">
        <v>0</v>
      </c>
      <c r="HU150" s="56">
        <v>0</v>
      </c>
      <c r="HV150" s="56">
        <v>31.67</v>
      </c>
      <c r="HW150" s="56">
        <v>45.53</v>
      </c>
      <c r="HX150" s="56">
        <v>1.48</v>
      </c>
      <c r="HY150" s="56">
        <v>0</v>
      </c>
      <c r="HZ150" s="56">
        <v>18.46</v>
      </c>
      <c r="IA150" s="56">
        <v>26.16</v>
      </c>
      <c r="IB150" s="56">
        <v>21.76</v>
      </c>
      <c r="IC150" s="56">
        <v>31.93</v>
      </c>
      <c r="ID150" s="56">
        <v>3.7</v>
      </c>
      <c r="IE150" s="56">
        <v>180.69</v>
      </c>
      <c r="IF150" s="56">
        <v>0</v>
      </c>
      <c r="IG150" s="56">
        <v>1.65594</v>
      </c>
      <c r="IH150" s="56">
        <v>1.11033E-2</v>
      </c>
      <c r="II150" s="56">
        <v>0</v>
      </c>
      <c r="IJ150" s="56">
        <v>0</v>
      </c>
      <c r="IK150" s="56">
        <v>0.25275399999999998</v>
      </c>
      <c r="IL150" s="56">
        <v>0.11074100000000001</v>
      </c>
      <c r="IM150" s="56">
        <v>0.27137299999999998</v>
      </c>
      <c r="IN150" s="56">
        <v>3.6862100000000001E-3</v>
      </c>
      <c r="IO150" s="56">
        <v>2.3056000000000001</v>
      </c>
      <c r="IP150" s="56">
        <v>143.30000000000001</v>
      </c>
      <c r="IQ150" s="56">
        <v>0</v>
      </c>
      <c r="IR150" s="56">
        <v>48.2</v>
      </c>
      <c r="IS150" s="56">
        <v>0</v>
      </c>
      <c r="IT150" s="56">
        <v>0</v>
      </c>
      <c r="IU150" s="56">
        <v>162.99</v>
      </c>
      <c r="IV150" s="56">
        <v>75.19</v>
      </c>
      <c r="IW150" s="56">
        <v>13.36</v>
      </c>
      <c r="IX150" s="56">
        <v>29.59</v>
      </c>
      <c r="IY150" s="56">
        <v>162.99</v>
      </c>
      <c r="IZ150" s="56">
        <v>75.19</v>
      </c>
      <c r="JA150" s="56">
        <v>50.41</v>
      </c>
      <c r="JB150" s="56">
        <v>46.73</v>
      </c>
      <c r="JC150" s="56">
        <v>1</v>
      </c>
      <c r="JD150" s="56"/>
      <c r="JE150" s="56"/>
      <c r="JF150" s="56"/>
      <c r="JG150" s="56"/>
      <c r="JH150" s="56"/>
      <c r="JI150" s="56"/>
      <c r="JJ150" s="56"/>
      <c r="JK150" s="56"/>
      <c r="JL150" s="56"/>
      <c r="JM150" s="56"/>
      <c r="JN150" s="56"/>
      <c r="JO150" s="56"/>
    </row>
    <row r="151" spans="1:275" x14ac:dyDescent="0.25">
      <c r="A151" s="58">
        <v>43069.351898148147</v>
      </c>
      <c r="B151" s="56" t="s">
        <v>438</v>
      </c>
      <c r="C151" s="56" t="s">
        <v>682</v>
      </c>
      <c r="D151" s="56">
        <v>12</v>
      </c>
      <c r="E151" s="56">
        <v>1</v>
      </c>
      <c r="F151" s="56">
        <v>1440</v>
      </c>
      <c r="G151" s="56" t="s">
        <v>104</v>
      </c>
      <c r="H151" s="56" t="s">
        <v>105</v>
      </c>
      <c r="I151" s="56">
        <v>0</v>
      </c>
      <c r="J151" s="56"/>
      <c r="K151" s="56">
        <v>352.95499999999998</v>
      </c>
      <c r="L151" s="56">
        <v>3104.4</v>
      </c>
      <c r="M151" s="56">
        <v>0</v>
      </c>
      <c r="N151" s="56">
        <v>0</v>
      </c>
      <c r="O151" s="56">
        <v>0</v>
      </c>
      <c r="P151" s="56">
        <v>0</v>
      </c>
      <c r="Q151" s="56">
        <v>0</v>
      </c>
      <c r="R151" s="56">
        <v>355.303</v>
      </c>
      <c r="S151" s="56">
        <v>783.59199999999998</v>
      </c>
      <c r="T151" s="56">
        <v>2025.88</v>
      </c>
      <c r="U151" s="56">
        <v>84.538300000000007</v>
      </c>
      <c r="V151" s="56">
        <v>6706.67</v>
      </c>
      <c r="W151" s="56">
        <v>427.44099999999997</v>
      </c>
      <c r="X151" s="56">
        <v>0</v>
      </c>
      <c r="Y151" s="56">
        <v>0</v>
      </c>
      <c r="Z151" s="56">
        <v>0</v>
      </c>
      <c r="AA151" s="56">
        <v>156.292</v>
      </c>
      <c r="AB151" s="56">
        <v>0</v>
      </c>
      <c r="AC151" s="56">
        <v>43.669699999999999</v>
      </c>
      <c r="AD151" s="56">
        <v>0</v>
      </c>
      <c r="AE151" s="56">
        <v>0</v>
      </c>
      <c r="AF151" s="56">
        <v>627.40200000000004</v>
      </c>
      <c r="AG151" s="56">
        <v>0</v>
      </c>
      <c r="AH151" s="56">
        <v>0</v>
      </c>
      <c r="AI151" s="56">
        <v>0</v>
      </c>
      <c r="AJ151" s="56">
        <v>0</v>
      </c>
      <c r="AK151" s="56">
        <v>0</v>
      </c>
      <c r="AL151" s="56">
        <v>0</v>
      </c>
      <c r="AM151" s="56">
        <v>0</v>
      </c>
      <c r="AN151" s="56">
        <v>0</v>
      </c>
      <c r="AO151" s="56">
        <v>0</v>
      </c>
      <c r="AP151" s="56">
        <v>0</v>
      </c>
      <c r="AQ151" s="56">
        <v>60.09</v>
      </c>
      <c r="AR151" s="56">
        <v>162.55000000000001</v>
      </c>
      <c r="AS151" s="56">
        <v>0</v>
      </c>
      <c r="AT151" s="56">
        <v>0</v>
      </c>
      <c r="AU151" s="56">
        <v>18.23</v>
      </c>
      <c r="AV151" s="56">
        <v>0</v>
      </c>
      <c r="AW151" s="56">
        <v>0</v>
      </c>
      <c r="AX151" s="56">
        <v>5.69</v>
      </c>
      <c r="AY151" s="56">
        <v>17.71</v>
      </c>
      <c r="AZ151" s="56">
        <v>31.47</v>
      </c>
      <c r="BA151" s="56">
        <v>1.25</v>
      </c>
      <c r="BB151" s="56">
        <v>296.99</v>
      </c>
      <c r="BC151" s="56">
        <v>240.87</v>
      </c>
      <c r="BD151" s="56">
        <v>0</v>
      </c>
      <c r="BE151" s="56">
        <v>5.9353600000000002</v>
      </c>
      <c r="BF151" s="56">
        <v>0</v>
      </c>
      <c r="BG151" s="56">
        <v>0</v>
      </c>
      <c r="BH151" s="56">
        <v>0</v>
      </c>
      <c r="BI151" s="56">
        <v>0</v>
      </c>
      <c r="BJ151" s="56">
        <v>0</v>
      </c>
      <c r="BK151" s="56">
        <v>5.2650500000000003E-2</v>
      </c>
      <c r="BL151" s="56">
        <v>0.119435</v>
      </c>
      <c r="BM151" s="56">
        <v>0.25846799999999998</v>
      </c>
      <c r="BN151" s="56">
        <v>7.44212E-3</v>
      </c>
      <c r="BO151" s="56">
        <v>6.3733500000000003</v>
      </c>
      <c r="BP151" s="56">
        <v>5.9353600000000002</v>
      </c>
      <c r="BQ151" s="56">
        <v>352.95499999999998</v>
      </c>
      <c r="BR151" s="56">
        <v>3104.4</v>
      </c>
      <c r="BS151" s="56">
        <v>0</v>
      </c>
      <c r="BT151" s="56">
        <v>0</v>
      </c>
      <c r="BU151" s="56">
        <v>0</v>
      </c>
      <c r="BV151" s="56">
        <v>355.303</v>
      </c>
      <c r="BW151" s="56">
        <v>783.59199999999998</v>
      </c>
      <c r="BX151" s="56">
        <v>2025.88</v>
      </c>
      <c r="BY151" s="56">
        <v>84.538300000000007</v>
      </c>
      <c r="BZ151" s="56">
        <v>6706.67</v>
      </c>
      <c r="CA151" s="56">
        <v>427.44099999999997</v>
      </c>
      <c r="CB151" s="56">
        <v>0</v>
      </c>
      <c r="CC151" s="56">
        <v>0</v>
      </c>
      <c r="CD151" s="56">
        <v>0</v>
      </c>
      <c r="CE151" s="56">
        <v>156.292</v>
      </c>
      <c r="CF151" s="56">
        <v>0</v>
      </c>
      <c r="CG151" s="56">
        <v>43.669699999999999</v>
      </c>
      <c r="CH151" s="56">
        <v>0</v>
      </c>
      <c r="CI151" s="56">
        <v>0</v>
      </c>
      <c r="CJ151" s="56">
        <v>627.40200000000004</v>
      </c>
      <c r="CK151" s="56">
        <v>0</v>
      </c>
      <c r="CL151" s="56">
        <v>0</v>
      </c>
      <c r="CM151" s="56">
        <v>0</v>
      </c>
      <c r="CN151" s="56">
        <v>0</v>
      </c>
      <c r="CO151" s="56">
        <v>0</v>
      </c>
      <c r="CP151" s="56">
        <v>0</v>
      </c>
      <c r="CQ151" s="56">
        <v>0</v>
      </c>
      <c r="CR151" s="56">
        <v>0</v>
      </c>
      <c r="CS151" s="56">
        <v>0</v>
      </c>
      <c r="CT151" s="56">
        <v>0</v>
      </c>
      <c r="CU151" s="56">
        <v>60.09</v>
      </c>
      <c r="CV151" s="56">
        <v>162.55000000000001</v>
      </c>
      <c r="CW151" s="56">
        <v>0</v>
      </c>
      <c r="CX151" s="56">
        <v>0</v>
      </c>
      <c r="CY151" s="56">
        <v>18.23</v>
      </c>
      <c r="CZ151" s="56">
        <v>5.69</v>
      </c>
      <c r="DA151" s="56">
        <v>17.71</v>
      </c>
      <c r="DB151" s="56">
        <v>31.47</v>
      </c>
      <c r="DC151" s="56">
        <v>1.25</v>
      </c>
      <c r="DD151" s="56">
        <v>296.99</v>
      </c>
      <c r="DE151" s="56">
        <v>240.87</v>
      </c>
      <c r="DF151" s="56">
        <v>0</v>
      </c>
      <c r="DG151" s="56">
        <v>5.9353600000000002</v>
      </c>
      <c r="DH151" s="56">
        <v>0</v>
      </c>
      <c r="DI151" s="56">
        <v>0</v>
      </c>
      <c r="DJ151" s="56">
        <v>0</v>
      </c>
      <c r="DK151" s="56">
        <v>5.2650500000000003E-2</v>
      </c>
      <c r="DL151" s="56">
        <v>0.119435</v>
      </c>
      <c r="DM151" s="56">
        <v>0.25846799999999998</v>
      </c>
      <c r="DN151" s="56">
        <v>7.44212E-3</v>
      </c>
      <c r="DO151" s="56">
        <v>6.3733500000000003</v>
      </c>
      <c r="DP151" s="56">
        <v>5.9353600000000002</v>
      </c>
      <c r="DQ151" s="56" t="s">
        <v>925</v>
      </c>
      <c r="DR151" s="56" t="s">
        <v>875</v>
      </c>
      <c r="DS151" s="56" t="s">
        <v>22</v>
      </c>
      <c r="DT151" s="56">
        <v>0</v>
      </c>
      <c r="DU151" s="56">
        <v>0</v>
      </c>
      <c r="DV151" s="56">
        <v>0</v>
      </c>
      <c r="DW151" s="56">
        <v>0</v>
      </c>
      <c r="DX151" s="56"/>
      <c r="DY151" s="56"/>
      <c r="DZ151" s="56"/>
      <c r="EA151" s="56"/>
      <c r="EB151" s="56"/>
      <c r="EC151" s="56"/>
      <c r="ED151" s="56"/>
      <c r="EE151" s="56"/>
      <c r="EF151" s="56"/>
      <c r="EG151" s="56"/>
      <c r="EH151" s="56"/>
      <c r="EI151" s="56"/>
      <c r="EJ151" s="56"/>
      <c r="EK151" s="56"/>
      <c r="EL151" s="56"/>
      <c r="EM151" s="56"/>
      <c r="EN151" s="56"/>
      <c r="EO151" s="56"/>
      <c r="EP151" s="56"/>
      <c r="EQ151" s="56"/>
      <c r="ER151" s="56"/>
      <c r="ES151" s="56"/>
      <c r="ET151" s="56"/>
      <c r="EU151" s="56"/>
      <c r="EV151" s="56"/>
      <c r="EW151" s="56"/>
      <c r="EX151" s="56"/>
      <c r="EY151" s="56"/>
      <c r="EZ151" s="56"/>
      <c r="FA151" s="56"/>
      <c r="FB151" s="56"/>
      <c r="FC151" s="56"/>
      <c r="FD151" s="56"/>
      <c r="FE151" s="56"/>
      <c r="FF151" s="56"/>
      <c r="FG151" s="56"/>
      <c r="FH151" s="56"/>
      <c r="FI151" s="56"/>
      <c r="FJ151" s="56"/>
      <c r="FK151" s="56"/>
      <c r="FL151" s="56"/>
      <c r="FM151" s="56"/>
      <c r="FN151" s="56"/>
      <c r="FO151" s="56"/>
      <c r="FP151" s="56"/>
      <c r="FQ151" s="56"/>
      <c r="FR151" s="56"/>
      <c r="FS151" s="56"/>
      <c r="FT151" s="56"/>
      <c r="FU151" s="56"/>
      <c r="FV151" s="56"/>
      <c r="FW151" s="56"/>
      <c r="FX151" s="56"/>
      <c r="FY151" s="56"/>
      <c r="FZ151" s="56"/>
      <c r="GA151" s="56"/>
      <c r="GB151" s="56"/>
      <c r="GC151" s="56"/>
      <c r="GD151" s="56"/>
      <c r="GE151" s="56"/>
      <c r="GF151" s="56"/>
      <c r="GG151" s="56"/>
      <c r="GH151" s="56"/>
      <c r="GI151" s="56"/>
      <c r="GJ151" s="56"/>
      <c r="GK151" s="56"/>
      <c r="GL151" s="56"/>
      <c r="GM151" s="56"/>
      <c r="GN151" s="56"/>
      <c r="GO151" s="56"/>
      <c r="GP151" s="56"/>
      <c r="GQ151" s="56"/>
      <c r="GR151" s="56"/>
      <c r="GS151" s="56"/>
      <c r="GT151" s="56"/>
      <c r="GU151" s="56"/>
      <c r="GV151" s="56"/>
      <c r="GW151" s="56"/>
      <c r="GX151" s="56"/>
      <c r="GY151" s="56"/>
      <c r="GZ151" s="56"/>
      <c r="HA151" s="56"/>
      <c r="HB151" s="56"/>
      <c r="HC151" s="56"/>
      <c r="HD151" s="56"/>
      <c r="HE151" s="56"/>
      <c r="HF151" s="56"/>
      <c r="HG151" s="56"/>
      <c r="HH151" s="56"/>
      <c r="HI151" s="56"/>
      <c r="HJ151" s="56"/>
      <c r="HK151" s="56"/>
      <c r="HL151" s="56"/>
      <c r="HM151" s="56"/>
      <c r="HN151" s="56"/>
      <c r="HO151" s="56"/>
      <c r="HP151" s="56"/>
      <c r="HQ151" s="56"/>
      <c r="HR151" s="56"/>
      <c r="HS151" s="56"/>
      <c r="HT151" s="56"/>
      <c r="HU151" s="56"/>
      <c r="HV151" s="56"/>
      <c r="HW151" s="56"/>
      <c r="HX151" s="56"/>
      <c r="HY151" s="56"/>
      <c r="HZ151" s="56"/>
      <c r="IA151" s="56"/>
      <c r="IB151" s="56"/>
      <c r="IC151" s="56"/>
      <c r="ID151" s="56"/>
      <c r="IE151" s="56"/>
      <c r="IF151" s="56"/>
      <c r="IG151" s="56"/>
      <c r="IH151" s="56"/>
      <c r="II151" s="56"/>
      <c r="IJ151" s="56"/>
      <c r="IK151" s="56"/>
      <c r="IL151" s="56"/>
      <c r="IM151" s="56"/>
      <c r="IN151" s="56"/>
      <c r="IO151" s="56"/>
      <c r="IP151" s="56">
        <v>167.2</v>
      </c>
      <c r="IQ151" s="56">
        <v>73.67</v>
      </c>
      <c r="IR151" s="56">
        <v>167.2</v>
      </c>
      <c r="IS151" s="56">
        <v>73.67</v>
      </c>
      <c r="IT151" s="56"/>
      <c r="IU151" s="56"/>
      <c r="IV151" s="56"/>
      <c r="IW151" s="56"/>
      <c r="IX151" s="56"/>
      <c r="IY151" s="56"/>
      <c r="IZ151" s="56"/>
      <c r="JA151" s="56"/>
      <c r="JB151" s="56"/>
      <c r="JC151" s="56"/>
      <c r="JD151" s="56"/>
      <c r="JE151" s="56"/>
      <c r="JF151" s="56"/>
      <c r="JG151" s="56"/>
      <c r="JH151" s="56"/>
      <c r="JI151" s="56"/>
      <c r="JJ151" s="56"/>
      <c r="JK151" s="56"/>
      <c r="JL151" s="56"/>
      <c r="JM151" s="56"/>
      <c r="JN151" s="56"/>
      <c r="JO151" s="56"/>
    </row>
    <row r="152" spans="1:275" x14ac:dyDescent="0.25">
      <c r="A152" s="58">
        <v>43069.352233796293</v>
      </c>
      <c r="B152" s="56" t="s">
        <v>439</v>
      </c>
      <c r="C152" s="56" t="s">
        <v>683</v>
      </c>
      <c r="D152" s="56">
        <v>12</v>
      </c>
      <c r="E152" s="56">
        <v>1</v>
      </c>
      <c r="F152" s="56">
        <v>1665</v>
      </c>
      <c r="G152" s="56" t="s">
        <v>104</v>
      </c>
      <c r="H152" s="56" t="s">
        <v>134</v>
      </c>
      <c r="I152" s="56">
        <v>-3.81</v>
      </c>
      <c r="J152" s="56"/>
      <c r="K152" s="56">
        <v>391.83</v>
      </c>
      <c r="L152" s="56">
        <v>3009.79</v>
      </c>
      <c r="M152" s="56">
        <v>0</v>
      </c>
      <c r="N152" s="56">
        <v>0</v>
      </c>
      <c r="O152" s="56">
        <v>0</v>
      </c>
      <c r="P152" s="56">
        <v>0</v>
      </c>
      <c r="Q152" s="56">
        <v>0</v>
      </c>
      <c r="R152" s="56">
        <v>395.20800000000003</v>
      </c>
      <c r="S152" s="56">
        <v>782.65899999999999</v>
      </c>
      <c r="T152" s="56">
        <v>2025.88</v>
      </c>
      <c r="U152" s="56">
        <v>96.498500000000007</v>
      </c>
      <c r="V152" s="56">
        <v>6701.86</v>
      </c>
      <c r="W152" s="56">
        <v>471.20600000000002</v>
      </c>
      <c r="X152" s="56">
        <v>0</v>
      </c>
      <c r="Y152" s="56">
        <v>0</v>
      </c>
      <c r="Z152" s="56">
        <v>0</v>
      </c>
      <c r="AA152" s="56">
        <v>157.52600000000001</v>
      </c>
      <c r="AB152" s="56">
        <v>0</v>
      </c>
      <c r="AC152" s="56">
        <v>43.669699999999999</v>
      </c>
      <c r="AD152" s="56">
        <v>0</v>
      </c>
      <c r="AE152" s="56">
        <v>0</v>
      </c>
      <c r="AF152" s="56">
        <v>672.40200000000004</v>
      </c>
      <c r="AG152" s="56">
        <v>0</v>
      </c>
      <c r="AH152" s="56">
        <v>0</v>
      </c>
      <c r="AI152" s="56">
        <v>0</v>
      </c>
      <c r="AJ152" s="56">
        <v>0</v>
      </c>
      <c r="AK152" s="56">
        <v>0</v>
      </c>
      <c r="AL152" s="56">
        <v>0</v>
      </c>
      <c r="AM152" s="56">
        <v>0</v>
      </c>
      <c r="AN152" s="56">
        <v>0</v>
      </c>
      <c r="AO152" s="56">
        <v>0</v>
      </c>
      <c r="AP152" s="56">
        <v>0</v>
      </c>
      <c r="AQ152" s="56">
        <v>57.32</v>
      </c>
      <c r="AR152" s="56">
        <v>138.53</v>
      </c>
      <c r="AS152" s="56">
        <v>0</v>
      </c>
      <c r="AT152" s="56">
        <v>0</v>
      </c>
      <c r="AU152" s="56">
        <v>15.89</v>
      </c>
      <c r="AV152" s="56">
        <v>0</v>
      </c>
      <c r="AW152" s="56">
        <v>0</v>
      </c>
      <c r="AX152" s="56">
        <v>5.47</v>
      </c>
      <c r="AY152" s="56">
        <v>15.3</v>
      </c>
      <c r="AZ152" s="56">
        <v>27.21</v>
      </c>
      <c r="BA152" s="56">
        <v>1.24</v>
      </c>
      <c r="BB152" s="56">
        <v>260.95999999999998</v>
      </c>
      <c r="BC152" s="56">
        <v>211.74</v>
      </c>
      <c r="BD152" s="56">
        <v>0</v>
      </c>
      <c r="BE152" s="56">
        <v>5.8502599999999996</v>
      </c>
      <c r="BF152" s="56">
        <v>0</v>
      </c>
      <c r="BG152" s="56">
        <v>0</v>
      </c>
      <c r="BH152" s="56">
        <v>0</v>
      </c>
      <c r="BI152" s="56">
        <v>0</v>
      </c>
      <c r="BJ152" s="56">
        <v>0</v>
      </c>
      <c r="BK152" s="56">
        <v>5.8563799999999999E-2</v>
      </c>
      <c r="BL152" s="56">
        <v>0.119355</v>
      </c>
      <c r="BM152" s="56">
        <v>0.25846799999999998</v>
      </c>
      <c r="BN152" s="56">
        <v>8.4950000000000008E-3</v>
      </c>
      <c r="BO152" s="56">
        <v>6.2951499999999996</v>
      </c>
      <c r="BP152" s="56">
        <v>5.8502599999999996</v>
      </c>
      <c r="BQ152" s="56">
        <v>386.803</v>
      </c>
      <c r="BR152" s="56">
        <v>2943.23</v>
      </c>
      <c r="BS152" s="56">
        <v>0</v>
      </c>
      <c r="BT152" s="56">
        <v>0</v>
      </c>
      <c r="BU152" s="56">
        <v>0</v>
      </c>
      <c r="BV152" s="56">
        <v>395.20800000000003</v>
      </c>
      <c r="BW152" s="56">
        <v>782.43</v>
      </c>
      <c r="BX152" s="56">
        <v>2025.88</v>
      </c>
      <c r="BY152" s="56">
        <v>96.498500000000007</v>
      </c>
      <c r="BZ152" s="56">
        <v>6630.05</v>
      </c>
      <c r="CA152" s="56">
        <v>465.61200000000002</v>
      </c>
      <c r="CB152" s="56">
        <v>0</v>
      </c>
      <c r="CC152" s="56">
        <v>0</v>
      </c>
      <c r="CD152" s="56">
        <v>0</v>
      </c>
      <c r="CE152" s="56">
        <v>157.52600000000001</v>
      </c>
      <c r="CF152" s="56">
        <v>0</v>
      </c>
      <c r="CG152" s="56">
        <v>43.669699999999999</v>
      </c>
      <c r="CH152" s="56">
        <v>0</v>
      </c>
      <c r="CI152" s="56">
        <v>0</v>
      </c>
      <c r="CJ152" s="56">
        <v>666.80799999999999</v>
      </c>
      <c r="CK152" s="56">
        <v>0</v>
      </c>
      <c r="CL152" s="56">
        <v>0</v>
      </c>
      <c r="CM152" s="56">
        <v>0</v>
      </c>
      <c r="CN152" s="56">
        <v>0</v>
      </c>
      <c r="CO152" s="56">
        <v>0</v>
      </c>
      <c r="CP152" s="56">
        <v>0</v>
      </c>
      <c r="CQ152" s="56">
        <v>0</v>
      </c>
      <c r="CR152" s="56">
        <v>0</v>
      </c>
      <c r="CS152" s="56">
        <v>0</v>
      </c>
      <c r="CT152" s="56">
        <v>0</v>
      </c>
      <c r="CU152" s="56">
        <v>56.64</v>
      </c>
      <c r="CV152" s="56">
        <v>135.4</v>
      </c>
      <c r="CW152" s="56">
        <v>0</v>
      </c>
      <c r="CX152" s="56">
        <v>0</v>
      </c>
      <c r="CY152" s="56">
        <v>15.89</v>
      </c>
      <c r="CZ152" s="56">
        <v>5.47</v>
      </c>
      <c r="DA152" s="56">
        <v>15.3</v>
      </c>
      <c r="DB152" s="56">
        <v>27.21</v>
      </c>
      <c r="DC152" s="56">
        <v>1.24</v>
      </c>
      <c r="DD152" s="56">
        <v>257.14999999999998</v>
      </c>
      <c r="DE152" s="56">
        <v>207.93</v>
      </c>
      <c r="DF152" s="56">
        <v>0</v>
      </c>
      <c r="DG152" s="56">
        <v>5.7159000000000004</v>
      </c>
      <c r="DH152" s="56">
        <v>0</v>
      </c>
      <c r="DI152" s="56">
        <v>0</v>
      </c>
      <c r="DJ152" s="56">
        <v>0</v>
      </c>
      <c r="DK152" s="56">
        <v>5.8563799999999999E-2</v>
      </c>
      <c r="DL152" s="56">
        <v>0.119377</v>
      </c>
      <c r="DM152" s="56">
        <v>0.25846799999999998</v>
      </c>
      <c r="DN152" s="56">
        <v>8.4950000000000008E-3</v>
      </c>
      <c r="DO152" s="56">
        <v>6.1608099999999997</v>
      </c>
      <c r="DP152" s="56">
        <v>5.7159000000000004</v>
      </c>
      <c r="DQ152" s="56" t="s">
        <v>925</v>
      </c>
      <c r="DR152" s="56" t="s">
        <v>875</v>
      </c>
      <c r="DS152" s="56" t="s">
        <v>22</v>
      </c>
      <c r="DT152" s="56">
        <v>-0.13433800000000001</v>
      </c>
      <c r="DU152" s="56">
        <v>-0.13436100000000001</v>
      </c>
      <c r="DV152" s="56">
        <v>-1.48163</v>
      </c>
      <c r="DW152" s="56">
        <v>-1.8323499999999999</v>
      </c>
      <c r="DX152" s="56"/>
      <c r="DY152" s="56"/>
      <c r="DZ152" s="56"/>
      <c r="EA152" s="56"/>
      <c r="EB152" s="56"/>
      <c r="EC152" s="56"/>
      <c r="ED152" s="56"/>
      <c r="EE152" s="56"/>
      <c r="EF152" s="56"/>
      <c r="EG152" s="56"/>
      <c r="EH152" s="56"/>
      <c r="EI152" s="56"/>
      <c r="EJ152" s="56"/>
      <c r="EK152" s="56"/>
      <c r="EL152" s="56"/>
      <c r="EM152" s="56"/>
      <c r="EN152" s="56"/>
      <c r="EO152" s="56"/>
      <c r="EP152" s="56"/>
      <c r="EQ152" s="56"/>
      <c r="ER152" s="56"/>
      <c r="ES152" s="56"/>
      <c r="ET152" s="56"/>
      <c r="EU152" s="56"/>
      <c r="EV152" s="56"/>
      <c r="EW152" s="56"/>
      <c r="EX152" s="56"/>
      <c r="EY152" s="56"/>
      <c r="EZ152" s="56"/>
      <c r="FA152" s="56"/>
      <c r="FB152" s="56"/>
      <c r="FC152" s="56"/>
      <c r="FD152" s="56"/>
      <c r="FE152" s="56"/>
      <c r="FF152" s="56"/>
      <c r="FG152" s="56"/>
      <c r="FH152" s="56"/>
      <c r="FI152" s="56"/>
      <c r="FJ152" s="56"/>
      <c r="FK152" s="56"/>
      <c r="FL152" s="56"/>
      <c r="FM152" s="56"/>
      <c r="FN152" s="56"/>
      <c r="FO152" s="56"/>
      <c r="FP152" s="56"/>
      <c r="FQ152" s="56"/>
      <c r="FR152" s="56"/>
      <c r="FS152" s="56"/>
      <c r="FT152" s="56"/>
      <c r="FU152" s="56"/>
      <c r="FV152" s="56"/>
      <c r="FW152" s="56"/>
      <c r="FX152" s="56"/>
      <c r="FY152" s="56"/>
      <c r="FZ152" s="56"/>
      <c r="GA152" s="56"/>
      <c r="GB152" s="56"/>
      <c r="GC152" s="56"/>
      <c r="GD152" s="56"/>
      <c r="GE152" s="56"/>
      <c r="GF152" s="56"/>
      <c r="GG152" s="56"/>
      <c r="GH152" s="56"/>
      <c r="GI152" s="56"/>
      <c r="GJ152" s="56"/>
      <c r="GK152" s="56"/>
      <c r="GL152" s="56"/>
      <c r="GM152" s="56"/>
      <c r="GN152" s="56"/>
      <c r="GO152" s="56"/>
      <c r="GP152" s="56"/>
      <c r="GQ152" s="56"/>
      <c r="GR152" s="56"/>
      <c r="GS152" s="56"/>
      <c r="GT152" s="56"/>
      <c r="GU152" s="56"/>
      <c r="GV152" s="56"/>
      <c r="GW152" s="56"/>
      <c r="GX152" s="56"/>
      <c r="GY152" s="56"/>
      <c r="GZ152" s="56"/>
      <c r="HA152" s="56"/>
      <c r="HB152" s="56"/>
      <c r="HC152" s="56"/>
      <c r="HD152" s="56"/>
      <c r="HE152" s="56"/>
      <c r="HF152" s="56"/>
      <c r="HG152" s="56"/>
      <c r="HH152" s="56"/>
      <c r="HI152" s="56"/>
      <c r="HJ152" s="56"/>
      <c r="HK152" s="56"/>
      <c r="HL152" s="56"/>
      <c r="HM152" s="56"/>
      <c r="HN152" s="56"/>
      <c r="HO152" s="56"/>
      <c r="HP152" s="56"/>
      <c r="HQ152" s="56"/>
      <c r="HR152" s="56"/>
      <c r="HS152" s="56"/>
      <c r="HT152" s="56"/>
      <c r="HU152" s="56"/>
      <c r="HV152" s="56"/>
      <c r="HW152" s="56"/>
      <c r="HX152" s="56"/>
      <c r="HY152" s="56"/>
      <c r="HZ152" s="56"/>
      <c r="IA152" s="56"/>
      <c r="IB152" s="56"/>
      <c r="IC152" s="56"/>
      <c r="ID152" s="56"/>
      <c r="IE152" s="56"/>
      <c r="IF152" s="56"/>
      <c r="IG152" s="56"/>
      <c r="IH152" s="56"/>
      <c r="II152" s="56"/>
      <c r="IJ152" s="56"/>
      <c r="IK152" s="56"/>
      <c r="IL152" s="56"/>
      <c r="IM152" s="56"/>
      <c r="IN152" s="56"/>
      <c r="IO152" s="56"/>
      <c r="IP152" s="56">
        <v>143</v>
      </c>
      <c r="IQ152" s="56">
        <v>68.739999999999995</v>
      </c>
      <c r="IR152" s="56">
        <v>139.82</v>
      </c>
      <c r="IS152" s="56">
        <v>68.11</v>
      </c>
      <c r="IT152" s="56"/>
      <c r="IU152" s="56"/>
      <c r="IV152" s="56"/>
      <c r="IW152" s="56"/>
      <c r="IX152" s="56"/>
      <c r="IY152" s="56"/>
      <c r="IZ152" s="56"/>
      <c r="JA152" s="56"/>
      <c r="JB152" s="56"/>
      <c r="JC152" s="56"/>
      <c r="JD152" s="56"/>
      <c r="JE152" s="56"/>
      <c r="JF152" s="56"/>
      <c r="JG152" s="56"/>
      <c r="JH152" s="56"/>
      <c r="JI152" s="56"/>
      <c r="JJ152" s="56"/>
      <c r="JK152" s="56"/>
      <c r="JL152" s="56"/>
      <c r="JM152" s="56"/>
      <c r="JN152" s="56"/>
      <c r="JO152" s="56"/>
    </row>
    <row r="153" spans="1:275" x14ac:dyDescent="0.25">
      <c r="A153" s="58">
        <v>43069.352083333331</v>
      </c>
      <c r="B153" s="56" t="s">
        <v>440</v>
      </c>
      <c r="C153" s="56" t="s">
        <v>684</v>
      </c>
      <c r="D153" s="56">
        <v>12</v>
      </c>
      <c r="E153" s="56">
        <v>1</v>
      </c>
      <c r="F153" s="56">
        <v>1665</v>
      </c>
      <c r="G153" s="56" t="s">
        <v>104</v>
      </c>
      <c r="H153" s="56" t="s">
        <v>105</v>
      </c>
      <c r="I153" s="56">
        <v>22.05</v>
      </c>
      <c r="J153" s="56"/>
      <c r="K153" s="56">
        <v>360.63499999999999</v>
      </c>
      <c r="L153" s="56">
        <v>2402.0700000000002</v>
      </c>
      <c r="M153" s="56">
        <v>0</v>
      </c>
      <c r="N153" s="56">
        <v>0</v>
      </c>
      <c r="O153" s="56">
        <v>0</v>
      </c>
      <c r="P153" s="56">
        <v>0</v>
      </c>
      <c r="Q153" s="56">
        <v>0</v>
      </c>
      <c r="R153" s="56">
        <v>395.20800000000003</v>
      </c>
      <c r="S153" s="56">
        <v>781.673</v>
      </c>
      <c r="T153" s="56">
        <v>2025.88</v>
      </c>
      <c r="U153" s="56">
        <v>96.498500000000007</v>
      </c>
      <c r="V153" s="56">
        <v>6061.96</v>
      </c>
      <c r="W153" s="56">
        <v>433.42</v>
      </c>
      <c r="X153" s="56">
        <v>0</v>
      </c>
      <c r="Y153" s="56">
        <v>0</v>
      </c>
      <c r="Z153" s="56">
        <v>0</v>
      </c>
      <c r="AA153" s="56">
        <v>157.52600000000001</v>
      </c>
      <c r="AB153" s="56">
        <v>0</v>
      </c>
      <c r="AC153" s="56">
        <v>43.669699999999999</v>
      </c>
      <c r="AD153" s="56">
        <v>0</v>
      </c>
      <c r="AE153" s="56">
        <v>0</v>
      </c>
      <c r="AF153" s="56">
        <v>634.61599999999999</v>
      </c>
      <c r="AG153" s="56">
        <v>0</v>
      </c>
      <c r="AH153" s="56">
        <v>0</v>
      </c>
      <c r="AI153" s="56">
        <v>0</v>
      </c>
      <c r="AJ153" s="56">
        <v>0</v>
      </c>
      <c r="AK153" s="56">
        <v>0</v>
      </c>
      <c r="AL153" s="56">
        <v>0</v>
      </c>
      <c r="AM153" s="56">
        <v>0</v>
      </c>
      <c r="AN153" s="56">
        <v>0</v>
      </c>
      <c r="AO153" s="56">
        <v>0</v>
      </c>
      <c r="AP153" s="56">
        <v>0</v>
      </c>
      <c r="AQ153" s="56">
        <v>52.69</v>
      </c>
      <c r="AR153" s="56">
        <v>117.3</v>
      </c>
      <c r="AS153" s="56">
        <v>0</v>
      </c>
      <c r="AT153" s="56">
        <v>0</v>
      </c>
      <c r="AU153" s="56">
        <v>15.89</v>
      </c>
      <c r="AV153" s="56">
        <v>0</v>
      </c>
      <c r="AW153" s="56">
        <v>0</v>
      </c>
      <c r="AX153" s="56">
        <v>5.47</v>
      </c>
      <c r="AY153" s="56">
        <v>15.29</v>
      </c>
      <c r="AZ153" s="56">
        <v>27.21</v>
      </c>
      <c r="BA153" s="56">
        <v>1.24</v>
      </c>
      <c r="BB153" s="56">
        <v>235.09</v>
      </c>
      <c r="BC153" s="56">
        <v>185.88</v>
      </c>
      <c r="BD153" s="56">
        <v>0</v>
      </c>
      <c r="BE153" s="56">
        <v>5.04495</v>
      </c>
      <c r="BF153" s="56">
        <v>0</v>
      </c>
      <c r="BG153" s="56">
        <v>0</v>
      </c>
      <c r="BH153" s="56">
        <v>0</v>
      </c>
      <c r="BI153" s="56">
        <v>0</v>
      </c>
      <c r="BJ153" s="56">
        <v>0</v>
      </c>
      <c r="BK153" s="56">
        <v>5.8563799999999999E-2</v>
      </c>
      <c r="BL153" s="56">
        <v>0.11922000000000001</v>
      </c>
      <c r="BM153" s="56">
        <v>0.25846799999999998</v>
      </c>
      <c r="BN153" s="56">
        <v>8.4950000000000008E-3</v>
      </c>
      <c r="BO153" s="56">
        <v>5.4896900000000004</v>
      </c>
      <c r="BP153" s="56">
        <v>5.04495</v>
      </c>
      <c r="BQ153" s="56">
        <v>386.803</v>
      </c>
      <c r="BR153" s="56">
        <v>2943.23</v>
      </c>
      <c r="BS153" s="56">
        <v>0</v>
      </c>
      <c r="BT153" s="56">
        <v>0</v>
      </c>
      <c r="BU153" s="56">
        <v>0</v>
      </c>
      <c r="BV153" s="56">
        <v>395.20800000000003</v>
      </c>
      <c r="BW153" s="56">
        <v>782.43</v>
      </c>
      <c r="BX153" s="56">
        <v>2025.88</v>
      </c>
      <c r="BY153" s="56">
        <v>96.498500000000007</v>
      </c>
      <c r="BZ153" s="56">
        <v>6630.05</v>
      </c>
      <c r="CA153" s="56">
        <v>465.61200000000002</v>
      </c>
      <c r="CB153" s="56">
        <v>0</v>
      </c>
      <c r="CC153" s="56">
        <v>0</v>
      </c>
      <c r="CD153" s="56">
        <v>0</v>
      </c>
      <c r="CE153" s="56">
        <v>157.52600000000001</v>
      </c>
      <c r="CF153" s="56">
        <v>0</v>
      </c>
      <c r="CG153" s="56">
        <v>43.669699999999999</v>
      </c>
      <c r="CH153" s="56">
        <v>0</v>
      </c>
      <c r="CI153" s="56">
        <v>0</v>
      </c>
      <c r="CJ153" s="56">
        <v>666.80799999999999</v>
      </c>
      <c r="CK153" s="56">
        <v>0</v>
      </c>
      <c r="CL153" s="56">
        <v>0</v>
      </c>
      <c r="CM153" s="56">
        <v>0</v>
      </c>
      <c r="CN153" s="56">
        <v>0</v>
      </c>
      <c r="CO153" s="56">
        <v>0</v>
      </c>
      <c r="CP153" s="56">
        <v>0</v>
      </c>
      <c r="CQ153" s="56">
        <v>0</v>
      </c>
      <c r="CR153" s="56">
        <v>0</v>
      </c>
      <c r="CS153" s="56">
        <v>0</v>
      </c>
      <c r="CT153" s="56">
        <v>0</v>
      </c>
      <c r="CU153" s="56">
        <v>56.64</v>
      </c>
      <c r="CV153" s="56">
        <v>135.4</v>
      </c>
      <c r="CW153" s="56">
        <v>0</v>
      </c>
      <c r="CX153" s="56">
        <v>0</v>
      </c>
      <c r="CY153" s="56">
        <v>15.89</v>
      </c>
      <c r="CZ153" s="56">
        <v>5.47</v>
      </c>
      <c r="DA153" s="56">
        <v>15.3</v>
      </c>
      <c r="DB153" s="56">
        <v>27.21</v>
      </c>
      <c r="DC153" s="56">
        <v>1.24</v>
      </c>
      <c r="DD153" s="56">
        <v>257.14999999999998</v>
      </c>
      <c r="DE153" s="56">
        <v>207.93</v>
      </c>
      <c r="DF153" s="56">
        <v>0</v>
      </c>
      <c r="DG153" s="56">
        <v>5.7159000000000004</v>
      </c>
      <c r="DH153" s="56">
        <v>0</v>
      </c>
      <c r="DI153" s="56">
        <v>0</v>
      </c>
      <c r="DJ153" s="56">
        <v>0</v>
      </c>
      <c r="DK153" s="56">
        <v>5.8563799999999999E-2</v>
      </c>
      <c r="DL153" s="56">
        <v>0.119377</v>
      </c>
      <c r="DM153" s="56">
        <v>0.25846799999999998</v>
      </c>
      <c r="DN153" s="56">
        <v>8.4950000000000008E-3</v>
      </c>
      <c r="DO153" s="56">
        <v>6.1608099999999997</v>
      </c>
      <c r="DP153" s="56">
        <v>5.7159000000000004</v>
      </c>
      <c r="DQ153" s="56" t="s">
        <v>925</v>
      </c>
      <c r="DR153" s="56" t="s">
        <v>875</v>
      </c>
      <c r="DS153" s="56" t="s">
        <v>22</v>
      </c>
      <c r="DT153" s="56">
        <v>0.67111500000000002</v>
      </c>
      <c r="DU153" s="56">
        <v>0.67095800000000005</v>
      </c>
      <c r="DV153" s="56">
        <v>8.5786499999999997</v>
      </c>
      <c r="DW153" s="56">
        <v>10.6045</v>
      </c>
      <c r="DX153" s="56"/>
      <c r="DY153" s="56"/>
      <c r="DZ153" s="56"/>
      <c r="EA153" s="56"/>
      <c r="EB153" s="56"/>
      <c r="EC153" s="56"/>
      <c r="ED153" s="56"/>
      <c r="EE153" s="56"/>
      <c r="EF153" s="56"/>
      <c r="EG153" s="56"/>
      <c r="EH153" s="56"/>
      <c r="EI153" s="56"/>
      <c r="EJ153" s="56"/>
      <c r="EK153" s="56"/>
      <c r="EL153" s="56"/>
      <c r="EM153" s="56"/>
      <c r="EN153" s="56"/>
      <c r="EO153" s="56"/>
      <c r="EP153" s="56"/>
      <c r="EQ153" s="56"/>
      <c r="ER153" s="56"/>
      <c r="ES153" s="56"/>
      <c r="ET153" s="56"/>
      <c r="EU153" s="56"/>
      <c r="EV153" s="56"/>
      <c r="EW153" s="56"/>
      <c r="EX153" s="56"/>
      <c r="EY153" s="56"/>
      <c r="EZ153" s="56"/>
      <c r="FA153" s="56"/>
      <c r="FB153" s="56"/>
      <c r="FC153" s="56"/>
      <c r="FD153" s="56"/>
      <c r="FE153" s="56"/>
      <c r="FF153" s="56"/>
      <c r="FG153" s="56"/>
      <c r="FH153" s="56"/>
      <c r="FI153" s="56"/>
      <c r="FJ153" s="56"/>
      <c r="FK153" s="56"/>
      <c r="FL153" s="56"/>
      <c r="FM153" s="56"/>
      <c r="FN153" s="56"/>
      <c r="FO153" s="56"/>
      <c r="FP153" s="56"/>
      <c r="FQ153" s="56"/>
      <c r="FR153" s="56"/>
      <c r="FS153" s="56"/>
      <c r="FT153" s="56"/>
      <c r="FU153" s="56"/>
      <c r="FV153" s="56"/>
      <c r="FW153" s="56"/>
      <c r="FX153" s="56"/>
      <c r="FY153" s="56"/>
      <c r="FZ153" s="56"/>
      <c r="GA153" s="56"/>
      <c r="GB153" s="56"/>
      <c r="GC153" s="56"/>
      <c r="GD153" s="56"/>
      <c r="GE153" s="56"/>
      <c r="GF153" s="56"/>
      <c r="GG153" s="56"/>
      <c r="GH153" s="56"/>
      <c r="GI153" s="56"/>
      <c r="GJ153" s="56"/>
      <c r="GK153" s="56"/>
      <c r="GL153" s="56"/>
      <c r="GM153" s="56"/>
      <c r="GN153" s="56"/>
      <c r="GO153" s="56"/>
      <c r="GP153" s="56"/>
      <c r="GQ153" s="56"/>
      <c r="GR153" s="56"/>
      <c r="GS153" s="56"/>
      <c r="GT153" s="56"/>
      <c r="GU153" s="56"/>
      <c r="GV153" s="56"/>
      <c r="GW153" s="56"/>
      <c r="GX153" s="56"/>
      <c r="GY153" s="56"/>
      <c r="GZ153" s="56"/>
      <c r="HA153" s="56"/>
      <c r="HB153" s="56"/>
      <c r="HC153" s="56"/>
      <c r="HD153" s="56"/>
      <c r="HE153" s="56"/>
      <c r="HF153" s="56"/>
      <c r="HG153" s="56"/>
      <c r="HH153" s="56"/>
      <c r="HI153" s="56"/>
      <c r="HJ153" s="56"/>
      <c r="HK153" s="56"/>
      <c r="HL153" s="56"/>
      <c r="HM153" s="56"/>
      <c r="HN153" s="56"/>
      <c r="HO153" s="56"/>
      <c r="HP153" s="56"/>
      <c r="HQ153" s="56"/>
      <c r="HR153" s="56"/>
      <c r="HS153" s="56"/>
      <c r="HT153" s="56"/>
      <c r="HU153" s="56"/>
      <c r="HV153" s="56"/>
      <c r="HW153" s="56"/>
      <c r="HX153" s="56"/>
      <c r="HY153" s="56"/>
      <c r="HZ153" s="56"/>
      <c r="IA153" s="56"/>
      <c r="IB153" s="56"/>
      <c r="IC153" s="56"/>
      <c r="ID153" s="56"/>
      <c r="IE153" s="56"/>
      <c r="IF153" s="56"/>
      <c r="IG153" s="56"/>
      <c r="IH153" s="56"/>
      <c r="II153" s="56"/>
      <c r="IJ153" s="56"/>
      <c r="IK153" s="56"/>
      <c r="IL153" s="56"/>
      <c r="IM153" s="56"/>
      <c r="IN153" s="56"/>
      <c r="IO153" s="56"/>
      <c r="IP153" s="56">
        <v>121.42</v>
      </c>
      <c r="IQ153" s="56">
        <v>64.459999999999994</v>
      </c>
      <c r="IR153" s="56">
        <v>139.82</v>
      </c>
      <c r="IS153" s="56">
        <v>68.11</v>
      </c>
      <c r="IT153" s="56"/>
      <c r="IU153" s="56"/>
      <c r="IV153" s="56"/>
      <c r="IW153" s="56"/>
      <c r="IX153" s="56"/>
      <c r="IY153" s="56"/>
      <c r="IZ153" s="56"/>
      <c r="JA153" s="56"/>
      <c r="JB153" s="56"/>
      <c r="JC153" s="56"/>
      <c r="JD153" s="56"/>
      <c r="JE153" s="56"/>
      <c r="JF153" s="56"/>
      <c r="JG153" s="56"/>
      <c r="JH153" s="56"/>
      <c r="JI153" s="56"/>
      <c r="JJ153" s="56"/>
      <c r="JK153" s="56"/>
      <c r="JL153" s="56"/>
      <c r="JM153" s="56"/>
      <c r="JN153" s="56"/>
      <c r="JO153" s="56"/>
    </row>
    <row r="154" spans="1:275" x14ac:dyDescent="0.25">
      <c r="A154" s="58">
        <v>43069.352118055554</v>
      </c>
      <c r="B154" s="56" t="s">
        <v>441</v>
      </c>
      <c r="C154" s="56" t="s">
        <v>685</v>
      </c>
      <c r="D154" s="56">
        <v>12</v>
      </c>
      <c r="E154" s="56">
        <v>1</v>
      </c>
      <c r="F154" s="56">
        <v>1665</v>
      </c>
      <c r="G154" s="56" t="s">
        <v>104</v>
      </c>
      <c r="H154" s="56" t="s">
        <v>105</v>
      </c>
      <c r="I154" s="56">
        <v>23.29</v>
      </c>
      <c r="J154" s="56"/>
      <c r="K154" s="56">
        <v>328.52300000000002</v>
      </c>
      <c r="L154" s="56">
        <v>1729.06</v>
      </c>
      <c r="M154" s="56">
        <v>0</v>
      </c>
      <c r="N154" s="56">
        <v>0</v>
      </c>
      <c r="O154" s="56">
        <v>0</v>
      </c>
      <c r="P154" s="56">
        <v>0</v>
      </c>
      <c r="Q154" s="56">
        <v>0</v>
      </c>
      <c r="R154" s="56">
        <v>395.20800000000003</v>
      </c>
      <c r="S154" s="56">
        <v>780.21</v>
      </c>
      <c r="T154" s="56">
        <v>2025.88</v>
      </c>
      <c r="U154" s="56">
        <v>96.498500000000007</v>
      </c>
      <c r="V154" s="56">
        <v>5355.38</v>
      </c>
      <c r="W154" s="56">
        <v>394.54</v>
      </c>
      <c r="X154" s="56">
        <v>0</v>
      </c>
      <c r="Y154" s="56">
        <v>0</v>
      </c>
      <c r="Z154" s="56">
        <v>0</v>
      </c>
      <c r="AA154" s="56">
        <v>157.52600000000001</v>
      </c>
      <c r="AB154" s="56">
        <v>0</v>
      </c>
      <c r="AC154" s="56">
        <v>43.669699999999999</v>
      </c>
      <c r="AD154" s="56">
        <v>0</v>
      </c>
      <c r="AE154" s="56">
        <v>0</v>
      </c>
      <c r="AF154" s="56">
        <v>595.73599999999999</v>
      </c>
      <c r="AG154" s="56">
        <v>0</v>
      </c>
      <c r="AH154" s="56">
        <v>0</v>
      </c>
      <c r="AI154" s="56">
        <v>0</v>
      </c>
      <c r="AJ154" s="56">
        <v>0</v>
      </c>
      <c r="AK154" s="56">
        <v>0</v>
      </c>
      <c r="AL154" s="56">
        <v>0</v>
      </c>
      <c r="AM154" s="56">
        <v>0</v>
      </c>
      <c r="AN154" s="56">
        <v>0</v>
      </c>
      <c r="AO154" s="56">
        <v>0</v>
      </c>
      <c r="AP154" s="56">
        <v>0</v>
      </c>
      <c r="AQ154" s="56">
        <v>47.94</v>
      </c>
      <c r="AR154" s="56">
        <v>87.62</v>
      </c>
      <c r="AS154" s="56">
        <v>0</v>
      </c>
      <c r="AT154" s="56">
        <v>0</v>
      </c>
      <c r="AU154" s="56">
        <v>15.89</v>
      </c>
      <c r="AV154" s="56">
        <v>0</v>
      </c>
      <c r="AW154" s="56">
        <v>0</v>
      </c>
      <c r="AX154" s="56">
        <v>5.47</v>
      </c>
      <c r="AY154" s="56">
        <v>15.27</v>
      </c>
      <c r="AZ154" s="56">
        <v>27.21</v>
      </c>
      <c r="BA154" s="56">
        <v>1.24</v>
      </c>
      <c r="BB154" s="56">
        <v>200.64</v>
      </c>
      <c r="BC154" s="56">
        <v>151.44999999999999</v>
      </c>
      <c r="BD154" s="56">
        <v>0</v>
      </c>
      <c r="BE154" s="56">
        <v>3.7490800000000002</v>
      </c>
      <c r="BF154" s="56">
        <v>0</v>
      </c>
      <c r="BG154" s="56">
        <v>0</v>
      </c>
      <c r="BH154" s="56">
        <v>0</v>
      </c>
      <c r="BI154" s="56">
        <v>0</v>
      </c>
      <c r="BJ154" s="56">
        <v>0</v>
      </c>
      <c r="BK154" s="56">
        <v>5.8563799999999999E-2</v>
      </c>
      <c r="BL154" s="56">
        <v>0.118854</v>
      </c>
      <c r="BM154" s="56">
        <v>0.25846799999999998</v>
      </c>
      <c r="BN154" s="56">
        <v>8.4950000000000008E-3</v>
      </c>
      <c r="BO154" s="56">
        <v>4.19346</v>
      </c>
      <c r="BP154" s="56">
        <v>3.7490800000000002</v>
      </c>
      <c r="BQ154" s="56">
        <v>353.18799999999999</v>
      </c>
      <c r="BR154" s="56">
        <v>2270.02</v>
      </c>
      <c r="BS154" s="56">
        <v>0</v>
      </c>
      <c r="BT154" s="56">
        <v>0</v>
      </c>
      <c r="BU154" s="56">
        <v>0</v>
      </c>
      <c r="BV154" s="56">
        <v>395.20800000000003</v>
      </c>
      <c r="BW154" s="56">
        <v>781.30200000000002</v>
      </c>
      <c r="BX154" s="56">
        <v>2025.88</v>
      </c>
      <c r="BY154" s="56">
        <v>96.498500000000007</v>
      </c>
      <c r="BZ154" s="56">
        <v>5922.1</v>
      </c>
      <c r="CA154" s="56">
        <v>424.89299999999997</v>
      </c>
      <c r="CB154" s="56">
        <v>0</v>
      </c>
      <c r="CC154" s="56">
        <v>0</v>
      </c>
      <c r="CD154" s="56">
        <v>0</v>
      </c>
      <c r="CE154" s="56">
        <v>157.52600000000001</v>
      </c>
      <c r="CF154" s="56">
        <v>0</v>
      </c>
      <c r="CG154" s="56">
        <v>43.669699999999999</v>
      </c>
      <c r="CH154" s="56">
        <v>0</v>
      </c>
      <c r="CI154" s="56">
        <v>0</v>
      </c>
      <c r="CJ154" s="56">
        <v>626.08900000000006</v>
      </c>
      <c r="CK154" s="56">
        <v>0</v>
      </c>
      <c r="CL154" s="56">
        <v>0</v>
      </c>
      <c r="CM154" s="56">
        <v>0</v>
      </c>
      <c r="CN154" s="56">
        <v>0</v>
      </c>
      <c r="CO154" s="56">
        <v>0</v>
      </c>
      <c r="CP154" s="56">
        <v>0</v>
      </c>
      <c r="CQ154" s="56">
        <v>0</v>
      </c>
      <c r="CR154" s="56">
        <v>0</v>
      </c>
      <c r="CS154" s="56">
        <v>0</v>
      </c>
      <c r="CT154" s="56">
        <v>0</v>
      </c>
      <c r="CU154" s="56">
        <v>51.66</v>
      </c>
      <c r="CV154" s="56">
        <v>107.19</v>
      </c>
      <c r="CW154" s="56">
        <v>0</v>
      </c>
      <c r="CX154" s="56">
        <v>0</v>
      </c>
      <c r="CY154" s="56">
        <v>15.89</v>
      </c>
      <c r="CZ154" s="56">
        <v>5.47</v>
      </c>
      <c r="DA154" s="56">
        <v>15.28</v>
      </c>
      <c r="DB154" s="56">
        <v>27.21</v>
      </c>
      <c r="DC154" s="56">
        <v>1.24</v>
      </c>
      <c r="DD154" s="56">
        <v>223.94</v>
      </c>
      <c r="DE154" s="56">
        <v>174.74</v>
      </c>
      <c r="DF154" s="56">
        <v>0</v>
      </c>
      <c r="DG154" s="56">
        <v>4.5072900000000002</v>
      </c>
      <c r="DH154" s="56">
        <v>0</v>
      </c>
      <c r="DI154" s="56">
        <v>0</v>
      </c>
      <c r="DJ154" s="56">
        <v>0</v>
      </c>
      <c r="DK154" s="56">
        <v>5.8563799999999999E-2</v>
      </c>
      <c r="DL154" s="56">
        <v>0.11905399999999999</v>
      </c>
      <c r="DM154" s="56">
        <v>0.25846799999999998</v>
      </c>
      <c r="DN154" s="56">
        <v>8.4950000000000008E-3</v>
      </c>
      <c r="DO154" s="56">
        <v>4.9518700000000004</v>
      </c>
      <c r="DP154" s="56">
        <v>4.5072900000000002</v>
      </c>
      <c r="DQ154" s="56" t="s">
        <v>925</v>
      </c>
      <c r="DR154" s="56" t="s">
        <v>875</v>
      </c>
      <c r="DS154" s="56" t="s">
        <v>22</v>
      </c>
      <c r="DT154" s="56">
        <v>0.75840300000000005</v>
      </c>
      <c r="DU154" s="56">
        <v>0.75820200000000004</v>
      </c>
      <c r="DV154" s="56">
        <v>10.4046</v>
      </c>
      <c r="DW154" s="56">
        <v>13.3284</v>
      </c>
      <c r="DX154" s="56"/>
      <c r="DY154" s="56"/>
      <c r="DZ154" s="56"/>
      <c r="EA154" s="56"/>
      <c r="EB154" s="56"/>
      <c r="EC154" s="56"/>
      <c r="ED154" s="56"/>
      <c r="EE154" s="56"/>
      <c r="EF154" s="56"/>
      <c r="EG154" s="56"/>
      <c r="EH154" s="56"/>
      <c r="EI154" s="56"/>
      <c r="EJ154" s="56"/>
      <c r="EK154" s="56"/>
      <c r="EL154" s="56"/>
      <c r="EM154" s="56"/>
      <c r="EN154" s="56"/>
      <c r="EO154" s="56"/>
      <c r="EP154" s="56"/>
      <c r="EQ154" s="56"/>
      <c r="ER154" s="56"/>
      <c r="ES154" s="56"/>
      <c r="ET154" s="56"/>
      <c r="EU154" s="56"/>
      <c r="EV154" s="56"/>
      <c r="EW154" s="56"/>
      <c r="EX154" s="56"/>
      <c r="EY154" s="56"/>
      <c r="EZ154" s="56"/>
      <c r="FA154" s="56"/>
      <c r="FB154" s="56"/>
      <c r="FC154" s="56"/>
      <c r="FD154" s="56"/>
      <c r="FE154" s="56"/>
      <c r="FF154" s="56"/>
      <c r="FG154" s="56"/>
      <c r="FH154" s="56"/>
      <c r="FI154" s="56"/>
      <c r="FJ154" s="56"/>
      <c r="FK154" s="56"/>
      <c r="FL154" s="56"/>
      <c r="FM154" s="56"/>
      <c r="FN154" s="56"/>
      <c r="FO154" s="56"/>
      <c r="FP154" s="56"/>
      <c r="FQ154" s="56"/>
      <c r="FR154" s="56"/>
      <c r="FS154" s="56"/>
      <c r="FT154" s="56"/>
      <c r="FU154" s="56"/>
      <c r="FV154" s="56"/>
      <c r="FW154" s="56"/>
      <c r="FX154" s="56"/>
      <c r="FY154" s="56"/>
      <c r="FZ154" s="56"/>
      <c r="GA154" s="56"/>
      <c r="GB154" s="56"/>
      <c r="GC154" s="56"/>
      <c r="GD154" s="56"/>
      <c r="GE154" s="56"/>
      <c r="GF154" s="56"/>
      <c r="GG154" s="56"/>
      <c r="GH154" s="56"/>
      <c r="GI154" s="56"/>
      <c r="GJ154" s="56"/>
      <c r="GK154" s="56"/>
      <c r="GL154" s="56"/>
      <c r="GM154" s="56"/>
      <c r="GN154" s="56"/>
      <c r="GO154" s="56"/>
      <c r="GP154" s="56"/>
      <c r="GQ154" s="56"/>
      <c r="GR154" s="56"/>
      <c r="GS154" s="56"/>
      <c r="GT154" s="56"/>
      <c r="GU154" s="56"/>
      <c r="GV154" s="56"/>
      <c r="GW154" s="56"/>
      <c r="GX154" s="56"/>
      <c r="GY154" s="56"/>
      <c r="GZ154" s="56"/>
      <c r="HA154" s="56"/>
      <c r="HB154" s="56"/>
      <c r="HC154" s="56"/>
      <c r="HD154" s="56"/>
      <c r="HE154" s="56"/>
      <c r="HF154" s="56"/>
      <c r="HG154" s="56"/>
      <c r="HH154" s="56"/>
      <c r="HI154" s="56"/>
      <c r="HJ154" s="56"/>
      <c r="HK154" s="56"/>
      <c r="HL154" s="56"/>
      <c r="HM154" s="56"/>
      <c r="HN154" s="56"/>
      <c r="HO154" s="56"/>
      <c r="HP154" s="56"/>
      <c r="HQ154" s="56"/>
      <c r="HR154" s="56"/>
      <c r="HS154" s="56"/>
      <c r="HT154" s="56"/>
      <c r="HU154" s="56"/>
      <c r="HV154" s="56"/>
      <c r="HW154" s="56"/>
      <c r="HX154" s="56"/>
      <c r="HY154" s="56"/>
      <c r="HZ154" s="56"/>
      <c r="IA154" s="56"/>
      <c r="IB154" s="56"/>
      <c r="IC154" s="56"/>
      <c r="ID154" s="56"/>
      <c r="IE154" s="56"/>
      <c r="IF154" s="56"/>
      <c r="IG154" s="56"/>
      <c r="IH154" s="56"/>
      <c r="II154" s="56"/>
      <c r="IJ154" s="56"/>
      <c r="IK154" s="56"/>
      <c r="IL154" s="56"/>
      <c r="IM154" s="56"/>
      <c r="IN154" s="56"/>
      <c r="IO154" s="56"/>
      <c r="IP154" s="56">
        <v>91.38</v>
      </c>
      <c r="IQ154" s="56">
        <v>60.07</v>
      </c>
      <c r="IR154" s="56">
        <v>111.23</v>
      </c>
      <c r="IS154" s="56">
        <v>63.51</v>
      </c>
      <c r="IT154" s="56"/>
      <c r="IU154" s="56"/>
      <c r="IV154" s="56"/>
      <c r="IW154" s="56"/>
      <c r="IX154" s="56"/>
      <c r="IY154" s="56"/>
      <c r="IZ154" s="56"/>
      <c r="JA154" s="56"/>
      <c r="JB154" s="56"/>
      <c r="JC154" s="56"/>
      <c r="JD154" s="56"/>
      <c r="JE154" s="56"/>
      <c r="JF154" s="56"/>
      <c r="JG154" s="56"/>
      <c r="JH154" s="56"/>
      <c r="JI154" s="56"/>
      <c r="JJ154" s="56"/>
      <c r="JK154" s="56"/>
      <c r="JL154" s="56"/>
      <c r="JM154" s="56"/>
      <c r="JN154" s="56"/>
      <c r="JO154" s="56"/>
    </row>
    <row r="155" spans="1:275" x14ac:dyDescent="0.25">
      <c r="A155" s="58">
        <v>43069.352118055554</v>
      </c>
      <c r="B155" s="56" t="s">
        <v>442</v>
      </c>
      <c r="C155" s="56" t="s">
        <v>686</v>
      </c>
      <c r="D155" s="56">
        <v>12</v>
      </c>
      <c r="E155" s="56">
        <v>1</v>
      </c>
      <c r="F155" s="56">
        <v>1665</v>
      </c>
      <c r="G155" s="56" t="s">
        <v>104</v>
      </c>
      <c r="H155" s="56" t="s">
        <v>105</v>
      </c>
      <c r="I155" s="56">
        <v>23.29</v>
      </c>
      <c r="J155" s="56"/>
      <c r="K155" s="56">
        <v>328.52300000000002</v>
      </c>
      <c r="L155" s="56">
        <v>1729.06</v>
      </c>
      <c r="M155" s="56">
        <v>0</v>
      </c>
      <c r="N155" s="56">
        <v>0</v>
      </c>
      <c r="O155" s="56">
        <v>0</v>
      </c>
      <c r="P155" s="56">
        <v>0</v>
      </c>
      <c r="Q155" s="56">
        <v>0</v>
      </c>
      <c r="R155" s="56">
        <v>395.20800000000003</v>
      </c>
      <c r="S155" s="56">
        <v>780.21</v>
      </c>
      <c r="T155" s="56">
        <v>2025.88</v>
      </c>
      <c r="U155" s="56">
        <v>96.498500000000007</v>
      </c>
      <c r="V155" s="56">
        <v>5355.38</v>
      </c>
      <c r="W155" s="56">
        <v>394.54</v>
      </c>
      <c r="X155" s="56">
        <v>0</v>
      </c>
      <c r="Y155" s="56">
        <v>0</v>
      </c>
      <c r="Z155" s="56">
        <v>0</v>
      </c>
      <c r="AA155" s="56">
        <v>157.52600000000001</v>
      </c>
      <c r="AB155" s="56">
        <v>0</v>
      </c>
      <c r="AC155" s="56">
        <v>43.669699999999999</v>
      </c>
      <c r="AD155" s="56">
        <v>0</v>
      </c>
      <c r="AE155" s="56">
        <v>0</v>
      </c>
      <c r="AF155" s="56">
        <v>595.73599999999999</v>
      </c>
      <c r="AG155" s="56">
        <v>0</v>
      </c>
      <c r="AH155" s="56">
        <v>0</v>
      </c>
      <c r="AI155" s="56">
        <v>0</v>
      </c>
      <c r="AJ155" s="56">
        <v>0</v>
      </c>
      <c r="AK155" s="56">
        <v>0</v>
      </c>
      <c r="AL155" s="56">
        <v>0</v>
      </c>
      <c r="AM155" s="56">
        <v>0</v>
      </c>
      <c r="AN155" s="56">
        <v>0</v>
      </c>
      <c r="AO155" s="56">
        <v>0</v>
      </c>
      <c r="AP155" s="56">
        <v>0</v>
      </c>
      <c r="AQ155" s="56">
        <v>47.94</v>
      </c>
      <c r="AR155" s="56">
        <v>87.62</v>
      </c>
      <c r="AS155" s="56">
        <v>0</v>
      </c>
      <c r="AT155" s="56">
        <v>0</v>
      </c>
      <c r="AU155" s="56">
        <v>15.89</v>
      </c>
      <c r="AV155" s="56">
        <v>0</v>
      </c>
      <c r="AW155" s="56">
        <v>0</v>
      </c>
      <c r="AX155" s="56">
        <v>5.47</v>
      </c>
      <c r="AY155" s="56">
        <v>15.27</v>
      </c>
      <c r="AZ155" s="56">
        <v>27.21</v>
      </c>
      <c r="BA155" s="56">
        <v>1.24</v>
      </c>
      <c r="BB155" s="56">
        <v>200.64</v>
      </c>
      <c r="BC155" s="56">
        <v>151.44999999999999</v>
      </c>
      <c r="BD155" s="56">
        <v>0</v>
      </c>
      <c r="BE155" s="56">
        <v>3.7490800000000002</v>
      </c>
      <c r="BF155" s="56">
        <v>0</v>
      </c>
      <c r="BG155" s="56">
        <v>0</v>
      </c>
      <c r="BH155" s="56">
        <v>0</v>
      </c>
      <c r="BI155" s="56">
        <v>0</v>
      </c>
      <c r="BJ155" s="56">
        <v>0</v>
      </c>
      <c r="BK155" s="56">
        <v>5.8563799999999999E-2</v>
      </c>
      <c r="BL155" s="56">
        <v>0.118854</v>
      </c>
      <c r="BM155" s="56">
        <v>0.25846799999999998</v>
      </c>
      <c r="BN155" s="56">
        <v>8.4950000000000008E-3</v>
      </c>
      <c r="BO155" s="56">
        <v>4.19346</v>
      </c>
      <c r="BP155" s="56">
        <v>3.7490800000000002</v>
      </c>
      <c r="BQ155" s="56">
        <v>353.18799999999999</v>
      </c>
      <c r="BR155" s="56">
        <v>2270.02</v>
      </c>
      <c r="BS155" s="56">
        <v>0</v>
      </c>
      <c r="BT155" s="56">
        <v>0</v>
      </c>
      <c r="BU155" s="56">
        <v>0</v>
      </c>
      <c r="BV155" s="56">
        <v>395.20800000000003</v>
      </c>
      <c r="BW155" s="56">
        <v>781.30200000000002</v>
      </c>
      <c r="BX155" s="56">
        <v>2025.88</v>
      </c>
      <c r="BY155" s="56">
        <v>96.498500000000007</v>
      </c>
      <c r="BZ155" s="56">
        <v>5922.1</v>
      </c>
      <c r="CA155" s="56">
        <v>424.89299999999997</v>
      </c>
      <c r="CB155" s="56">
        <v>0</v>
      </c>
      <c r="CC155" s="56">
        <v>0</v>
      </c>
      <c r="CD155" s="56">
        <v>0</v>
      </c>
      <c r="CE155" s="56">
        <v>157.52600000000001</v>
      </c>
      <c r="CF155" s="56">
        <v>0</v>
      </c>
      <c r="CG155" s="56">
        <v>43.669699999999999</v>
      </c>
      <c r="CH155" s="56">
        <v>0</v>
      </c>
      <c r="CI155" s="56">
        <v>0</v>
      </c>
      <c r="CJ155" s="56">
        <v>626.08900000000006</v>
      </c>
      <c r="CK155" s="56">
        <v>0</v>
      </c>
      <c r="CL155" s="56">
        <v>0</v>
      </c>
      <c r="CM155" s="56">
        <v>0</v>
      </c>
      <c r="CN155" s="56">
        <v>0</v>
      </c>
      <c r="CO155" s="56">
        <v>0</v>
      </c>
      <c r="CP155" s="56">
        <v>0</v>
      </c>
      <c r="CQ155" s="56">
        <v>0</v>
      </c>
      <c r="CR155" s="56">
        <v>0</v>
      </c>
      <c r="CS155" s="56">
        <v>0</v>
      </c>
      <c r="CT155" s="56">
        <v>0</v>
      </c>
      <c r="CU155" s="56">
        <v>51.66</v>
      </c>
      <c r="CV155" s="56">
        <v>107.19</v>
      </c>
      <c r="CW155" s="56">
        <v>0</v>
      </c>
      <c r="CX155" s="56">
        <v>0</v>
      </c>
      <c r="CY155" s="56">
        <v>15.89</v>
      </c>
      <c r="CZ155" s="56">
        <v>5.47</v>
      </c>
      <c r="DA155" s="56">
        <v>15.28</v>
      </c>
      <c r="DB155" s="56">
        <v>27.21</v>
      </c>
      <c r="DC155" s="56">
        <v>1.24</v>
      </c>
      <c r="DD155" s="56">
        <v>223.94</v>
      </c>
      <c r="DE155" s="56">
        <v>174.74</v>
      </c>
      <c r="DF155" s="56">
        <v>0</v>
      </c>
      <c r="DG155" s="56">
        <v>4.5072900000000002</v>
      </c>
      <c r="DH155" s="56">
        <v>0</v>
      </c>
      <c r="DI155" s="56">
        <v>0</v>
      </c>
      <c r="DJ155" s="56">
        <v>0</v>
      </c>
      <c r="DK155" s="56">
        <v>5.8563799999999999E-2</v>
      </c>
      <c r="DL155" s="56">
        <v>0.11905399999999999</v>
      </c>
      <c r="DM155" s="56">
        <v>0.25846799999999998</v>
      </c>
      <c r="DN155" s="56">
        <v>8.4950000000000008E-3</v>
      </c>
      <c r="DO155" s="56">
        <v>4.9518700000000004</v>
      </c>
      <c r="DP155" s="56">
        <v>4.5072900000000002</v>
      </c>
      <c r="DQ155" s="56" t="s">
        <v>925</v>
      </c>
      <c r="DR155" s="56" t="s">
        <v>875</v>
      </c>
      <c r="DS155" s="56" t="s">
        <v>22</v>
      </c>
      <c r="DT155" s="56">
        <v>0.75840300000000005</v>
      </c>
      <c r="DU155" s="56">
        <v>0.75820200000000004</v>
      </c>
      <c r="DV155" s="56">
        <v>10.4046</v>
      </c>
      <c r="DW155" s="56">
        <v>13.3284</v>
      </c>
      <c r="DX155" s="56"/>
      <c r="DY155" s="56"/>
      <c r="DZ155" s="56"/>
      <c r="EA155" s="56"/>
      <c r="EB155" s="56"/>
      <c r="EC155" s="56"/>
      <c r="ED155" s="56"/>
      <c r="EE155" s="56"/>
      <c r="EF155" s="56"/>
      <c r="EG155" s="56"/>
      <c r="EH155" s="56"/>
      <c r="EI155" s="56"/>
      <c r="EJ155" s="56"/>
      <c r="EK155" s="56"/>
      <c r="EL155" s="56"/>
      <c r="EM155" s="56"/>
      <c r="EN155" s="56"/>
      <c r="EO155" s="56"/>
      <c r="EP155" s="56"/>
      <c r="EQ155" s="56"/>
      <c r="ER155" s="56"/>
      <c r="ES155" s="56"/>
      <c r="ET155" s="56"/>
      <c r="EU155" s="56"/>
      <c r="EV155" s="56"/>
      <c r="EW155" s="56"/>
      <c r="EX155" s="56"/>
      <c r="EY155" s="56"/>
      <c r="EZ155" s="56"/>
      <c r="FA155" s="56"/>
      <c r="FB155" s="56"/>
      <c r="FC155" s="56"/>
      <c r="FD155" s="56"/>
      <c r="FE155" s="56"/>
      <c r="FF155" s="56"/>
      <c r="FG155" s="56"/>
      <c r="FH155" s="56"/>
      <c r="FI155" s="56"/>
      <c r="FJ155" s="56"/>
      <c r="FK155" s="56"/>
      <c r="FL155" s="56"/>
      <c r="FM155" s="56"/>
      <c r="FN155" s="56"/>
      <c r="FO155" s="56"/>
      <c r="FP155" s="56"/>
      <c r="FQ155" s="56"/>
      <c r="FR155" s="56"/>
      <c r="FS155" s="56"/>
      <c r="FT155" s="56"/>
      <c r="FU155" s="56"/>
      <c r="FV155" s="56"/>
      <c r="FW155" s="56"/>
      <c r="FX155" s="56"/>
      <c r="FY155" s="56"/>
      <c r="FZ155" s="56"/>
      <c r="GA155" s="56"/>
      <c r="GB155" s="56"/>
      <c r="GC155" s="56"/>
      <c r="GD155" s="56"/>
      <c r="GE155" s="56"/>
      <c r="GF155" s="56"/>
      <c r="GG155" s="56"/>
      <c r="GH155" s="56"/>
      <c r="GI155" s="56"/>
      <c r="GJ155" s="56"/>
      <c r="GK155" s="56"/>
      <c r="GL155" s="56"/>
      <c r="GM155" s="56"/>
      <c r="GN155" s="56"/>
      <c r="GO155" s="56"/>
      <c r="GP155" s="56"/>
      <c r="GQ155" s="56"/>
      <c r="GR155" s="56"/>
      <c r="GS155" s="56"/>
      <c r="GT155" s="56"/>
      <c r="GU155" s="56"/>
      <c r="GV155" s="56"/>
      <c r="GW155" s="56"/>
      <c r="GX155" s="56"/>
      <c r="GY155" s="56"/>
      <c r="GZ155" s="56"/>
      <c r="HA155" s="56"/>
      <c r="HB155" s="56"/>
      <c r="HC155" s="56"/>
      <c r="HD155" s="56"/>
      <c r="HE155" s="56"/>
      <c r="HF155" s="56"/>
      <c r="HG155" s="56"/>
      <c r="HH155" s="56"/>
      <c r="HI155" s="56"/>
      <c r="HJ155" s="56"/>
      <c r="HK155" s="56"/>
      <c r="HL155" s="56"/>
      <c r="HM155" s="56"/>
      <c r="HN155" s="56"/>
      <c r="HO155" s="56"/>
      <c r="HP155" s="56"/>
      <c r="HQ155" s="56"/>
      <c r="HR155" s="56"/>
      <c r="HS155" s="56"/>
      <c r="HT155" s="56"/>
      <c r="HU155" s="56"/>
      <c r="HV155" s="56"/>
      <c r="HW155" s="56"/>
      <c r="HX155" s="56"/>
      <c r="HY155" s="56"/>
      <c r="HZ155" s="56"/>
      <c r="IA155" s="56"/>
      <c r="IB155" s="56"/>
      <c r="IC155" s="56"/>
      <c r="ID155" s="56"/>
      <c r="IE155" s="56"/>
      <c r="IF155" s="56"/>
      <c r="IG155" s="56"/>
      <c r="IH155" s="56"/>
      <c r="II155" s="56"/>
      <c r="IJ155" s="56"/>
      <c r="IK155" s="56"/>
      <c r="IL155" s="56"/>
      <c r="IM155" s="56"/>
      <c r="IN155" s="56"/>
      <c r="IO155" s="56"/>
      <c r="IP155" s="56">
        <v>91.38</v>
      </c>
      <c r="IQ155" s="56">
        <v>60.07</v>
      </c>
      <c r="IR155" s="56">
        <v>111.23</v>
      </c>
      <c r="IS155" s="56">
        <v>63.51</v>
      </c>
      <c r="IT155" s="56"/>
      <c r="IU155" s="56"/>
      <c r="IV155" s="56"/>
      <c r="IW155" s="56"/>
      <c r="IX155" s="56"/>
      <c r="IY155" s="56"/>
      <c r="IZ155" s="56"/>
      <c r="JA155" s="56"/>
      <c r="JB155" s="56"/>
      <c r="JC155" s="56"/>
      <c r="JD155" s="56"/>
      <c r="JE155" s="56"/>
      <c r="JF155" s="56"/>
      <c r="JG155" s="56"/>
      <c r="JH155" s="56"/>
      <c r="JI155" s="56"/>
      <c r="JJ155" s="56"/>
      <c r="JK155" s="56"/>
      <c r="JL155" s="56"/>
      <c r="JM155" s="56"/>
      <c r="JN155" s="56"/>
      <c r="JO155" s="56"/>
    </row>
    <row r="156" spans="1:275" x14ac:dyDescent="0.25">
      <c r="A156" s="58">
        <v>43069.352418981478</v>
      </c>
      <c r="B156" s="56" t="s">
        <v>443</v>
      </c>
      <c r="C156" s="56" t="s">
        <v>687</v>
      </c>
      <c r="D156" s="56">
        <v>12</v>
      </c>
      <c r="E156" s="56">
        <v>1</v>
      </c>
      <c r="F156" s="56">
        <v>1665</v>
      </c>
      <c r="G156" s="56" t="s">
        <v>104</v>
      </c>
      <c r="H156" s="56" t="s">
        <v>105</v>
      </c>
      <c r="I156" s="56">
        <v>24.07</v>
      </c>
      <c r="J156" s="56"/>
      <c r="K156" s="56">
        <v>328.33100000000002</v>
      </c>
      <c r="L156" s="56">
        <v>1708.96</v>
      </c>
      <c r="M156" s="56">
        <v>0</v>
      </c>
      <c r="N156" s="56">
        <v>0</v>
      </c>
      <c r="O156" s="56">
        <v>0</v>
      </c>
      <c r="P156" s="56">
        <v>0</v>
      </c>
      <c r="Q156" s="56">
        <v>0</v>
      </c>
      <c r="R156" s="56">
        <v>395.20800000000003</v>
      </c>
      <c r="S156" s="56">
        <v>780.12599999999998</v>
      </c>
      <c r="T156" s="56">
        <v>2025.88</v>
      </c>
      <c r="U156" s="56">
        <v>96.498500000000007</v>
      </c>
      <c r="V156" s="56">
        <v>5335.01</v>
      </c>
      <c r="W156" s="56">
        <v>394.30700000000002</v>
      </c>
      <c r="X156" s="56">
        <v>0</v>
      </c>
      <c r="Y156" s="56">
        <v>0</v>
      </c>
      <c r="Z156" s="56">
        <v>0</v>
      </c>
      <c r="AA156" s="56">
        <v>157.52600000000001</v>
      </c>
      <c r="AB156" s="56">
        <v>0</v>
      </c>
      <c r="AC156" s="56">
        <v>43.669699999999999</v>
      </c>
      <c r="AD156" s="56">
        <v>0</v>
      </c>
      <c r="AE156" s="56">
        <v>0</v>
      </c>
      <c r="AF156" s="56">
        <v>595.50300000000004</v>
      </c>
      <c r="AG156" s="56">
        <v>0</v>
      </c>
      <c r="AH156" s="56">
        <v>0</v>
      </c>
      <c r="AI156" s="56">
        <v>0</v>
      </c>
      <c r="AJ156" s="56">
        <v>0</v>
      </c>
      <c r="AK156" s="56">
        <v>0</v>
      </c>
      <c r="AL156" s="56">
        <v>0</v>
      </c>
      <c r="AM156" s="56">
        <v>0</v>
      </c>
      <c r="AN156" s="56">
        <v>0</v>
      </c>
      <c r="AO156" s="56">
        <v>0</v>
      </c>
      <c r="AP156" s="56">
        <v>0</v>
      </c>
      <c r="AQ156" s="56">
        <v>47.91</v>
      </c>
      <c r="AR156" s="56">
        <v>86.87</v>
      </c>
      <c r="AS156" s="56">
        <v>0</v>
      </c>
      <c r="AT156" s="56">
        <v>0</v>
      </c>
      <c r="AU156" s="56">
        <v>15.89</v>
      </c>
      <c r="AV156" s="56">
        <v>0</v>
      </c>
      <c r="AW156" s="56">
        <v>0</v>
      </c>
      <c r="AX156" s="56">
        <v>5.47</v>
      </c>
      <c r="AY156" s="56">
        <v>15.27</v>
      </c>
      <c r="AZ156" s="56">
        <v>27.21</v>
      </c>
      <c r="BA156" s="56">
        <v>1.24</v>
      </c>
      <c r="BB156" s="56">
        <v>199.86</v>
      </c>
      <c r="BC156" s="56">
        <v>150.66999999999999</v>
      </c>
      <c r="BD156" s="56">
        <v>0</v>
      </c>
      <c r="BE156" s="56">
        <v>3.7173099999999999</v>
      </c>
      <c r="BF156" s="56">
        <v>0</v>
      </c>
      <c r="BG156" s="56">
        <v>0</v>
      </c>
      <c r="BH156" s="56">
        <v>0</v>
      </c>
      <c r="BI156" s="56">
        <v>0</v>
      </c>
      <c r="BJ156" s="56">
        <v>0</v>
      </c>
      <c r="BK156" s="56">
        <v>5.8563799999999999E-2</v>
      </c>
      <c r="BL156" s="56">
        <v>0.118836</v>
      </c>
      <c r="BM156" s="56">
        <v>0.25846799999999998</v>
      </c>
      <c r="BN156" s="56">
        <v>8.4950000000000008E-3</v>
      </c>
      <c r="BO156" s="56">
        <v>4.1616799999999996</v>
      </c>
      <c r="BP156" s="56">
        <v>3.7173099999999999</v>
      </c>
      <c r="BQ156" s="56">
        <v>353.18799999999999</v>
      </c>
      <c r="BR156" s="56">
        <v>2270.02</v>
      </c>
      <c r="BS156" s="56">
        <v>0</v>
      </c>
      <c r="BT156" s="56">
        <v>0</v>
      </c>
      <c r="BU156" s="56">
        <v>0</v>
      </c>
      <c r="BV156" s="56">
        <v>395.20800000000003</v>
      </c>
      <c r="BW156" s="56">
        <v>781.30200000000002</v>
      </c>
      <c r="BX156" s="56">
        <v>2025.88</v>
      </c>
      <c r="BY156" s="56">
        <v>96.498500000000007</v>
      </c>
      <c r="BZ156" s="56">
        <v>5922.1</v>
      </c>
      <c r="CA156" s="56">
        <v>424.89299999999997</v>
      </c>
      <c r="CB156" s="56">
        <v>0</v>
      </c>
      <c r="CC156" s="56">
        <v>0</v>
      </c>
      <c r="CD156" s="56">
        <v>0</v>
      </c>
      <c r="CE156" s="56">
        <v>157.52600000000001</v>
      </c>
      <c r="CF156" s="56">
        <v>0</v>
      </c>
      <c r="CG156" s="56">
        <v>43.669699999999999</v>
      </c>
      <c r="CH156" s="56">
        <v>0</v>
      </c>
      <c r="CI156" s="56">
        <v>0</v>
      </c>
      <c r="CJ156" s="56">
        <v>626.08900000000006</v>
      </c>
      <c r="CK156" s="56">
        <v>0</v>
      </c>
      <c r="CL156" s="56">
        <v>0</v>
      </c>
      <c r="CM156" s="56">
        <v>0</v>
      </c>
      <c r="CN156" s="56">
        <v>0</v>
      </c>
      <c r="CO156" s="56">
        <v>0</v>
      </c>
      <c r="CP156" s="56">
        <v>0</v>
      </c>
      <c r="CQ156" s="56">
        <v>0</v>
      </c>
      <c r="CR156" s="56">
        <v>0</v>
      </c>
      <c r="CS156" s="56">
        <v>0</v>
      </c>
      <c r="CT156" s="56">
        <v>0</v>
      </c>
      <c r="CU156" s="56">
        <v>51.66</v>
      </c>
      <c r="CV156" s="56">
        <v>107.19</v>
      </c>
      <c r="CW156" s="56">
        <v>0</v>
      </c>
      <c r="CX156" s="56">
        <v>0</v>
      </c>
      <c r="CY156" s="56">
        <v>15.89</v>
      </c>
      <c r="CZ156" s="56">
        <v>5.47</v>
      </c>
      <c r="DA156" s="56">
        <v>15.28</v>
      </c>
      <c r="DB156" s="56">
        <v>27.21</v>
      </c>
      <c r="DC156" s="56">
        <v>1.24</v>
      </c>
      <c r="DD156" s="56">
        <v>223.94</v>
      </c>
      <c r="DE156" s="56">
        <v>174.74</v>
      </c>
      <c r="DF156" s="56">
        <v>0</v>
      </c>
      <c r="DG156" s="56">
        <v>4.5072900000000002</v>
      </c>
      <c r="DH156" s="56">
        <v>0</v>
      </c>
      <c r="DI156" s="56">
        <v>0</v>
      </c>
      <c r="DJ156" s="56">
        <v>0</v>
      </c>
      <c r="DK156" s="56">
        <v>5.8563799999999999E-2</v>
      </c>
      <c r="DL156" s="56">
        <v>0.11905399999999999</v>
      </c>
      <c r="DM156" s="56">
        <v>0.25846799999999998</v>
      </c>
      <c r="DN156" s="56">
        <v>8.4950000000000008E-3</v>
      </c>
      <c r="DO156" s="56">
        <v>4.9518700000000004</v>
      </c>
      <c r="DP156" s="56">
        <v>4.5072900000000002</v>
      </c>
      <c r="DQ156" s="56" t="s">
        <v>925</v>
      </c>
      <c r="DR156" s="56" t="s">
        <v>875</v>
      </c>
      <c r="DS156" s="56" t="s">
        <v>22</v>
      </c>
      <c r="DT156" s="56">
        <v>0.79018999999999995</v>
      </c>
      <c r="DU156" s="56">
        <v>0.78997200000000001</v>
      </c>
      <c r="DV156" s="56">
        <v>10.7529</v>
      </c>
      <c r="DW156" s="56">
        <v>13.774800000000001</v>
      </c>
      <c r="DX156" s="56"/>
      <c r="DY156" s="56"/>
      <c r="DZ156" s="56"/>
      <c r="EA156" s="56"/>
      <c r="EB156" s="56"/>
      <c r="EC156" s="56"/>
      <c r="ED156" s="56"/>
      <c r="EE156" s="56"/>
      <c r="EF156" s="56"/>
      <c r="EG156" s="56"/>
      <c r="EH156" s="56"/>
      <c r="EI156" s="56"/>
      <c r="EJ156" s="56"/>
      <c r="EK156" s="56"/>
      <c r="EL156" s="56"/>
      <c r="EM156" s="56"/>
      <c r="EN156" s="56"/>
      <c r="EO156" s="56"/>
      <c r="EP156" s="56"/>
      <c r="EQ156" s="56"/>
      <c r="ER156" s="56"/>
      <c r="ES156" s="56"/>
      <c r="ET156" s="56"/>
      <c r="EU156" s="56"/>
      <c r="EV156" s="56"/>
      <c r="EW156" s="56"/>
      <c r="EX156" s="56"/>
      <c r="EY156" s="56"/>
      <c r="EZ156" s="56"/>
      <c r="FA156" s="56"/>
      <c r="FB156" s="56"/>
      <c r="FC156" s="56"/>
      <c r="FD156" s="56"/>
      <c r="FE156" s="56"/>
      <c r="FF156" s="56"/>
      <c r="FG156" s="56"/>
      <c r="FH156" s="56"/>
      <c r="FI156" s="56"/>
      <c r="FJ156" s="56"/>
      <c r="FK156" s="56"/>
      <c r="FL156" s="56"/>
      <c r="FM156" s="56"/>
      <c r="FN156" s="56"/>
      <c r="FO156" s="56"/>
      <c r="FP156" s="56"/>
      <c r="FQ156" s="56"/>
      <c r="FR156" s="56"/>
      <c r="FS156" s="56"/>
      <c r="FT156" s="56"/>
      <c r="FU156" s="56"/>
      <c r="FV156" s="56"/>
      <c r="FW156" s="56"/>
      <c r="FX156" s="56"/>
      <c r="FY156" s="56"/>
      <c r="FZ156" s="56"/>
      <c r="GA156" s="56"/>
      <c r="GB156" s="56"/>
      <c r="GC156" s="56"/>
      <c r="GD156" s="56"/>
      <c r="GE156" s="56"/>
      <c r="GF156" s="56"/>
      <c r="GG156" s="56"/>
      <c r="GH156" s="56"/>
      <c r="GI156" s="56"/>
      <c r="GJ156" s="56"/>
      <c r="GK156" s="56"/>
      <c r="GL156" s="56"/>
      <c r="GM156" s="56"/>
      <c r="GN156" s="56"/>
      <c r="GO156" s="56"/>
      <c r="GP156" s="56"/>
      <c r="GQ156" s="56"/>
      <c r="GR156" s="56"/>
      <c r="GS156" s="56"/>
      <c r="GT156" s="56"/>
      <c r="GU156" s="56"/>
      <c r="GV156" s="56"/>
      <c r="GW156" s="56"/>
      <c r="GX156" s="56"/>
      <c r="GY156" s="56"/>
      <c r="GZ156" s="56"/>
      <c r="HA156" s="56"/>
      <c r="HB156" s="56"/>
      <c r="HC156" s="56"/>
      <c r="HD156" s="56"/>
      <c r="HE156" s="56"/>
      <c r="HF156" s="56"/>
      <c r="HG156" s="56"/>
      <c r="HH156" s="56"/>
      <c r="HI156" s="56"/>
      <c r="HJ156" s="56"/>
      <c r="HK156" s="56"/>
      <c r="HL156" s="56"/>
      <c r="HM156" s="56"/>
      <c r="HN156" s="56"/>
      <c r="HO156" s="56"/>
      <c r="HP156" s="56"/>
      <c r="HQ156" s="56"/>
      <c r="HR156" s="56"/>
      <c r="HS156" s="56"/>
      <c r="HT156" s="56"/>
      <c r="HU156" s="56"/>
      <c r="HV156" s="56"/>
      <c r="HW156" s="56"/>
      <c r="HX156" s="56"/>
      <c r="HY156" s="56"/>
      <c r="HZ156" s="56"/>
      <c r="IA156" s="56"/>
      <c r="IB156" s="56"/>
      <c r="IC156" s="56"/>
      <c r="ID156" s="56"/>
      <c r="IE156" s="56"/>
      <c r="IF156" s="56"/>
      <c r="IG156" s="56"/>
      <c r="IH156" s="56"/>
      <c r="II156" s="56"/>
      <c r="IJ156" s="56"/>
      <c r="IK156" s="56"/>
      <c r="IL156" s="56"/>
      <c r="IM156" s="56"/>
      <c r="IN156" s="56"/>
      <c r="IO156" s="56"/>
      <c r="IP156" s="56">
        <v>90.63</v>
      </c>
      <c r="IQ156" s="56">
        <v>60.04</v>
      </c>
      <c r="IR156" s="56">
        <v>111.23</v>
      </c>
      <c r="IS156" s="56">
        <v>63.51</v>
      </c>
      <c r="IT156" s="56"/>
      <c r="IU156" s="56"/>
      <c r="IV156" s="56"/>
      <c r="IW156" s="56"/>
      <c r="IX156" s="56"/>
      <c r="IY156" s="56"/>
      <c r="IZ156" s="56"/>
      <c r="JA156" s="56"/>
      <c r="JB156" s="56"/>
      <c r="JC156" s="56"/>
      <c r="JD156" s="56"/>
      <c r="JE156" s="56"/>
      <c r="JF156" s="56"/>
      <c r="JG156" s="56"/>
      <c r="JH156" s="56"/>
      <c r="JI156" s="56"/>
      <c r="JJ156" s="56"/>
      <c r="JK156" s="56"/>
      <c r="JL156" s="56"/>
      <c r="JM156" s="56"/>
      <c r="JN156" s="56"/>
      <c r="JO156" s="56"/>
    </row>
    <row r="157" spans="1:275" x14ac:dyDescent="0.25">
      <c r="A157" s="58">
        <v>43069.352222222224</v>
      </c>
      <c r="B157" s="56" t="s">
        <v>444</v>
      </c>
      <c r="C157" s="56" t="s">
        <v>688</v>
      </c>
      <c r="D157" s="56">
        <v>12</v>
      </c>
      <c r="E157" s="56">
        <v>1</v>
      </c>
      <c r="F157" s="56">
        <v>1665</v>
      </c>
      <c r="G157" s="56" t="s">
        <v>104</v>
      </c>
      <c r="H157" s="56" t="s">
        <v>105</v>
      </c>
      <c r="I157" s="56">
        <v>57.26</v>
      </c>
      <c r="J157" s="56"/>
      <c r="K157" s="56">
        <v>328.33100000000002</v>
      </c>
      <c r="L157" s="56">
        <v>1708.96</v>
      </c>
      <c r="M157" s="56">
        <v>0</v>
      </c>
      <c r="N157" s="56">
        <v>0</v>
      </c>
      <c r="O157" s="56">
        <v>0</v>
      </c>
      <c r="P157" s="56">
        <v>0</v>
      </c>
      <c r="Q157" s="56">
        <v>0</v>
      </c>
      <c r="R157" s="56">
        <v>395.20800000000003</v>
      </c>
      <c r="S157" s="56">
        <v>780.12599999999998</v>
      </c>
      <c r="T157" s="56">
        <v>2025.88</v>
      </c>
      <c r="U157" s="56">
        <v>96.498500000000007</v>
      </c>
      <c r="V157" s="56">
        <v>5335.01</v>
      </c>
      <c r="W157" s="56">
        <v>394.30700000000002</v>
      </c>
      <c r="X157" s="56">
        <v>0</v>
      </c>
      <c r="Y157" s="56">
        <v>0</v>
      </c>
      <c r="Z157" s="56">
        <v>0</v>
      </c>
      <c r="AA157" s="56">
        <v>157.52600000000001</v>
      </c>
      <c r="AB157" s="56">
        <v>0</v>
      </c>
      <c r="AC157" s="56">
        <v>43.669699999999999</v>
      </c>
      <c r="AD157" s="56">
        <v>0</v>
      </c>
      <c r="AE157" s="56">
        <v>0</v>
      </c>
      <c r="AF157" s="56">
        <v>595.50300000000004</v>
      </c>
      <c r="AG157" s="56">
        <v>0</v>
      </c>
      <c r="AH157" s="56">
        <v>0</v>
      </c>
      <c r="AI157" s="56">
        <v>0</v>
      </c>
      <c r="AJ157" s="56">
        <v>0</v>
      </c>
      <c r="AK157" s="56">
        <v>0</v>
      </c>
      <c r="AL157" s="56">
        <v>0</v>
      </c>
      <c r="AM157" s="56">
        <v>0</v>
      </c>
      <c r="AN157" s="56">
        <v>0</v>
      </c>
      <c r="AO157" s="56">
        <v>0</v>
      </c>
      <c r="AP157" s="56">
        <v>0</v>
      </c>
      <c r="AQ157" s="56">
        <v>47.91</v>
      </c>
      <c r="AR157" s="56">
        <v>86.87</v>
      </c>
      <c r="AS157" s="56">
        <v>0</v>
      </c>
      <c r="AT157" s="56">
        <v>0</v>
      </c>
      <c r="AU157" s="56">
        <v>15.89</v>
      </c>
      <c r="AV157" s="56">
        <v>0</v>
      </c>
      <c r="AW157" s="56">
        <v>0</v>
      </c>
      <c r="AX157" s="56">
        <v>5.47</v>
      </c>
      <c r="AY157" s="56">
        <v>15.27</v>
      </c>
      <c r="AZ157" s="56">
        <v>27.21</v>
      </c>
      <c r="BA157" s="56">
        <v>1.24</v>
      </c>
      <c r="BB157" s="56">
        <v>199.86</v>
      </c>
      <c r="BC157" s="56">
        <v>150.66999999999999</v>
      </c>
      <c r="BD157" s="56">
        <v>0</v>
      </c>
      <c r="BE157" s="56">
        <v>3.7173099999999999</v>
      </c>
      <c r="BF157" s="56">
        <v>0</v>
      </c>
      <c r="BG157" s="56">
        <v>0</v>
      </c>
      <c r="BH157" s="56">
        <v>0</v>
      </c>
      <c r="BI157" s="56">
        <v>0</v>
      </c>
      <c r="BJ157" s="56">
        <v>0</v>
      </c>
      <c r="BK157" s="56">
        <v>5.8563799999999999E-2</v>
      </c>
      <c r="BL157" s="56">
        <v>0.118836</v>
      </c>
      <c r="BM157" s="56">
        <v>0.25846799999999998</v>
      </c>
      <c r="BN157" s="56">
        <v>8.4950000000000008E-3</v>
      </c>
      <c r="BO157" s="56">
        <v>4.1616799999999996</v>
      </c>
      <c r="BP157" s="56">
        <v>3.7173099999999999</v>
      </c>
      <c r="BQ157" s="56">
        <v>386.803</v>
      </c>
      <c r="BR157" s="56">
        <v>2943.23</v>
      </c>
      <c r="BS157" s="56">
        <v>0</v>
      </c>
      <c r="BT157" s="56">
        <v>0</v>
      </c>
      <c r="BU157" s="56">
        <v>0</v>
      </c>
      <c r="BV157" s="56">
        <v>395.20800000000003</v>
      </c>
      <c r="BW157" s="56">
        <v>782.43</v>
      </c>
      <c r="BX157" s="56">
        <v>2025.88</v>
      </c>
      <c r="BY157" s="56">
        <v>96.498500000000007</v>
      </c>
      <c r="BZ157" s="56">
        <v>6630.05</v>
      </c>
      <c r="CA157" s="56">
        <v>465.61200000000002</v>
      </c>
      <c r="CB157" s="56">
        <v>0</v>
      </c>
      <c r="CC157" s="56">
        <v>0</v>
      </c>
      <c r="CD157" s="56">
        <v>0</v>
      </c>
      <c r="CE157" s="56">
        <v>157.52600000000001</v>
      </c>
      <c r="CF157" s="56">
        <v>0</v>
      </c>
      <c r="CG157" s="56">
        <v>43.669699999999999</v>
      </c>
      <c r="CH157" s="56">
        <v>0</v>
      </c>
      <c r="CI157" s="56">
        <v>0</v>
      </c>
      <c r="CJ157" s="56">
        <v>666.80799999999999</v>
      </c>
      <c r="CK157" s="56">
        <v>0</v>
      </c>
      <c r="CL157" s="56">
        <v>0</v>
      </c>
      <c r="CM157" s="56">
        <v>0</v>
      </c>
      <c r="CN157" s="56">
        <v>0</v>
      </c>
      <c r="CO157" s="56">
        <v>0</v>
      </c>
      <c r="CP157" s="56">
        <v>0</v>
      </c>
      <c r="CQ157" s="56">
        <v>0</v>
      </c>
      <c r="CR157" s="56">
        <v>0</v>
      </c>
      <c r="CS157" s="56">
        <v>0</v>
      </c>
      <c r="CT157" s="56">
        <v>0</v>
      </c>
      <c r="CU157" s="56">
        <v>56.64</v>
      </c>
      <c r="CV157" s="56">
        <v>135.4</v>
      </c>
      <c r="CW157" s="56">
        <v>0</v>
      </c>
      <c r="CX157" s="56">
        <v>0</v>
      </c>
      <c r="CY157" s="56">
        <v>15.89</v>
      </c>
      <c r="CZ157" s="56">
        <v>5.47</v>
      </c>
      <c r="DA157" s="56">
        <v>15.3</v>
      </c>
      <c r="DB157" s="56">
        <v>27.21</v>
      </c>
      <c r="DC157" s="56">
        <v>1.24</v>
      </c>
      <c r="DD157" s="56">
        <v>257.14999999999998</v>
      </c>
      <c r="DE157" s="56">
        <v>207.93</v>
      </c>
      <c r="DF157" s="56">
        <v>0</v>
      </c>
      <c r="DG157" s="56">
        <v>5.7159000000000004</v>
      </c>
      <c r="DH157" s="56">
        <v>0</v>
      </c>
      <c r="DI157" s="56">
        <v>0</v>
      </c>
      <c r="DJ157" s="56">
        <v>0</v>
      </c>
      <c r="DK157" s="56">
        <v>5.8563799999999999E-2</v>
      </c>
      <c r="DL157" s="56">
        <v>0.119377</v>
      </c>
      <c r="DM157" s="56">
        <v>0.25846799999999998</v>
      </c>
      <c r="DN157" s="56">
        <v>8.4950000000000008E-3</v>
      </c>
      <c r="DO157" s="56">
        <v>6.1608099999999997</v>
      </c>
      <c r="DP157" s="56">
        <v>5.7159000000000004</v>
      </c>
      <c r="DQ157" s="56" t="s">
        <v>925</v>
      </c>
      <c r="DR157" s="56" t="s">
        <v>875</v>
      </c>
      <c r="DS157" s="56" t="s">
        <v>22</v>
      </c>
      <c r="DT157" s="56">
        <v>1.9991300000000001</v>
      </c>
      <c r="DU157" s="56">
        <v>1.9985900000000001</v>
      </c>
      <c r="DV157" s="56">
        <v>22.2788</v>
      </c>
      <c r="DW157" s="56">
        <v>27.5381</v>
      </c>
      <c r="DX157" s="56"/>
      <c r="DY157" s="56"/>
      <c r="DZ157" s="56"/>
      <c r="EA157" s="56"/>
      <c r="EB157" s="56"/>
      <c r="EC157" s="56"/>
      <c r="ED157" s="56"/>
      <c r="EE157" s="56"/>
      <c r="EF157" s="56"/>
      <c r="EG157" s="56"/>
      <c r="EH157" s="56"/>
      <c r="EI157" s="56"/>
      <c r="EJ157" s="56"/>
      <c r="EK157" s="56"/>
      <c r="EL157" s="56"/>
      <c r="EM157" s="56"/>
      <c r="EN157" s="56"/>
      <c r="EO157" s="56"/>
      <c r="EP157" s="56"/>
      <c r="EQ157" s="56"/>
      <c r="ER157" s="56"/>
      <c r="ES157" s="56"/>
      <c r="ET157" s="56"/>
      <c r="EU157" s="56"/>
      <c r="EV157" s="56"/>
      <c r="EW157" s="56"/>
      <c r="EX157" s="56"/>
      <c r="EY157" s="56"/>
      <c r="EZ157" s="56"/>
      <c r="FA157" s="56"/>
      <c r="FB157" s="56"/>
      <c r="FC157" s="56"/>
      <c r="FD157" s="56"/>
      <c r="FE157" s="56"/>
      <c r="FF157" s="56"/>
      <c r="FG157" s="56"/>
      <c r="FH157" s="56"/>
      <c r="FI157" s="56"/>
      <c r="FJ157" s="56"/>
      <c r="FK157" s="56"/>
      <c r="FL157" s="56"/>
      <c r="FM157" s="56"/>
      <c r="FN157" s="56"/>
      <c r="FO157" s="56"/>
      <c r="FP157" s="56"/>
      <c r="FQ157" s="56"/>
      <c r="FR157" s="56"/>
      <c r="FS157" s="56"/>
      <c r="FT157" s="56"/>
      <c r="FU157" s="56"/>
      <c r="FV157" s="56"/>
      <c r="FW157" s="56"/>
      <c r="FX157" s="56"/>
      <c r="FY157" s="56"/>
      <c r="FZ157" s="56"/>
      <c r="GA157" s="56"/>
      <c r="GB157" s="56"/>
      <c r="GC157" s="56"/>
      <c r="GD157" s="56"/>
      <c r="GE157" s="56"/>
      <c r="GF157" s="56"/>
      <c r="GG157" s="56"/>
      <c r="GH157" s="56"/>
      <c r="GI157" s="56"/>
      <c r="GJ157" s="56"/>
      <c r="GK157" s="56"/>
      <c r="GL157" s="56"/>
      <c r="GM157" s="56"/>
      <c r="GN157" s="56"/>
      <c r="GO157" s="56"/>
      <c r="GP157" s="56"/>
      <c r="GQ157" s="56"/>
      <c r="GR157" s="56"/>
      <c r="GS157" s="56"/>
      <c r="GT157" s="56"/>
      <c r="GU157" s="56"/>
      <c r="GV157" s="56"/>
      <c r="GW157" s="56"/>
      <c r="GX157" s="56"/>
      <c r="GY157" s="56"/>
      <c r="GZ157" s="56"/>
      <c r="HA157" s="56"/>
      <c r="HB157" s="56"/>
      <c r="HC157" s="56"/>
      <c r="HD157" s="56"/>
      <c r="HE157" s="56"/>
      <c r="HF157" s="56"/>
      <c r="HG157" s="56"/>
      <c r="HH157" s="56"/>
      <c r="HI157" s="56"/>
      <c r="HJ157" s="56"/>
      <c r="HK157" s="56"/>
      <c r="HL157" s="56"/>
      <c r="HM157" s="56"/>
      <c r="HN157" s="56"/>
      <c r="HO157" s="56"/>
      <c r="HP157" s="56"/>
      <c r="HQ157" s="56"/>
      <c r="HR157" s="56"/>
      <c r="HS157" s="56"/>
      <c r="HT157" s="56"/>
      <c r="HU157" s="56"/>
      <c r="HV157" s="56"/>
      <c r="HW157" s="56"/>
      <c r="HX157" s="56"/>
      <c r="HY157" s="56"/>
      <c r="HZ157" s="56"/>
      <c r="IA157" s="56"/>
      <c r="IB157" s="56"/>
      <c r="IC157" s="56"/>
      <c r="ID157" s="56"/>
      <c r="IE157" s="56"/>
      <c r="IF157" s="56"/>
      <c r="IG157" s="56"/>
      <c r="IH157" s="56"/>
      <c r="II157" s="56"/>
      <c r="IJ157" s="56"/>
      <c r="IK157" s="56"/>
      <c r="IL157" s="56"/>
      <c r="IM157" s="56"/>
      <c r="IN157" s="56"/>
      <c r="IO157" s="56"/>
      <c r="IP157" s="56">
        <v>90.63</v>
      </c>
      <c r="IQ157" s="56">
        <v>60.04</v>
      </c>
      <c r="IR157" s="56">
        <v>139.82</v>
      </c>
      <c r="IS157" s="56">
        <v>68.11</v>
      </c>
      <c r="IT157" s="56"/>
      <c r="IU157" s="56"/>
      <c r="IV157" s="56"/>
      <c r="IW157" s="56"/>
      <c r="IX157" s="56"/>
      <c r="IY157" s="56"/>
      <c r="IZ157" s="56"/>
      <c r="JA157" s="56"/>
      <c r="JB157" s="56"/>
      <c r="JC157" s="56"/>
      <c r="JD157" s="56"/>
      <c r="JE157" s="56"/>
      <c r="JF157" s="56"/>
      <c r="JG157" s="56"/>
      <c r="JH157" s="56"/>
      <c r="JI157" s="56"/>
      <c r="JJ157" s="56"/>
      <c r="JK157" s="56"/>
      <c r="JL157" s="56"/>
      <c r="JM157" s="56"/>
      <c r="JN157" s="56"/>
      <c r="JO157" s="56"/>
    </row>
    <row r="158" spans="1:275" x14ac:dyDescent="0.25">
      <c r="A158" s="58">
        <v>43069.35255787037</v>
      </c>
      <c r="B158" s="56" t="s">
        <v>445</v>
      </c>
      <c r="C158" s="56" t="s">
        <v>689</v>
      </c>
      <c r="D158" s="56">
        <v>12</v>
      </c>
      <c r="E158" s="56">
        <v>1</v>
      </c>
      <c r="F158" s="56">
        <v>1665</v>
      </c>
      <c r="G158" s="56" t="s">
        <v>104</v>
      </c>
      <c r="H158" s="56" t="s">
        <v>105</v>
      </c>
      <c r="I158" s="56">
        <v>24.75</v>
      </c>
      <c r="J158" s="56"/>
      <c r="K158" s="56">
        <v>328.24400000000003</v>
      </c>
      <c r="L158" s="56">
        <v>1687.4</v>
      </c>
      <c r="M158" s="56">
        <v>0</v>
      </c>
      <c r="N158" s="56">
        <v>0</v>
      </c>
      <c r="O158" s="56">
        <v>0</v>
      </c>
      <c r="P158" s="56">
        <v>0</v>
      </c>
      <c r="Q158" s="56">
        <v>0</v>
      </c>
      <c r="R158" s="56">
        <v>395.20800000000003</v>
      </c>
      <c r="S158" s="56">
        <v>780.03899999999999</v>
      </c>
      <c r="T158" s="56">
        <v>2025.88</v>
      </c>
      <c r="U158" s="56">
        <v>96.498500000000007</v>
      </c>
      <c r="V158" s="56">
        <v>5313.27</v>
      </c>
      <c r="W158" s="56">
        <v>394.2</v>
      </c>
      <c r="X158" s="56">
        <v>0</v>
      </c>
      <c r="Y158" s="56">
        <v>0</v>
      </c>
      <c r="Z158" s="56">
        <v>0</v>
      </c>
      <c r="AA158" s="56">
        <v>157.52600000000001</v>
      </c>
      <c r="AB158" s="56">
        <v>0</v>
      </c>
      <c r="AC158" s="56">
        <v>43.669699999999999</v>
      </c>
      <c r="AD158" s="56">
        <v>0</v>
      </c>
      <c r="AE158" s="56">
        <v>0</v>
      </c>
      <c r="AF158" s="56">
        <v>595.39599999999996</v>
      </c>
      <c r="AG158" s="56">
        <v>0</v>
      </c>
      <c r="AH158" s="56">
        <v>0</v>
      </c>
      <c r="AI158" s="56">
        <v>0</v>
      </c>
      <c r="AJ158" s="56">
        <v>0</v>
      </c>
      <c r="AK158" s="56">
        <v>0</v>
      </c>
      <c r="AL158" s="56">
        <v>0</v>
      </c>
      <c r="AM158" s="56">
        <v>0</v>
      </c>
      <c r="AN158" s="56">
        <v>0</v>
      </c>
      <c r="AO158" s="56">
        <v>0</v>
      </c>
      <c r="AP158" s="56">
        <v>0</v>
      </c>
      <c r="AQ158" s="56">
        <v>47.88</v>
      </c>
      <c r="AR158" s="56">
        <v>86.22</v>
      </c>
      <c r="AS158" s="56">
        <v>0</v>
      </c>
      <c r="AT158" s="56">
        <v>0</v>
      </c>
      <c r="AU158" s="56">
        <v>15.89</v>
      </c>
      <c r="AV158" s="56">
        <v>0</v>
      </c>
      <c r="AW158" s="56">
        <v>0</v>
      </c>
      <c r="AX158" s="56">
        <v>5.47</v>
      </c>
      <c r="AY158" s="56">
        <v>15.26</v>
      </c>
      <c r="AZ158" s="56">
        <v>27.21</v>
      </c>
      <c r="BA158" s="56">
        <v>1.24</v>
      </c>
      <c r="BB158" s="56">
        <v>199.17</v>
      </c>
      <c r="BC158" s="56">
        <v>149.99</v>
      </c>
      <c r="BD158" s="56">
        <v>0</v>
      </c>
      <c r="BE158" s="56">
        <v>3.6916699999999998</v>
      </c>
      <c r="BF158" s="56">
        <v>0</v>
      </c>
      <c r="BG158" s="56">
        <v>0</v>
      </c>
      <c r="BH158" s="56">
        <v>0</v>
      </c>
      <c r="BI158" s="56">
        <v>0</v>
      </c>
      <c r="BJ158" s="56">
        <v>0</v>
      </c>
      <c r="BK158" s="56">
        <v>5.8563799999999999E-2</v>
      </c>
      <c r="BL158" s="56">
        <v>0.118812</v>
      </c>
      <c r="BM158" s="56">
        <v>0.25846799999999998</v>
      </c>
      <c r="BN158" s="56">
        <v>8.4950000000000008E-3</v>
      </c>
      <c r="BO158" s="56">
        <v>4.1360099999999997</v>
      </c>
      <c r="BP158" s="56">
        <v>3.6916699999999998</v>
      </c>
      <c r="BQ158" s="56">
        <v>353.18799999999999</v>
      </c>
      <c r="BR158" s="56">
        <v>2270.02</v>
      </c>
      <c r="BS158" s="56">
        <v>0</v>
      </c>
      <c r="BT158" s="56">
        <v>0</v>
      </c>
      <c r="BU158" s="56">
        <v>0</v>
      </c>
      <c r="BV158" s="56">
        <v>395.20800000000003</v>
      </c>
      <c r="BW158" s="56">
        <v>781.30200000000002</v>
      </c>
      <c r="BX158" s="56">
        <v>2025.88</v>
      </c>
      <c r="BY158" s="56">
        <v>96.498500000000007</v>
      </c>
      <c r="BZ158" s="56">
        <v>5922.1</v>
      </c>
      <c r="CA158" s="56">
        <v>424.89299999999997</v>
      </c>
      <c r="CB158" s="56">
        <v>0</v>
      </c>
      <c r="CC158" s="56">
        <v>0</v>
      </c>
      <c r="CD158" s="56">
        <v>0</v>
      </c>
      <c r="CE158" s="56">
        <v>157.52600000000001</v>
      </c>
      <c r="CF158" s="56">
        <v>0</v>
      </c>
      <c r="CG158" s="56">
        <v>43.669699999999999</v>
      </c>
      <c r="CH158" s="56">
        <v>0</v>
      </c>
      <c r="CI158" s="56">
        <v>0</v>
      </c>
      <c r="CJ158" s="56">
        <v>626.08900000000006</v>
      </c>
      <c r="CK158" s="56">
        <v>0</v>
      </c>
      <c r="CL158" s="56">
        <v>0</v>
      </c>
      <c r="CM158" s="56">
        <v>0</v>
      </c>
      <c r="CN158" s="56">
        <v>0</v>
      </c>
      <c r="CO158" s="56">
        <v>0</v>
      </c>
      <c r="CP158" s="56">
        <v>0</v>
      </c>
      <c r="CQ158" s="56">
        <v>0</v>
      </c>
      <c r="CR158" s="56">
        <v>0</v>
      </c>
      <c r="CS158" s="56">
        <v>0</v>
      </c>
      <c r="CT158" s="56">
        <v>0</v>
      </c>
      <c r="CU158" s="56">
        <v>51.66</v>
      </c>
      <c r="CV158" s="56">
        <v>107.19</v>
      </c>
      <c r="CW158" s="56">
        <v>0</v>
      </c>
      <c r="CX158" s="56">
        <v>0</v>
      </c>
      <c r="CY158" s="56">
        <v>15.89</v>
      </c>
      <c r="CZ158" s="56">
        <v>5.47</v>
      </c>
      <c r="DA158" s="56">
        <v>15.28</v>
      </c>
      <c r="DB158" s="56">
        <v>27.21</v>
      </c>
      <c r="DC158" s="56">
        <v>1.24</v>
      </c>
      <c r="DD158" s="56">
        <v>223.94</v>
      </c>
      <c r="DE158" s="56">
        <v>174.74</v>
      </c>
      <c r="DF158" s="56">
        <v>0</v>
      </c>
      <c r="DG158" s="56">
        <v>4.5072900000000002</v>
      </c>
      <c r="DH158" s="56">
        <v>0</v>
      </c>
      <c r="DI158" s="56">
        <v>0</v>
      </c>
      <c r="DJ158" s="56">
        <v>0</v>
      </c>
      <c r="DK158" s="56">
        <v>5.8563799999999999E-2</v>
      </c>
      <c r="DL158" s="56">
        <v>0.11905399999999999</v>
      </c>
      <c r="DM158" s="56">
        <v>0.25846799999999998</v>
      </c>
      <c r="DN158" s="56">
        <v>8.4950000000000008E-3</v>
      </c>
      <c r="DO158" s="56">
        <v>4.9518700000000004</v>
      </c>
      <c r="DP158" s="56">
        <v>4.5072900000000002</v>
      </c>
      <c r="DQ158" s="56" t="s">
        <v>925</v>
      </c>
      <c r="DR158" s="56" t="s">
        <v>875</v>
      </c>
      <c r="DS158" s="56" t="s">
        <v>22</v>
      </c>
      <c r="DT158" s="56">
        <v>0.815855</v>
      </c>
      <c r="DU158" s="56">
        <v>0.81561399999999995</v>
      </c>
      <c r="DV158" s="56">
        <v>11.061</v>
      </c>
      <c r="DW158" s="56">
        <v>14.1639</v>
      </c>
      <c r="DX158" s="56"/>
      <c r="DY158" s="56"/>
      <c r="DZ158" s="56"/>
      <c r="EA158" s="56"/>
      <c r="EB158" s="56"/>
      <c r="EC158" s="56"/>
      <c r="ED158" s="56"/>
      <c r="EE158" s="56"/>
      <c r="EF158" s="56"/>
      <c r="EG158" s="56"/>
      <c r="EH158" s="56"/>
      <c r="EI158" s="56"/>
      <c r="EJ158" s="56"/>
      <c r="EK158" s="56"/>
      <c r="EL158" s="56"/>
      <c r="EM158" s="56"/>
      <c r="EN158" s="56"/>
      <c r="EO158" s="56"/>
      <c r="EP158" s="56"/>
      <c r="EQ158" s="56"/>
      <c r="ER158" s="56"/>
      <c r="ES158" s="56"/>
      <c r="ET158" s="56"/>
      <c r="EU158" s="56"/>
      <c r="EV158" s="56"/>
      <c r="EW158" s="56"/>
      <c r="EX158" s="56"/>
      <c r="EY158" s="56"/>
      <c r="EZ158" s="56"/>
      <c r="FA158" s="56"/>
      <c r="FB158" s="56"/>
      <c r="FC158" s="56"/>
      <c r="FD158" s="56"/>
      <c r="FE158" s="56"/>
      <c r="FF158" s="56"/>
      <c r="FG158" s="56"/>
      <c r="FH158" s="56"/>
      <c r="FI158" s="56"/>
      <c r="FJ158" s="56"/>
      <c r="FK158" s="56"/>
      <c r="FL158" s="56"/>
      <c r="FM158" s="56"/>
      <c r="FN158" s="56"/>
      <c r="FO158" s="56"/>
      <c r="FP158" s="56"/>
      <c r="FQ158" s="56"/>
      <c r="FR158" s="56"/>
      <c r="FS158" s="56"/>
      <c r="FT158" s="56"/>
      <c r="FU158" s="56"/>
      <c r="FV158" s="56"/>
      <c r="FW158" s="56"/>
      <c r="FX158" s="56"/>
      <c r="FY158" s="56"/>
      <c r="FZ158" s="56"/>
      <c r="GA158" s="56"/>
      <c r="GB158" s="56"/>
      <c r="GC158" s="56"/>
      <c r="GD158" s="56"/>
      <c r="GE158" s="56"/>
      <c r="GF158" s="56"/>
      <c r="GG158" s="56"/>
      <c r="GH158" s="56"/>
      <c r="GI158" s="56"/>
      <c r="GJ158" s="56"/>
      <c r="GK158" s="56"/>
      <c r="GL158" s="56"/>
      <c r="GM158" s="56"/>
      <c r="GN158" s="56"/>
      <c r="GO158" s="56"/>
      <c r="GP158" s="56"/>
      <c r="GQ158" s="56"/>
      <c r="GR158" s="56"/>
      <c r="GS158" s="56"/>
      <c r="GT158" s="56"/>
      <c r="GU158" s="56"/>
      <c r="GV158" s="56"/>
      <c r="GW158" s="56"/>
      <c r="GX158" s="56"/>
      <c r="GY158" s="56"/>
      <c r="GZ158" s="56"/>
      <c r="HA158" s="56"/>
      <c r="HB158" s="56"/>
      <c r="HC158" s="56"/>
      <c r="HD158" s="56"/>
      <c r="HE158" s="56"/>
      <c r="HF158" s="56"/>
      <c r="HG158" s="56"/>
      <c r="HH158" s="56"/>
      <c r="HI158" s="56"/>
      <c r="HJ158" s="56"/>
      <c r="HK158" s="56"/>
      <c r="HL158" s="56"/>
      <c r="HM158" s="56"/>
      <c r="HN158" s="56"/>
      <c r="HO158" s="56"/>
      <c r="HP158" s="56"/>
      <c r="HQ158" s="56"/>
      <c r="HR158" s="56"/>
      <c r="HS158" s="56"/>
      <c r="HT158" s="56"/>
      <c r="HU158" s="56"/>
      <c r="HV158" s="56"/>
      <c r="HW158" s="56"/>
      <c r="HX158" s="56"/>
      <c r="HY158" s="56"/>
      <c r="HZ158" s="56"/>
      <c r="IA158" s="56"/>
      <c r="IB158" s="56"/>
      <c r="IC158" s="56"/>
      <c r="ID158" s="56"/>
      <c r="IE158" s="56"/>
      <c r="IF158" s="56"/>
      <c r="IG158" s="56"/>
      <c r="IH158" s="56"/>
      <c r="II158" s="56"/>
      <c r="IJ158" s="56"/>
      <c r="IK158" s="56"/>
      <c r="IL158" s="56"/>
      <c r="IM158" s="56"/>
      <c r="IN158" s="56"/>
      <c r="IO158" s="56"/>
      <c r="IP158" s="56">
        <v>89.97</v>
      </c>
      <c r="IQ158" s="56">
        <v>60.02</v>
      </c>
      <c r="IR158" s="56">
        <v>111.23</v>
      </c>
      <c r="IS158" s="56">
        <v>63.51</v>
      </c>
      <c r="IT158" s="56"/>
      <c r="IU158" s="56"/>
      <c r="IV158" s="56"/>
      <c r="IW158" s="56"/>
      <c r="IX158" s="56"/>
      <c r="IY158" s="56"/>
      <c r="IZ158" s="56"/>
      <c r="JA158" s="56"/>
      <c r="JB158" s="56"/>
      <c r="JC158" s="56"/>
      <c r="JD158" s="56"/>
      <c r="JE158" s="56"/>
      <c r="JF158" s="56"/>
      <c r="JG158" s="56"/>
      <c r="JH158" s="56"/>
      <c r="JI158" s="56"/>
      <c r="JJ158" s="56"/>
      <c r="JK158" s="56"/>
      <c r="JL158" s="56"/>
      <c r="JM158" s="56"/>
      <c r="JN158" s="56"/>
      <c r="JO158" s="56"/>
    </row>
    <row r="159" spans="1:275" x14ac:dyDescent="0.25">
      <c r="A159" s="58">
        <v>43069.352175925924</v>
      </c>
      <c r="B159" s="56" t="s">
        <v>446</v>
      </c>
      <c r="C159" s="56" t="s">
        <v>690</v>
      </c>
      <c r="D159" s="56">
        <v>12</v>
      </c>
      <c r="E159" s="56">
        <v>1</v>
      </c>
      <c r="F159" s="56">
        <v>1665</v>
      </c>
      <c r="G159" s="56" t="s">
        <v>104</v>
      </c>
      <c r="H159" s="56" t="s">
        <v>105</v>
      </c>
      <c r="I159" s="56">
        <v>57.94</v>
      </c>
      <c r="J159" s="56"/>
      <c r="K159" s="56">
        <v>328.24400000000003</v>
      </c>
      <c r="L159" s="56">
        <v>1687.4</v>
      </c>
      <c r="M159" s="56">
        <v>0</v>
      </c>
      <c r="N159" s="56">
        <v>0</v>
      </c>
      <c r="O159" s="56">
        <v>0</v>
      </c>
      <c r="P159" s="56">
        <v>0</v>
      </c>
      <c r="Q159" s="56">
        <v>0</v>
      </c>
      <c r="R159" s="56">
        <v>395.20800000000003</v>
      </c>
      <c r="S159" s="56">
        <v>780.03899999999999</v>
      </c>
      <c r="T159" s="56">
        <v>2025.88</v>
      </c>
      <c r="U159" s="56">
        <v>96.498500000000007</v>
      </c>
      <c r="V159" s="56">
        <v>5313.27</v>
      </c>
      <c r="W159" s="56">
        <v>394.2</v>
      </c>
      <c r="X159" s="56">
        <v>0</v>
      </c>
      <c r="Y159" s="56">
        <v>0</v>
      </c>
      <c r="Z159" s="56">
        <v>0</v>
      </c>
      <c r="AA159" s="56">
        <v>157.52600000000001</v>
      </c>
      <c r="AB159" s="56">
        <v>0</v>
      </c>
      <c r="AC159" s="56">
        <v>43.669699999999999</v>
      </c>
      <c r="AD159" s="56">
        <v>0</v>
      </c>
      <c r="AE159" s="56">
        <v>0</v>
      </c>
      <c r="AF159" s="56">
        <v>595.39599999999996</v>
      </c>
      <c r="AG159" s="56">
        <v>0</v>
      </c>
      <c r="AH159" s="56">
        <v>0</v>
      </c>
      <c r="AI159" s="56">
        <v>0</v>
      </c>
      <c r="AJ159" s="56">
        <v>0</v>
      </c>
      <c r="AK159" s="56">
        <v>0</v>
      </c>
      <c r="AL159" s="56">
        <v>0</v>
      </c>
      <c r="AM159" s="56">
        <v>0</v>
      </c>
      <c r="AN159" s="56">
        <v>0</v>
      </c>
      <c r="AO159" s="56">
        <v>0</v>
      </c>
      <c r="AP159" s="56">
        <v>0</v>
      </c>
      <c r="AQ159" s="56">
        <v>47.88</v>
      </c>
      <c r="AR159" s="56">
        <v>86.22</v>
      </c>
      <c r="AS159" s="56">
        <v>0</v>
      </c>
      <c r="AT159" s="56">
        <v>0</v>
      </c>
      <c r="AU159" s="56">
        <v>15.89</v>
      </c>
      <c r="AV159" s="56">
        <v>0</v>
      </c>
      <c r="AW159" s="56">
        <v>0</v>
      </c>
      <c r="AX159" s="56">
        <v>5.47</v>
      </c>
      <c r="AY159" s="56">
        <v>15.26</v>
      </c>
      <c r="AZ159" s="56">
        <v>27.21</v>
      </c>
      <c r="BA159" s="56">
        <v>1.24</v>
      </c>
      <c r="BB159" s="56">
        <v>199.17</v>
      </c>
      <c r="BC159" s="56">
        <v>149.99</v>
      </c>
      <c r="BD159" s="56">
        <v>0</v>
      </c>
      <c r="BE159" s="56">
        <v>3.6916699999999998</v>
      </c>
      <c r="BF159" s="56">
        <v>0</v>
      </c>
      <c r="BG159" s="56">
        <v>0</v>
      </c>
      <c r="BH159" s="56">
        <v>0</v>
      </c>
      <c r="BI159" s="56">
        <v>0</v>
      </c>
      <c r="BJ159" s="56">
        <v>0</v>
      </c>
      <c r="BK159" s="56">
        <v>5.8563799999999999E-2</v>
      </c>
      <c r="BL159" s="56">
        <v>0.118812</v>
      </c>
      <c r="BM159" s="56">
        <v>0.25846799999999998</v>
      </c>
      <c r="BN159" s="56">
        <v>8.4950000000000008E-3</v>
      </c>
      <c r="BO159" s="56">
        <v>4.1360099999999997</v>
      </c>
      <c r="BP159" s="56">
        <v>3.6916699999999998</v>
      </c>
      <c r="BQ159" s="56">
        <v>386.803</v>
      </c>
      <c r="BR159" s="56">
        <v>2943.23</v>
      </c>
      <c r="BS159" s="56">
        <v>0</v>
      </c>
      <c r="BT159" s="56">
        <v>0</v>
      </c>
      <c r="BU159" s="56">
        <v>0</v>
      </c>
      <c r="BV159" s="56">
        <v>395.20800000000003</v>
      </c>
      <c r="BW159" s="56">
        <v>782.43</v>
      </c>
      <c r="BX159" s="56">
        <v>2025.88</v>
      </c>
      <c r="BY159" s="56">
        <v>96.498500000000007</v>
      </c>
      <c r="BZ159" s="56">
        <v>6630.05</v>
      </c>
      <c r="CA159" s="56">
        <v>465.61200000000002</v>
      </c>
      <c r="CB159" s="56">
        <v>0</v>
      </c>
      <c r="CC159" s="56">
        <v>0</v>
      </c>
      <c r="CD159" s="56">
        <v>0</v>
      </c>
      <c r="CE159" s="56">
        <v>157.52600000000001</v>
      </c>
      <c r="CF159" s="56">
        <v>0</v>
      </c>
      <c r="CG159" s="56">
        <v>43.669699999999999</v>
      </c>
      <c r="CH159" s="56">
        <v>0</v>
      </c>
      <c r="CI159" s="56">
        <v>0</v>
      </c>
      <c r="CJ159" s="56">
        <v>666.80799999999999</v>
      </c>
      <c r="CK159" s="56">
        <v>0</v>
      </c>
      <c r="CL159" s="56">
        <v>0</v>
      </c>
      <c r="CM159" s="56">
        <v>0</v>
      </c>
      <c r="CN159" s="56">
        <v>0</v>
      </c>
      <c r="CO159" s="56">
        <v>0</v>
      </c>
      <c r="CP159" s="56">
        <v>0</v>
      </c>
      <c r="CQ159" s="56">
        <v>0</v>
      </c>
      <c r="CR159" s="56">
        <v>0</v>
      </c>
      <c r="CS159" s="56">
        <v>0</v>
      </c>
      <c r="CT159" s="56">
        <v>0</v>
      </c>
      <c r="CU159" s="56">
        <v>56.64</v>
      </c>
      <c r="CV159" s="56">
        <v>135.4</v>
      </c>
      <c r="CW159" s="56">
        <v>0</v>
      </c>
      <c r="CX159" s="56">
        <v>0</v>
      </c>
      <c r="CY159" s="56">
        <v>15.89</v>
      </c>
      <c r="CZ159" s="56">
        <v>5.47</v>
      </c>
      <c r="DA159" s="56">
        <v>15.3</v>
      </c>
      <c r="DB159" s="56">
        <v>27.21</v>
      </c>
      <c r="DC159" s="56">
        <v>1.24</v>
      </c>
      <c r="DD159" s="56">
        <v>257.14999999999998</v>
      </c>
      <c r="DE159" s="56">
        <v>207.93</v>
      </c>
      <c r="DF159" s="56">
        <v>0</v>
      </c>
      <c r="DG159" s="56">
        <v>5.7159000000000004</v>
      </c>
      <c r="DH159" s="56">
        <v>0</v>
      </c>
      <c r="DI159" s="56">
        <v>0</v>
      </c>
      <c r="DJ159" s="56">
        <v>0</v>
      </c>
      <c r="DK159" s="56">
        <v>5.8563799999999999E-2</v>
      </c>
      <c r="DL159" s="56">
        <v>0.119377</v>
      </c>
      <c r="DM159" s="56">
        <v>0.25846799999999998</v>
      </c>
      <c r="DN159" s="56">
        <v>8.4950000000000008E-3</v>
      </c>
      <c r="DO159" s="56">
        <v>6.1608099999999997</v>
      </c>
      <c r="DP159" s="56">
        <v>5.7159000000000004</v>
      </c>
      <c r="DQ159" s="56" t="s">
        <v>925</v>
      </c>
      <c r="DR159" s="56" t="s">
        <v>875</v>
      </c>
      <c r="DS159" s="56" t="s">
        <v>22</v>
      </c>
      <c r="DT159" s="56">
        <v>2.0247999999999999</v>
      </c>
      <c r="DU159" s="56">
        <v>2.0242300000000002</v>
      </c>
      <c r="DV159" s="56">
        <v>22.5472</v>
      </c>
      <c r="DW159" s="56">
        <v>27.865100000000002</v>
      </c>
      <c r="DX159" s="56"/>
      <c r="DY159" s="56"/>
      <c r="DZ159" s="56"/>
      <c r="EA159" s="56"/>
      <c r="EB159" s="56"/>
      <c r="EC159" s="56"/>
      <c r="ED159" s="56"/>
      <c r="EE159" s="56"/>
      <c r="EF159" s="56"/>
      <c r="EG159" s="56"/>
      <c r="EH159" s="56"/>
      <c r="EI159" s="56"/>
      <c r="EJ159" s="56"/>
      <c r="EK159" s="56"/>
      <c r="EL159" s="56"/>
      <c r="EM159" s="56"/>
      <c r="EN159" s="56"/>
      <c r="EO159" s="56"/>
      <c r="EP159" s="56"/>
      <c r="EQ159" s="56"/>
      <c r="ER159" s="56"/>
      <c r="ES159" s="56"/>
      <c r="ET159" s="56"/>
      <c r="EU159" s="56"/>
      <c r="EV159" s="56"/>
      <c r="EW159" s="56"/>
      <c r="EX159" s="56"/>
      <c r="EY159" s="56"/>
      <c r="EZ159" s="56"/>
      <c r="FA159" s="56"/>
      <c r="FB159" s="56"/>
      <c r="FC159" s="56"/>
      <c r="FD159" s="56"/>
      <c r="FE159" s="56"/>
      <c r="FF159" s="56"/>
      <c r="FG159" s="56"/>
      <c r="FH159" s="56"/>
      <c r="FI159" s="56"/>
      <c r="FJ159" s="56"/>
      <c r="FK159" s="56"/>
      <c r="FL159" s="56"/>
      <c r="FM159" s="56"/>
      <c r="FN159" s="56"/>
      <c r="FO159" s="56"/>
      <c r="FP159" s="56"/>
      <c r="FQ159" s="56"/>
      <c r="FR159" s="56"/>
      <c r="FS159" s="56"/>
      <c r="FT159" s="56"/>
      <c r="FU159" s="56"/>
      <c r="FV159" s="56"/>
      <c r="FW159" s="56"/>
      <c r="FX159" s="56"/>
      <c r="FY159" s="56"/>
      <c r="FZ159" s="56"/>
      <c r="GA159" s="56"/>
      <c r="GB159" s="56"/>
      <c r="GC159" s="56"/>
      <c r="GD159" s="56"/>
      <c r="GE159" s="56"/>
      <c r="GF159" s="56"/>
      <c r="GG159" s="56"/>
      <c r="GH159" s="56"/>
      <c r="GI159" s="56"/>
      <c r="GJ159" s="56"/>
      <c r="GK159" s="56"/>
      <c r="GL159" s="56"/>
      <c r="GM159" s="56"/>
      <c r="GN159" s="56"/>
      <c r="GO159" s="56"/>
      <c r="GP159" s="56"/>
      <c r="GQ159" s="56"/>
      <c r="GR159" s="56"/>
      <c r="GS159" s="56"/>
      <c r="GT159" s="56"/>
      <c r="GU159" s="56"/>
      <c r="GV159" s="56"/>
      <c r="GW159" s="56"/>
      <c r="GX159" s="56"/>
      <c r="GY159" s="56"/>
      <c r="GZ159" s="56"/>
      <c r="HA159" s="56"/>
      <c r="HB159" s="56"/>
      <c r="HC159" s="56"/>
      <c r="HD159" s="56"/>
      <c r="HE159" s="56"/>
      <c r="HF159" s="56"/>
      <c r="HG159" s="56"/>
      <c r="HH159" s="56"/>
      <c r="HI159" s="56"/>
      <c r="HJ159" s="56"/>
      <c r="HK159" s="56"/>
      <c r="HL159" s="56"/>
      <c r="HM159" s="56"/>
      <c r="HN159" s="56"/>
      <c r="HO159" s="56"/>
      <c r="HP159" s="56"/>
      <c r="HQ159" s="56"/>
      <c r="HR159" s="56"/>
      <c r="HS159" s="56"/>
      <c r="HT159" s="56"/>
      <c r="HU159" s="56"/>
      <c r="HV159" s="56"/>
      <c r="HW159" s="56"/>
      <c r="HX159" s="56"/>
      <c r="HY159" s="56"/>
      <c r="HZ159" s="56"/>
      <c r="IA159" s="56"/>
      <c r="IB159" s="56"/>
      <c r="IC159" s="56"/>
      <c r="ID159" s="56"/>
      <c r="IE159" s="56"/>
      <c r="IF159" s="56"/>
      <c r="IG159" s="56"/>
      <c r="IH159" s="56"/>
      <c r="II159" s="56"/>
      <c r="IJ159" s="56"/>
      <c r="IK159" s="56"/>
      <c r="IL159" s="56"/>
      <c r="IM159" s="56"/>
      <c r="IN159" s="56"/>
      <c r="IO159" s="56"/>
      <c r="IP159" s="56">
        <v>89.97</v>
      </c>
      <c r="IQ159" s="56">
        <v>60.02</v>
      </c>
      <c r="IR159" s="56">
        <v>139.82</v>
      </c>
      <c r="IS159" s="56">
        <v>68.11</v>
      </c>
      <c r="IT159" s="56"/>
      <c r="IU159" s="56"/>
      <c r="IV159" s="56"/>
      <c r="IW159" s="56"/>
      <c r="IX159" s="56"/>
      <c r="IY159" s="56"/>
      <c r="IZ159" s="56"/>
      <c r="JA159" s="56"/>
      <c r="JB159" s="56"/>
      <c r="JC159" s="56"/>
      <c r="JD159" s="56"/>
      <c r="JE159" s="56"/>
      <c r="JF159" s="56"/>
      <c r="JG159" s="56"/>
      <c r="JH159" s="56"/>
      <c r="JI159" s="56"/>
      <c r="JJ159" s="56"/>
      <c r="JK159" s="56"/>
      <c r="JL159" s="56"/>
      <c r="JM159" s="56"/>
      <c r="JN159" s="56"/>
      <c r="JO159" s="56"/>
    </row>
    <row r="160" spans="1:275" x14ac:dyDescent="0.25">
      <c r="A160" s="58">
        <v>43069.352094907408</v>
      </c>
      <c r="B160" s="56" t="s">
        <v>464</v>
      </c>
      <c r="C160" s="56" t="s">
        <v>691</v>
      </c>
      <c r="D160" s="56">
        <v>12</v>
      </c>
      <c r="E160" s="56">
        <v>1</v>
      </c>
      <c r="F160" s="56">
        <v>1665</v>
      </c>
      <c r="G160" s="56" t="s">
        <v>104</v>
      </c>
      <c r="H160" s="56" t="s">
        <v>105</v>
      </c>
      <c r="I160" s="56">
        <v>22.01</v>
      </c>
      <c r="J160" s="56"/>
      <c r="K160" s="56">
        <v>256.95400000000001</v>
      </c>
      <c r="L160" s="56">
        <v>1969.93</v>
      </c>
      <c r="M160" s="56">
        <v>0</v>
      </c>
      <c r="N160" s="56">
        <v>0</v>
      </c>
      <c r="O160" s="56">
        <v>0</v>
      </c>
      <c r="P160" s="56">
        <v>0</v>
      </c>
      <c r="Q160" s="56">
        <v>0</v>
      </c>
      <c r="R160" s="56">
        <v>395.20800000000003</v>
      </c>
      <c r="S160" s="56">
        <v>784.39700000000005</v>
      </c>
      <c r="T160" s="56">
        <v>2025.88</v>
      </c>
      <c r="U160" s="56">
        <v>96.498500000000007</v>
      </c>
      <c r="V160" s="56">
        <v>5528.87</v>
      </c>
      <c r="W160" s="56">
        <v>307.94</v>
      </c>
      <c r="X160" s="56">
        <v>0</v>
      </c>
      <c r="Y160" s="56">
        <v>0</v>
      </c>
      <c r="Z160" s="56">
        <v>0</v>
      </c>
      <c r="AA160" s="56">
        <v>157.52600000000001</v>
      </c>
      <c r="AB160" s="56">
        <v>0</v>
      </c>
      <c r="AC160" s="56">
        <v>43.669699999999999</v>
      </c>
      <c r="AD160" s="56">
        <v>0</v>
      </c>
      <c r="AE160" s="56">
        <v>0</v>
      </c>
      <c r="AF160" s="56">
        <v>509.13600000000002</v>
      </c>
      <c r="AG160" s="56">
        <v>0</v>
      </c>
      <c r="AH160" s="56">
        <v>0</v>
      </c>
      <c r="AI160" s="56">
        <v>0</v>
      </c>
      <c r="AJ160" s="56">
        <v>0</v>
      </c>
      <c r="AK160" s="56">
        <v>0</v>
      </c>
      <c r="AL160" s="56">
        <v>0</v>
      </c>
      <c r="AM160" s="56">
        <v>0</v>
      </c>
      <c r="AN160" s="56">
        <v>0</v>
      </c>
      <c r="AO160" s="56">
        <v>0</v>
      </c>
      <c r="AP160" s="56">
        <v>0</v>
      </c>
      <c r="AQ160" s="56">
        <v>37.56</v>
      </c>
      <c r="AR160" s="56">
        <v>95.56</v>
      </c>
      <c r="AS160" s="56">
        <v>0</v>
      </c>
      <c r="AT160" s="56">
        <v>0</v>
      </c>
      <c r="AU160" s="56">
        <v>15.89</v>
      </c>
      <c r="AV160" s="56">
        <v>0</v>
      </c>
      <c r="AW160" s="56">
        <v>0</v>
      </c>
      <c r="AX160" s="56">
        <v>5.47</v>
      </c>
      <c r="AY160" s="56">
        <v>15.32</v>
      </c>
      <c r="AZ160" s="56">
        <v>27.21</v>
      </c>
      <c r="BA160" s="56">
        <v>1.24</v>
      </c>
      <c r="BB160" s="56">
        <v>198.25</v>
      </c>
      <c r="BC160" s="56">
        <v>149.01</v>
      </c>
      <c r="BD160" s="56">
        <v>0</v>
      </c>
      <c r="BE160" s="56">
        <v>4.10168</v>
      </c>
      <c r="BF160" s="56">
        <v>0</v>
      </c>
      <c r="BG160" s="56">
        <v>0</v>
      </c>
      <c r="BH160" s="56">
        <v>0</v>
      </c>
      <c r="BI160" s="56">
        <v>0</v>
      </c>
      <c r="BJ160" s="56">
        <v>0</v>
      </c>
      <c r="BK160" s="56">
        <v>5.8563799999999999E-2</v>
      </c>
      <c r="BL160" s="56">
        <v>0.119141</v>
      </c>
      <c r="BM160" s="56">
        <v>0.25846799999999998</v>
      </c>
      <c r="BN160" s="56">
        <v>8.4950000000000008E-3</v>
      </c>
      <c r="BO160" s="56">
        <v>4.5463500000000003</v>
      </c>
      <c r="BP160" s="56">
        <v>4.10168</v>
      </c>
      <c r="BQ160" s="56">
        <v>280.714</v>
      </c>
      <c r="BR160" s="56">
        <v>2524.23</v>
      </c>
      <c r="BS160" s="56">
        <v>0</v>
      </c>
      <c r="BT160" s="56">
        <v>0</v>
      </c>
      <c r="BU160" s="56">
        <v>0</v>
      </c>
      <c r="BV160" s="56">
        <v>395.20800000000003</v>
      </c>
      <c r="BW160" s="56">
        <v>785.29200000000003</v>
      </c>
      <c r="BX160" s="56">
        <v>2025.88</v>
      </c>
      <c r="BY160" s="56">
        <v>96.498500000000007</v>
      </c>
      <c r="BZ160" s="56">
        <v>6107.82</v>
      </c>
      <c r="CA160" s="56">
        <v>337.25</v>
      </c>
      <c r="CB160" s="56">
        <v>0</v>
      </c>
      <c r="CC160" s="56">
        <v>0</v>
      </c>
      <c r="CD160" s="56">
        <v>0</v>
      </c>
      <c r="CE160" s="56">
        <v>157.52600000000001</v>
      </c>
      <c r="CF160" s="56">
        <v>0</v>
      </c>
      <c r="CG160" s="56">
        <v>43.669699999999999</v>
      </c>
      <c r="CH160" s="56">
        <v>0</v>
      </c>
      <c r="CI160" s="56">
        <v>0</v>
      </c>
      <c r="CJ160" s="56">
        <v>538.44600000000003</v>
      </c>
      <c r="CK160" s="56">
        <v>0</v>
      </c>
      <c r="CL160" s="56">
        <v>0</v>
      </c>
      <c r="CM160" s="56">
        <v>0</v>
      </c>
      <c r="CN160" s="56">
        <v>0</v>
      </c>
      <c r="CO160" s="56">
        <v>0</v>
      </c>
      <c r="CP160" s="56">
        <v>0</v>
      </c>
      <c r="CQ160" s="56">
        <v>0</v>
      </c>
      <c r="CR160" s="56">
        <v>0</v>
      </c>
      <c r="CS160" s="56">
        <v>0</v>
      </c>
      <c r="CT160" s="56">
        <v>0</v>
      </c>
      <c r="CU160" s="56">
        <v>41.16</v>
      </c>
      <c r="CV160" s="56">
        <v>113.97</v>
      </c>
      <c r="CW160" s="56">
        <v>0</v>
      </c>
      <c r="CX160" s="56">
        <v>0</v>
      </c>
      <c r="CY160" s="56">
        <v>15.89</v>
      </c>
      <c r="CZ160" s="56">
        <v>5.47</v>
      </c>
      <c r="DA160" s="56">
        <v>15.33</v>
      </c>
      <c r="DB160" s="56">
        <v>27.21</v>
      </c>
      <c r="DC160" s="56">
        <v>1.24</v>
      </c>
      <c r="DD160" s="56">
        <v>220.27</v>
      </c>
      <c r="DE160" s="56">
        <v>171.02</v>
      </c>
      <c r="DF160" s="56">
        <v>0</v>
      </c>
      <c r="DG160" s="56">
        <v>4.7919299999999998</v>
      </c>
      <c r="DH160" s="56">
        <v>0</v>
      </c>
      <c r="DI160" s="56">
        <v>0</v>
      </c>
      <c r="DJ160" s="56">
        <v>0</v>
      </c>
      <c r="DK160" s="56">
        <v>5.8563799999999999E-2</v>
      </c>
      <c r="DL160" s="56">
        <v>0.119322</v>
      </c>
      <c r="DM160" s="56">
        <v>0.25846799999999998</v>
      </c>
      <c r="DN160" s="56">
        <v>8.4950000000000008E-3</v>
      </c>
      <c r="DO160" s="56">
        <v>5.2367800000000004</v>
      </c>
      <c r="DP160" s="56">
        <v>4.7919299999999998</v>
      </c>
      <c r="DQ160" s="56" t="s">
        <v>925</v>
      </c>
      <c r="DR160" s="56" t="s">
        <v>875</v>
      </c>
      <c r="DS160" s="56" t="s">
        <v>22</v>
      </c>
      <c r="DT160" s="56">
        <v>0.69042899999999996</v>
      </c>
      <c r="DU160" s="56">
        <v>0.69024799999999997</v>
      </c>
      <c r="DV160" s="56">
        <v>9.9968199999999996</v>
      </c>
      <c r="DW160" s="56">
        <v>12.8698</v>
      </c>
      <c r="DX160" s="56"/>
      <c r="DY160" s="56"/>
      <c r="DZ160" s="56"/>
      <c r="EA160" s="56"/>
      <c r="EB160" s="56"/>
      <c r="EC160" s="56"/>
      <c r="ED160" s="56"/>
      <c r="EE160" s="56"/>
      <c r="EF160" s="56"/>
      <c r="EG160" s="56"/>
      <c r="EH160" s="56"/>
      <c r="EI160" s="56"/>
      <c r="EJ160" s="56"/>
      <c r="EK160" s="56"/>
      <c r="EL160" s="56"/>
      <c r="EM160" s="56"/>
      <c r="EN160" s="56"/>
      <c r="EO160" s="56"/>
      <c r="EP160" s="56"/>
      <c r="EQ160" s="56"/>
      <c r="ER160" s="56"/>
      <c r="ES160" s="56"/>
      <c r="ET160" s="56"/>
      <c r="EU160" s="56"/>
      <c r="EV160" s="56"/>
      <c r="EW160" s="56"/>
      <c r="EX160" s="56"/>
      <c r="EY160" s="56"/>
      <c r="EZ160" s="56"/>
      <c r="FA160" s="56"/>
      <c r="FB160" s="56"/>
      <c r="FC160" s="56"/>
      <c r="FD160" s="56"/>
      <c r="FE160" s="56"/>
      <c r="FF160" s="56"/>
      <c r="FG160" s="56"/>
      <c r="FH160" s="56"/>
      <c r="FI160" s="56"/>
      <c r="FJ160" s="56"/>
      <c r="FK160" s="56"/>
      <c r="FL160" s="56"/>
      <c r="FM160" s="56"/>
      <c r="FN160" s="56"/>
      <c r="FO160" s="56"/>
      <c r="FP160" s="56"/>
      <c r="FQ160" s="56"/>
      <c r="FR160" s="56"/>
      <c r="FS160" s="56"/>
      <c r="FT160" s="56"/>
      <c r="FU160" s="56"/>
      <c r="FV160" s="56"/>
      <c r="FW160" s="56"/>
      <c r="FX160" s="56"/>
      <c r="FY160" s="56"/>
      <c r="FZ160" s="56"/>
      <c r="GA160" s="56"/>
      <c r="GB160" s="56"/>
      <c r="GC160" s="56"/>
      <c r="GD160" s="56"/>
      <c r="GE160" s="56"/>
      <c r="GF160" s="56"/>
      <c r="GG160" s="56"/>
      <c r="GH160" s="56"/>
      <c r="GI160" s="56"/>
      <c r="GJ160" s="56"/>
      <c r="GK160" s="56"/>
      <c r="GL160" s="56"/>
      <c r="GM160" s="56"/>
      <c r="GN160" s="56"/>
      <c r="GO160" s="56"/>
      <c r="GP160" s="56"/>
      <c r="GQ160" s="56"/>
      <c r="GR160" s="56"/>
      <c r="GS160" s="56"/>
      <c r="GT160" s="56"/>
      <c r="GU160" s="56"/>
      <c r="GV160" s="56"/>
      <c r="GW160" s="56"/>
      <c r="GX160" s="56"/>
      <c r="GY160" s="56"/>
      <c r="GZ160" s="56"/>
      <c r="HA160" s="56"/>
      <c r="HB160" s="56"/>
      <c r="HC160" s="56"/>
      <c r="HD160" s="56"/>
      <c r="HE160" s="56"/>
      <c r="HF160" s="56"/>
      <c r="HG160" s="56"/>
      <c r="HH160" s="56"/>
      <c r="HI160" s="56"/>
      <c r="HJ160" s="56"/>
      <c r="HK160" s="56"/>
      <c r="HL160" s="56"/>
      <c r="HM160" s="56"/>
      <c r="HN160" s="56"/>
      <c r="HO160" s="56"/>
      <c r="HP160" s="56"/>
      <c r="HQ160" s="56"/>
      <c r="HR160" s="56"/>
      <c r="HS160" s="56"/>
      <c r="HT160" s="56"/>
      <c r="HU160" s="56"/>
      <c r="HV160" s="56"/>
      <c r="HW160" s="56"/>
      <c r="HX160" s="56"/>
      <c r="HY160" s="56"/>
      <c r="HZ160" s="56"/>
      <c r="IA160" s="56"/>
      <c r="IB160" s="56"/>
      <c r="IC160" s="56"/>
      <c r="ID160" s="56"/>
      <c r="IE160" s="56"/>
      <c r="IF160" s="56"/>
      <c r="IG160" s="56"/>
      <c r="IH160" s="56"/>
      <c r="II160" s="56"/>
      <c r="IJ160" s="56"/>
      <c r="IK160" s="56"/>
      <c r="IL160" s="56"/>
      <c r="IM160" s="56"/>
      <c r="IN160" s="56"/>
      <c r="IO160" s="56"/>
      <c r="IP160" s="56">
        <v>98.51</v>
      </c>
      <c r="IQ160" s="56">
        <v>50.5</v>
      </c>
      <c r="IR160" s="56">
        <v>117.19</v>
      </c>
      <c r="IS160" s="56">
        <v>53.83</v>
      </c>
      <c r="IT160" s="56"/>
      <c r="IU160" s="56"/>
      <c r="IV160" s="56"/>
      <c r="IW160" s="56"/>
      <c r="IX160" s="56"/>
      <c r="IY160" s="56"/>
      <c r="IZ160" s="56"/>
      <c r="JA160" s="56"/>
      <c r="JB160" s="56"/>
      <c r="JC160" s="56"/>
      <c r="JD160" s="56"/>
      <c r="JE160" s="56"/>
      <c r="JF160" s="56"/>
      <c r="JG160" s="56"/>
      <c r="JH160" s="56"/>
      <c r="JI160" s="56"/>
      <c r="JJ160" s="56"/>
      <c r="JK160" s="56"/>
      <c r="JL160" s="56"/>
      <c r="JM160" s="56"/>
      <c r="JN160" s="56"/>
      <c r="JO160" s="56"/>
    </row>
    <row r="161" spans="1:275" x14ac:dyDescent="0.25">
      <c r="A161" s="58">
        <v>43069.352442129632</v>
      </c>
      <c r="B161" s="56" t="s">
        <v>510</v>
      </c>
      <c r="C161" s="56" t="s">
        <v>692</v>
      </c>
      <c r="D161" s="56">
        <v>12</v>
      </c>
      <c r="E161" s="56">
        <v>1</v>
      </c>
      <c r="F161" s="56">
        <v>1665</v>
      </c>
      <c r="G161" s="56" t="s">
        <v>104</v>
      </c>
      <c r="H161" s="56" t="s">
        <v>105</v>
      </c>
      <c r="I161" s="56">
        <v>22.01</v>
      </c>
      <c r="J161" s="56"/>
      <c r="K161" s="56">
        <v>256.95400000000001</v>
      </c>
      <c r="L161" s="56">
        <v>1969.93</v>
      </c>
      <c r="M161" s="56">
        <v>0</v>
      </c>
      <c r="N161" s="56">
        <v>0</v>
      </c>
      <c r="O161" s="56">
        <v>0</v>
      </c>
      <c r="P161" s="56">
        <v>0</v>
      </c>
      <c r="Q161" s="56">
        <v>0</v>
      </c>
      <c r="R161" s="56">
        <v>395.20800000000003</v>
      </c>
      <c r="S161" s="56">
        <v>784.39700000000005</v>
      </c>
      <c r="T161" s="56">
        <v>2025.88</v>
      </c>
      <c r="U161" s="56">
        <v>96.498500000000007</v>
      </c>
      <c r="V161" s="56">
        <v>5528.87</v>
      </c>
      <c r="W161" s="56">
        <v>307.94</v>
      </c>
      <c r="X161" s="56">
        <v>0</v>
      </c>
      <c r="Y161" s="56">
        <v>0</v>
      </c>
      <c r="Z161" s="56">
        <v>0</v>
      </c>
      <c r="AA161" s="56">
        <v>157.52600000000001</v>
      </c>
      <c r="AB161" s="56">
        <v>0</v>
      </c>
      <c r="AC161" s="56">
        <v>43.669699999999999</v>
      </c>
      <c r="AD161" s="56">
        <v>0</v>
      </c>
      <c r="AE161" s="56">
        <v>0</v>
      </c>
      <c r="AF161" s="56">
        <v>509.13600000000002</v>
      </c>
      <c r="AG161" s="56">
        <v>0</v>
      </c>
      <c r="AH161" s="56">
        <v>0</v>
      </c>
      <c r="AI161" s="56">
        <v>0</v>
      </c>
      <c r="AJ161" s="56">
        <v>0</v>
      </c>
      <c r="AK161" s="56">
        <v>0</v>
      </c>
      <c r="AL161" s="56">
        <v>0</v>
      </c>
      <c r="AM161" s="56">
        <v>0</v>
      </c>
      <c r="AN161" s="56">
        <v>0</v>
      </c>
      <c r="AO161" s="56">
        <v>0</v>
      </c>
      <c r="AP161" s="56">
        <v>0</v>
      </c>
      <c r="AQ161" s="56">
        <v>37.56</v>
      </c>
      <c r="AR161" s="56">
        <v>95.56</v>
      </c>
      <c r="AS161" s="56">
        <v>0</v>
      </c>
      <c r="AT161" s="56">
        <v>0</v>
      </c>
      <c r="AU161" s="56">
        <v>15.89</v>
      </c>
      <c r="AV161" s="56">
        <v>0</v>
      </c>
      <c r="AW161" s="56">
        <v>0</v>
      </c>
      <c r="AX161" s="56">
        <v>5.47</v>
      </c>
      <c r="AY161" s="56">
        <v>15.32</v>
      </c>
      <c r="AZ161" s="56">
        <v>27.21</v>
      </c>
      <c r="BA161" s="56">
        <v>1.24</v>
      </c>
      <c r="BB161" s="56">
        <v>198.25</v>
      </c>
      <c r="BC161" s="56">
        <v>149.01</v>
      </c>
      <c r="BD161" s="56">
        <v>0</v>
      </c>
      <c r="BE161" s="56">
        <v>4.10168</v>
      </c>
      <c r="BF161" s="56">
        <v>0</v>
      </c>
      <c r="BG161" s="56">
        <v>0</v>
      </c>
      <c r="BH161" s="56">
        <v>0</v>
      </c>
      <c r="BI161" s="56">
        <v>0</v>
      </c>
      <c r="BJ161" s="56">
        <v>0</v>
      </c>
      <c r="BK161" s="56">
        <v>5.8563799999999999E-2</v>
      </c>
      <c r="BL161" s="56">
        <v>0.119141</v>
      </c>
      <c r="BM161" s="56">
        <v>0.25846799999999998</v>
      </c>
      <c r="BN161" s="56">
        <v>8.4950000000000008E-3</v>
      </c>
      <c r="BO161" s="56">
        <v>4.5463500000000003</v>
      </c>
      <c r="BP161" s="56">
        <v>4.10168</v>
      </c>
      <c r="BQ161" s="56">
        <v>280.714</v>
      </c>
      <c r="BR161" s="56">
        <v>2524.23</v>
      </c>
      <c r="BS161" s="56">
        <v>0</v>
      </c>
      <c r="BT161" s="56">
        <v>0</v>
      </c>
      <c r="BU161" s="56">
        <v>0</v>
      </c>
      <c r="BV161" s="56">
        <v>395.20800000000003</v>
      </c>
      <c r="BW161" s="56">
        <v>785.29200000000003</v>
      </c>
      <c r="BX161" s="56">
        <v>2025.88</v>
      </c>
      <c r="BY161" s="56">
        <v>96.498500000000007</v>
      </c>
      <c r="BZ161" s="56">
        <v>6107.82</v>
      </c>
      <c r="CA161" s="56">
        <v>337.25</v>
      </c>
      <c r="CB161" s="56">
        <v>0</v>
      </c>
      <c r="CC161" s="56">
        <v>0</v>
      </c>
      <c r="CD161" s="56">
        <v>0</v>
      </c>
      <c r="CE161" s="56">
        <v>157.52600000000001</v>
      </c>
      <c r="CF161" s="56">
        <v>0</v>
      </c>
      <c r="CG161" s="56">
        <v>43.669699999999999</v>
      </c>
      <c r="CH161" s="56">
        <v>0</v>
      </c>
      <c r="CI161" s="56">
        <v>0</v>
      </c>
      <c r="CJ161" s="56">
        <v>538.44600000000003</v>
      </c>
      <c r="CK161" s="56">
        <v>0</v>
      </c>
      <c r="CL161" s="56">
        <v>0</v>
      </c>
      <c r="CM161" s="56">
        <v>0</v>
      </c>
      <c r="CN161" s="56">
        <v>0</v>
      </c>
      <c r="CO161" s="56">
        <v>0</v>
      </c>
      <c r="CP161" s="56">
        <v>0</v>
      </c>
      <c r="CQ161" s="56">
        <v>0</v>
      </c>
      <c r="CR161" s="56">
        <v>0</v>
      </c>
      <c r="CS161" s="56">
        <v>0</v>
      </c>
      <c r="CT161" s="56">
        <v>0</v>
      </c>
      <c r="CU161" s="56">
        <v>41.16</v>
      </c>
      <c r="CV161" s="56">
        <v>113.97</v>
      </c>
      <c r="CW161" s="56">
        <v>0</v>
      </c>
      <c r="CX161" s="56">
        <v>0</v>
      </c>
      <c r="CY161" s="56">
        <v>15.89</v>
      </c>
      <c r="CZ161" s="56">
        <v>5.47</v>
      </c>
      <c r="DA161" s="56">
        <v>15.33</v>
      </c>
      <c r="DB161" s="56">
        <v>27.21</v>
      </c>
      <c r="DC161" s="56">
        <v>1.24</v>
      </c>
      <c r="DD161" s="56">
        <v>220.27</v>
      </c>
      <c r="DE161" s="56">
        <v>171.02</v>
      </c>
      <c r="DF161" s="56">
        <v>0</v>
      </c>
      <c r="DG161" s="56">
        <v>4.7919299999999998</v>
      </c>
      <c r="DH161" s="56">
        <v>0</v>
      </c>
      <c r="DI161" s="56">
        <v>0</v>
      </c>
      <c r="DJ161" s="56">
        <v>0</v>
      </c>
      <c r="DK161" s="56">
        <v>5.8563799999999999E-2</v>
      </c>
      <c r="DL161" s="56">
        <v>0.119322</v>
      </c>
      <c r="DM161" s="56">
        <v>0.25846799999999998</v>
      </c>
      <c r="DN161" s="56">
        <v>8.4950000000000008E-3</v>
      </c>
      <c r="DO161" s="56">
        <v>5.2367800000000004</v>
      </c>
      <c r="DP161" s="56">
        <v>4.7919299999999998</v>
      </c>
      <c r="DQ161" s="56" t="s">
        <v>925</v>
      </c>
      <c r="DR161" s="56" t="s">
        <v>875</v>
      </c>
      <c r="DS161" s="56" t="s">
        <v>22</v>
      </c>
      <c r="DT161" s="56">
        <v>0.69042899999999996</v>
      </c>
      <c r="DU161" s="56">
        <v>0.69024799999999997</v>
      </c>
      <c r="DV161" s="56">
        <v>9.9968199999999996</v>
      </c>
      <c r="DW161" s="56">
        <v>12.8698</v>
      </c>
      <c r="DX161" s="56"/>
      <c r="DY161" s="56"/>
      <c r="DZ161" s="56"/>
      <c r="EA161" s="56"/>
      <c r="EB161" s="56"/>
      <c r="EC161" s="56"/>
      <c r="ED161" s="56"/>
      <c r="EE161" s="56"/>
      <c r="EF161" s="56"/>
      <c r="EG161" s="56"/>
      <c r="EH161" s="56"/>
      <c r="EI161" s="56"/>
      <c r="EJ161" s="56"/>
      <c r="EK161" s="56"/>
      <c r="EL161" s="56"/>
      <c r="EM161" s="56"/>
      <c r="EN161" s="56"/>
      <c r="EO161" s="56"/>
      <c r="EP161" s="56"/>
      <c r="EQ161" s="56"/>
      <c r="ER161" s="56"/>
      <c r="ES161" s="56"/>
      <c r="ET161" s="56"/>
      <c r="EU161" s="56"/>
      <c r="EV161" s="56"/>
      <c r="EW161" s="56"/>
      <c r="EX161" s="56"/>
      <c r="EY161" s="56"/>
      <c r="EZ161" s="56"/>
      <c r="FA161" s="56"/>
      <c r="FB161" s="56"/>
      <c r="FC161" s="56"/>
      <c r="FD161" s="56"/>
      <c r="FE161" s="56"/>
      <c r="FF161" s="56"/>
      <c r="FG161" s="56"/>
      <c r="FH161" s="56"/>
      <c r="FI161" s="56"/>
      <c r="FJ161" s="56"/>
      <c r="FK161" s="56"/>
      <c r="FL161" s="56"/>
      <c r="FM161" s="56"/>
      <c r="FN161" s="56"/>
      <c r="FO161" s="56"/>
      <c r="FP161" s="56"/>
      <c r="FQ161" s="56"/>
      <c r="FR161" s="56"/>
      <c r="FS161" s="56"/>
      <c r="FT161" s="56"/>
      <c r="FU161" s="56"/>
      <c r="FV161" s="56"/>
      <c r="FW161" s="56"/>
      <c r="FX161" s="56"/>
      <c r="FY161" s="56"/>
      <c r="FZ161" s="56"/>
      <c r="GA161" s="56"/>
      <c r="GB161" s="56"/>
      <c r="GC161" s="56"/>
      <c r="GD161" s="56"/>
      <c r="GE161" s="56"/>
      <c r="GF161" s="56"/>
      <c r="GG161" s="56"/>
      <c r="GH161" s="56"/>
      <c r="GI161" s="56"/>
      <c r="GJ161" s="56"/>
      <c r="GK161" s="56"/>
      <c r="GL161" s="56"/>
      <c r="GM161" s="56"/>
      <c r="GN161" s="56"/>
      <c r="GO161" s="56"/>
      <c r="GP161" s="56"/>
      <c r="GQ161" s="56"/>
      <c r="GR161" s="56"/>
      <c r="GS161" s="56"/>
      <c r="GT161" s="56"/>
      <c r="GU161" s="56"/>
      <c r="GV161" s="56"/>
      <c r="GW161" s="56"/>
      <c r="GX161" s="56"/>
      <c r="GY161" s="56"/>
      <c r="GZ161" s="56"/>
      <c r="HA161" s="56"/>
      <c r="HB161" s="56"/>
      <c r="HC161" s="56"/>
      <c r="HD161" s="56"/>
      <c r="HE161" s="56"/>
      <c r="HF161" s="56"/>
      <c r="HG161" s="56"/>
      <c r="HH161" s="56"/>
      <c r="HI161" s="56"/>
      <c r="HJ161" s="56"/>
      <c r="HK161" s="56"/>
      <c r="HL161" s="56"/>
      <c r="HM161" s="56"/>
      <c r="HN161" s="56"/>
      <c r="HO161" s="56"/>
      <c r="HP161" s="56"/>
      <c r="HQ161" s="56"/>
      <c r="HR161" s="56"/>
      <c r="HS161" s="56"/>
      <c r="HT161" s="56"/>
      <c r="HU161" s="56"/>
      <c r="HV161" s="56"/>
      <c r="HW161" s="56"/>
      <c r="HX161" s="56"/>
      <c r="HY161" s="56"/>
      <c r="HZ161" s="56"/>
      <c r="IA161" s="56"/>
      <c r="IB161" s="56"/>
      <c r="IC161" s="56"/>
      <c r="ID161" s="56"/>
      <c r="IE161" s="56"/>
      <c r="IF161" s="56"/>
      <c r="IG161" s="56"/>
      <c r="IH161" s="56"/>
      <c r="II161" s="56"/>
      <c r="IJ161" s="56"/>
      <c r="IK161" s="56"/>
      <c r="IL161" s="56"/>
      <c r="IM161" s="56"/>
      <c r="IN161" s="56"/>
      <c r="IO161" s="56"/>
      <c r="IP161" s="56">
        <v>98.51</v>
      </c>
      <c r="IQ161" s="56">
        <v>50.5</v>
      </c>
      <c r="IR161" s="56">
        <v>117.19</v>
      </c>
      <c r="IS161" s="56">
        <v>53.83</v>
      </c>
      <c r="IT161" s="56"/>
      <c r="IU161" s="56"/>
      <c r="IV161" s="56"/>
      <c r="IW161" s="56"/>
      <c r="IX161" s="56"/>
      <c r="IY161" s="56"/>
      <c r="IZ161" s="56"/>
      <c r="JA161" s="56"/>
      <c r="JB161" s="56"/>
      <c r="JC161" s="56"/>
      <c r="JD161" s="56"/>
      <c r="JE161" s="56"/>
      <c r="JF161" s="56"/>
      <c r="JG161" s="56"/>
      <c r="JH161" s="56"/>
      <c r="JI161" s="56"/>
      <c r="JJ161" s="56"/>
      <c r="JK161" s="56"/>
      <c r="JL161" s="56"/>
      <c r="JM161" s="56"/>
      <c r="JN161" s="56"/>
      <c r="JO161" s="56"/>
    </row>
    <row r="162" spans="1:275" x14ac:dyDescent="0.25">
      <c r="A162" s="58">
        <v>43069.352094907408</v>
      </c>
      <c r="B162" s="56" t="s">
        <v>511</v>
      </c>
      <c r="C162" s="56" t="s">
        <v>693</v>
      </c>
      <c r="D162" s="56">
        <v>12</v>
      </c>
      <c r="E162" s="56">
        <v>1</v>
      </c>
      <c r="F162" s="56">
        <v>1665</v>
      </c>
      <c r="G162" s="56" t="s">
        <v>104</v>
      </c>
      <c r="H162" s="56" t="s">
        <v>105</v>
      </c>
      <c r="I162" s="56">
        <v>24.44</v>
      </c>
      <c r="J162" s="56"/>
      <c r="K162" s="56">
        <v>250.80199999999999</v>
      </c>
      <c r="L162" s="56">
        <v>1952.26</v>
      </c>
      <c r="M162" s="56">
        <v>0</v>
      </c>
      <c r="N162" s="56">
        <v>0</v>
      </c>
      <c r="O162" s="56">
        <v>0</v>
      </c>
      <c r="P162" s="56">
        <v>0</v>
      </c>
      <c r="Q162" s="56">
        <v>0</v>
      </c>
      <c r="R162" s="56">
        <v>395.20800000000003</v>
      </c>
      <c r="S162" s="56">
        <v>784.6</v>
      </c>
      <c r="T162" s="56">
        <v>2025.88</v>
      </c>
      <c r="U162" s="56">
        <v>96.498500000000007</v>
      </c>
      <c r="V162" s="56">
        <v>5505.25</v>
      </c>
      <c r="W162" s="56">
        <v>300.49799999999999</v>
      </c>
      <c r="X162" s="56">
        <v>0</v>
      </c>
      <c r="Y162" s="56">
        <v>0</v>
      </c>
      <c r="Z162" s="56">
        <v>0</v>
      </c>
      <c r="AA162" s="56">
        <v>157.52600000000001</v>
      </c>
      <c r="AB162" s="56">
        <v>0</v>
      </c>
      <c r="AC162" s="56">
        <v>43.669699999999999</v>
      </c>
      <c r="AD162" s="56">
        <v>0</v>
      </c>
      <c r="AE162" s="56">
        <v>0</v>
      </c>
      <c r="AF162" s="56">
        <v>501.69400000000002</v>
      </c>
      <c r="AG162" s="56">
        <v>0</v>
      </c>
      <c r="AH162" s="56">
        <v>0</v>
      </c>
      <c r="AI162" s="56">
        <v>0</v>
      </c>
      <c r="AJ162" s="56">
        <v>0</v>
      </c>
      <c r="AK162" s="56">
        <v>0</v>
      </c>
      <c r="AL162" s="56">
        <v>0</v>
      </c>
      <c r="AM162" s="56">
        <v>0</v>
      </c>
      <c r="AN162" s="56">
        <v>0</v>
      </c>
      <c r="AO162" s="56">
        <v>0</v>
      </c>
      <c r="AP162" s="56">
        <v>0</v>
      </c>
      <c r="AQ162" s="56">
        <v>36.659999999999997</v>
      </c>
      <c r="AR162" s="56">
        <v>94.03</v>
      </c>
      <c r="AS162" s="56">
        <v>0</v>
      </c>
      <c r="AT162" s="56">
        <v>0</v>
      </c>
      <c r="AU162" s="56">
        <v>15.89</v>
      </c>
      <c r="AV162" s="56">
        <v>0</v>
      </c>
      <c r="AW162" s="56">
        <v>0</v>
      </c>
      <c r="AX162" s="56">
        <v>5.47</v>
      </c>
      <c r="AY162" s="56">
        <v>15.32</v>
      </c>
      <c r="AZ162" s="56">
        <v>27.21</v>
      </c>
      <c r="BA162" s="56">
        <v>1.24</v>
      </c>
      <c r="BB162" s="56">
        <v>195.82</v>
      </c>
      <c r="BC162" s="56">
        <v>146.58000000000001</v>
      </c>
      <c r="BD162" s="56">
        <v>0</v>
      </c>
      <c r="BE162" s="56">
        <v>4.0363300000000004</v>
      </c>
      <c r="BF162" s="56">
        <v>0</v>
      </c>
      <c r="BG162" s="56">
        <v>0</v>
      </c>
      <c r="BH162" s="56">
        <v>0</v>
      </c>
      <c r="BI162" s="56">
        <v>0</v>
      </c>
      <c r="BJ162" s="56">
        <v>0</v>
      </c>
      <c r="BK162" s="56">
        <v>5.8563799999999999E-2</v>
      </c>
      <c r="BL162" s="56">
        <v>0.11916599999999999</v>
      </c>
      <c r="BM162" s="56">
        <v>0.25846799999999998</v>
      </c>
      <c r="BN162" s="56">
        <v>8.4950000000000008E-3</v>
      </c>
      <c r="BO162" s="56">
        <v>4.48102</v>
      </c>
      <c r="BP162" s="56">
        <v>4.0363300000000004</v>
      </c>
      <c r="BQ162" s="56">
        <v>280.714</v>
      </c>
      <c r="BR162" s="56">
        <v>2524.23</v>
      </c>
      <c r="BS162" s="56">
        <v>0</v>
      </c>
      <c r="BT162" s="56">
        <v>0</v>
      </c>
      <c r="BU162" s="56">
        <v>0</v>
      </c>
      <c r="BV162" s="56">
        <v>395.20800000000003</v>
      </c>
      <c r="BW162" s="56">
        <v>785.29200000000003</v>
      </c>
      <c r="BX162" s="56">
        <v>2025.88</v>
      </c>
      <c r="BY162" s="56">
        <v>96.498500000000007</v>
      </c>
      <c r="BZ162" s="56">
        <v>6107.82</v>
      </c>
      <c r="CA162" s="56">
        <v>337.25</v>
      </c>
      <c r="CB162" s="56">
        <v>0</v>
      </c>
      <c r="CC162" s="56">
        <v>0</v>
      </c>
      <c r="CD162" s="56">
        <v>0</v>
      </c>
      <c r="CE162" s="56">
        <v>157.52600000000001</v>
      </c>
      <c r="CF162" s="56">
        <v>0</v>
      </c>
      <c r="CG162" s="56">
        <v>43.669699999999999</v>
      </c>
      <c r="CH162" s="56">
        <v>0</v>
      </c>
      <c r="CI162" s="56">
        <v>0</v>
      </c>
      <c r="CJ162" s="56">
        <v>538.44600000000003</v>
      </c>
      <c r="CK162" s="56">
        <v>0</v>
      </c>
      <c r="CL162" s="56">
        <v>0</v>
      </c>
      <c r="CM162" s="56">
        <v>0</v>
      </c>
      <c r="CN162" s="56">
        <v>0</v>
      </c>
      <c r="CO162" s="56">
        <v>0</v>
      </c>
      <c r="CP162" s="56">
        <v>0</v>
      </c>
      <c r="CQ162" s="56">
        <v>0</v>
      </c>
      <c r="CR162" s="56">
        <v>0</v>
      </c>
      <c r="CS162" s="56">
        <v>0</v>
      </c>
      <c r="CT162" s="56">
        <v>0</v>
      </c>
      <c r="CU162" s="56">
        <v>41.16</v>
      </c>
      <c r="CV162" s="56">
        <v>113.97</v>
      </c>
      <c r="CW162" s="56">
        <v>0</v>
      </c>
      <c r="CX162" s="56">
        <v>0</v>
      </c>
      <c r="CY162" s="56">
        <v>15.89</v>
      </c>
      <c r="CZ162" s="56">
        <v>5.47</v>
      </c>
      <c r="DA162" s="56">
        <v>15.33</v>
      </c>
      <c r="DB162" s="56">
        <v>27.21</v>
      </c>
      <c r="DC162" s="56">
        <v>1.24</v>
      </c>
      <c r="DD162" s="56">
        <v>220.27</v>
      </c>
      <c r="DE162" s="56">
        <v>171.02</v>
      </c>
      <c r="DF162" s="56">
        <v>0</v>
      </c>
      <c r="DG162" s="56">
        <v>4.7919299999999998</v>
      </c>
      <c r="DH162" s="56">
        <v>0</v>
      </c>
      <c r="DI162" s="56">
        <v>0</v>
      </c>
      <c r="DJ162" s="56">
        <v>0</v>
      </c>
      <c r="DK162" s="56">
        <v>5.8563799999999999E-2</v>
      </c>
      <c r="DL162" s="56">
        <v>0.119322</v>
      </c>
      <c r="DM162" s="56">
        <v>0.25846799999999998</v>
      </c>
      <c r="DN162" s="56">
        <v>8.4950000000000008E-3</v>
      </c>
      <c r="DO162" s="56">
        <v>5.2367800000000004</v>
      </c>
      <c r="DP162" s="56">
        <v>4.7919299999999998</v>
      </c>
      <c r="DQ162" s="56" t="s">
        <v>925</v>
      </c>
      <c r="DR162" s="56" t="s">
        <v>875</v>
      </c>
      <c r="DS162" s="56" t="s">
        <v>22</v>
      </c>
      <c r="DT162" s="56">
        <v>0.75575899999999996</v>
      </c>
      <c r="DU162" s="56">
        <v>0.75560300000000002</v>
      </c>
      <c r="DV162" s="56">
        <v>11.1</v>
      </c>
      <c r="DW162" s="56">
        <v>14.290699999999999</v>
      </c>
      <c r="DX162" s="56"/>
      <c r="DY162" s="56"/>
      <c r="DZ162" s="56"/>
      <c r="EA162" s="56"/>
      <c r="EB162" s="56"/>
      <c r="EC162" s="56"/>
      <c r="ED162" s="56"/>
      <c r="EE162" s="56"/>
      <c r="EF162" s="56"/>
      <c r="EG162" s="56"/>
      <c r="EH162" s="56"/>
      <c r="EI162" s="56"/>
      <c r="EJ162" s="56"/>
      <c r="EK162" s="56"/>
      <c r="EL162" s="56"/>
      <c r="EM162" s="56"/>
      <c r="EN162" s="56"/>
      <c r="EO162" s="56"/>
      <c r="EP162" s="56"/>
      <c r="EQ162" s="56"/>
      <c r="ER162" s="56"/>
      <c r="ES162" s="56"/>
      <c r="ET162" s="56"/>
      <c r="EU162" s="56"/>
      <c r="EV162" s="56"/>
      <c r="EW162" s="56"/>
      <c r="EX162" s="56"/>
      <c r="EY162" s="56"/>
      <c r="EZ162" s="56"/>
      <c r="FA162" s="56"/>
      <c r="FB162" s="56"/>
      <c r="FC162" s="56"/>
      <c r="FD162" s="56"/>
      <c r="FE162" s="56"/>
      <c r="FF162" s="56"/>
      <c r="FG162" s="56"/>
      <c r="FH162" s="56"/>
      <c r="FI162" s="56"/>
      <c r="FJ162" s="56"/>
      <c r="FK162" s="56"/>
      <c r="FL162" s="56"/>
      <c r="FM162" s="56"/>
      <c r="FN162" s="56"/>
      <c r="FO162" s="56"/>
      <c r="FP162" s="56"/>
      <c r="FQ162" s="56"/>
      <c r="FR162" s="56"/>
      <c r="FS162" s="56"/>
      <c r="FT162" s="56"/>
      <c r="FU162" s="56"/>
      <c r="FV162" s="56"/>
      <c r="FW162" s="56"/>
      <c r="FX162" s="56"/>
      <c r="FY162" s="56"/>
      <c r="FZ162" s="56"/>
      <c r="GA162" s="56"/>
      <c r="GB162" s="56"/>
      <c r="GC162" s="56"/>
      <c r="GD162" s="56"/>
      <c r="GE162" s="56"/>
      <c r="GF162" s="56"/>
      <c r="GG162" s="56"/>
      <c r="GH162" s="56"/>
      <c r="GI162" s="56"/>
      <c r="GJ162" s="56"/>
      <c r="GK162" s="56"/>
      <c r="GL162" s="56"/>
      <c r="GM162" s="56"/>
      <c r="GN162" s="56"/>
      <c r="GO162" s="56"/>
      <c r="GP162" s="56"/>
      <c r="GQ162" s="56"/>
      <c r="GR162" s="56"/>
      <c r="GS162" s="56"/>
      <c r="GT162" s="56"/>
      <c r="GU162" s="56"/>
      <c r="GV162" s="56"/>
      <c r="GW162" s="56"/>
      <c r="GX162" s="56"/>
      <c r="GY162" s="56"/>
      <c r="GZ162" s="56"/>
      <c r="HA162" s="56"/>
      <c r="HB162" s="56"/>
      <c r="HC162" s="56"/>
      <c r="HD162" s="56"/>
      <c r="HE162" s="56"/>
      <c r="HF162" s="56"/>
      <c r="HG162" s="56"/>
      <c r="HH162" s="56"/>
      <c r="HI162" s="56"/>
      <c r="HJ162" s="56"/>
      <c r="HK162" s="56"/>
      <c r="HL162" s="56"/>
      <c r="HM162" s="56"/>
      <c r="HN162" s="56"/>
      <c r="HO162" s="56"/>
      <c r="HP162" s="56"/>
      <c r="HQ162" s="56"/>
      <c r="HR162" s="56"/>
      <c r="HS162" s="56"/>
      <c r="HT162" s="56"/>
      <c r="HU162" s="56"/>
      <c r="HV162" s="56"/>
      <c r="HW162" s="56"/>
      <c r="HX162" s="56"/>
      <c r="HY162" s="56"/>
      <c r="HZ162" s="56"/>
      <c r="IA162" s="56"/>
      <c r="IB162" s="56"/>
      <c r="IC162" s="56"/>
      <c r="ID162" s="56"/>
      <c r="IE162" s="56"/>
      <c r="IF162" s="56"/>
      <c r="IG162" s="56"/>
      <c r="IH162" s="56"/>
      <c r="II162" s="56"/>
      <c r="IJ162" s="56"/>
      <c r="IK162" s="56"/>
      <c r="IL162" s="56"/>
      <c r="IM162" s="56"/>
      <c r="IN162" s="56"/>
      <c r="IO162" s="56"/>
      <c r="IP162" s="56">
        <v>96.91</v>
      </c>
      <c r="IQ162" s="56">
        <v>49.67</v>
      </c>
      <c r="IR162" s="56">
        <v>117.19</v>
      </c>
      <c r="IS162" s="56">
        <v>53.83</v>
      </c>
      <c r="IT162" s="56"/>
      <c r="IU162" s="56"/>
      <c r="IV162" s="56"/>
      <c r="IW162" s="56"/>
      <c r="IX162" s="56"/>
      <c r="IY162" s="56"/>
      <c r="IZ162" s="56"/>
      <c r="JA162" s="56"/>
      <c r="JB162" s="56"/>
      <c r="JC162" s="56"/>
      <c r="JD162" s="56"/>
      <c r="JE162" s="56"/>
      <c r="JF162" s="56"/>
      <c r="JG162" s="56"/>
      <c r="JH162" s="56"/>
      <c r="JI162" s="56"/>
      <c r="JJ162" s="56"/>
      <c r="JK162" s="56"/>
      <c r="JL162" s="56"/>
      <c r="JM162" s="56"/>
      <c r="JN162" s="56"/>
      <c r="JO162" s="56"/>
    </row>
    <row r="163" spans="1:275" x14ac:dyDescent="0.25">
      <c r="A163" s="58">
        <v>43069.352094907408</v>
      </c>
      <c r="B163" s="56" t="s">
        <v>512</v>
      </c>
      <c r="C163" s="56" t="s">
        <v>694</v>
      </c>
      <c r="D163" s="56">
        <v>12</v>
      </c>
      <c r="E163" s="56">
        <v>1</v>
      </c>
      <c r="F163" s="56">
        <v>1665</v>
      </c>
      <c r="G163" s="56" t="s">
        <v>104</v>
      </c>
      <c r="H163" s="56" t="s">
        <v>105</v>
      </c>
      <c r="I163" s="56">
        <v>61.35</v>
      </c>
      <c r="J163" s="56"/>
      <c r="K163" s="56">
        <v>250.80199999999999</v>
      </c>
      <c r="L163" s="56">
        <v>1952.26</v>
      </c>
      <c r="M163" s="56">
        <v>0</v>
      </c>
      <c r="N163" s="56">
        <v>0</v>
      </c>
      <c r="O163" s="56">
        <v>0</v>
      </c>
      <c r="P163" s="56">
        <v>0</v>
      </c>
      <c r="Q163" s="56">
        <v>0</v>
      </c>
      <c r="R163" s="56">
        <v>395.20800000000003</v>
      </c>
      <c r="S163" s="56">
        <v>784.6</v>
      </c>
      <c r="T163" s="56">
        <v>2025.88</v>
      </c>
      <c r="U163" s="56">
        <v>96.498500000000007</v>
      </c>
      <c r="V163" s="56">
        <v>5505.25</v>
      </c>
      <c r="W163" s="56">
        <v>300.49799999999999</v>
      </c>
      <c r="X163" s="56">
        <v>0</v>
      </c>
      <c r="Y163" s="56">
        <v>0</v>
      </c>
      <c r="Z163" s="56">
        <v>0</v>
      </c>
      <c r="AA163" s="56">
        <v>157.52600000000001</v>
      </c>
      <c r="AB163" s="56">
        <v>0</v>
      </c>
      <c r="AC163" s="56">
        <v>43.669699999999999</v>
      </c>
      <c r="AD163" s="56">
        <v>0</v>
      </c>
      <c r="AE163" s="56">
        <v>0</v>
      </c>
      <c r="AF163" s="56">
        <v>501.69400000000002</v>
      </c>
      <c r="AG163" s="56">
        <v>0</v>
      </c>
      <c r="AH163" s="56">
        <v>0</v>
      </c>
      <c r="AI163" s="56">
        <v>0</v>
      </c>
      <c r="AJ163" s="56">
        <v>0</v>
      </c>
      <c r="AK163" s="56">
        <v>0</v>
      </c>
      <c r="AL163" s="56">
        <v>0</v>
      </c>
      <c r="AM163" s="56">
        <v>0</v>
      </c>
      <c r="AN163" s="56">
        <v>0</v>
      </c>
      <c r="AO163" s="56">
        <v>0</v>
      </c>
      <c r="AP163" s="56">
        <v>0</v>
      </c>
      <c r="AQ163" s="56">
        <v>36.659999999999997</v>
      </c>
      <c r="AR163" s="56">
        <v>94.03</v>
      </c>
      <c r="AS163" s="56">
        <v>0</v>
      </c>
      <c r="AT163" s="56">
        <v>0</v>
      </c>
      <c r="AU163" s="56">
        <v>15.89</v>
      </c>
      <c r="AV163" s="56">
        <v>0</v>
      </c>
      <c r="AW163" s="56">
        <v>0</v>
      </c>
      <c r="AX163" s="56">
        <v>5.47</v>
      </c>
      <c r="AY163" s="56">
        <v>15.32</v>
      </c>
      <c r="AZ163" s="56">
        <v>27.21</v>
      </c>
      <c r="BA163" s="56">
        <v>1.24</v>
      </c>
      <c r="BB163" s="56">
        <v>195.82</v>
      </c>
      <c r="BC163" s="56">
        <v>146.58000000000001</v>
      </c>
      <c r="BD163" s="56">
        <v>0</v>
      </c>
      <c r="BE163" s="56">
        <v>4.0363300000000004</v>
      </c>
      <c r="BF163" s="56">
        <v>0</v>
      </c>
      <c r="BG163" s="56">
        <v>0</v>
      </c>
      <c r="BH163" s="56">
        <v>0</v>
      </c>
      <c r="BI163" s="56">
        <v>0</v>
      </c>
      <c r="BJ163" s="56">
        <v>0</v>
      </c>
      <c r="BK163" s="56">
        <v>5.8563799999999999E-2</v>
      </c>
      <c r="BL163" s="56">
        <v>0.11916599999999999</v>
      </c>
      <c r="BM163" s="56">
        <v>0.25846799999999998</v>
      </c>
      <c r="BN163" s="56">
        <v>8.4950000000000008E-3</v>
      </c>
      <c r="BO163" s="56">
        <v>4.48102</v>
      </c>
      <c r="BP163" s="56">
        <v>4.0363300000000004</v>
      </c>
      <c r="BQ163" s="56">
        <v>386.803</v>
      </c>
      <c r="BR163" s="56">
        <v>2943.23</v>
      </c>
      <c r="BS163" s="56">
        <v>0</v>
      </c>
      <c r="BT163" s="56">
        <v>0</v>
      </c>
      <c r="BU163" s="56">
        <v>0</v>
      </c>
      <c r="BV163" s="56">
        <v>395.20800000000003</v>
      </c>
      <c r="BW163" s="56">
        <v>782.43</v>
      </c>
      <c r="BX163" s="56">
        <v>2025.88</v>
      </c>
      <c r="BY163" s="56">
        <v>96.498500000000007</v>
      </c>
      <c r="BZ163" s="56">
        <v>6630.05</v>
      </c>
      <c r="CA163" s="56">
        <v>465.61200000000002</v>
      </c>
      <c r="CB163" s="56">
        <v>0</v>
      </c>
      <c r="CC163" s="56">
        <v>0</v>
      </c>
      <c r="CD163" s="56">
        <v>0</v>
      </c>
      <c r="CE163" s="56">
        <v>157.52600000000001</v>
      </c>
      <c r="CF163" s="56">
        <v>0</v>
      </c>
      <c r="CG163" s="56">
        <v>43.669699999999999</v>
      </c>
      <c r="CH163" s="56">
        <v>0</v>
      </c>
      <c r="CI163" s="56">
        <v>0</v>
      </c>
      <c r="CJ163" s="56">
        <v>666.80799999999999</v>
      </c>
      <c r="CK163" s="56">
        <v>0</v>
      </c>
      <c r="CL163" s="56">
        <v>0</v>
      </c>
      <c r="CM163" s="56">
        <v>0</v>
      </c>
      <c r="CN163" s="56">
        <v>0</v>
      </c>
      <c r="CO163" s="56">
        <v>0</v>
      </c>
      <c r="CP163" s="56">
        <v>0</v>
      </c>
      <c r="CQ163" s="56">
        <v>0</v>
      </c>
      <c r="CR163" s="56">
        <v>0</v>
      </c>
      <c r="CS163" s="56">
        <v>0</v>
      </c>
      <c r="CT163" s="56">
        <v>0</v>
      </c>
      <c r="CU163" s="56">
        <v>56.64</v>
      </c>
      <c r="CV163" s="56">
        <v>135.4</v>
      </c>
      <c r="CW163" s="56">
        <v>0</v>
      </c>
      <c r="CX163" s="56">
        <v>0</v>
      </c>
      <c r="CY163" s="56">
        <v>15.89</v>
      </c>
      <c r="CZ163" s="56">
        <v>5.47</v>
      </c>
      <c r="DA163" s="56">
        <v>15.3</v>
      </c>
      <c r="DB163" s="56">
        <v>27.21</v>
      </c>
      <c r="DC163" s="56">
        <v>1.24</v>
      </c>
      <c r="DD163" s="56">
        <v>257.14999999999998</v>
      </c>
      <c r="DE163" s="56">
        <v>207.93</v>
      </c>
      <c r="DF163" s="56">
        <v>0</v>
      </c>
      <c r="DG163" s="56">
        <v>5.7159000000000004</v>
      </c>
      <c r="DH163" s="56">
        <v>0</v>
      </c>
      <c r="DI163" s="56">
        <v>0</v>
      </c>
      <c r="DJ163" s="56">
        <v>0</v>
      </c>
      <c r="DK163" s="56">
        <v>5.8563799999999999E-2</v>
      </c>
      <c r="DL163" s="56">
        <v>0.119377</v>
      </c>
      <c r="DM163" s="56">
        <v>0.25846799999999998</v>
      </c>
      <c r="DN163" s="56">
        <v>8.4950000000000008E-3</v>
      </c>
      <c r="DO163" s="56">
        <v>6.1608099999999997</v>
      </c>
      <c r="DP163" s="56">
        <v>5.7159000000000004</v>
      </c>
      <c r="DQ163" s="56" t="s">
        <v>925</v>
      </c>
      <c r="DR163" s="56" t="s">
        <v>875</v>
      </c>
      <c r="DS163" s="56" t="s">
        <v>22</v>
      </c>
      <c r="DT163" s="56">
        <v>1.6797899999999999</v>
      </c>
      <c r="DU163" s="56">
        <v>1.67957</v>
      </c>
      <c r="DV163" s="56">
        <v>23.849900000000002</v>
      </c>
      <c r="DW163" s="56">
        <v>29.505099999999999</v>
      </c>
      <c r="DX163" s="56"/>
      <c r="DY163" s="56"/>
      <c r="DZ163" s="56"/>
      <c r="EA163" s="56"/>
      <c r="EB163" s="56"/>
      <c r="EC163" s="56"/>
      <c r="ED163" s="56"/>
      <c r="EE163" s="56"/>
      <c r="EF163" s="56"/>
      <c r="EG163" s="56"/>
      <c r="EH163" s="56"/>
      <c r="EI163" s="56"/>
      <c r="EJ163" s="56"/>
      <c r="EK163" s="56"/>
      <c r="EL163" s="56"/>
      <c r="EM163" s="56"/>
      <c r="EN163" s="56"/>
      <c r="EO163" s="56"/>
      <c r="EP163" s="56"/>
      <c r="EQ163" s="56"/>
      <c r="ER163" s="56"/>
      <c r="ES163" s="56"/>
      <c r="ET163" s="56"/>
      <c r="EU163" s="56"/>
      <c r="EV163" s="56"/>
      <c r="EW163" s="56"/>
      <c r="EX163" s="56"/>
      <c r="EY163" s="56"/>
      <c r="EZ163" s="56"/>
      <c r="FA163" s="56"/>
      <c r="FB163" s="56"/>
      <c r="FC163" s="56"/>
      <c r="FD163" s="56"/>
      <c r="FE163" s="56"/>
      <c r="FF163" s="56"/>
      <c r="FG163" s="56"/>
      <c r="FH163" s="56"/>
      <c r="FI163" s="56"/>
      <c r="FJ163" s="56"/>
      <c r="FK163" s="56"/>
      <c r="FL163" s="56"/>
      <c r="FM163" s="56"/>
      <c r="FN163" s="56"/>
      <c r="FO163" s="56"/>
      <c r="FP163" s="56"/>
      <c r="FQ163" s="56"/>
      <c r="FR163" s="56"/>
      <c r="FS163" s="56"/>
      <c r="FT163" s="56"/>
      <c r="FU163" s="56"/>
      <c r="FV163" s="56"/>
      <c r="FW163" s="56"/>
      <c r="FX163" s="56"/>
      <c r="FY163" s="56"/>
      <c r="FZ163" s="56"/>
      <c r="GA163" s="56"/>
      <c r="GB163" s="56"/>
      <c r="GC163" s="56"/>
      <c r="GD163" s="56"/>
      <c r="GE163" s="56"/>
      <c r="GF163" s="56"/>
      <c r="GG163" s="56"/>
      <c r="GH163" s="56"/>
      <c r="GI163" s="56"/>
      <c r="GJ163" s="56"/>
      <c r="GK163" s="56"/>
      <c r="GL163" s="56"/>
      <c r="GM163" s="56"/>
      <c r="GN163" s="56"/>
      <c r="GO163" s="56"/>
      <c r="GP163" s="56"/>
      <c r="GQ163" s="56"/>
      <c r="GR163" s="56"/>
      <c r="GS163" s="56"/>
      <c r="GT163" s="56"/>
      <c r="GU163" s="56"/>
      <c r="GV163" s="56"/>
      <c r="GW163" s="56"/>
      <c r="GX163" s="56"/>
      <c r="GY163" s="56"/>
      <c r="GZ163" s="56"/>
      <c r="HA163" s="56"/>
      <c r="HB163" s="56"/>
      <c r="HC163" s="56"/>
      <c r="HD163" s="56"/>
      <c r="HE163" s="56"/>
      <c r="HF163" s="56"/>
      <c r="HG163" s="56"/>
      <c r="HH163" s="56"/>
      <c r="HI163" s="56"/>
      <c r="HJ163" s="56"/>
      <c r="HK163" s="56"/>
      <c r="HL163" s="56"/>
      <c r="HM163" s="56"/>
      <c r="HN163" s="56"/>
      <c r="HO163" s="56"/>
      <c r="HP163" s="56"/>
      <c r="HQ163" s="56"/>
      <c r="HR163" s="56"/>
      <c r="HS163" s="56"/>
      <c r="HT163" s="56"/>
      <c r="HU163" s="56"/>
      <c r="HV163" s="56"/>
      <c r="HW163" s="56"/>
      <c r="HX163" s="56"/>
      <c r="HY163" s="56"/>
      <c r="HZ163" s="56"/>
      <c r="IA163" s="56"/>
      <c r="IB163" s="56"/>
      <c r="IC163" s="56"/>
      <c r="ID163" s="56"/>
      <c r="IE163" s="56"/>
      <c r="IF163" s="56"/>
      <c r="IG163" s="56"/>
      <c r="IH163" s="56"/>
      <c r="II163" s="56"/>
      <c r="IJ163" s="56"/>
      <c r="IK163" s="56"/>
      <c r="IL163" s="56"/>
      <c r="IM163" s="56"/>
      <c r="IN163" s="56"/>
      <c r="IO163" s="56"/>
      <c r="IP163" s="56">
        <v>96.91</v>
      </c>
      <c r="IQ163" s="56">
        <v>49.67</v>
      </c>
      <c r="IR163" s="56">
        <v>139.82</v>
      </c>
      <c r="IS163" s="56">
        <v>68.11</v>
      </c>
      <c r="IT163" s="56"/>
      <c r="IU163" s="56"/>
      <c r="IV163" s="56"/>
      <c r="IW163" s="56"/>
      <c r="IX163" s="56"/>
      <c r="IY163" s="56"/>
      <c r="IZ163" s="56"/>
      <c r="JA163" s="56"/>
      <c r="JB163" s="56"/>
      <c r="JC163" s="56"/>
      <c r="JD163" s="56"/>
      <c r="JE163" s="56"/>
      <c r="JF163" s="56"/>
      <c r="JG163" s="56"/>
      <c r="JH163" s="56"/>
      <c r="JI163" s="56"/>
      <c r="JJ163" s="56"/>
      <c r="JK163" s="56"/>
      <c r="JL163" s="56"/>
      <c r="JM163" s="56"/>
      <c r="JN163" s="56"/>
      <c r="JO163" s="56"/>
    </row>
    <row r="164" spans="1:275" x14ac:dyDescent="0.25">
      <c r="A164" s="58">
        <v>43069.352442129632</v>
      </c>
      <c r="B164" s="56" t="s">
        <v>465</v>
      </c>
      <c r="C164" s="56" t="s">
        <v>695</v>
      </c>
      <c r="D164" s="56">
        <v>12</v>
      </c>
      <c r="E164" s="56">
        <v>1</v>
      </c>
      <c r="F164" s="56">
        <v>1665</v>
      </c>
      <c r="G164" s="56" t="s">
        <v>104</v>
      </c>
      <c r="H164" s="56" t="s">
        <v>134</v>
      </c>
      <c r="I164" s="56">
        <v>-15.32</v>
      </c>
      <c r="J164" s="56"/>
      <c r="K164" s="56">
        <v>330.46300000000002</v>
      </c>
      <c r="L164" s="56">
        <v>1735.68</v>
      </c>
      <c r="M164" s="56">
        <v>0</v>
      </c>
      <c r="N164" s="56">
        <v>0</v>
      </c>
      <c r="O164" s="56">
        <v>0</v>
      </c>
      <c r="P164" s="56">
        <v>0</v>
      </c>
      <c r="Q164" s="56">
        <v>0</v>
      </c>
      <c r="R164" s="56">
        <v>395.20800000000003</v>
      </c>
      <c r="S164" s="56">
        <v>781.68600000000004</v>
      </c>
      <c r="T164" s="56">
        <v>2025.88</v>
      </c>
      <c r="U164" s="56">
        <v>96.498500000000007</v>
      </c>
      <c r="V164" s="56">
        <v>5365.42</v>
      </c>
      <c r="W164" s="56">
        <v>387.863</v>
      </c>
      <c r="X164" s="56">
        <v>0</v>
      </c>
      <c r="Y164" s="56">
        <v>0</v>
      </c>
      <c r="Z164" s="56">
        <v>0</v>
      </c>
      <c r="AA164" s="56">
        <v>157.52600000000001</v>
      </c>
      <c r="AB164" s="56">
        <v>0</v>
      </c>
      <c r="AC164" s="56">
        <v>43.669699999999999</v>
      </c>
      <c r="AD164" s="56">
        <v>0</v>
      </c>
      <c r="AE164" s="56">
        <v>0</v>
      </c>
      <c r="AF164" s="56">
        <v>589.05899999999997</v>
      </c>
      <c r="AG164" s="56">
        <v>0</v>
      </c>
      <c r="AH164" s="56">
        <v>0</v>
      </c>
      <c r="AI164" s="56">
        <v>0</v>
      </c>
      <c r="AJ164" s="56">
        <v>0</v>
      </c>
      <c r="AK164" s="56">
        <v>0</v>
      </c>
      <c r="AL164" s="56">
        <v>0</v>
      </c>
      <c r="AM164" s="56">
        <v>0</v>
      </c>
      <c r="AN164" s="56">
        <v>0</v>
      </c>
      <c r="AO164" s="56">
        <v>0</v>
      </c>
      <c r="AP164" s="56">
        <v>0</v>
      </c>
      <c r="AQ164" s="56">
        <v>47.25</v>
      </c>
      <c r="AR164" s="56">
        <v>84.2</v>
      </c>
      <c r="AS164" s="56">
        <v>0</v>
      </c>
      <c r="AT164" s="56">
        <v>0</v>
      </c>
      <c r="AU164" s="56">
        <v>15.89</v>
      </c>
      <c r="AV164" s="56">
        <v>0</v>
      </c>
      <c r="AW164" s="56">
        <v>0</v>
      </c>
      <c r="AX164" s="56">
        <v>5.47</v>
      </c>
      <c r="AY164" s="56">
        <v>15.29</v>
      </c>
      <c r="AZ164" s="56">
        <v>27.21</v>
      </c>
      <c r="BA164" s="56">
        <v>1.24</v>
      </c>
      <c r="BB164" s="56">
        <v>196.55</v>
      </c>
      <c r="BC164" s="56">
        <v>147.34</v>
      </c>
      <c r="BD164" s="56">
        <v>0</v>
      </c>
      <c r="BE164" s="56">
        <v>3.6214900000000001</v>
      </c>
      <c r="BF164" s="56">
        <v>0</v>
      </c>
      <c r="BG164" s="56">
        <v>0</v>
      </c>
      <c r="BH164" s="56">
        <v>0</v>
      </c>
      <c r="BI164" s="56">
        <v>0</v>
      </c>
      <c r="BJ164" s="56">
        <v>0</v>
      </c>
      <c r="BK164" s="56">
        <v>5.8563799999999999E-2</v>
      </c>
      <c r="BL164" s="56">
        <v>0.119173</v>
      </c>
      <c r="BM164" s="56">
        <v>0.25846799999999998</v>
      </c>
      <c r="BN164" s="56">
        <v>8.4950000000000008E-3</v>
      </c>
      <c r="BO164" s="56">
        <v>4.0661899999999997</v>
      </c>
      <c r="BP164" s="56">
        <v>3.6214900000000001</v>
      </c>
      <c r="BQ164" s="56">
        <v>351.35199999999998</v>
      </c>
      <c r="BR164" s="56">
        <v>1464.83</v>
      </c>
      <c r="BS164" s="56">
        <v>0</v>
      </c>
      <c r="BT164" s="56">
        <v>0</v>
      </c>
      <c r="BU164" s="56">
        <v>0</v>
      </c>
      <c r="BV164" s="56">
        <v>395.20800000000003</v>
      </c>
      <c r="BW164" s="56">
        <v>782.46</v>
      </c>
      <c r="BX164" s="56">
        <v>2025.88</v>
      </c>
      <c r="BY164" s="56">
        <v>96.498500000000007</v>
      </c>
      <c r="BZ164" s="56">
        <v>5116.2299999999996</v>
      </c>
      <c r="CA164" s="56">
        <v>398.90600000000001</v>
      </c>
      <c r="CB164" s="56">
        <v>0</v>
      </c>
      <c r="CC164" s="56">
        <v>0</v>
      </c>
      <c r="CD164" s="56">
        <v>0</v>
      </c>
      <c r="CE164" s="56">
        <v>157.52600000000001</v>
      </c>
      <c r="CF164" s="56">
        <v>0</v>
      </c>
      <c r="CG164" s="56">
        <v>43.669699999999999</v>
      </c>
      <c r="CH164" s="56">
        <v>0</v>
      </c>
      <c r="CI164" s="56">
        <v>0</v>
      </c>
      <c r="CJ164" s="56">
        <v>600.10199999999998</v>
      </c>
      <c r="CK164" s="56">
        <v>0</v>
      </c>
      <c r="CL164" s="56">
        <v>0</v>
      </c>
      <c r="CM164" s="56">
        <v>0</v>
      </c>
      <c r="CN164" s="56">
        <v>0</v>
      </c>
      <c r="CO164" s="56">
        <v>0</v>
      </c>
      <c r="CP164" s="56">
        <v>0</v>
      </c>
      <c r="CQ164" s="56">
        <v>0</v>
      </c>
      <c r="CR164" s="56">
        <v>0</v>
      </c>
      <c r="CS164" s="56">
        <v>0</v>
      </c>
      <c r="CT164" s="56">
        <v>0</v>
      </c>
      <c r="CU164" s="56">
        <v>48.75</v>
      </c>
      <c r="CV164" s="56">
        <v>67.38</v>
      </c>
      <c r="CW164" s="56">
        <v>0</v>
      </c>
      <c r="CX164" s="56">
        <v>0</v>
      </c>
      <c r="CY164" s="56">
        <v>15.89</v>
      </c>
      <c r="CZ164" s="56">
        <v>5.47</v>
      </c>
      <c r="DA164" s="56">
        <v>15.3</v>
      </c>
      <c r="DB164" s="56">
        <v>27.21</v>
      </c>
      <c r="DC164" s="56">
        <v>1.24</v>
      </c>
      <c r="DD164" s="56">
        <v>181.24</v>
      </c>
      <c r="DE164" s="56">
        <v>132.02000000000001</v>
      </c>
      <c r="DF164" s="56">
        <v>0</v>
      </c>
      <c r="DG164" s="56">
        <v>2.8427899999999999</v>
      </c>
      <c r="DH164" s="56">
        <v>0</v>
      </c>
      <c r="DI164" s="56">
        <v>0</v>
      </c>
      <c r="DJ164" s="56">
        <v>0</v>
      </c>
      <c r="DK164" s="56">
        <v>5.8563799999999999E-2</v>
      </c>
      <c r="DL164" s="56">
        <v>0.11932</v>
      </c>
      <c r="DM164" s="56">
        <v>0.25846799999999998</v>
      </c>
      <c r="DN164" s="56">
        <v>8.4950000000000008E-3</v>
      </c>
      <c r="DO164" s="56">
        <v>3.2876400000000001</v>
      </c>
      <c r="DP164" s="56">
        <v>2.8427899999999999</v>
      </c>
      <c r="DQ164" s="56" t="s">
        <v>925</v>
      </c>
      <c r="DR164" s="56" t="s">
        <v>875</v>
      </c>
      <c r="DS164" s="56" t="s">
        <v>22</v>
      </c>
      <c r="DT164" s="56">
        <v>-0.77854900000000005</v>
      </c>
      <c r="DU164" s="56">
        <v>-0.77869600000000005</v>
      </c>
      <c r="DV164" s="56">
        <v>-8.4473599999999998</v>
      </c>
      <c r="DW164" s="56">
        <v>-11.6043</v>
      </c>
      <c r="DX164" s="56"/>
      <c r="DY164" s="56"/>
      <c r="DZ164" s="56"/>
      <c r="EA164" s="56"/>
      <c r="EB164" s="56"/>
      <c r="EC164" s="56"/>
      <c r="ED164" s="56"/>
      <c r="EE164" s="56"/>
      <c r="EF164" s="56"/>
      <c r="EG164" s="56"/>
      <c r="EH164" s="56"/>
      <c r="EI164" s="56"/>
      <c r="EJ164" s="56"/>
      <c r="EK164" s="56"/>
      <c r="EL164" s="56"/>
      <c r="EM164" s="56"/>
      <c r="EN164" s="56"/>
      <c r="EO164" s="56"/>
      <c r="EP164" s="56"/>
      <c r="EQ164" s="56"/>
      <c r="ER164" s="56"/>
      <c r="ES164" s="56"/>
      <c r="ET164" s="56"/>
      <c r="EU164" s="56"/>
      <c r="EV164" s="56"/>
      <c r="EW164" s="56"/>
      <c r="EX164" s="56"/>
      <c r="EY164" s="56"/>
      <c r="EZ164" s="56"/>
      <c r="FA164" s="56"/>
      <c r="FB164" s="56"/>
      <c r="FC164" s="56"/>
      <c r="FD164" s="56"/>
      <c r="FE164" s="56"/>
      <c r="FF164" s="56"/>
      <c r="FG164" s="56"/>
      <c r="FH164" s="56"/>
      <c r="FI164" s="56"/>
      <c r="FJ164" s="56"/>
      <c r="FK164" s="56"/>
      <c r="FL164" s="56"/>
      <c r="FM164" s="56"/>
      <c r="FN164" s="56"/>
      <c r="FO164" s="56"/>
      <c r="FP164" s="56"/>
      <c r="FQ164" s="56"/>
      <c r="FR164" s="56"/>
      <c r="FS164" s="56"/>
      <c r="FT164" s="56"/>
      <c r="FU164" s="56"/>
      <c r="FV164" s="56"/>
      <c r="FW164" s="56"/>
      <c r="FX164" s="56"/>
      <c r="FY164" s="56"/>
      <c r="FZ164" s="56"/>
      <c r="GA164" s="56"/>
      <c r="GB164" s="56"/>
      <c r="GC164" s="56"/>
      <c r="GD164" s="56"/>
      <c r="GE164" s="56"/>
      <c r="GF164" s="56"/>
      <c r="GG164" s="56"/>
      <c r="GH164" s="56"/>
      <c r="GI164" s="56"/>
      <c r="GJ164" s="56"/>
      <c r="GK164" s="56"/>
      <c r="GL164" s="56"/>
      <c r="GM164" s="56"/>
      <c r="GN164" s="56"/>
      <c r="GO164" s="56"/>
      <c r="GP164" s="56"/>
      <c r="GQ164" s="56"/>
      <c r="GR164" s="56"/>
      <c r="GS164" s="56"/>
      <c r="GT164" s="56"/>
      <c r="GU164" s="56"/>
      <c r="GV164" s="56"/>
      <c r="GW164" s="56"/>
      <c r="GX164" s="56"/>
      <c r="GY164" s="56"/>
      <c r="GZ164" s="56"/>
      <c r="HA164" s="56"/>
      <c r="HB164" s="56"/>
      <c r="HC164" s="56"/>
      <c r="HD164" s="56"/>
      <c r="HE164" s="56"/>
      <c r="HF164" s="56"/>
      <c r="HG164" s="56"/>
      <c r="HH164" s="56"/>
      <c r="HI164" s="56"/>
      <c r="HJ164" s="56"/>
      <c r="HK164" s="56"/>
      <c r="HL164" s="56"/>
      <c r="HM164" s="56"/>
      <c r="HN164" s="56"/>
      <c r="HO164" s="56"/>
      <c r="HP164" s="56"/>
      <c r="HQ164" s="56"/>
      <c r="HR164" s="56"/>
      <c r="HS164" s="56"/>
      <c r="HT164" s="56"/>
      <c r="HU164" s="56"/>
      <c r="HV164" s="56"/>
      <c r="HW164" s="56"/>
      <c r="HX164" s="56"/>
      <c r="HY164" s="56"/>
      <c r="HZ164" s="56"/>
      <c r="IA164" s="56"/>
      <c r="IB164" s="56"/>
      <c r="IC164" s="56"/>
      <c r="ID164" s="56"/>
      <c r="IE164" s="56"/>
      <c r="IF164" s="56"/>
      <c r="IG164" s="56"/>
      <c r="IH164" s="56"/>
      <c r="II164" s="56"/>
      <c r="IJ164" s="56"/>
      <c r="IK164" s="56"/>
      <c r="IL164" s="56"/>
      <c r="IM164" s="56"/>
      <c r="IN164" s="56"/>
      <c r="IO164" s="56"/>
      <c r="IP164" s="56">
        <v>87.98</v>
      </c>
      <c r="IQ164" s="56">
        <v>59.36</v>
      </c>
      <c r="IR164" s="56">
        <v>71.39</v>
      </c>
      <c r="IS164" s="56">
        <v>60.63</v>
      </c>
      <c r="IT164" s="56"/>
      <c r="IU164" s="56"/>
      <c r="IV164" s="56"/>
      <c r="IW164" s="56"/>
      <c r="IX164" s="56"/>
      <c r="IY164" s="56"/>
      <c r="IZ164" s="56"/>
      <c r="JA164" s="56"/>
      <c r="JB164" s="56"/>
      <c r="JC164" s="56"/>
      <c r="JD164" s="56"/>
      <c r="JE164" s="56"/>
      <c r="JF164" s="56"/>
      <c r="JG164" s="56"/>
      <c r="JH164" s="56"/>
      <c r="JI164" s="56"/>
      <c r="JJ164" s="56"/>
      <c r="JK164" s="56"/>
      <c r="JL164" s="56"/>
      <c r="JM164" s="56"/>
      <c r="JN164" s="56"/>
      <c r="JO164" s="56"/>
    </row>
    <row r="165" spans="1:275" x14ac:dyDescent="0.25">
      <c r="A165" s="58">
        <v>43069.352094907408</v>
      </c>
      <c r="B165" s="56" t="s">
        <v>513</v>
      </c>
      <c r="C165" s="56" t="s">
        <v>696</v>
      </c>
      <c r="D165" s="56">
        <v>12</v>
      </c>
      <c r="E165" s="56">
        <v>1</v>
      </c>
      <c r="F165" s="56">
        <v>1665</v>
      </c>
      <c r="G165" s="56" t="s">
        <v>104</v>
      </c>
      <c r="H165" s="56" t="s">
        <v>134</v>
      </c>
      <c r="I165" s="56">
        <v>-15.32</v>
      </c>
      <c r="J165" s="56"/>
      <c r="K165" s="56">
        <v>330.46300000000002</v>
      </c>
      <c r="L165" s="56">
        <v>1735.68</v>
      </c>
      <c r="M165" s="56">
        <v>0</v>
      </c>
      <c r="N165" s="56">
        <v>0</v>
      </c>
      <c r="O165" s="56">
        <v>0</v>
      </c>
      <c r="P165" s="56">
        <v>0</v>
      </c>
      <c r="Q165" s="56">
        <v>0</v>
      </c>
      <c r="R165" s="56">
        <v>395.20800000000003</v>
      </c>
      <c r="S165" s="56">
        <v>781.68600000000004</v>
      </c>
      <c r="T165" s="56">
        <v>2025.88</v>
      </c>
      <c r="U165" s="56">
        <v>96.498500000000007</v>
      </c>
      <c r="V165" s="56">
        <v>5365.42</v>
      </c>
      <c r="W165" s="56">
        <v>387.863</v>
      </c>
      <c r="X165" s="56">
        <v>0</v>
      </c>
      <c r="Y165" s="56">
        <v>0</v>
      </c>
      <c r="Z165" s="56">
        <v>0</v>
      </c>
      <c r="AA165" s="56">
        <v>157.52600000000001</v>
      </c>
      <c r="AB165" s="56">
        <v>0</v>
      </c>
      <c r="AC165" s="56">
        <v>43.669699999999999</v>
      </c>
      <c r="AD165" s="56">
        <v>0</v>
      </c>
      <c r="AE165" s="56">
        <v>0</v>
      </c>
      <c r="AF165" s="56">
        <v>589.05899999999997</v>
      </c>
      <c r="AG165" s="56">
        <v>0</v>
      </c>
      <c r="AH165" s="56">
        <v>0</v>
      </c>
      <c r="AI165" s="56">
        <v>0</v>
      </c>
      <c r="AJ165" s="56">
        <v>0</v>
      </c>
      <c r="AK165" s="56">
        <v>0</v>
      </c>
      <c r="AL165" s="56">
        <v>0</v>
      </c>
      <c r="AM165" s="56">
        <v>0</v>
      </c>
      <c r="AN165" s="56">
        <v>0</v>
      </c>
      <c r="AO165" s="56">
        <v>0</v>
      </c>
      <c r="AP165" s="56">
        <v>0</v>
      </c>
      <c r="AQ165" s="56">
        <v>47.25</v>
      </c>
      <c r="AR165" s="56">
        <v>84.2</v>
      </c>
      <c r="AS165" s="56">
        <v>0</v>
      </c>
      <c r="AT165" s="56">
        <v>0</v>
      </c>
      <c r="AU165" s="56">
        <v>15.89</v>
      </c>
      <c r="AV165" s="56">
        <v>0</v>
      </c>
      <c r="AW165" s="56">
        <v>0</v>
      </c>
      <c r="AX165" s="56">
        <v>5.47</v>
      </c>
      <c r="AY165" s="56">
        <v>15.29</v>
      </c>
      <c r="AZ165" s="56">
        <v>27.21</v>
      </c>
      <c r="BA165" s="56">
        <v>1.24</v>
      </c>
      <c r="BB165" s="56">
        <v>196.55</v>
      </c>
      <c r="BC165" s="56">
        <v>147.34</v>
      </c>
      <c r="BD165" s="56">
        <v>0</v>
      </c>
      <c r="BE165" s="56">
        <v>3.6214900000000001</v>
      </c>
      <c r="BF165" s="56">
        <v>0</v>
      </c>
      <c r="BG165" s="56">
        <v>0</v>
      </c>
      <c r="BH165" s="56">
        <v>0</v>
      </c>
      <c r="BI165" s="56">
        <v>0</v>
      </c>
      <c r="BJ165" s="56">
        <v>0</v>
      </c>
      <c r="BK165" s="56">
        <v>5.8563799999999999E-2</v>
      </c>
      <c r="BL165" s="56">
        <v>0.119173</v>
      </c>
      <c r="BM165" s="56">
        <v>0.25846799999999998</v>
      </c>
      <c r="BN165" s="56">
        <v>8.4950000000000008E-3</v>
      </c>
      <c r="BO165" s="56">
        <v>4.0661899999999997</v>
      </c>
      <c r="BP165" s="56">
        <v>3.6214900000000001</v>
      </c>
      <c r="BQ165" s="56">
        <v>351.35199999999998</v>
      </c>
      <c r="BR165" s="56">
        <v>1464.83</v>
      </c>
      <c r="BS165" s="56">
        <v>0</v>
      </c>
      <c r="BT165" s="56">
        <v>0</v>
      </c>
      <c r="BU165" s="56">
        <v>0</v>
      </c>
      <c r="BV165" s="56">
        <v>395.20800000000003</v>
      </c>
      <c r="BW165" s="56">
        <v>782.46</v>
      </c>
      <c r="BX165" s="56">
        <v>2025.88</v>
      </c>
      <c r="BY165" s="56">
        <v>96.498500000000007</v>
      </c>
      <c r="BZ165" s="56">
        <v>5116.2299999999996</v>
      </c>
      <c r="CA165" s="56">
        <v>398.90600000000001</v>
      </c>
      <c r="CB165" s="56">
        <v>0</v>
      </c>
      <c r="CC165" s="56">
        <v>0</v>
      </c>
      <c r="CD165" s="56">
        <v>0</v>
      </c>
      <c r="CE165" s="56">
        <v>157.52600000000001</v>
      </c>
      <c r="CF165" s="56">
        <v>0</v>
      </c>
      <c r="CG165" s="56">
        <v>43.669699999999999</v>
      </c>
      <c r="CH165" s="56">
        <v>0</v>
      </c>
      <c r="CI165" s="56">
        <v>0</v>
      </c>
      <c r="CJ165" s="56">
        <v>600.10199999999998</v>
      </c>
      <c r="CK165" s="56">
        <v>0</v>
      </c>
      <c r="CL165" s="56">
        <v>0</v>
      </c>
      <c r="CM165" s="56">
        <v>0</v>
      </c>
      <c r="CN165" s="56">
        <v>0</v>
      </c>
      <c r="CO165" s="56">
        <v>0</v>
      </c>
      <c r="CP165" s="56">
        <v>0</v>
      </c>
      <c r="CQ165" s="56">
        <v>0</v>
      </c>
      <c r="CR165" s="56">
        <v>0</v>
      </c>
      <c r="CS165" s="56">
        <v>0</v>
      </c>
      <c r="CT165" s="56">
        <v>0</v>
      </c>
      <c r="CU165" s="56">
        <v>48.75</v>
      </c>
      <c r="CV165" s="56">
        <v>67.38</v>
      </c>
      <c r="CW165" s="56">
        <v>0</v>
      </c>
      <c r="CX165" s="56">
        <v>0</v>
      </c>
      <c r="CY165" s="56">
        <v>15.89</v>
      </c>
      <c r="CZ165" s="56">
        <v>5.47</v>
      </c>
      <c r="DA165" s="56">
        <v>15.3</v>
      </c>
      <c r="DB165" s="56">
        <v>27.21</v>
      </c>
      <c r="DC165" s="56">
        <v>1.24</v>
      </c>
      <c r="DD165" s="56">
        <v>181.24</v>
      </c>
      <c r="DE165" s="56">
        <v>132.02000000000001</v>
      </c>
      <c r="DF165" s="56">
        <v>0</v>
      </c>
      <c r="DG165" s="56">
        <v>2.8427899999999999</v>
      </c>
      <c r="DH165" s="56">
        <v>0</v>
      </c>
      <c r="DI165" s="56">
        <v>0</v>
      </c>
      <c r="DJ165" s="56">
        <v>0</v>
      </c>
      <c r="DK165" s="56">
        <v>5.8563799999999999E-2</v>
      </c>
      <c r="DL165" s="56">
        <v>0.11932</v>
      </c>
      <c r="DM165" s="56">
        <v>0.25846799999999998</v>
      </c>
      <c r="DN165" s="56">
        <v>8.4950000000000008E-3</v>
      </c>
      <c r="DO165" s="56">
        <v>3.2876400000000001</v>
      </c>
      <c r="DP165" s="56">
        <v>2.8427899999999999</v>
      </c>
      <c r="DQ165" s="56" t="s">
        <v>925</v>
      </c>
      <c r="DR165" s="56" t="s">
        <v>875</v>
      </c>
      <c r="DS165" s="56" t="s">
        <v>22</v>
      </c>
      <c r="DT165" s="56">
        <v>-0.77854900000000005</v>
      </c>
      <c r="DU165" s="56">
        <v>-0.77869600000000005</v>
      </c>
      <c r="DV165" s="56">
        <v>-8.4473599999999998</v>
      </c>
      <c r="DW165" s="56">
        <v>-11.6043</v>
      </c>
      <c r="DX165" s="56"/>
      <c r="DY165" s="56"/>
      <c r="DZ165" s="56"/>
      <c r="EA165" s="56"/>
      <c r="EB165" s="56"/>
      <c r="EC165" s="56"/>
      <c r="ED165" s="56"/>
      <c r="EE165" s="56"/>
      <c r="EF165" s="56"/>
      <c r="EG165" s="56"/>
      <c r="EH165" s="56"/>
      <c r="EI165" s="56"/>
      <c r="EJ165" s="56"/>
      <c r="EK165" s="56"/>
      <c r="EL165" s="56"/>
      <c r="EM165" s="56"/>
      <c r="EN165" s="56"/>
      <c r="EO165" s="56"/>
      <c r="EP165" s="56"/>
      <c r="EQ165" s="56"/>
      <c r="ER165" s="56"/>
      <c r="ES165" s="56"/>
      <c r="ET165" s="56"/>
      <c r="EU165" s="56"/>
      <c r="EV165" s="56"/>
      <c r="EW165" s="56"/>
      <c r="EX165" s="56"/>
      <c r="EY165" s="56"/>
      <c r="EZ165" s="56"/>
      <c r="FA165" s="56"/>
      <c r="FB165" s="56"/>
      <c r="FC165" s="56"/>
      <c r="FD165" s="56"/>
      <c r="FE165" s="56"/>
      <c r="FF165" s="56"/>
      <c r="FG165" s="56"/>
      <c r="FH165" s="56"/>
      <c r="FI165" s="56"/>
      <c r="FJ165" s="56"/>
      <c r="FK165" s="56"/>
      <c r="FL165" s="56"/>
      <c r="FM165" s="56"/>
      <c r="FN165" s="56"/>
      <c r="FO165" s="56"/>
      <c r="FP165" s="56"/>
      <c r="FQ165" s="56"/>
      <c r="FR165" s="56"/>
      <c r="FS165" s="56"/>
      <c r="FT165" s="56"/>
      <c r="FU165" s="56"/>
      <c r="FV165" s="56"/>
      <c r="FW165" s="56"/>
      <c r="FX165" s="56"/>
      <c r="FY165" s="56"/>
      <c r="FZ165" s="56"/>
      <c r="GA165" s="56"/>
      <c r="GB165" s="56"/>
      <c r="GC165" s="56"/>
      <c r="GD165" s="56"/>
      <c r="GE165" s="56"/>
      <c r="GF165" s="56"/>
      <c r="GG165" s="56"/>
      <c r="GH165" s="56"/>
      <c r="GI165" s="56"/>
      <c r="GJ165" s="56"/>
      <c r="GK165" s="56"/>
      <c r="GL165" s="56"/>
      <c r="GM165" s="56"/>
      <c r="GN165" s="56"/>
      <c r="GO165" s="56"/>
      <c r="GP165" s="56"/>
      <c r="GQ165" s="56"/>
      <c r="GR165" s="56"/>
      <c r="GS165" s="56"/>
      <c r="GT165" s="56"/>
      <c r="GU165" s="56"/>
      <c r="GV165" s="56"/>
      <c r="GW165" s="56"/>
      <c r="GX165" s="56"/>
      <c r="GY165" s="56"/>
      <c r="GZ165" s="56"/>
      <c r="HA165" s="56"/>
      <c r="HB165" s="56"/>
      <c r="HC165" s="56"/>
      <c r="HD165" s="56"/>
      <c r="HE165" s="56"/>
      <c r="HF165" s="56"/>
      <c r="HG165" s="56"/>
      <c r="HH165" s="56"/>
      <c r="HI165" s="56"/>
      <c r="HJ165" s="56"/>
      <c r="HK165" s="56"/>
      <c r="HL165" s="56"/>
      <c r="HM165" s="56"/>
      <c r="HN165" s="56"/>
      <c r="HO165" s="56"/>
      <c r="HP165" s="56"/>
      <c r="HQ165" s="56"/>
      <c r="HR165" s="56"/>
      <c r="HS165" s="56"/>
      <c r="HT165" s="56"/>
      <c r="HU165" s="56"/>
      <c r="HV165" s="56"/>
      <c r="HW165" s="56"/>
      <c r="HX165" s="56"/>
      <c r="HY165" s="56"/>
      <c r="HZ165" s="56"/>
      <c r="IA165" s="56"/>
      <c r="IB165" s="56"/>
      <c r="IC165" s="56"/>
      <c r="ID165" s="56"/>
      <c r="IE165" s="56"/>
      <c r="IF165" s="56"/>
      <c r="IG165" s="56"/>
      <c r="IH165" s="56"/>
      <c r="II165" s="56"/>
      <c r="IJ165" s="56"/>
      <c r="IK165" s="56"/>
      <c r="IL165" s="56"/>
      <c r="IM165" s="56"/>
      <c r="IN165" s="56"/>
      <c r="IO165" s="56"/>
      <c r="IP165" s="56">
        <v>87.98</v>
      </c>
      <c r="IQ165" s="56">
        <v>59.36</v>
      </c>
      <c r="IR165" s="56">
        <v>71.39</v>
      </c>
      <c r="IS165" s="56">
        <v>60.63</v>
      </c>
      <c r="IT165" s="56"/>
      <c r="IU165" s="56"/>
      <c r="IV165" s="56"/>
      <c r="IW165" s="56"/>
      <c r="IX165" s="56"/>
      <c r="IY165" s="56"/>
      <c r="IZ165" s="56"/>
      <c r="JA165" s="56"/>
      <c r="JB165" s="56"/>
      <c r="JC165" s="56"/>
      <c r="JD165" s="56"/>
      <c r="JE165" s="56"/>
      <c r="JF165" s="56"/>
      <c r="JG165" s="56"/>
      <c r="JH165" s="56"/>
      <c r="JI165" s="56"/>
      <c r="JJ165" s="56"/>
      <c r="JK165" s="56"/>
      <c r="JL165" s="56"/>
      <c r="JM165" s="56"/>
      <c r="JN165" s="56"/>
      <c r="JO165" s="56"/>
    </row>
    <row r="166" spans="1:275" x14ac:dyDescent="0.25">
      <c r="A166" s="58">
        <v>43069.352418981478</v>
      </c>
      <c r="B166" s="56" t="s">
        <v>514</v>
      </c>
      <c r="C166" s="56" t="s">
        <v>697</v>
      </c>
      <c r="D166" s="56">
        <v>12</v>
      </c>
      <c r="E166" s="56">
        <v>1</v>
      </c>
      <c r="F166" s="56">
        <v>1665</v>
      </c>
      <c r="G166" s="56" t="s">
        <v>104</v>
      </c>
      <c r="H166" s="56" t="s">
        <v>105</v>
      </c>
      <c r="I166" s="56">
        <v>12.36</v>
      </c>
      <c r="J166" s="56"/>
      <c r="K166" s="56">
        <v>324.96899999999999</v>
      </c>
      <c r="L166" s="56">
        <v>1201.01</v>
      </c>
      <c r="M166" s="56">
        <v>0</v>
      </c>
      <c r="N166" s="56">
        <v>0</v>
      </c>
      <c r="O166" s="56">
        <v>0</v>
      </c>
      <c r="P166" s="56">
        <v>0</v>
      </c>
      <c r="Q166" s="56">
        <v>0</v>
      </c>
      <c r="R166" s="56">
        <v>395.20800000000003</v>
      </c>
      <c r="S166" s="56">
        <v>781.68399999999997</v>
      </c>
      <c r="T166" s="56">
        <v>2025.88</v>
      </c>
      <c r="U166" s="56">
        <v>96.498500000000007</v>
      </c>
      <c r="V166" s="56">
        <v>4825.25</v>
      </c>
      <c r="W166" s="56">
        <v>368.952</v>
      </c>
      <c r="X166" s="56">
        <v>0</v>
      </c>
      <c r="Y166" s="56">
        <v>0</v>
      </c>
      <c r="Z166" s="56">
        <v>0</v>
      </c>
      <c r="AA166" s="56">
        <v>157.52600000000001</v>
      </c>
      <c r="AB166" s="56">
        <v>0</v>
      </c>
      <c r="AC166" s="56">
        <v>43.669699999999999</v>
      </c>
      <c r="AD166" s="56">
        <v>0</v>
      </c>
      <c r="AE166" s="56">
        <v>0</v>
      </c>
      <c r="AF166" s="56">
        <v>570.14800000000002</v>
      </c>
      <c r="AG166" s="56">
        <v>0</v>
      </c>
      <c r="AH166" s="56">
        <v>0</v>
      </c>
      <c r="AI166" s="56">
        <v>0</v>
      </c>
      <c r="AJ166" s="56">
        <v>0</v>
      </c>
      <c r="AK166" s="56">
        <v>0</v>
      </c>
      <c r="AL166" s="56">
        <v>0</v>
      </c>
      <c r="AM166" s="56">
        <v>0</v>
      </c>
      <c r="AN166" s="56">
        <v>0</v>
      </c>
      <c r="AO166" s="56">
        <v>0</v>
      </c>
      <c r="AP166" s="56">
        <v>0</v>
      </c>
      <c r="AQ166" s="56">
        <v>45.06</v>
      </c>
      <c r="AR166" s="56">
        <v>58.71</v>
      </c>
      <c r="AS166" s="56">
        <v>0</v>
      </c>
      <c r="AT166" s="56">
        <v>0</v>
      </c>
      <c r="AU166" s="56">
        <v>15.89</v>
      </c>
      <c r="AV166" s="56">
        <v>0</v>
      </c>
      <c r="AW166" s="56">
        <v>0</v>
      </c>
      <c r="AX166" s="56">
        <v>5.47</v>
      </c>
      <c r="AY166" s="56">
        <v>15.29</v>
      </c>
      <c r="AZ166" s="56">
        <v>27.21</v>
      </c>
      <c r="BA166" s="56">
        <v>1.24</v>
      </c>
      <c r="BB166" s="56">
        <v>168.87</v>
      </c>
      <c r="BC166" s="56">
        <v>119.66</v>
      </c>
      <c r="BD166" s="56">
        <v>0</v>
      </c>
      <c r="BE166" s="56">
        <v>2.5316999999999998</v>
      </c>
      <c r="BF166" s="56">
        <v>0</v>
      </c>
      <c r="BG166" s="56">
        <v>0</v>
      </c>
      <c r="BH166" s="56">
        <v>0</v>
      </c>
      <c r="BI166" s="56">
        <v>0</v>
      </c>
      <c r="BJ166" s="56">
        <v>0</v>
      </c>
      <c r="BK166" s="56">
        <v>5.8563799999999999E-2</v>
      </c>
      <c r="BL166" s="56">
        <v>0.11916300000000001</v>
      </c>
      <c r="BM166" s="56">
        <v>0.25846799999999998</v>
      </c>
      <c r="BN166" s="56">
        <v>8.4950000000000008E-3</v>
      </c>
      <c r="BO166" s="56">
        <v>2.9763899999999999</v>
      </c>
      <c r="BP166" s="56">
        <v>2.5316999999999998</v>
      </c>
      <c r="BQ166" s="56">
        <v>351.35199999999998</v>
      </c>
      <c r="BR166" s="56">
        <v>1464.83</v>
      </c>
      <c r="BS166" s="56">
        <v>0</v>
      </c>
      <c r="BT166" s="56">
        <v>0</v>
      </c>
      <c r="BU166" s="56">
        <v>0</v>
      </c>
      <c r="BV166" s="56">
        <v>395.20800000000003</v>
      </c>
      <c r="BW166" s="56">
        <v>782.46</v>
      </c>
      <c r="BX166" s="56">
        <v>2025.88</v>
      </c>
      <c r="BY166" s="56">
        <v>96.498500000000007</v>
      </c>
      <c r="BZ166" s="56">
        <v>5116.2299999999996</v>
      </c>
      <c r="CA166" s="56">
        <v>398.90600000000001</v>
      </c>
      <c r="CB166" s="56">
        <v>0</v>
      </c>
      <c r="CC166" s="56">
        <v>0</v>
      </c>
      <c r="CD166" s="56">
        <v>0</v>
      </c>
      <c r="CE166" s="56">
        <v>157.52600000000001</v>
      </c>
      <c r="CF166" s="56">
        <v>0</v>
      </c>
      <c r="CG166" s="56">
        <v>43.669699999999999</v>
      </c>
      <c r="CH166" s="56">
        <v>0</v>
      </c>
      <c r="CI166" s="56">
        <v>0</v>
      </c>
      <c r="CJ166" s="56">
        <v>600.10199999999998</v>
      </c>
      <c r="CK166" s="56">
        <v>0</v>
      </c>
      <c r="CL166" s="56">
        <v>0</v>
      </c>
      <c r="CM166" s="56">
        <v>0</v>
      </c>
      <c r="CN166" s="56">
        <v>0</v>
      </c>
      <c r="CO166" s="56">
        <v>0</v>
      </c>
      <c r="CP166" s="56">
        <v>0</v>
      </c>
      <c r="CQ166" s="56">
        <v>0</v>
      </c>
      <c r="CR166" s="56">
        <v>0</v>
      </c>
      <c r="CS166" s="56">
        <v>0</v>
      </c>
      <c r="CT166" s="56">
        <v>0</v>
      </c>
      <c r="CU166" s="56">
        <v>48.75</v>
      </c>
      <c r="CV166" s="56">
        <v>67.38</v>
      </c>
      <c r="CW166" s="56">
        <v>0</v>
      </c>
      <c r="CX166" s="56">
        <v>0</v>
      </c>
      <c r="CY166" s="56">
        <v>15.89</v>
      </c>
      <c r="CZ166" s="56">
        <v>5.47</v>
      </c>
      <c r="DA166" s="56">
        <v>15.3</v>
      </c>
      <c r="DB166" s="56">
        <v>27.21</v>
      </c>
      <c r="DC166" s="56">
        <v>1.24</v>
      </c>
      <c r="DD166" s="56">
        <v>181.24</v>
      </c>
      <c r="DE166" s="56">
        <v>132.02000000000001</v>
      </c>
      <c r="DF166" s="56">
        <v>0</v>
      </c>
      <c r="DG166" s="56">
        <v>2.8427899999999999</v>
      </c>
      <c r="DH166" s="56">
        <v>0</v>
      </c>
      <c r="DI166" s="56">
        <v>0</v>
      </c>
      <c r="DJ166" s="56">
        <v>0</v>
      </c>
      <c r="DK166" s="56">
        <v>5.8563799999999999E-2</v>
      </c>
      <c r="DL166" s="56">
        <v>0.11932</v>
      </c>
      <c r="DM166" s="56">
        <v>0.25846799999999998</v>
      </c>
      <c r="DN166" s="56">
        <v>8.4950000000000008E-3</v>
      </c>
      <c r="DO166" s="56">
        <v>3.2876400000000001</v>
      </c>
      <c r="DP166" s="56">
        <v>2.8427899999999999</v>
      </c>
      <c r="DQ166" s="56" t="s">
        <v>925</v>
      </c>
      <c r="DR166" s="56" t="s">
        <v>875</v>
      </c>
      <c r="DS166" s="56" t="s">
        <v>22</v>
      </c>
      <c r="DT166" s="56">
        <v>0.31124400000000002</v>
      </c>
      <c r="DU166" s="56">
        <v>0.311087</v>
      </c>
      <c r="DV166" s="56">
        <v>6.8251999999999997</v>
      </c>
      <c r="DW166" s="56">
        <v>9.3622200000000007</v>
      </c>
      <c r="DX166" s="56"/>
      <c r="DY166" s="56"/>
      <c r="DZ166" s="56"/>
      <c r="EA166" s="56"/>
      <c r="EB166" s="56"/>
      <c r="EC166" s="56"/>
      <c r="ED166" s="56"/>
      <c r="EE166" s="56"/>
      <c r="EF166" s="56"/>
      <c r="EG166" s="56"/>
      <c r="EH166" s="56"/>
      <c r="EI166" s="56"/>
      <c r="EJ166" s="56"/>
      <c r="EK166" s="56"/>
      <c r="EL166" s="56"/>
      <c r="EM166" s="56"/>
      <c r="EN166" s="56"/>
      <c r="EO166" s="56"/>
      <c r="EP166" s="56"/>
      <c r="EQ166" s="56"/>
      <c r="ER166" s="56"/>
      <c r="ES166" s="56"/>
      <c r="ET166" s="56"/>
      <c r="EU166" s="56"/>
      <c r="EV166" s="56"/>
      <c r="EW166" s="56"/>
      <c r="EX166" s="56"/>
      <c r="EY166" s="56"/>
      <c r="EZ166" s="56"/>
      <c r="FA166" s="56"/>
      <c r="FB166" s="56"/>
      <c r="FC166" s="56"/>
      <c r="FD166" s="56"/>
      <c r="FE166" s="56"/>
      <c r="FF166" s="56"/>
      <c r="FG166" s="56"/>
      <c r="FH166" s="56"/>
      <c r="FI166" s="56"/>
      <c r="FJ166" s="56"/>
      <c r="FK166" s="56"/>
      <c r="FL166" s="56"/>
      <c r="FM166" s="56"/>
      <c r="FN166" s="56"/>
      <c r="FO166" s="56"/>
      <c r="FP166" s="56"/>
      <c r="FQ166" s="56"/>
      <c r="FR166" s="56"/>
      <c r="FS166" s="56"/>
      <c r="FT166" s="56"/>
      <c r="FU166" s="56"/>
      <c r="FV166" s="56"/>
      <c r="FW166" s="56"/>
      <c r="FX166" s="56"/>
      <c r="FY166" s="56"/>
      <c r="FZ166" s="56"/>
      <c r="GA166" s="56"/>
      <c r="GB166" s="56"/>
      <c r="GC166" s="56"/>
      <c r="GD166" s="56"/>
      <c r="GE166" s="56"/>
      <c r="GF166" s="56"/>
      <c r="GG166" s="56"/>
      <c r="GH166" s="56"/>
      <c r="GI166" s="56"/>
      <c r="GJ166" s="56"/>
      <c r="GK166" s="56"/>
      <c r="GL166" s="56"/>
      <c r="GM166" s="56"/>
      <c r="GN166" s="56"/>
      <c r="GO166" s="56"/>
      <c r="GP166" s="56"/>
      <c r="GQ166" s="56"/>
      <c r="GR166" s="56"/>
      <c r="GS166" s="56"/>
      <c r="GT166" s="56"/>
      <c r="GU166" s="56"/>
      <c r="GV166" s="56"/>
      <c r="GW166" s="56"/>
      <c r="GX166" s="56"/>
      <c r="GY166" s="56"/>
      <c r="GZ166" s="56"/>
      <c r="HA166" s="56"/>
      <c r="HB166" s="56"/>
      <c r="HC166" s="56"/>
      <c r="HD166" s="56"/>
      <c r="HE166" s="56"/>
      <c r="HF166" s="56"/>
      <c r="HG166" s="56"/>
      <c r="HH166" s="56"/>
      <c r="HI166" s="56"/>
      <c r="HJ166" s="56"/>
      <c r="HK166" s="56"/>
      <c r="HL166" s="56"/>
      <c r="HM166" s="56"/>
      <c r="HN166" s="56"/>
      <c r="HO166" s="56"/>
      <c r="HP166" s="56"/>
      <c r="HQ166" s="56"/>
      <c r="HR166" s="56"/>
      <c r="HS166" s="56"/>
      <c r="HT166" s="56"/>
      <c r="HU166" s="56"/>
      <c r="HV166" s="56"/>
      <c r="HW166" s="56"/>
      <c r="HX166" s="56"/>
      <c r="HY166" s="56"/>
      <c r="HZ166" s="56"/>
      <c r="IA166" s="56"/>
      <c r="IB166" s="56"/>
      <c r="IC166" s="56"/>
      <c r="ID166" s="56"/>
      <c r="IE166" s="56"/>
      <c r="IF166" s="56"/>
      <c r="IG166" s="56"/>
      <c r="IH166" s="56"/>
      <c r="II166" s="56"/>
      <c r="IJ166" s="56"/>
      <c r="IK166" s="56"/>
      <c r="IL166" s="56"/>
      <c r="IM166" s="56"/>
      <c r="IN166" s="56"/>
      <c r="IO166" s="56"/>
      <c r="IP166" s="56">
        <v>62.42</v>
      </c>
      <c r="IQ166" s="56">
        <v>57.24</v>
      </c>
      <c r="IR166" s="56">
        <v>71.39</v>
      </c>
      <c r="IS166" s="56">
        <v>60.63</v>
      </c>
      <c r="IT166" s="56"/>
      <c r="IU166" s="56"/>
      <c r="IV166" s="56"/>
      <c r="IW166" s="56"/>
      <c r="IX166" s="56"/>
      <c r="IY166" s="56"/>
      <c r="IZ166" s="56"/>
      <c r="JA166" s="56"/>
      <c r="JB166" s="56"/>
      <c r="JC166" s="56"/>
      <c r="JD166" s="56"/>
      <c r="JE166" s="56"/>
      <c r="JF166" s="56"/>
      <c r="JG166" s="56"/>
      <c r="JH166" s="56"/>
      <c r="JI166" s="56"/>
      <c r="JJ166" s="56"/>
      <c r="JK166" s="56"/>
      <c r="JL166" s="56"/>
      <c r="JM166" s="56"/>
      <c r="JN166" s="56"/>
      <c r="JO166" s="56"/>
    </row>
    <row r="167" spans="1:275" x14ac:dyDescent="0.25">
      <c r="A167" s="58">
        <v>43069.352118055554</v>
      </c>
      <c r="B167" s="56" t="s">
        <v>515</v>
      </c>
      <c r="C167" s="56" t="s">
        <v>698</v>
      </c>
      <c r="D167" s="56">
        <v>12</v>
      </c>
      <c r="E167" s="56">
        <v>1</v>
      </c>
      <c r="F167" s="56">
        <v>1665</v>
      </c>
      <c r="G167" s="56" t="s">
        <v>104</v>
      </c>
      <c r="H167" s="56" t="s">
        <v>105</v>
      </c>
      <c r="I167" s="56">
        <v>88.27</v>
      </c>
      <c r="J167" s="56"/>
      <c r="K167" s="56">
        <v>324.96899999999999</v>
      </c>
      <c r="L167" s="56">
        <v>1201.01</v>
      </c>
      <c r="M167" s="56">
        <v>0</v>
      </c>
      <c r="N167" s="56">
        <v>0</v>
      </c>
      <c r="O167" s="56">
        <v>0</v>
      </c>
      <c r="P167" s="56">
        <v>0</v>
      </c>
      <c r="Q167" s="56">
        <v>0</v>
      </c>
      <c r="R167" s="56">
        <v>395.20800000000003</v>
      </c>
      <c r="S167" s="56">
        <v>781.68399999999997</v>
      </c>
      <c r="T167" s="56">
        <v>2025.88</v>
      </c>
      <c r="U167" s="56">
        <v>96.498500000000007</v>
      </c>
      <c r="V167" s="56">
        <v>4825.25</v>
      </c>
      <c r="W167" s="56">
        <v>368.952</v>
      </c>
      <c r="X167" s="56">
        <v>0</v>
      </c>
      <c r="Y167" s="56">
        <v>0</v>
      </c>
      <c r="Z167" s="56">
        <v>0</v>
      </c>
      <c r="AA167" s="56">
        <v>157.52600000000001</v>
      </c>
      <c r="AB167" s="56">
        <v>0</v>
      </c>
      <c r="AC167" s="56">
        <v>43.669699999999999</v>
      </c>
      <c r="AD167" s="56">
        <v>0</v>
      </c>
      <c r="AE167" s="56">
        <v>0</v>
      </c>
      <c r="AF167" s="56">
        <v>570.14800000000002</v>
      </c>
      <c r="AG167" s="56">
        <v>0</v>
      </c>
      <c r="AH167" s="56">
        <v>0</v>
      </c>
      <c r="AI167" s="56">
        <v>0</v>
      </c>
      <c r="AJ167" s="56">
        <v>0</v>
      </c>
      <c r="AK167" s="56">
        <v>0</v>
      </c>
      <c r="AL167" s="56">
        <v>0</v>
      </c>
      <c r="AM167" s="56">
        <v>0</v>
      </c>
      <c r="AN167" s="56">
        <v>0</v>
      </c>
      <c r="AO167" s="56">
        <v>0</v>
      </c>
      <c r="AP167" s="56">
        <v>0</v>
      </c>
      <c r="AQ167" s="56">
        <v>45.06</v>
      </c>
      <c r="AR167" s="56">
        <v>58.71</v>
      </c>
      <c r="AS167" s="56">
        <v>0</v>
      </c>
      <c r="AT167" s="56">
        <v>0</v>
      </c>
      <c r="AU167" s="56">
        <v>15.89</v>
      </c>
      <c r="AV167" s="56">
        <v>0</v>
      </c>
      <c r="AW167" s="56">
        <v>0</v>
      </c>
      <c r="AX167" s="56">
        <v>5.47</v>
      </c>
      <c r="AY167" s="56">
        <v>15.29</v>
      </c>
      <c r="AZ167" s="56">
        <v>27.21</v>
      </c>
      <c r="BA167" s="56">
        <v>1.24</v>
      </c>
      <c r="BB167" s="56">
        <v>168.87</v>
      </c>
      <c r="BC167" s="56">
        <v>119.66</v>
      </c>
      <c r="BD167" s="56">
        <v>0</v>
      </c>
      <c r="BE167" s="56">
        <v>2.5316999999999998</v>
      </c>
      <c r="BF167" s="56">
        <v>0</v>
      </c>
      <c r="BG167" s="56">
        <v>0</v>
      </c>
      <c r="BH167" s="56">
        <v>0</v>
      </c>
      <c r="BI167" s="56">
        <v>0</v>
      </c>
      <c r="BJ167" s="56">
        <v>0</v>
      </c>
      <c r="BK167" s="56">
        <v>5.8563799999999999E-2</v>
      </c>
      <c r="BL167" s="56">
        <v>0.11916300000000001</v>
      </c>
      <c r="BM167" s="56">
        <v>0.25846799999999998</v>
      </c>
      <c r="BN167" s="56">
        <v>8.4950000000000008E-3</v>
      </c>
      <c r="BO167" s="56">
        <v>2.9763899999999999</v>
      </c>
      <c r="BP167" s="56">
        <v>2.5316999999999998</v>
      </c>
      <c r="BQ167" s="56">
        <v>386.803</v>
      </c>
      <c r="BR167" s="56">
        <v>2943.23</v>
      </c>
      <c r="BS167" s="56">
        <v>0</v>
      </c>
      <c r="BT167" s="56">
        <v>0</v>
      </c>
      <c r="BU167" s="56">
        <v>0</v>
      </c>
      <c r="BV167" s="56">
        <v>395.20800000000003</v>
      </c>
      <c r="BW167" s="56">
        <v>782.43</v>
      </c>
      <c r="BX167" s="56">
        <v>2025.88</v>
      </c>
      <c r="BY167" s="56">
        <v>96.498500000000007</v>
      </c>
      <c r="BZ167" s="56">
        <v>6630.05</v>
      </c>
      <c r="CA167" s="56">
        <v>465.61200000000002</v>
      </c>
      <c r="CB167" s="56">
        <v>0</v>
      </c>
      <c r="CC167" s="56">
        <v>0</v>
      </c>
      <c r="CD167" s="56">
        <v>0</v>
      </c>
      <c r="CE167" s="56">
        <v>157.52600000000001</v>
      </c>
      <c r="CF167" s="56">
        <v>0</v>
      </c>
      <c r="CG167" s="56">
        <v>43.669699999999999</v>
      </c>
      <c r="CH167" s="56">
        <v>0</v>
      </c>
      <c r="CI167" s="56">
        <v>0</v>
      </c>
      <c r="CJ167" s="56">
        <v>666.80799999999999</v>
      </c>
      <c r="CK167" s="56">
        <v>0</v>
      </c>
      <c r="CL167" s="56">
        <v>0</v>
      </c>
      <c r="CM167" s="56">
        <v>0</v>
      </c>
      <c r="CN167" s="56">
        <v>0</v>
      </c>
      <c r="CO167" s="56">
        <v>0</v>
      </c>
      <c r="CP167" s="56">
        <v>0</v>
      </c>
      <c r="CQ167" s="56">
        <v>0</v>
      </c>
      <c r="CR167" s="56">
        <v>0</v>
      </c>
      <c r="CS167" s="56">
        <v>0</v>
      </c>
      <c r="CT167" s="56">
        <v>0</v>
      </c>
      <c r="CU167" s="56">
        <v>56.64</v>
      </c>
      <c r="CV167" s="56">
        <v>135.4</v>
      </c>
      <c r="CW167" s="56">
        <v>0</v>
      </c>
      <c r="CX167" s="56">
        <v>0</v>
      </c>
      <c r="CY167" s="56">
        <v>15.89</v>
      </c>
      <c r="CZ167" s="56">
        <v>5.47</v>
      </c>
      <c r="DA167" s="56">
        <v>15.3</v>
      </c>
      <c r="DB167" s="56">
        <v>27.21</v>
      </c>
      <c r="DC167" s="56">
        <v>1.24</v>
      </c>
      <c r="DD167" s="56">
        <v>257.14999999999998</v>
      </c>
      <c r="DE167" s="56">
        <v>207.93</v>
      </c>
      <c r="DF167" s="56">
        <v>0</v>
      </c>
      <c r="DG167" s="56">
        <v>5.7159000000000004</v>
      </c>
      <c r="DH167" s="56">
        <v>0</v>
      </c>
      <c r="DI167" s="56">
        <v>0</v>
      </c>
      <c r="DJ167" s="56">
        <v>0</v>
      </c>
      <c r="DK167" s="56">
        <v>5.8563799999999999E-2</v>
      </c>
      <c r="DL167" s="56">
        <v>0.119377</v>
      </c>
      <c r="DM167" s="56">
        <v>0.25846799999999998</v>
      </c>
      <c r="DN167" s="56">
        <v>8.4950000000000008E-3</v>
      </c>
      <c r="DO167" s="56">
        <v>6.1608099999999997</v>
      </c>
      <c r="DP167" s="56">
        <v>5.7159000000000004</v>
      </c>
      <c r="DQ167" s="56" t="s">
        <v>925</v>
      </c>
      <c r="DR167" s="56" t="s">
        <v>875</v>
      </c>
      <c r="DS167" s="56" t="s">
        <v>22</v>
      </c>
      <c r="DT167" s="56">
        <v>3.1844100000000002</v>
      </c>
      <c r="DU167" s="56">
        <v>3.1842000000000001</v>
      </c>
      <c r="DV167" s="56">
        <v>34.330199999999998</v>
      </c>
      <c r="DW167" s="56">
        <v>42.451799999999999</v>
      </c>
      <c r="DX167" s="56"/>
      <c r="DY167" s="56"/>
      <c r="DZ167" s="56"/>
      <c r="EA167" s="56"/>
      <c r="EB167" s="56"/>
      <c r="EC167" s="56"/>
      <c r="ED167" s="56"/>
      <c r="EE167" s="56"/>
      <c r="EF167" s="56"/>
      <c r="EG167" s="56"/>
      <c r="EH167" s="56"/>
      <c r="EI167" s="56"/>
      <c r="EJ167" s="56"/>
      <c r="EK167" s="56"/>
      <c r="EL167" s="56"/>
      <c r="EM167" s="56"/>
      <c r="EN167" s="56"/>
      <c r="EO167" s="56"/>
      <c r="EP167" s="56"/>
      <c r="EQ167" s="56"/>
      <c r="ER167" s="56"/>
      <c r="ES167" s="56"/>
      <c r="ET167" s="56"/>
      <c r="EU167" s="56"/>
      <c r="EV167" s="56"/>
      <c r="EW167" s="56"/>
      <c r="EX167" s="56"/>
      <c r="EY167" s="56"/>
      <c r="EZ167" s="56"/>
      <c r="FA167" s="56"/>
      <c r="FB167" s="56"/>
      <c r="FC167" s="56"/>
      <c r="FD167" s="56"/>
      <c r="FE167" s="56"/>
      <c r="FF167" s="56"/>
      <c r="FG167" s="56"/>
      <c r="FH167" s="56"/>
      <c r="FI167" s="56"/>
      <c r="FJ167" s="56"/>
      <c r="FK167" s="56"/>
      <c r="FL167" s="56"/>
      <c r="FM167" s="56"/>
      <c r="FN167" s="56"/>
      <c r="FO167" s="56"/>
      <c r="FP167" s="56"/>
      <c r="FQ167" s="56"/>
      <c r="FR167" s="56"/>
      <c r="FS167" s="56"/>
      <c r="FT167" s="56"/>
      <c r="FU167" s="56"/>
      <c r="FV167" s="56"/>
      <c r="FW167" s="56"/>
      <c r="FX167" s="56"/>
      <c r="FY167" s="56"/>
      <c r="FZ167" s="56"/>
      <c r="GA167" s="56"/>
      <c r="GB167" s="56"/>
      <c r="GC167" s="56"/>
      <c r="GD167" s="56"/>
      <c r="GE167" s="56"/>
      <c r="GF167" s="56"/>
      <c r="GG167" s="56"/>
      <c r="GH167" s="56"/>
      <c r="GI167" s="56"/>
      <c r="GJ167" s="56"/>
      <c r="GK167" s="56"/>
      <c r="GL167" s="56"/>
      <c r="GM167" s="56"/>
      <c r="GN167" s="56"/>
      <c r="GO167" s="56"/>
      <c r="GP167" s="56"/>
      <c r="GQ167" s="56"/>
      <c r="GR167" s="56"/>
      <c r="GS167" s="56"/>
      <c r="GT167" s="56"/>
      <c r="GU167" s="56"/>
      <c r="GV167" s="56"/>
      <c r="GW167" s="56"/>
      <c r="GX167" s="56"/>
      <c r="GY167" s="56"/>
      <c r="GZ167" s="56"/>
      <c r="HA167" s="56"/>
      <c r="HB167" s="56"/>
      <c r="HC167" s="56"/>
      <c r="HD167" s="56"/>
      <c r="HE167" s="56"/>
      <c r="HF167" s="56"/>
      <c r="HG167" s="56"/>
      <c r="HH167" s="56"/>
      <c r="HI167" s="56"/>
      <c r="HJ167" s="56"/>
      <c r="HK167" s="56"/>
      <c r="HL167" s="56"/>
      <c r="HM167" s="56"/>
      <c r="HN167" s="56"/>
      <c r="HO167" s="56"/>
      <c r="HP167" s="56"/>
      <c r="HQ167" s="56"/>
      <c r="HR167" s="56"/>
      <c r="HS167" s="56"/>
      <c r="HT167" s="56"/>
      <c r="HU167" s="56"/>
      <c r="HV167" s="56"/>
      <c r="HW167" s="56"/>
      <c r="HX167" s="56"/>
      <c r="HY167" s="56"/>
      <c r="HZ167" s="56"/>
      <c r="IA167" s="56"/>
      <c r="IB167" s="56"/>
      <c r="IC167" s="56"/>
      <c r="ID167" s="56"/>
      <c r="IE167" s="56"/>
      <c r="IF167" s="56"/>
      <c r="IG167" s="56"/>
      <c r="IH167" s="56"/>
      <c r="II167" s="56"/>
      <c r="IJ167" s="56"/>
      <c r="IK167" s="56"/>
      <c r="IL167" s="56"/>
      <c r="IM167" s="56"/>
      <c r="IN167" s="56"/>
      <c r="IO167" s="56"/>
      <c r="IP167" s="56">
        <v>62.42</v>
      </c>
      <c r="IQ167" s="56">
        <v>57.24</v>
      </c>
      <c r="IR167" s="56">
        <v>139.82</v>
      </c>
      <c r="IS167" s="56">
        <v>68.11</v>
      </c>
      <c r="IT167" s="56"/>
      <c r="IU167" s="56"/>
      <c r="IV167" s="56"/>
      <c r="IW167" s="56"/>
      <c r="IX167" s="56"/>
      <c r="IY167" s="56"/>
      <c r="IZ167" s="56"/>
      <c r="JA167" s="56"/>
      <c r="JB167" s="56"/>
      <c r="JC167" s="56"/>
      <c r="JD167" s="56"/>
      <c r="JE167" s="56"/>
      <c r="JF167" s="56"/>
      <c r="JG167" s="56"/>
      <c r="JH167" s="56"/>
      <c r="JI167" s="56"/>
      <c r="JJ167" s="56"/>
      <c r="JK167" s="56"/>
      <c r="JL167" s="56"/>
      <c r="JM167" s="56"/>
      <c r="JN167" s="56"/>
      <c r="JO167" s="56"/>
    </row>
    <row r="168" spans="1:275" x14ac:dyDescent="0.25">
      <c r="A168" s="58">
        <v>43069.352094907408</v>
      </c>
      <c r="B168" s="56" t="s">
        <v>516</v>
      </c>
      <c r="C168" s="56" t="s">
        <v>699</v>
      </c>
      <c r="D168" s="56">
        <v>12</v>
      </c>
      <c r="E168" s="56">
        <v>1</v>
      </c>
      <c r="F168" s="56">
        <v>1665</v>
      </c>
      <c r="G168" s="56" t="s">
        <v>104</v>
      </c>
      <c r="H168" s="56" t="s">
        <v>105</v>
      </c>
      <c r="I168" s="56">
        <v>30.5</v>
      </c>
      <c r="J168" s="56"/>
      <c r="K168" s="56">
        <v>182.65199999999999</v>
      </c>
      <c r="L168" s="56">
        <v>964.90099999999995</v>
      </c>
      <c r="M168" s="56">
        <v>0</v>
      </c>
      <c r="N168" s="56">
        <v>0</v>
      </c>
      <c r="O168" s="56">
        <v>0</v>
      </c>
      <c r="P168" s="56">
        <v>0</v>
      </c>
      <c r="Q168" s="56">
        <v>0</v>
      </c>
      <c r="R168" s="56">
        <v>395.20800000000003</v>
      </c>
      <c r="S168" s="56">
        <v>781.7</v>
      </c>
      <c r="T168" s="56">
        <v>2025.88</v>
      </c>
      <c r="U168" s="56">
        <v>96.498500000000007</v>
      </c>
      <c r="V168" s="56">
        <v>4446.84</v>
      </c>
      <c r="W168" s="56">
        <v>328.83499999999998</v>
      </c>
      <c r="X168" s="56">
        <v>0</v>
      </c>
      <c r="Y168" s="56">
        <v>0</v>
      </c>
      <c r="Z168" s="56">
        <v>0</v>
      </c>
      <c r="AA168" s="56">
        <v>157.52600000000001</v>
      </c>
      <c r="AB168" s="56">
        <v>0</v>
      </c>
      <c r="AC168" s="56">
        <v>43.669699999999999</v>
      </c>
      <c r="AD168" s="56">
        <v>0</v>
      </c>
      <c r="AE168" s="56">
        <v>0</v>
      </c>
      <c r="AF168" s="56">
        <v>530.03099999999995</v>
      </c>
      <c r="AG168" s="56">
        <v>0</v>
      </c>
      <c r="AH168" s="56">
        <v>0</v>
      </c>
      <c r="AI168" s="56">
        <v>0</v>
      </c>
      <c r="AJ168" s="56">
        <v>0</v>
      </c>
      <c r="AK168" s="56">
        <v>0</v>
      </c>
      <c r="AL168" s="56">
        <v>0</v>
      </c>
      <c r="AM168" s="56">
        <v>0</v>
      </c>
      <c r="AN168" s="56">
        <v>0</v>
      </c>
      <c r="AO168" s="56">
        <v>0</v>
      </c>
      <c r="AP168" s="56">
        <v>0</v>
      </c>
      <c r="AQ168" s="56">
        <v>38.94</v>
      </c>
      <c r="AR168" s="56">
        <v>46.69</v>
      </c>
      <c r="AS168" s="56">
        <v>0</v>
      </c>
      <c r="AT168" s="56">
        <v>0</v>
      </c>
      <c r="AU168" s="56">
        <v>15.89</v>
      </c>
      <c r="AV168" s="56">
        <v>0</v>
      </c>
      <c r="AW168" s="56">
        <v>0</v>
      </c>
      <c r="AX168" s="56">
        <v>5.47</v>
      </c>
      <c r="AY168" s="56">
        <v>15.29</v>
      </c>
      <c r="AZ168" s="56">
        <v>27.21</v>
      </c>
      <c r="BA168" s="56">
        <v>1.24</v>
      </c>
      <c r="BB168" s="56">
        <v>150.72999999999999</v>
      </c>
      <c r="BC168" s="56">
        <v>101.52</v>
      </c>
      <c r="BD168" s="56">
        <v>0</v>
      </c>
      <c r="BE168" s="56">
        <v>2.0118</v>
      </c>
      <c r="BF168" s="56">
        <v>0</v>
      </c>
      <c r="BG168" s="56">
        <v>0</v>
      </c>
      <c r="BH168" s="56">
        <v>0</v>
      </c>
      <c r="BI168" s="56">
        <v>0</v>
      </c>
      <c r="BJ168" s="56">
        <v>0</v>
      </c>
      <c r="BK168" s="56">
        <v>5.8563799999999999E-2</v>
      </c>
      <c r="BL168" s="56">
        <v>0.119184</v>
      </c>
      <c r="BM168" s="56">
        <v>0.25846799999999998</v>
      </c>
      <c r="BN168" s="56">
        <v>8.4950000000000008E-3</v>
      </c>
      <c r="BO168" s="56">
        <v>2.4565100000000002</v>
      </c>
      <c r="BP168" s="56">
        <v>2.0118</v>
      </c>
      <c r="BQ168" s="56">
        <v>351.35199999999998</v>
      </c>
      <c r="BR168" s="56">
        <v>1464.83</v>
      </c>
      <c r="BS168" s="56">
        <v>0</v>
      </c>
      <c r="BT168" s="56">
        <v>0</v>
      </c>
      <c r="BU168" s="56">
        <v>0</v>
      </c>
      <c r="BV168" s="56">
        <v>395.20800000000003</v>
      </c>
      <c r="BW168" s="56">
        <v>782.46</v>
      </c>
      <c r="BX168" s="56">
        <v>2025.88</v>
      </c>
      <c r="BY168" s="56">
        <v>96.498500000000007</v>
      </c>
      <c r="BZ168" s="56">
        <v>5116.2299999999996</v>
      </c>
      <c r="CA168" s="56">
        <v>398.90600000000001</v>
      </c>
      <c r="CB168" s="56">
        <v>0</v>
      </c>
      <c r="CC168" s="56">
        <v>0</v>
      </c>
      <c r="CD168" s="56">
        <v>0</v>
      </c>
      <c r="CE168" s="56">
        <v>157.52600000000001</v>
      </c>
      <c r="CF168" s="56">
        <v>0</v>
      </c>
      <c r="CG168" s="56">
        <v>43.669699999999999</v>
      </c>
      <c r="CH168" s="56">
        <v>0</v>
      </c>
      <c r="CI168" s="56">
        <v>0</v>
      </c>
      <c r="CJ168" s="56">
        <v>600.10199999999998</v>
      </c>
      <c r="CK168" s="56">
        <v>0</v>
      </c>
      <c r="CL168" s="56">
        <v>0</v>
      </c>
      <c r="CM168" s="56">
        <v>0</v>
      </c>
      <c r="CN168" s="56">
        <v>0</v>
      </c>
      <c r="CO168" s="56">
        <v>0</v>
      </c>
      <c r="CP168" s="56">
        <v>0</v>
      </c>
      <c r="CQ168" s="56">
        <v>0</v>
      </c>
      <c r="CR168" s="56">
        <v>0</v>
      </c>
      <c r="CS168" s="56">
        <v>0</v>
      </c>
      <c r="CT168" s="56">
        <v>0</v>
      </c>
      <c r="CU168" s="56">
        <v>48.75</v>
      </c>
      <c r="CV168" s="56">
        <v>67.38</v>
      </c>
      <c r="CW168" s="56">
        <v>0</v>
      </c>
      <c r="CX168" s="56">
        <v>0</v>
      </c>
      <c r="CY168" s="56">
        <v>15.89</v>
      </c>
      <c r="CZ168" s="56">
        <v>5.47</v>
      </c>
      <c r="DA168" s="56">
        <v>15.3</v>
      </c>
      <c r="DB168" s="56">
        <v>27.21</v>
      </c>
      <c r="DC168" s="56">
        <v>1.24</v>
      </c>
      <c r="DD168" s="56">
        <v>181.24</v>
      </c>
      <c r="DE168" s="56">
        <v>132.02000000000001</v>
      </c>
      <c r="DF168" s="56">
        <v>0</v>
      </c>
      <c r="DG168" s="56">
        <v>2.8427899999999999</v>
      </c>
      <c r="DH168" s="56">
        <v>0</v>
      </c>
      <c r="DI168" s="56">
        <v>0</v>
      </c>
      <c r="DJ168" s="56">
        <v>0</v>
      </c>
      <c r="DK168" s="56">
        <v>5.8563799999999999E-2</v>
      </c>
      <c r="DL168" s="56">
        <v>0.11932</v>
      </c>
      <c r="DM168" s="56">
        <v>0.25846799999999998</v>
      </c>
      <c r="DN168" s="56">
        <v>8.4950000000000008E-3</v>
      </c>
      <c r="DO168" s="56">
        <v>3.2876400000000001</v>
      </c>
      <c r="DP168" s="56">
        <v>2.8427899999999999</v>
      </c>
      <c r="DQ168" s="56" t="s">
        <v>925</v>
      </c>
      <c r="DR168" s="56" t="s">
        <v>875</v>
      </c>
      <c r="DS168" s="56" t="s">
        <v>22</v>
      </c>
      <c r="DT168" s="56">
        <v>0.83112699999999995</v>
      </c>
      <c r="DU168" s="56">
        <v>0.83099199999999995</v>
      </c>
      <c r="DV168" s="56">
        <v>16.834</v>
      </c>
      <c r="DW168" s="56">
        <v>23.102599999999999</v>
      </c>
      <c r="DX168" s="56"/>
      <c r="DY168" s="56"/>
      <c r="DZ168" s="56"/>
      <c r="EA168" s="56"/>
      <c r="EB168" s="56"/>
      <c r="EC168" s="56"/>
      <c r="ED168" s="56"/>
      <c r="EE168" s="56"/>
      <c r="EF168" s="56"/>
      <c r="EG168" s="56"/>
      <c r="EH168" s="56"/>
      <c r="EI168" s="56"/>
      <c r="EJ168" s="56"/>
      <c r="EK168" s="56"/>
      <c r="EL168" s="56"/>
      <c r="EM168" s="56"/>
      <c r="EN168" s="56"/>
      <c r="EO168" s="56"/>
      <c r="EP168" s="56"/>
      <c r="EQ168" s="56"/>
      <c r="ER168" s="56"/>
      <c r="ES168" s="56"/>
      <c r="ET168" s="56"/>
      <c r="EU168" s="56"/>
      <c r="EV168" s="56"/>
      <c r="EW168" s="56"/>
      <c r="EX168" s="56"/>
      <c r="EY168" s="56"/>
      <c r="EZ168" s="56"/>
      <c r="FA168" s="56"/>
      <c r="FB168" s="56"/>
      <c r="FC168" s="56"/>
      <c r="FD168" s="56"/>
      <c r="FE168" s="56"/>
      <c r="FF168" s="56"/>
      <c r="FG168" s="56"/>
      <c r="FH168" s="56"/>
      <c r="FI168" s="56"/>
      <c r="FJ168" s="56"/>
      <c r="FK168" s="56"/>
      <c r="FL168" s="56"/>
      <c r="FM168" s="56"/>
      <c r="FN168" s="56"/>
      <c r="FO168" s="56"/>
      <c r="FP168" s="56"/>
      <c r="FQ168" s="56"/>
      <c r="FR168" s="56"/>
      <c r="FS168" s="56"/>
      <c r="FT168" s="56"/>
      <c r="FU168" s="56"/>
      <c r="FV168" s="56"/>
      <c r="FW168" s="56"/>
      <c r="FX168" s="56"/>
      <c r="FY168" s="56"/>
      <c r="FZ168" s="56"/>
      <c r="GA168" s="56"/>
      <c r="GB168" s="56"/>
      <c r="GC168" s="56"/>
      <c r="GD168" s="56"/>
      <c r="GE168" s="56"/>
      <c r="GF168" s="56"/>
      <c r="GG168" s="56"/>
      <c r="GH168" s="56"/>
      <c r="GI168" s="56"/>
      <c r="GJ168" s="56"/>
      <c r="GK168" s="56"/>
      <c r="GL168" s="56"/>
      <c r="GM168" s="56"/>
      <c r="GN168" s="56"/>
      <c r="GO168" s="56"/>
      <c r="GP168" s="56"/>
      <c r="GQ168" s="56"/>
      <c r="GR168" s="56"/>
      <c r="GS168" s="56"/>
      <c r="GT168" s="56"/>
      <c r="GU168" s="56"/>
      <c r="GV168" s="56"/>
      <c r="GW168" s="56"/>
      <c r="GX168" s="56"/>
      <c r="GY168" s="56"/>
      <c r="GZ168" s="56"/>
      <c r="HA168" s="56"/>
      <c r="HB168" s="56"/>
      <c r="HC168" s="56"/>
      <c r="HD168" s="56"/>
      <c r="HE168" s="56"/>
      <c r="HF168" s="56"/>
      <c r="HG168" s="56"/>
      <c r="HH168" s="56"/>
      <c r="HI168" s="56"/>
      <c r="HJ168" s="56"/>
      <c r="HK168" s="56"/>
      <c r="HL168" s="56"/>
      <c r="HM168" s="56"/>
      <c r="HN168" s="56"/>
      <c r="HO168" s="56"/>
      <c r="HP168" s="56"/>
      <c r="HQ168" s="56"/>
      <c r="HR168" s="56"/>
      <c r="HS168" s="56"/>
      <c r="HT168" s="56"/>
      <c r="HU168" s="56"/>
      <c r="HV168" s="56"/>
      <c r="HW168" s="56"/>
      <c r="HX168" s="56"/>
      <c r="HY168" s="56"/>
      <c r="HZ168" s="56"/>
      <c r="IA168" s="56"/>
      <c r="IB168" s="56"/>
      <c r="IC168" s="56"/>
      <c r="ID168" s="56"/>
      <c r="IE168" s="56"/>
      <c r="IF168" s="56"/>
      <c r="IG168" s="56"/>
      <c r="IH168" s="56"/>
      <c r="II168" s="56"/>
      <c r="IJ168" s="56"/>
      <c r="IK168" s="56"/>
      <c r="IL168" s="56"/>
      <c r="IM168" s="56"/>
      <c r="IN168" s="56"/>
      <c r="IO168" s="56"/>
      <c r="IP168" s="56">
        <v>48.78</v>
      </c>
      <c r="IQ168" s="56">
        <v>52.74</v>
      </c>
      <c r="IR168" s="56">
        <v>71.39</v>
      </c>
      <c r="IS168" s="56">
        <v>60.63</v>
      </c>
      <c r="IT168" s="56"/>
      <c r="IU168" s="56"/>
      <c r="IV168" s="56"/>
      <c r="IW168" s="56"/>
      <c r="IX168" s="56"/>
      <c r="IY168" s="56"/>
      <c r="IZ168" s="56"/>
      <c r="JA168" s="56"/>
      <c r="JB168" s="56"/>
      <c r="JC168" s="56"/>
      <c r="JD168" s="56"/>
      <c r="JE168" s="56"/>
      <c r="JF168" s="56"/>
      <c r="JG168" s="56"/>
      <c r="JH168" s="56"/>
      <c r="JI168" s="56"/>
      <c r="JJ168" s="56"/>
      <c r="JK168" s="56"/>
      <c r="JL168" s="56"/>
      <c r="JM168" s="56"/>
      <c r="JN168" s="56"/>
      <c r="JO168" s="56"/>
    </row>
    <row r="169" spans="1:275" x14ac:dyDescent="0.25">
      <c r="A169" s="58">
        <v>43069.352442129632</v>
      </c>
      <c r="B169" s="56" t="s">
        <v>517</v>
      </c>
      <c r="C169" s="56" t="s">
        <v>700</v>
      </c>
      <c r="D169" s="56">
        <v>12</v>
      </c>
      <c r="E169" s="56">
        <v>1</v>
      </c>
      <c r="F169" s="56">
        <v>1665</v>
      </c>
      <c r="G169" s="56" t="s">
        <v>104</v>
      </c>
      <c r="H169" s="56" t="s">
        <v>105</v>
      </c>
      <c r="I169" s="56">
        <v>106.41</v>
      </c>
      <c r="J169" s="56"/>
      <c r="K169" s="56">
        <v>182.65199999999999</v>
      </c>
      <c r="L169" s="56">
        <v>964.90099999999995</v>
      </c>
      <c r="M169" s="56">
        <v>0</v>
      </c>
      <c r="N169" s="56">
        <v>0</v>
      </c>
      <c r="O169" s="56">
        <v>0</v>
      </c>
      <c r="P169" s="56">
        <v>0</v>
      </c>
      <c r="Q169" s="56">
        <v>0</v>
      </c>
      <c r="R169" s="56">
        <v>395.20800000000003</v>
      </c>
      <c r="S169" s="56">
        <v>781.7</v>
      </c>
      <c r="T169" s="56">
        <v>2025.88</v>
      </c>
      <c r="U169" s="56">
        <v>96.498500000000007</v>
      </c>
      <c r="V169" s="56">
        <v>4446.84</v>
      </c>
      <c r="W169" s="56">
        <v>328.83499999999998</v>
      </c>
      <c r="X169" s="56">
        <v>0</v>
      </c>
      <c r="Y169" s="56">
        <v>0</v>
      </c>
      <c r="Z169" s="56">
        <v>0</v>
      </c>
      <c r="AA169" s="56">
        <v>157.52600000000001</v>
      </c>
      <c r="AB169" s="56">
        <v>0</v>
      </c>
      <c r="AC169" s="56">
        <v>43.669699999999999</v>
      </c>
      <c r="AD169" s="56">
        <v>0</v>
      </c>
      <c r="AE169" s="56">
        <v>0</v>
      </c>
      <c r="AF169" s="56">
        <v>530.03099999999995</v>
      </c>
      <c r="AG169" s="56">
        <v>0</v>
      </c>
      <c r="AH169" s="56">
        <v>0</v>
      </c>
      <c r="AI169" s="56">
        <v>0</v>
      </c>
      <c r="AJ169" s="56">
        <v>0</v>
      </c>
      <c r="AK169" s="56">
        <v>0</v>
      </c>
      <c r="AL169" s="56">
        <v>0</v>
      </c>
      <c r="AM169" s="56">
        <v>0</v>
      </c>
      <c r="AN169" s="56">
        <v>0</v>
      </c>
      <c r="AO169" s="56">
        <v>0</v>
      </c>
      <c r="AP169" s="56">
        <v>0</v>
      </c>
      <c r="AQ169" s="56">
        <v>38.94</v>
      </c>
      <c r="AR169" s="56">
        <v>46.69</v>
      </c>
      <c r="AS169" s="56">
        <v>0</v>
      </c>
      <c r="AT169" s="56">
        <v>0</v>
      </c>
      <c r="AU169" s="56">
        <v>15.89</v>
      </c>
      <c r="AV169" s="56">
        <v>0</v>
      </c>
      <c r="AW169" s="56">
        <v>0</v>
      </c>
      <c r="AX169" s="56">
        <v>5.47</v>
      </c>
      <c r="AY169" s="56">
        <v>15.29</v>
      </c>
      <c r="AZ169" s="56">
        <v>27.21</v>
      </c>
      <c r="BA169" s="56">
        <v>1.24</v>
      </c>
      <c r="BB169" s="56">
        <v>150.72999999999999</v>
      </c>
      <c r="BC169" s="56">
        <v>101.52</v>
      </c>
      <c r="BD169" s="56">
        <v>0</v>
      </c>
      <c r="BE169" s="56">
        <v>2.0118</v>
      </c>
      <c r="BF169" s="56">
        <v>0</v>
      </c>
      <c r="BG169" s="56">
        <v>0</v>
      </c>
      <c r="BH169" s="56">
        <v>0</v>
      </c>
      <c r="BI169" s="56">
        <v>0</v>
      </c>
      <c r="BJ169" s="56">
        <v>0</v>
      </c>
      <c r="BK169" s="56">
        <v>5.8563799999999999E-2</v>
      </c>
      <c r="BL169" s="56">
        <v>0.119184</v>
      </c>
      <c r="BM169" s="56">
        <v>0.25846799999999998</v>
      </c>
      <c r="BN169" s="56">
        <v>8.4950000000000008E-3</v>
      </c>
      <c r="BO169" s="56">
        <v>2.4565100000000002</v>
      </c>
      <c r="BP169" s="56">
        <v>2.0118</v>
      </c>
      <c r="BQ169" s="56">
        <v>386.803</v>
      </c>
      <c r="BR169" s="56">
        <v>2943.23</v>
      </c>
      <c r="BS169" s="56">
        <v>0</v>
      </c>
      <c r="BT169" s="56">
        <v>0</v>
      </c>
      <c r="BU169" s="56">
        <v>0</v>
      </c>
      <c r="BV169" s="56">
        <v>395.20800000000003</v>
      </c>
      <c r="BW169" s="56">
        <v>782.43</v>
      </c>
      <c r="BX169" s="56">
        <v>2025.88</v>
      </c>
      <c r="BY169" s="56">
        <v>96.498500000000007</v>
      </c>
      <c r="BZ169" s="56">
        <v>6630.05</v>
      </c>
      <c r="CA169" s="56">
        <v>465.61200000000002</v>
      </c>
      <c r="CB169" s="56">
        <v>0</v>
      </c>
      <c r="CC169" s="56">
        <v>0</v>
      </c>
      <c r="CD169" s="56">
        <v>0</v>
      </c>
      <c r="CE169" s="56">
        <v>157.52600000000001</v>
      </c>
      <c r="CF169" s="56">
        <v>0</v>
      </c>
      <c r="CG169" s="56">
        <v>43.669699999999999</v>
      </c>
      <c r="CH169" s="56">
        <v>0</v>
      </c>
      <c r="CI169" s="56">
        <v>0</v>
      </c>
      <c r="CJ169" s="56">
        <v>666.80799999999999</v>
      </c>
      <c r="CK169" s="56">
        <v>0</v>
      </c>
      <c r="CL169" s="56">
        <v>0</v>
      </c>
      <c r="CM169" s="56">
        <v>0</v>
      </c>
      <c r="CN169" s="56">
        <v>0</v>
      </c>
      <c r="CO169" s="56">
        <v>0</v>
      </c>
      <c r="CP169" s="56">
        <v>0</v>
      </c>
      <c r="CQ169" s="56">
        <v>0</v>
      </c>
      <c r="CR169" s="56">
        <v>0</v>
      </c>
      <c r="CS169" s="56">
        <v>0</v>
      </c>
      <c r="CT169" s="56">
        <v>0</v>
      </c>
      <c r="CU169" s="56">
        <v>56.64</v>
      </c>
      <c r="CV169" s="56">
        <v>135.4</v>
      </c>
      <c r="CW169" s="56">
        <v>0</v>
      </c>
      <c r="CX169" s="56">
        <v>0</v>
      </c>
      <c r="CY169" s="56">
        <v>15.89</v>
      </c>
      <c r="CZ169" s="56">
        <v>5.47</v>
      </c>
      <c r="DA169" s="56">
        <v>15.3</v>
      </c>
      <c r="DB169" s="56">
        <v>27.21</v>
      </c>
      <c r="DC169" s="56">
        <v>1.24</v>
      </c>
      <c r="DD169" s="56">
        <v>257.14999999999998</v>
      </c>
      <c r="DE169" s="56">
        <v>207.93</v>
      </c>
      <c r="DF169" s="56">
        <v>0</v>
      </c>
      <c r="DG169" s="56">
        <v>5.7159000000000004</v>
      </c>
      <c r="DH169" s="56">
        <v>0</v>
      </c>
      <c r="DI169" s="56">
        <v>0</v>
      </c>
      <c r="DJ169" s="56">
        <v>0</v>
      </c>
      <c r="DK169" s="56">
        <v>5.8563799999999999E-2</v>
      </c>
      <c r="DL169" s="56">
        <v>0.119377</v>
      </c>
      <c r="DM169" s="56">
        <v>0.25846799999999998</v>
      </c>
      <c r="DN169" s="56">
        <v>8.4950000000000008E-3</v>
      </c>
      <c r="DO169" s="56">
        <v>6.1608099999999997</v>
      </c>
      <c r="DP169" s="56">
        <v>5.7159000000000004</v>
      </c>
      <c r="DQ169" s="56" t="s">
        <v>925</v>
      </c>
      <c r="DR169" s="56" t="s">
        <v>875</v>
      </c>
      <c r="DS169" s="56" t="s">
        <v>22</v>
      </c>
      <c r="DT169" s="56">
        <v>3.7042999999999999</v>
      </c>
      <c r="DU169" s="56">
        <v>3.7040999999999999</v>
      </c>
      <c r="DV169" s="56">
        <v>41.384399999999999</v>
      </c>
      <c r="DW169" s="56">
        <v>51.175899999999999</v>
      </c>
      <c r="DX169" s="56"/>
      <c r="DY169" s="56"/>
      <c r="DZ169" s="56"/>
      <c r="EA169" s="56"/>
      <c r="EB169" s="56"/>
      <c r="EC169" s="56"/>
      <c r="ED169" s="56"/>
      <c r="EE169" s="56"/>
      <c r="EF169" s="56"/>
      <c r="EG169" s="56"/>
      <c r="EH169" s="56"/>
      <c r="EI169" s="56"/>
      <c r="EJ169" s="56"/>
      <c r="EK169" s="56"/>
      <c r="EL169" s="56"/>
      <c r="EM169" s="56"/>
      <c r="EN169" s="56"/>
      <c r="EO169" s="56"/>
      <c r="EP169" s="56"/>
      <c r="EQ169" s="56"/>
      <c r="ER169" s="56"/>
      <c r="ES169" s="56"/>
      <c r="ET169" s="56"/>
      <c r="EU169" s="56"/>
      <c r="EV169" s="56"/>
      <c r="EW169" s="56"/>
      <c r="EX169" s="56"/>
      <c r="EY169" s="56"/>
      <c r="EZ169" s="56"/>
      <c r="FA169" s="56"/>
      <c r="FB169" s="56"/>
      <c r="FC169" s="56"/>
      <c r="FD169" s="56"/>
      <c r="FE169" s="56"/>
      <c r="FF169" s="56"/>
      <c r="FG169" s="56"/>
      <c r="FH169" s="56"/>
      <c r="FI169" s="56"/>
      <c r="FJ169" s="56"/>
      <c r="FK169" s="56"/>
      <c r="FL169" s="56"/>
      <c r="FM169" s="56"/>
      <c r="FN169" s="56"/>
      <c r="FO169" s="56"/>
      <c r="FP169" s="56"/>
      <c r="FQ169" s="56"/>
      <c r="FR169" s="56"/>
      <c r="FS169" s="56"/>
      <c r="FT169" s="56"/>
      <c r="FU169" s="56"/>
      <c r="FV169" s="56"/>
      <c r="FW169" s="56"/>
      <c r="FX169" s="56"/>
      <c r="FY169" s="56"/>
      <c r="FZ169" s="56"/>
      <c r="GA169" s="56"/>
      <c r="GB169" s="56"/>
      <c r="GC169" s="56"/>
      <c r="GD169" s="56"/>
      <c r="GE169" s="56"/>
      <c r="GF169" s="56"/>
      <c r="GG169" s="56"/>
      <c r="GH169" s="56"/>
      <c r="GI169" s="56"/>
      <c r="GJ169" s="56"/>
      <c r="GK169" s="56"/>
      <c r="GL169" s="56"/>
      <c r="GM169" s="56"/>
      <c r="GN169" s="56"/>
      <c r="GO169" s="56"/>
      <c r="GP169" s="56"/>
      <c r="GQ169" s="56"/>
      <c r="GR169" s="56"/>
      <c r="GS169" s="56"/>
      <c r="GT169" s="56"/>
      <c r="GU169" s="56"/>
      <c r="GV169" s="56"/>
      <c r="GW169" s="56"/>
      <c r="GX169" s="56"/>
      <c r="GY169" s="56"/>
      <c r="GZ169" s="56"/>
      <c r="HA169" s="56"/>
      <c r="HB169" s="56"/>
      <c r="HC169" s="56"/>
      <c r="HD169" s="56"/>
      <c r="HE169" s="56"/>
      <c r="HF169" s="56"/>
      <c r="HG169" s="56"/>
      <c r="HH169" s="56"/>
      <c r="HI169" s="56"/>
      <c r="HJ169" s="56"/>
      <c r="HK169" s="56"/>
      <c r="HL169" s="56"/>
      <c r="HM169" s="56"/>
      <c r="HN169" s="56"/>
      <c r="HO169" s="56"/>
      <c r="HP169" s="56"/>
      <c r="HQ169" s="56"/>
      <c r="HR169" s="56"/>
      <c r="HS169" s="56"/>
      <c r="HT169" s="56"/>
      <c r="HU169" s="56"/>
      <c r="HV169" s="56"/>
      <c r="HW169" s="56"/>
      <c r="HX169" s="56"/>
      <c r="HY169" s="56"/>
      <c r="HZ169" s="56"/>
      <c r="IA169" s="56"/>
      <c r="IB169" s="56"/>
      <c r="IC169" s="56"/>
      <c r="ID169" s="56"/>
      <c r="IE169" s="56"/>
      <c r="IF169" s="56"/>
      <c r="IG169" s="56"/>
      <c r="IH169" s="56"/>
      <c r="II169" s="56"/>
      <c r="IJ169" s="56"/>
      <c r="IK169" s="56"/>
      <c r="IL169" s="56"/>
      <c r="IM169" s="56"/>
      <c r="IN169" s="56"/>
      <c r="IO169" s="56"/>
      <c r="IP169" s="56">
        <v>48.78</v>
      </c>
      <c r="IQ169" s="56">
        <v>52.74</v>
      </c>
      <c r="IR169" s="56">
        <v>139.82</v>
      </c>
      <c r="IS169" s="56">
        <v>68.11</v>
      </c>
      <c r="IT169" s="56"/>
      <c r="IU169" s="56"/>
      <c r="IV169" s="56"/>
      <c r="IW169" s="56"/>
      <c r="IX169" s="56"/>
      <c r="IY169" s="56"/>
      <c r="IZ169" s="56"/>
      <c r="JA169" s="56"/>
      <c r="JB169" s="56"/>
      <c r="JC169" s="56"/>
      <c r="JD169" s="56"/>
      <c r="JE169" s="56"/>
      <c r="JF169" s="56"/>
      <c r="JG169" s="56"/>
      <c r="JH169" s="56"/>
      <c r="JI169" s="56"/>
      <c r="JJ169" s="56"/>
      <c r="JK169" s="56"/>
      <c r="JL169" s="56"/>
      <c r="JM169" s="56"/>
      <c r="JN169" s="56"/>
      <c r="JO169" s="5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K170"/>
  <sheetViews>
    <sheetView topLeftCell="A133" workbookViewId="0">
      <selection sqref="A1:XFD1048576"/>
    </sheetView>
  </sheetViews>
  <sheetFormatPr defaultRowHeight="15" x14ac:dyDescent="0.25"/>
  <sheetData>
    <row r="1" spans="1:245" x14ac:dyDescent="0.25">
      <c r="A1" s="9">
        <v>42613.708124999997</v>
      </c>
      <c r="B1">
        <v>667</v>
      </c>
      <c r="C1" t="s">
        <v>331</v>
      </c>
      <c r="G1">
        <v>166</v>
      </c>
      <c r="H1">
        <v>0</v>
      </c>
      <c r="K1" t="s">
        <v>71</v>
      </c>
      <c r="W1" t="s">
        <v>72</v>
      </c>
      <c r="AG1" t="s">
        <v>73</v>
      </c>
      <c r="AQ1" t="s">
        <v>74</v>
      </c>
      <c r="BQ1" t="s">
        <v>525</v>
      </c>
      <c r="CA1" t="s">
        <v>75</v>
      </c>
      <c r="CK1" t="s">
        <v>76</v>
      </c>
      <c r="CU1" t="s">
        <v>77</v>
      </c>
      <c r="DQ1" t="s">
        <v>78</v>
      </c>
      <c r="DT1" t="s">
        <v>284</v>
      </c>
      <c r="DX1" t="s">
        <v>285</v>
      </c>
      <c r="EG1" t="s">
        <v>324</v>
      </c>
      <c r="ES1" t="s">
        <v>527</v>
      </c>
      <c r="FC1" t="s">
        <v>325</v>
      </c>
      <c r="FM1" t="s">
        <v>326</v>
      </c>
      <c r="FY1" t="s">
        <v>528</v>
      </c>
      <c r="GK1" t="s">
        <v>529</v>
      </c>
      <c r="GU1" t="s">
        <v>530</v>
      </c>
      <c r="HE1" t="s">
        <v>531</v>
      </c>
      <c r="HO1" t="s">
        <v>532</v>
      </c>
      <c r="HY1" t="s">
        <v>533</v>
      </c>
      <c r="II1" t="s">
        <v>534</v>
      </c>
    </row>
    <row r="2" spans="1:245" x14ac:dyDescent="0.25">
      <c r="B2" t="s">
        <v>327</v>
      </c>
      <c r="H2" t="s">
        <v>79</v>
      </c>
      <c r="I2" t="s">
        <v>80</v>
      </c>
      <c r="J2" t="s">
        <v>260</v>
      </c>
      <c r="K2" t="s">
        <v>81</v>
      </c>
      <c r="L2" t="s">
        <v>82</v>
      </c>
      <c r="M2" t="s">
        <v>83</v>
      </c>
      <c r="N2" t="s">
        <v>84</v>
      </c>
      <c r="O2" t="s">
        <v>85</v>
      </c>
      <c r="R2" t="s">
        <v>86</v>
      </c>
      <c r="S2" t="s">
        <v>87</v>
      </c>
      <c r="T2" t="s">
        <v>88</v>
      </c>
      <c r="U2" t="s">
        <v>89</v>
      </c>
      <c r="V2" t="s">
        <v>90</v>
      </c>
      <c r="W2" t="s">
        <v>81</v>
      </c>
      <c r="X2" t="s">
        <v>82</v>
      </c>
      <c r="Y2" t="s">
        <v>83</v>
      </c>
      <c r="Z2" t="s">
        <v>84</v>
      </c>
      <c r="AA2" t="s">
        <v>85</v>
      </c>
      <c r="AB2" t="s">
        <v>86</v>
      </c>
      <c r="AC2" t="s">
        <v>87</v>
      </c>
      <c r="AD2" t="s">
        <v>88</v>
      </c>
      <c r="AE2" t="s">
        <v>89</v>
      </c>
      <c r="AF2" t="s">
        <v>90</v>
      </c>
      <c r="AG2" t="s">
        <v>81</v>
      </c>
      <c r="AH2" t="s">
        <v>82</v>
      </c>
      <c r="AI2" t="s">
        <v>83</v>
      </c>
      <c r="AJ2" t="s">
        <v>84</v>
      </c>
      <c r="AK2" t="s">
        <v>85</v>
      </c>
      <c r="AL2" t="s">
        <v>86</v>
      </c>
      <c r="AM2" t="s">
        <v>87</v>
      </c>
      <c r="AN2" t="s">
        <v>88</v>
      </c>
      <c r="AO2" t="s">
        <v>89</v>
      </c>
      <c r="AP2" t="s">
        <v>90</v>
      </c>
      <c r="AQ2" t="s">
        <v>81</v>
      </c>
      <c r="AR2" t="s">
        <v>82</v>
      </c>
      <c r="AS2" t="s">
        <v>83</v>
      </c>
      <c r="AT2" t="s">
        <v>84</v>
      </c>
      <c r="AU2" t="s">
        <v>85</v>
      </c>
      <c r="AV2" t="s">
        <v>209</v>
      </c>
      <c r="AX2" t="s">
        <v>86</v>
      </c>
      <c r="AY2" t="s">
        <v>87</v>
      </c>
      <c r="AZ2" t="s">
        <v>88</v>
      </c>
      <c r="BA2" t="s">
        <v>89</v>
      </c>
      <c r="BB2" t="s">
        <v>90</v>
      </c>
      <c r="BC2" t="s">
        <v>91</v>
      </c>
      <c r="BQ2" t="s">
        <v>81</v>
      </c>
      <c r="BR2" t="s">
        <v>82</v>
      </c>
      <c r="BS2" t="s">
        <v>83</v>
      </c>
      <c r="BT2" t="s">
        <v>84</v>
      </c>
      <c r="BU2" t="s">
        <v>85</v>
      </c>
      <c r="BV2" t="s">
        <v>86</v>
      </c>
      <c r="BW2" t="s">
        <v>87</v>
      </c>
      <c r="BX2" t="s">
        <v>88</v>
      </c>
      <c r="BY2" t="s">
        <v>89</v>
      </c>
      <c r="BZ2" t="s">
        <v>90</v>
      </c>
      <c r="CA2" t="s">
        <v>81</v>
      </c>
      <c r="CB2" t="s">
        <v>82</v>
      </c>
      <c r="CC2" t="s">
        <v>83</v>
      </c>
      <c r="CD2" t="s">
        <v>84</v>
      </c>
      <c r="CE2" t="s">
        <v>85</v>
      </c>
      <c r="CF2" t="s">
        <v>86</v>
      </c>
      <c r="CG2" t="s">
        <v>87</v>
      </c>
      <c r="CH2" t="s">
        <v>88</v>
      </c>
      <c r="CI2" t="s">
        <v>89</v>
      </c>
      <c r="CJ2" t="s">
        <v>90</v>
      </c>
      <c r="CK2" t="s">
        <v>81</v>
      </c>
      <c r="CL2" t="s">
        <v>82</v>
      </c>
      <c r="CM2" t="s">
        <v>83</v>
      </c>
      <c r="CN2" t="s">
        <v>84</v>
      </c>
      <c r="CO2" t="s">
        <v>85</v>
      </c>
      <c r="CP2" t="s">
        <v>86</v>
      </c>
      <c r="CQ2" t="s">
        <v>87</v>
      </c>
      <c r="CR2" t="s">
        <v>88</v>
      </c>
      <c r="CS2" t="s">
        <v>89</v>
      </c>
      <c r="CT2" t="s">
        <v>90</v>
      </c>
      <c r="CU2" t="s">
        <v>81</v>
      </c>
      <c r="CV2" t="s">
        <v>82</v>
      </c>
      <c r="CW2" t="s">
        <v>83</v>
      </c>
      <c r="CX2" t="s">
        <v>84</v>
      </c>
      <c r="CY2" t="s">
        <v>85</v>
      </c>
      <c r="CZ2" t="s">
        <v>86</v>
      </c>
      <c r="DA2" t="s">
        <v>87</v>
      </c>
      <c r="DB2" t="s">
        <v>88</v>
      </c>
      <c r="DC2" t="s">
        <v>89</v>
      </c>
      <c r="DD2" t="s">
        <v>90</v>
      </c>
      <c r="DE2" t="s">
        <v>91</v>
      </c>
      <c r="DQ2" t="s">
        <v>80</v>
      </c>
      <c r="DS2" t="s">
        <v>92</v>
      </c>
      <c r="DT2" t="s">
        <v>286</v>
      </c>
      <c r="DU2" t="s">
        <v>287</v>
      </c>
      <c r="DV2" t="s">
        <v>288</v>
      </c>
      <c r="DW2" t="s">
        <v>535</v>
      </c>
      <c r="DX2" t="s">
        <v>289</v>
      </c>
      <c r="DY2" t="s">
        <v>290</v>
      </c>
      <c r="DZ2" t="s">
        <v>328</v>
      </c>
      <c r="EA2" t="s">
        <v>291</v>
      </c>
      <c r="EB2" t="s">
        <v>292</v>
      </c>
      <c r="EC2" t="s">
        <v>293</v>
      </c>
      <c r="ED2" t="s">
        <v>294</v>
      </c>
      <c r="EE2" t="s">
        <v>295</v>
      </c>
      <c r="EF2" t="s">
        <v>296</v>
      </c>
      <c r="EG2" t="s">
        <v>81</v>
      </c>
      <c r="EH2" t="s">
        <v>82</v>
      </c>
      <c r="EI2" t="s">
        <v>83</v>
      </c>
      <c r="EJ2" t="s">
        <v>84</v>
      </c>
      <c r="EK2" t="s">
        <v>85</v>
      </c>
      <c r="EL2" t="s">
        <v>536</v>
      </c>
      <c r="EN2" t="s">
        <v>86</v>
      </c>
      <c r="EO2" t="s">
        <v>87</v>
      </c>
      <c r="EP2" t="s">
        <v>88</v>
      </c>
      <c r="EQ2" t="s">
        <v>89</v>
      </c>
      <c r="ER2" t="s">
        <v>90</v>
      </c>
      <c r="ES2" t="s">
        <v>81</v>
      </c>
      <c r="ET2" t="s">
        <v>82</v>
      </c>
      <c r="EU2" t="s">
        <v>83</v>
      </c>
      <c r="EV2" t="s">
        <v>84</v>
      </c>
      <c r="EW2" t="s">
        <v>85</v>
      </c>
      <c r="EX2" t="s">
        <v>86</v>
      </c>
      <c r="EY2" t="s">
        <v>87</v>
      </c>
      <c r="EZ2" t="s">
        <v>88</v>
      </c>
      <c r="FA2" t="s">
        <v>89</v>
      </c>
      <c r="FB2" t="s">
        <v>90</v>
      </c>
      <c r="FC2" t="s">
        <v>81</v>
      </c>
      <c r="FD2" t="s">
        <v>82</v>
      </c>
      <c r="FE2" t="s">
        <v>83</v>
      </c>
      <c r="FF2" t="s">
        <v>84</v>
      </c>
      <c r="FG2" t="s">
        <v>85</v>
      </c>
      <c r="FH2" t="s">
        <v>86</v>
      </c>
      <c r="FI2" t="s">
        <v>87</v>
      </c>
      <c r="FJ2" t="s">
        <v>88</v>
      </c>
      <c r="FK2" t="s">
        <v>89</v>
      </c>
      <c r="FL2" t="s">
        <v>90</v>
      </c>
      <c r="FM2" t="s">
        <v>81</v>
      </c>
      <c r="FN2" t="s">
        <v>82</v>
      </c>
      <c r="FO2" t="s">
        <v>83</v>
      </c>
      <c r="FP2" t="s">
        <v>84</v>
      </c>
      <c r="FQ2" t="s">
        <v>85</v>
      </c>
      <c r="FR2" t="s">
        <v>209</v>
      </c>
      <c r="FT2" t="s">
        <v>86</v>
      </c>
      <c r="FU2" t="s">
        <v>87</v>
      </c>
      <c r="FV2" t="s">
        <v>88</v>
      </c>
      <c r="FW2" t="s">
        <v>89</v>
      </c>
      <c r="FX2" t="s">
        <v>90</v>
      </c>
      <c r="FY2" t="s">
        <v>81</v>
      </c>
      <c r="FZ2" t="s">
        <v>82</v>
      </c>
      <c r="GA2" t="s">
        <v>83</v>
      </c>
      <c r="GB2" t="s">
        <v>84</v>
      </c>
      <c r="GC2" t="s">
        <v>85</v>
      </c>
      <c r="GD2" t="s">
        <v>536</v>
      </c>
      <c r="GF2" t="s">
        <v>86</v>
      </c>
      <c r="GG2" t="s">
        <v>87</v>
      </c>
      <c r="GH2" t="s">
        <v>88</v>
      </c>
      <c r="GI2" t="s">
        <v>89</v>
      </c>
      <c r="GJ2" t="s">
        <v>90</v>
      </c>
      <c r="GK2" t="s">
        <v>81</v>
      </c>
      <c r="GL2" t="s">
        <v>82</v>
      </c>
      <c r="GM2" t="s">
        <v>83</v>
      </c>
      <c r="GN2" t="s">
        <v>84</v>
      </c>
      <c r="GO2" t="s">
        <v>85</v>
      </c>
      <c r="GP2" t="s">
        <v>86</v>
      </c>
      <c r="GQ2" t="s">
        <v>87</v>
      </c>
      <c r="GR2" t="s">
        <v>88</v>
      </c>
      <c r="GS2" t="s">
        <v>89</v>
      </c>
      <c r="GT2" t="s">
        <v>90</v>
      </c>
      <c r="GU2" t="s">
        <v>81</v>
      </c>
      <c r="GV2" t="s">
        <v>82</v>
      </c>
      <c r="GW2" t="s">
        <v>83</v>
      </c>
      <c r="GX2" t="s">
        <v>84</v>
      </c>
      <c r="GY2" t="s">
        <v>85</v>
      </c>
      <c r="GZ2" t="s">
        <v>86</v>
      </c>
      <c r="HA2" t="s">
        <v>87</v>
      </c>
      <c r="HB2" t="s">
        <v>88</v>
      </c>
      <c r="HC2" t="s">
        <v>89</v>
      </c>
      <c r="HD2" t="s">
        <v>90</v>
      </c>
      <c r="HE2" t="s">
        <v>81</v>
      </c>
      <c r="HF2" t="s">
        <v>82</v>
      </c>
      <c r="HG2" t="s">
        <v>83</v>
      </c>
      <c r="HH2" t="s">
        <v>84</v>
      </c>
      <c r="HI2" t="s">
        <v>85</v>
      </c>
      <c r="HJ2" t="s">
        <v>86</v>
      </c>
      <c r="HK2" t="s">
        <v>87</v>
      </c>
      <c r="HL2" t="s">
        <v>88</v>
      </c>
      <c r="HM2" t="s">
        <v>89</v>
      </c>
      <c r="HN2" t="s">
        <v>90</v>
      </c>
      <c r="HO2" t="s">
        <v>81</v>
      </c>
      <c r="HP2" t="s">
        <v>82</v>
      </c>
      <c r="HQ2" t="s">
        <v>83</v>
      </c>
      <c r="HR2" t="s">
        <v>84</v>
      </c>
      <c r="HS2" t="s">
        <v>85</v>
      </c>
      <c r="HT2" t="s">
        <v>86</v>
      </c>
      <c r="HU2" t="s">
        <v>87</v>
      </c>
      <c r="HV2" t="s">
        <v>88</v>
      </c>
      <c r="HW2" t="s">
        <v>89</v>
      </c>
      <c r="HX2" t="s">
        <v>90</v>
      </c>
      <c r="HY2" t="s">
        <v>81</v>
      </c>
      <c r="HZ2" t="s">
        <v>82</v>
      </c>
      <c r="IA2" t="s">
        <v>83</v>
      </c>
      <c r="IB2" t="s">
        <v>84</v>
      </c>
      <c r="IC2" t="s">
        <v>85</v>
      </c>
      <c r="ID2" t="s">
        <v>86</v>
      </c>
      <c r="IE2" t="s">
        <v>87</v>
      </c>
      <c r="IF2" t="s">
        <v>88</v>
      </c>
      <c r="IG2" t="s">
        <v>89</v>
      </c>
      <c r="IH2" t="s">
        <v>90</v>
      </c>
      <c r="II2" t="s">
        <v>713</v>
      </c>
      <c r="IJ2" t="s">
        <v>714</v>
      </c>
      <c r="IK2" t="s">
        <v>112</v>
      </c>
    </row>
    <row r="3" spans="1:245" x14ac:dyDescent="0.25">
      <c r="A3" t="s">
        <v>93</v>
      </c>
      <c r="B3" t="s">
        <v>329</v>
      </c>
      <c r="C3" t="s">
        <v>94</v>
      </c>
      <c r="G3" t="s">
        <v>95</v>
      </c>
      <c r="H3" t="s">
        <v>21</v>
      </c>
      <c r="I3" t="s">
        <v>96</v>
      </c>
      <c r="J3" t="s">
        <v>330</v>
      </c>
      <c r="K3" t="s">
        <v>97</v>
      </c>
      <c r="L3" t="s">
        <v>97</v>
      </c>
      <c r="M3" t="s">
        <v>97</v>
      </c>
      <c r="N3" t="s">
        <v>97</v>
      </c>
      <c r="O3" t="s">
        <v>97</v>
      </c>
      <c r="R3" t="s">
        <v>97</v>
      </c>
      <c r="S3" t="s">
        <v>97</v>
      </c>
      <c r="T3" t="s">
        <v>97</v>
      </c>
      <c r="U3" t="s">
        <v>97</v>
      </c>
      <c r="V3" t="s">
        <v>97</v>
      </c>
      <c r="W3" t="s">
        <v>98</v>
      </c>
      <c r="X3" t="s">
        <v>98</v>
      </c>
      <c r="Y3" t="s">
        <v>98</v>
      </c>
      <c r="Z3" t="s">
        <v>98</v>
      </c>
      <c r="AA3" t="s">
        <v>98</v>
      </c>
      <c r="AB3" t="s">
        <v>98</v>
      </c>
      <c r="AC3" t="s">
        <v>98</v>
      </c>
      <c r="AD3" t="s">
        <v>98</v>
      </c>
      <c r="AE3" t="s">
        <v>98</v>
      </c>
      <c r="AF3" t="s">
        <v>98</v>
      </c>
      <c r="AG3" t="s">
        <v>99</v>
      </c>
      <c r="AH3" t="s">
        <v>99</v>
      </c>
      <c r="AI3" t="s">
        <v>99</v>
      </c>
      <c r="AJ3" t="s">
        <v>99</v>
      </c>
      <c r="AK3" t="s">
        <v>99</v>
      </c>
      <c r="AL3" t="s">
        <v>99</v>
      </c>
      <c r="AM3" t="s">
        <v>99</v>
      </c>
      <c r="AN3" t="s">
        <v>99</v>
      </c>
      <c r="AO3" t="s">
        <v>99</v>
      </c>
      <c r="AP3" t="s">
        <v>99</v>
      </c>
      <c r="AQ3" t="s">
        <v>100</v>
      </c>
      <c r="AR3" t="s">
        <v>100</v>
      </c>
      <c r="AS3" t="s">
        <v>100</v>
      </c>
      <c r="AT3" t="s">
        <v>100</v>
      </c>
      <c r="AU3" t="s">
        <v>100</v>
      </c>
      <c r="AV3" t="s">
        <v>100</v>
      </c>
      <c r="AX3" t="s">
        <v>100</v>
      </c>
      <c r="AY3" t="s">
        <v>100</v>
      </c>
      <c r="AZ3" t="s">
        <v>100</v>
      </c>
      <c r="BA3" t="s">
        <v>100</v>
      </c>
      <c r="BB3" t="s">
        <v>100</v>
      </c>
      <c r="BC3" t="s">
        <v>100</v>
      </c>
      <c r="BQ3" t="s">
        <v>97</v>
      </c>
      <c r="BR3" t="s">
        <v>97</v>
      </c>
      <c r="BS3" t="s">
        <v>97</v>
      </c>
      <c r="BT3" t="s">
        <v>97</v>
      </c>
      <c r="BU3" t="s">
        <v>97</v>
      </c>
      <c r="BV3" t="s">
        <v>97</v>
      </c>
      <c r="BW3" t="s">
        <v>97</v>
      </c>
      <c r="BX3" t="s">
        <v>97</v>
      </c>
      <c r="BY3" t="s">
        <v>97</v>
      </c>
      <c r="BZ3" t="s">
        <v>97</v>
      </c>
      <c r="CA3" t="s">
        <v>98</v>
      </c>
      <c r="CB3" t="s">
        <v>98</v>
      </c>
      <c r="CC3" t="s">
        <v>98</v>
      </c>
      <c r="CD3" t="s">
        <v>98</v>
      </c>
      <c r="CE3" t="s">
        <v>98</v>
      </c>
      <c r="CF3" t="s">
        <v>98</v>
      </c>
      <c r="CG3" t="s">
        <v>98</v>
      </c>
      <c r="CH3" t="s">
        <v>98</v>
      </c>
      <c r="CI3" t="s">
        <v>98</v>
      </c>
      <c r="CJ3" t="s">
        <v>98</v>
      </c>
      <c r="CK3" t="s">
        <v>99</v>
      </c>
      <c r="CL3" t="s">
        <v>99</v>
      </c>
      <c r="CM3" t="s">
        <v>99</v>
      </c>
      <c r="CN3" t="s">
        <v>99</v>
      </c>
      <c r="CO3" t="s">
        <v>99</v>
      </c>
      <c r="CP3" t="s">
        <v>99</v>
      </c>
      <c r="CQ3" t="s">
        <v>99</v>
      </c>
      <c r="CR3" t="s">
        <v>99</v>
      </c>
      <c r="CS3" t="s">
        <v>99</v>
      </c>
      <c r="CT3" t="s">
        <v>99</v>
      </c>
      <c r="CU3" t="s">
        <v>100</v>
      </c>
      <c r="CV3" t="s">
        <v>100</v>
      </c>
      <c r="CW3" t="s">
        <v>100</v>
      </c>
      <c r="CX3" t="s">
        <v>100</v>
      </c>
      <c r="CY3" t="s">
        <v>100</v>
      </c>
      <c r="CZ3" t="s">
        <v>100</v>
      </c>
      <c r="DA3" t="s">
        <v>100</v>
      </c>
      <c r="DB3" t="s">
        <v>100</v>
      </c>
      <c r="DC3" t="s">
        <v>100</v>
      </c>
      <c r="DD3" t="s">
        <v>100</v>
      </c>
      <c r="DE3" t="s">
        <v>100</v>
      </c>
      <c r="DQ3" t="s">
        <v>101</v>
      </c>
      <c r="DR3" t="s">
        <v>102</v>
      </c>
      <c r="DS3" t="s">
        <v>103</v>
      </c>
      <c r="DT3" t="s">
        <v>280</v>
      </c>
      <c r="DU3" t="s">
        <v>280</v>
      </c>
      <c r="DV3" t="s">
        <v>297</v>
      </c>
      <c r="DW3" t="s">
        <v>297</v>
      </c>
      <c r="DX3" t="s">
        <v>298</v>
      </c>
      <c r="DY3" t="s">
        <v>299</v>
      </c>
      <c r="DZ3" t="s">
        <v>298</v>
      </c>
      <c r="EA3" t="s">
        <v>298</v>
      </c>
      <c r="EB3" t="s">
        <v>298</v>
      </c>
      <c r="EC3" t="s">
        <v>300</v>
      </c>
      <c r="ED3" t="s">
        <v>301</v>
      </c>
      <c r="EE3" t="s">
        <v>300</v>
      </c>
      <c r="EF3" t="s">
        <v>301</v>
      </c>
      <c r="EG3" t="s">
        <v>97</v>
      </c>
      <c r="EH3" t="s">
        <v>97</v>
      </c>
      <c r="EI3" t="s">
        <v>97</v>
      </c>
      <c r="EJ3" t="s">
        <v>97</v>
      </c>
      <c r="EK3" t="s">
        <v>97</v>
      </c>
      <c r="EL3" t="s">
        <v>97</v>
      </c>
      <c r="EN3" t="s">
        <v>97</v>
      </c>
      <c r="EO3" t="s">
        <v>97</v>
      </c>
      <c r="EP3" t="s">
        <v>97</v>
      </c>
      <c r="EQ3" t="s">
        <v>97</v>
      </c>
      <c r="ER3" t="s">
        <v>97</v>
      </c>
      <c r="ES3" t="s">
        <v>98</v>
      </c>
      <c r="ET3" t="s">
        <v>98</v>
      </c>
      <c r="EU3" t="s">
        <v>98</v>
      </c>
      <c r="EV3" t="s">
        <v>98</v>
      </c>
      <c r="EW3" t="s">
        <v>98</v>
      </c>
      <c r="EX3" t="s">
        <v>98</v>
      </c>
      <c r="EY3" t="s">
        <v>98</v>
      </c>
      <c r="EZ3" t="s">
        <v>98</v>
      </c>
      <c r="FA3" t="s">
        <v>98</v>
      </c>
      <c r="FB3" t="s">
        <v>98</v>
      </c>
      <c r="FC3" t="s">
        <v>99</v>
      </c>
      <c r="FD3" t="s">
        <v>99</v>
      </c>
      <c r="FE3" t="s">
        <v>99</v>
      </c>
      <c r="FF3" t="s">
        <v>99</v>
      </c>
      <c r="FG3" t="s">
        <v>99</v>
      </c>
      <c r="FH3" t="s">
        <v>99</v>
      </c>
      <c r="FI3" t="s">
        <v>99</v>
      </c>
      <c r="FJ3" t="s">
        <v>99</v>
      </c>
      <c r="FK3" t="s">
        <v>99</v>
      </c>
      <c r="FL3" t="s">
        <v>99</v>
      </c>
      <c r="FM3" t="s">
        <v>100</v>
      </c>
      <c r="FN3" t="s">
        <v>100</v>
      </c>
      <c r="FO3" t="s">
        <v>100</v>
      </c>
      <c r="FP3" t="s">
        <v>100</v>
      </c>
      <c r="FQ3" t="s">
        <v>100</v>
      </c>
      <c r="FR3" t="s">
        <v>100</v>
      </c>
      <c r="FT3" t="s">
        <v>100</v>
      </c>
      <c r="FU3" t="s">
        <v>100</v>
      </c>
      <c r="FV3" t="s">
        <v>100</v>
      </c>
      <c r="FW3" t="s">
        <v>100</v>
      </c>
      <c r="FX3" t="s">
        <v>100</v>
      </c>
      <c r="FY3" t="s">
        <v>280</v>
      </c>
      <c r="FZ3" t="s">
        <v>280</v>
      </c>
      <c r="GA3" t="s">
        <v>280</v>
      </c>
      <c r="GB3" t="s">
        <v>280</v>
      </c>
      <c r="GC3" t="s">
        <v>280</v>
      </c>
      <c r="GD3" t="s">
        <v>280</v>
      </c>
      <c r="GF3" t="s">
        <v>280</v>
      </c>
      <c r="GG3" t="s">
        <v>280</v>
      </c>
      <c r="GH3" t="s">
        <v>280</v>
      </c>
      <c r="GI3" t="s">
        <v>280</v>
      </c>
      <c r="GJ3" t="s">
        <v>280</v>
      </c>
      <c r="GK3" t="s">
        <v>97</v>
      </c>
      <c r="GL3" t="s">
        <v>97</v>
      </c>
      <c r="GM3" t="s">
        <v>97</v>
      </c>
      <c r="GN3" t="s">
        <v>97</v>
      </c>
      <c r="GO3" t="s">
        <v>97</v>
      </c>
      <c r="GP3" t="s">
        <v>97</v>
      </c>
      <c r="GQ3" t="s">
        <v>97</v>
      </c>
      <c r="GR3" t="s">
        <v>97</v>
      </c>
      <c r="GS3" t="s">
        <v>97</v>
      </c>
      <c r="GT3" t="s">
        <v>97</v>
      </c>
      <c r="GU3" t="s">
        <v>98</v>
      </c>
      <c r="GV3" t="s">
        <v>98</v>
      </c>
      <c r="GW3" t="s">
        <v>98</v>
      </c>
      <c r="GX3" t="s">
        <v>98</v>
      </c>
      <c r="GY3" t="s">
        <v>98</v>
      </c>
      <c r="GZ3" t="s">
        <v>98</v>
      </c>
      <c r="HA3" t="s">
        <v>98</v>
      </c>
      <c r="HB3" t="s">
        <v>98</v>
      </c>
      <c r="HC3" t="s">
        <v>98</v>
      </c>
      <c r="HD3" t="s">
        <v>98</v>
      </c>
      <c r="HE3" t="s">
        <v>99</v>
      </c>
      <c r="HF3" t="s">
        <v>99</v>
      </c>
      <c r="HG3" t="s">
        <v>99</v>
      </c>
      <c r="HH3" t="s">
        <v>99</v>
      </c>
      <c r="HI3" t="s">
        <v>99</v>
      </c>
      <c r="HJ3" t="s">
        <v>99</v>
      </c>
      <c r="HK3" t="s">
        <v>99</v>
      </c>
      <c r="HL3" t="s">
        <v>99</v>
      </c>
      <c r="HM3" t="s">
        <v>99</v>
      </c>
      <c r="HN3" t="s">
        <v>99</v>
      </c>
      <c r="HO3" t="s">
        <v>100</v>
      </c>
      <c r="HP3" t="s">
        <v>100</v>
      </c>
      <c r="HQ3" t="s">
        <v>100</v>
      </c>
      <c r="HR3" t="s">
        <v>100</v>
      </c>
      <c r="HS3" t="s">
        <v>100</v>
      </c>
      <c r="HT3" t="s">
        <v>100</v>
      </c>
      <c r="HU3" t="s">
        <v>100</v>
      </c>
      <c r="HV3" t="s">
        <v>100</v>
      </c>
      <c r="HW3" t="s">
        <v>100</v>
      </c>
      <c r="HX3" t="s">
        <v>100</v>
      </c>
      <c r="HY3" t="s">
        <v>280</v>
      </c>
      <c r="HZ3" t="s">
        <v>280</v>
      </c>
      <c r="IA3" t="s">
        <v>280</v>
      </c>
      <c r="IB3" t="s">
        <v>280</v>
      </c>
      <c r="IC3" t="s">
        <v>280</v>
      </c>
      <c r="ID3" t="s">
        <v>280</v>
      </c>
      <c r="IE3" t="s">
        <v>280</v>
      </c>
      <c r="IF3" t="s">
        <v>280</v>
      </c>
      <c r="IG3" t="s">
        <v>280</v>
      </c>
      <c r="IH3" t="s">
        <v>280</v>
      </c>
      <c r="II3" t="s">
        <v>536</v>
      </c>
      <c r="IJ3" t="s">
        <v>536</v>
      </c>
      <c r="IK3" t="s">
        <v>260</v>
      </c>
    </row>
    <row r="4" spans="1:245" x14ac:dyDescent="0.25">
      <c r="A4" s="9">
        <v>42613.708912037036</v>
      </c>
      <c r="B4" t="s">
        <v>332</v>
      </c>
      <c r="C4" t="s">
        <v>715</v>
      </c>
      <c r="G4" t="s">
        <v>104</v>
      </c>
      <c r="H4" t="s">
        <v>105</v>
      </c>
      <c r="I4">
        <v>0</v>
      </c>
      <c r="J4">
        <v>57.255699999999997</v>
      </c>
      <c r="K4">
        <v>315.01900000000001</v>
      </c>
      <c r="L4">
        <v>0</v>
      </c>
      <c r="M4">
        <v>111.69</v>
      </c>
      <c r="N4">
        <v>0</v>
      </c>
      <c r="O4">
        <v>0</v>
      </c>
      <c r="R4">
        <v>505.55700000000002</v>
      </c>
      <c r="S4">
        <v>889.01599999999996</v>
      </c>
      <c r="T4">
        <v>2025.88</v>
      </c>
      <c r="U4">
        <v>119.621</v>
      </c>
      <c r="V4">
        <v>3966.79</v>
      </c>
      <c r="W4">
        <v>366.858</v>
      </c>
      <c r="X4">
        <v>0</v>
      </c>
      <c r="Y4">
        <v>0</v>
      </c>
      <c r="Z4">
        <v>0</v>
      </c>
      <c r="AA4">
        <v>129.65100000000001</v>
      </c>
      <c r="AB4">
        <v>0</v>
      </c>
      <c r="AC4">
        <v>43.669699999999999</v>
      </c>
      <c r="AD4">
        <v>0</v>
      </c>
      <c r="AE4">
        <v>0</v>
      </c>
      <c r="AF4">
        <v>540.17899999999997</v>
      </c>
      <c r="AG4">
        <v>0</v>
      </c>
      <c r="AH4">
        <v>0</v>
      </c>
      <c r="AI4">
        <v>0</v>
      </c>
      <c r="AJ4">
        <v>0</v>
      </c>
      <c r="AK4">
        <v>0</v>
      </c>
      <c r="AL4">
        <v>0</v>
      </c>
      <c r="AM4">
        <v>0</v>
      </c>
      <c r="AN4">
        <v>0</v>
      </c>
      <c r="AO4">
        <v>0</v>
      </c>
      <c r="AP4">
        <v>0</v>
      </c>
      <c r="AQ4">
        <v>34</v>
      </c>
      <c r="AR4">
        <v>0</v>
      </c>
      <c r="AS4">
        <v>1.17</v>
      </c>
      <c r="AT4">
        <v>0</v>
      </c>
      <c r="AU4">
        <v>10.27</v>
      </c>
      <c r="AV4">
        <v>0</v>
      </c>
      <c r="AX4">
        <v>5.44</v>
      </c>
      <c r="AY4">
        <v>13.06</v>
      </c>
      <c r="AZ4">
        <v>21.44</v>
      </c>
      <c r="BA4">
        <v>1.2</v>
      </c>
      <c r="BB4">
        <v>86.58</v>
      </c>
      <c r="BC4">
        <v>45.44</v>
      </c>
      <c r="BQ4">
        <v>315.01799999999997</v>
      </c>
      <c r="BR4">
        <v>0</v>
      </c>
      <c r="BS4">
        <v>111.69</v>
      </c>
      <c r="BT4">
        <v>0</v>
      </c>
      <c r="BU4">
        <v>0</v>
      </c>
      <c r="BV4">
        <v>505.55700000000002</v>
      </c>
      <c r="BW4">
        <v>889.01599999999996</v>
      </c>
      <c r="BX4">
        <v>2025.88</v>
      </c>
      <c r="BY4">
        <v>119.621</v>
      </c>
      <c r="BZ4">
        <v>3966.79</v>
      </c>
      <c r="CA4">
        <v>366.85700000000003</v>
      </c>
      <c r="CB4">
        <v>0</v>
      </c>
      <c r="CC4">
        <v>0</v>
      </c>
      <c r="CD4">
        <v>0</v>
      </c>
      <c r="CE4">
        <v>129.65100000000001</v>
      </c>
      <c r="CF4">
        <v>0</v>
      </c>
      <c r="CG4">
        <v>43.669699999999999</v>
      </c>
      <c r="CH4">
        <v>0</v>
      </c>
      <c r="CI4">
        <v>0</v>
      </c>
      <c r="CJ4">
        <v>540.178</v>
      </c>
      <c r="CK4">
        <v>0</v>
      </c>
      <c r="CL4">
        <v>0</v>
      </c>
      <c r="CM4">
        <v>0</v>
      </c>
      <c r="CN4">
        <v>0</v>
      </c>
      <c r="CO4">
        <v>0</v>
      </c>
      <c r="CP4">
        <v>0</v>
      </c>
      <c r="CQ4">
        <v>0</v>
      </c>
      <c r="CR4">
        <v>0</v>
      </c>
      <c r="CS4">
        <v>0</v>
      </c>
      <c r="CT4">
        <v>0</v>
      </c>
      <c r="CU4">
        <v>34</v>
      </c>
      <c r="CV4">
        <v>0</v>
      </c>
      <c r="CW4">
        <v>1.17</v>
      </c>
      <c r="CX4">
        <v>0</v>
      </c>
      <c r="CY4">
        <v>10.27</v>
      </c>
      <c r="CZ4">
        <v>5.44</v>
      </c>
      <c r="DA4">
        <v>13.06</v>
      </c>
      <c r="DB4">
        <v>21.44</v>
      </c>
      <c r="DC4">
        <v>1.2</v>
      </c>
      <c r="DD4">
        <v>86.58</v>
      </c>
      <c r="DE4">
        <v>45.44</v>
      </c>
      <c r="DQ4" t="s">
        <v>716</v>
      </c>
      <c r="DR4" t="s">
        <v>717</v>
      </c>
      <c r="DS4" t="s">
        <v>22</v>
      </c>
      <c r="DT4">
        <v>0</v>
      </c>
      <c r="DU4">
        <v>0</v>
      </c>
      <c r="DV4">
        <v>0</v>
      </c>
      <c r="DW4">
        <v>0</v>
      </c>
      <c r="EG4">
        <v>315.01900000000001</v>
      </c>
      <c r="EH4">
        <v>0</v>
      </c>
      <c r="EI4">
        <v>111.69</v>
      </c>
      <c r="EJ4">
        <v>0</v>
      </c>
      <c r="EK4">
        <v>0</v>
      </c>
      <c r="EL4">
        <v>0</v>
      </c>
      <c r="EN4">
        <v>505.55700000000002</v>
      </c>
      <c r="EO4">
        <v>889.01599999999996</v>
      </c>
      <c r="EP4">
        <v>2025.88</v>
      </c>
      <c r="EQ4">
        <v>119.621</v>
      </c>
      <c r="ER4">
        <v>3966.79</v>
      </c>
      <c r="ES4">
        <v>366.858</v>
      </c>
      <c r="ET4">
        <v>0</v>
      </c>
      <c r="EU4">
        <v>0</v>
      </c>
      <c r="EV4">
        <v>0</v>
      </c>
      <c r="EW4">
        <v>129.65100000000001</v>
      </c>
      <c r="EX4">
        <v>0</v>
      </c>
      <c r="EY4">
        <v>43.669699999999999</v>
      </c>
      <c r="EZ4">
        <v>0</v>
      </c>
      <c r="FA4">
        <v>0</v>
      </c>
      <c r="FB4">
        <v>540.17899999999997</v>
      </c>
      <c r="FC4">
        <v>0</v>
      </c>
      <c r="FD4">
        <v>0</v>
      </c>
      <c r="FE4">
        <v>0</v>
      </c>
      <c r="FF4">
        <v>0</v>
      </c>
      <c r="FG4">
        <v>0</v>
      </c>
      <c r="FH4">
        <v>0</v>
      </c>
      <c r="FI4">
        <v>0</v>
      </c>
      <c r="FJ4">
        <v>0</v>
      </c>
      <c r="FK4">
        <v>0</v>
      </c>
      <c r="FL4">
        <v>0</v>
      </c>
      <c r="FM4">
        <v>34</v>
      </c>
      <c r="FN4">
        <v>0</v>
      </c>
      <c r="FO4">
        <v>1.17</v>
      </c>
      <c r="FP4">
        <v>0</v>
      </c>
      <c r="FQ4">
        <v>10.27</v>
      </c>
      <c r="FR4">
        <v>0</v>
      </c>
      <c r="FT4">
        <v>5.44</v>
      </c>
      <c r="FU4">
        <v>13.06</v>
      </c>
      <c r="FV4">
        <v>21.44</v>
      </c>
      <c r="FW4">
        <v>1.2</v>
      </c>
      <c r="FX4">
        <v>86.58</v>
      </c>
      <c r="FY4" s="23">
        <v>1.3120800000000001E-9</v>
      </c>
      <c r="FZ4">
        <v>0</v>
      </c>
      <c r="GA4">
        <v>1.2753799999999999E-2</v>
      </c>
      <c r="GB4">
        <v>0</v>
      </c>
      <c r="GC4">
        <v>0</v>
      </c>
      <c r="GD4">
        <v>0</v>
      </c>
      <c r="GF4">
        <v>7.4915999999999996E-2</v>
      </c>
      <c r="GG4">
        <v>0.13228300000000001</v>
      </c>
      <c r="GH4">
        <v>0.25846799999999998</v>
      </c>
      <c r="GI4">
        <v>1.0530599999999999E-2</v>
      </c>
      <c r="GJ4">
        <v>0.48895100000000002</v>
      </c>
      <c r="GK4">
        <v>419.18900000000002</v>
      </c>
      <c r="GL4">
        <v>0</v>
      </c>
      <c r="GM4">
        <v>111.69</v>
      </c>
      <c r="GN4">
        <v>0</v>
      </c>
      <c r="GO4">
        <v>0</v>
      </c>
      <c r="GP4">
        <v>2135</v>
      </c>
      <c r="GQ4">
        <v>930.00099999999998</v>
      </c>
      <c r="GR4">
        <v>2637.81</v>
      </c>
      <c r="GS4">
        <v>297.5</v>
      </c>
      <c r="GT4">
        <v>6531.19</v>
      </c>
      <c r="GU4">
        <v>348.87900000000002</v>
      </c>
      <c r="GV4">
        <v>0</v>
      </c>
      <c r="GW4">
        <v>0</v>
      </c>
      <c r="GX4">
        <v>0</v>
      </c>
      <c r="GY4">
        <v>183.46600000000001</v>
      </c>
      <c r="GZ4">
        <v>0</v>
      </c>
      <c r="HA4">
        <v>65.400000000000006</v>
      </c>
      <c r="HB4">
        <v>0</v>
      </c>
      <c r="HC4">
        <v>0</v>
      </c>
      <c r="HD4">
        <v>597.745</v>
      </c>
      <c r="HE4">
        <v>0</v>
      </c>
      <c r="HF4">
        <v>0</v>
      </c>
      <c r="HG4">
        <v>0</v>
      </c>
      <c r="HH4">
        <v>0</v>
      </c>
      <c r="HI4">
        <v>0</v>
      </c>
      <c r="HJ4">
        <v>0</v>
      </c>
      <c r="HK4">
        <v>0</v>
      </c>
      <c r="HL4">
        <v>0</v>
      </c>
      <c r="HM4">
        <v>0</v>
      </c>
      <c r="HN4">
        <v>0</v>
      </c>
      <c r="HO4">
        <v>33.33</v>
      </c>
      <c r="HP4">
        <v>0</v>
      </c>
      <c r="HQ4">
        <v>1.17</v>
      </c>
      <c r="HR4">
        <v>0</v>
      </c>
      <c r="HS4">
        <v>14.53</v>
      </c>
      <c r="HT4">
        <v>23.21</v>
      </c>
      <c r="HU4">
        <v>14.89</v>
      </c>
      <c r="HV4">
        <v>28.04</v>
      </c>
      <c r="HW4">
        <v>2.82</v>
      </c>
      <c r="HX4">
        <v>117.99</v>
      </c>
      <c r="HY4" s="23">
        <v>1.8028300000000001E-9</v>
      </c>
      <c r="HZ4">
        <v>0</v>
      </c>
      <c r="IA4">
        <v>1.2753799999999999E-2</v>
      </c>
      <c r="IB4">
        <v>0</v>
      </c>
      <c r="IC4">
        <v>0</v>
      </c>
      <c r="ID4">
        <v>0.33579999999999999</v>
      </c>
      <c r="IE4">
        <v>0.11074100000000001</v>
      </c>
      <c r="IF4">
        <v>0.35138000000000003</v>
      </c>
      <c r="IG4">
        <v>4.1461199999999997E-3</v>
      </c>
      <c r="IH4">
        <v>0.81482200000000005</v>
      </c>
      <c r="II4">
        <v>57.255699999999997</v>
      </c>
      <c r="IJ4">
        <v>0</v>
      </c>
      <c r="IK4">
        <v>57.255699999999997</v>
      </c>
    </row>
    <row r="5" spans="1:245" x14ac:dyDescent="0.25">
      <c r="A5" s="9">
        <v>42613.708923611113</v>
      </c>
      <c r="B5" t="s">
        <v>333</v>
      </c>
      <c r="C5" t="s">
        <v>718</v>
      </c>
      <c r="G5" t="s">
        <v>104</v>
      </c>
      <c r="H5" t="s">
        <v>105</v>
      </c>
      <c r="I5">
        <v>0</v>
      </c>
      <c r="J5">
        <v>50.6128</v>
      </c>
      <c r="K5">
        <v>212.21600000000001</v>
      </c>
      <c r="L5">
        <v>6.16716</v>
      </c>
      <c r="M5">
        <v>111.69</v>
      </c>
      <c r="N5">
        <v>0</v>
      </c>
      <c r="O5">
        <v>0</v>
      </c>
      <c r="R5">
        <v>505.55700000000002</v>
      </c>
      <c r="S5">
        <v>926.02300000000002</v>
      </c>
      <c r="T5">
        <v>2025.88</v>
      </c>
      <c r="U5">
        <v>119.621</v>
      </c>
      <c r="V5">
        <v>3907.16</v>
      </c>
      <c r="W5">
        <v>247.12899999999999</v>
      </c>
      <c r="X5">
        <v>0</v>
      </c>
      <c r="Y5">
        <v>0</v>
      </c>
      <c r="Z5">
        <v>0</v>
      </c>
      <c r="AA5">
        <v>116.405</v>
      </c>
      <c r="AB5">
        <v>0</v>
      </c>
      <c r="AC5">
        <v>43.669699999999999</v>
      </c>
      <c r="AD5">
        <v>0</v>
      </c>
      <c r="AE5">
        <v>0</v>
      </c>
      <c r="AF5">
        <v>407.20400000000001</v>
      </c>
      <c r="AG5">
        <v>0</v>
      </c>
      <c r="AH5">
        <v>0</v>
      </c>
      <c r="AI5">
        <v>0</v>
      </c>
      <c r="AJ5">
        <v>0</v>
      </c>
      <c r="AK5">
        <v>0</v>
      </c>
      <c r="AL5">
        <v>0</v>
      </c>
      <c r="AM5">
        <v>0</v>
      </c>
      <c r="AN5">
        <v>0</v>
      </c>
      <c r="AO5">
        <v>0</v>
      </c>
      <c r="AP5">
        <v>0</v>
      </c>
      <c r="AQ5">
        <v>23.73</v>
      </c>
      <c r="AR5">
        <v>0.36</v>
      </c>
      <c r="AS5">
        <v>1.17</v>
      </c>
      <c r="AT5">
        <v>0</v>
      </c>
      <c r="AU5">
        <v>9.26</v>
      </c>
      <c r="AV5">
        <v>0</v>
      </c>
      <c r="AX5">
        <v>5.44</v>
      </c>
      <c r="AY5">
        <v>13.69</v>
      </c>
      <c r="AZ5">
        <v>21.46</v>
      </c>
      <c r="BA5">
        <v>1.2</v>
      </c>
      <c r="BB5">
        <v>76.31</v>
      </c>
      <c r="BC5">
        <v>34.520000000000003</v>
      </c>
      <c r="BQ5">
        <v>212.21600000000001</v>
      </c>
      <c r="BR5">
        <v>6.16716</v>
      </c>
      <c r="BS5">
        <v>111.69</v>
      </c>
      <c r="BT5">
        <v>0</v>
      </c>
      <c r="BU5">
        <v>0</v>
      </c>
      <c r="BV5">
        <v>505.55700000000002</v>
      </c>
      <c r="BW5">
        <v>926.02300000000002</v>
      </c>
      <c r="BX5">
        <v>2025.88</v>
      </c>
      <c r="BY5">
        <v>119.621</v>
      </c>
      <c r="BZ5">
        <v>3907.16</v>
      </c>
      <c r="CA5">
        <v>247.12899999999999</v>
      </c>
      <c r="CB5">
        <v>0</v>
      </c>
      <c r="CC5">
        <v>0</v>
      </c>
      <c r="CD5">
        <v>0</v>
      </c>
      <c r="CE5">
        <v>116.405</v>
      </c>
      <c r="CF5">
        <v>0</v>
      </c>
      <c r="CG5">
        <v>43.669699999999999</v>
      </c>
      <c r="CH5">
        <v>0</v>
      </c>
      <c r="CI5">
        <v>0</v>
      </c>
      <c r="CJ5">
        <v>407.20400000000001</v>
      </c>
      <c r="CK5">
        <v>0</v>
      </c>
      <c r="CL5">
        <v>0</v>
      </c>
      <c r="CM5">
        <v>0</v>
      </c>
      <c r="CN5">
        <v>0</v>
      </c>
      <c r="CO5">
        <v>0</v>
      </c>
      <c r="CP5">
        <v>0</v>
      </c>
      <c r="CQ5">
        <v>0</v>
      </c>
      <c r="CR5">
        <v>0</v>
      </c>
      <c r="CS5">
        <v>0</v>
      </c>
      <c r="CT5">
        <v>0</v>
      </c>
      <c r="CU5">
        <v>23.73</v>
      </c>
      <c r="CV5">
        <v>0.36</v>
      </c>
      <c r="CW5">
        <v>1.17</v>
      </c>
      <c r="CX5">
        <v>0</v>
      </c>
      <c r="CY5">
        <v>9.26</v>
      </c>
      <c r="CZ5">
        <v>5.44</v>
      </c>
      <c r="DA5">
        <v>13.69</v>
      </c>
      <c r="DB5">
        <v>21.46</v>
      </c>
      <c r="DC5">
        <v>1.2</v>
      </c>
      <c r="DD5">
        <v>76.31</v>
      </c>
      <c r="DE5">
        <v>34.520000000000003</v>
      </c>
      <c r="DQ5" t="s">
        <v>716</v>
      </c>
      <c r="DR5" t="s">
        <v>717</v>
      </c>
      <c r="DS5" t="s">
        <v>22</v>
      </c>
      <c r="DT5">
        <v>0</v>
      </c>
      <c r="DU5">
        <v>0</v>
      </c>
      <c r="DV5">
        <v>0</v>
      </c>
      <c r="DW5">
        <v>0</v>
      </c>
      <c r="EG5">
        <v>212.21600000000001</v>
      </c>
      <c r="EH5">
        <v>6.16716</v>
      </c>
      <c r="EI5">
        <v>111.69</v>
      </c>
      <c r="EJ5">
        <v>0</v>
      </c>
      <c r="EK5">
        <v>0</v>
      </c>
      <c r="EL5">
        <v>0</v>
      </c>
      <c r="EN5">
        <v>505.55700000000002</v>
      </c>
      <c r="EO5">
        <v>926.02300000000002</v>
      </c>
      <c r="EP5">
        <v>2025.88</v>
      </c>
      <c r="EQ5">
        <v>119.621</v>
      </c>
      <c r="ER5">
        <v>3907.16</v>
      </c>
      <c r="ES5">
        <v>247.12899999999999</v>
      </c>
      <c r="ET5">
        <v>0</v>
      </c>
      <c r="EU5">
        <v>0</v>
      </c>
      <c r="EV5">
        <v>0</v>
      </c>
      <c r="EW5">
        <v>116.405</v>
      </c>
      <c r="EX5">
        <v>0</v>
      </c>
      <c r="EY5">
        <v>43.669699999999999</v>
      </c>
      <c r="EZ5">
        <v>0</v>
      </c>
      <c r="FA5">
        <v>0</v>
      </c>
      <c r="FB5">
        <v>407.20400000000001</v>
      </c>
      <c r="FC5">
        <v>0</v>
      </c>
      <c r="FD5">
        <v>0</v>
      </c>
      <c r="FE5">
        <v>0</v>
      </c>
      <c r="FF5">
        <v>0</v>
      </c>
      <c r="FG5">
        <v>0</v>
      </c>
      <c r="FH5">
        <v>0</v>
      </c>
      <c r="FI5">
        <v>0</v>
      </c>
      <c r="FJ5">
        <v>0</v>
      </c>
      <c r="FK5">
        <v>0</v>
      </c>
      <c r="FL5">
        <v>0</v>
      </c>
      <c r="FM5">
        <v>23.73</v>
      </c>
      <c r="FN5">
        <v>0.36</v>
      </c>
      <c r="FO5">
        <v>1.17</v>
      </c>
      <c r="FP5">
        <v>0</v>
      </c>
      <c r="FQ5">
        <v>9.26</v>
      </c>
      <c r="FR5">
        <v>0</v>
      </c>
      <c r="FT5">
        <v>5.44</v>
      </c>
      <c r="FU5">
        <v>13.69</v>
      </c>
      <c r="FV5">
        <v>21.46</v>
      </c>
      <c r="FW5">
        <v>1.2</v>
      </c>
      <c r="FX5">
        <v>76.31</v>
      </c>
      <c r="FY5">
        <v>0</v>
      </c>
      <c r="FZ5">
        <v>1.12493E-2</v>
      </c>
      <c r="GA5">
        <v>1.2753799999999999E-2</v>
      </c>
      <c r="GB5">
        <v>0</v>
      </c>
      <c r="GC5">
        <v>0</v>
      </c>
      <c r="GD5">
        <v>0</v>
      </c>
      <c r="GF5">
        <v>7.4915999999999996E-2</v>
      </c>
      <c r="GG5">
        <v>0.14302300000000001</v>
      </c>
      <c r="GH5">
        <v>0.25846799999999998</v>
      </c>
      <c r="GI5">
        <v>1.0530599999999999E-2</v>
      </c>
      <c r="GJ5">
        <v>0.51094099999999998</v>
      </c>
      <c r="GK5">
        <v>455.72300000000001</v>
      </c>
      <c r="GL5">
        <v>63.205500000000001</v>
      </c>
      <c r="GM5">
        <v>111.69</v>
      </c>
      <c r="GN5">
        <v>0</v>
      </c>
      <c r="GO5">
        <v>0</v>
      </c>
      <c r="GP5">
        <v>2135</v>
      </c>
      <c r="GQ5">
        <v>930.00099999999998</v>
      </c>
      <c r="GR5">
        <v>2637.81</v>
      </c>
      <c r="GS5">
        <v>297.5</v>
      </c>
      <c r="GT5">
        <v>6630.93</v>
      </c>
      <c r="GU5">
        <v>379.27100000000002</v>
      </c>
      <c r="GV5">
        <v>0</v>
      </c>
      <c r="GW5">
        <v>0</v>
      </c>
      <c r="GX5">
        <v>0</v>
      </c>
      <c r="GY5">
        <v>170.803</v>
      </c>
      <c r="GZ5">
        <v>0</v>
      </c>
      <c r="HA5">
        <v>65.400000000000006</v>
      </c>
      <c r="HB5">
        <v>0</v>
      </c>
      <c r="HC5">
        <v>0</v>
      </c>
      <c r="HD5">
        <v>615.47400000000005</v>
      </c>
      <c r="HE5">
        <v>0</v>
      </c>
      <c r="HF5">
        <v>0</v>
      </c>
      <c r="HG5">
        <v>0</v>
      </c>
      <c r="HH5">
        <v>0</v>
      </c>
      <c r="HI5">
        <v>0</v>
      </c>
      <c r="HJ5">
        <v>0</v>
      </c>
      <c r="HK5">
        <v>0</v>
      </c>
      <c r="HL5">
        <v>0</v>
      </c>
      <c r="HM5">
        <v>0</v>
      </c>
      <c r="HN5">
        <v>0</v>
      </c>
      <c r="HO5">
        <v>37.39</v>
      </c>
      <c r="HP5">
        <v>3.55</v>
      </c>
      <c r="HQ5">
        <v>1.17</v>
      </c>
      <c r="HR5">
        <v>0</v>
      </c>
      <c r="HS5">
        <v>13.59</v>
      </c>
      <c r="HT5">
        <v>23.29</v>
      </c>
      <c r="HU5">
        <v>14.9</v>
      </c>
      <c r="HV5">
        <v>28.13</v>
      </c>
      <c r="HW5">
        <v>2.81</v>
      </c>
      <c r="HX5">
        <v>124.83</v>
      </c>
      <c r="HY5">
        <v>0</v>
      </c>
      <c r="HZ5">
        <v>0.130719</v>
      </c>
      <c r="IA5">
        <v>1.2753799999999999E-2</v>
      </c>
      <c r="IB5">
        <v>0</v>
      </c>
      <c r="IC5">
        <v>0</v>
      </c>
      <c r="ID5">
        <v>0.33579999999999999</v>
      </c>
      <c r="IE5">
        <v>0.11074100000000001</v>
      </c>
      <c r="IF5">
        <v>0.35138000000000003</v>
      </c>
      <c r="IG5">
        <v>4.1461199999999997E-3</v>
      </c>
      <c r="IH5">
        <v>0.94554099999999996</v>
      </c>
      <c r="II5">
        <v>50.6128</v>
      </c>
      <c r="IJ5">
        <v>0</v>
      </c>
      <c r="IK5">
        <v>50.6128</v>
      </c>
    </row>
    <row r="6" spans="1:245" x14ac:dyDescent="0.25">
      <c r="A6" s="9">
        <v>42613.708923611113</v>
      </c>
      <c r="B6" t="s">
        <v>334</v>
      </c>
      <c r="C6" t="s">
        <v>719</v>
      </c>
      <c r="G6" t="s">
        <v>104</v>
      </c>
      <c r="H6" t="s">
        <v>105</v>
      </c>
      <c r="I6">
        <v>0</v>
      </c>
      <c r="J6">
        <v>47.807600000000001</v>
      </c>
      <c r="K6">
        <v>129.86799999999999</v>
      </c>
      <c r="L6">
        <v>0</v>
      </c>
      <c r="M6">
        <v>111.69</v>
      </c>
      <c r="N6">
        <v>0</v>
      </c>
      <c r="O6">
        <v>0</v>
      </c>
      <c r="R6">
        <v>505.55700000000002</v>
      </c>
      <c r="S6">
        <v>919.53800000000001</v>
      </c>
      <c r="T6">
        <v>2025.88</v>
      </c>
      <c r="U6">
        <v>119.621</v>
      </c>
      <c r="V6">
        <v>3812.16</v>
      </c>
      <c r="W6">
        <v>151.22499999999999</v>
      </c>
      <c r="X6">
        <v>0</v>
      </c>
      <c r="Y6">
        <v>0</v>
      </c>
      <c r="Z6">
        <v>0</v>
      </c>
      <c r="AA6">
        <v>116.887</v>
      </c>
      <c r="AB6">
        <v>0</v>
      </c>
      <c r="AC6">
        <v>43.669699999999999</v>
      </c>
      <c r="AD6">
        <v>0</v>
      </c>
      <c r="AE6">
        <v>0</v>
      </c>
      <c r="AF6">
        <v>311.78100000000001</v>
      </c>
      <c r="AG6">
        <v>0</v>
      </c>
      <c r="AH6">
        <v>0</v>
      </c>
      <c r="AI6">
        <v>0</v>
      </c>
      <c r="AJ6">
        <v>0</v>
      </c>
      <c r="AK6">
        <v>0</v>
      </c>
      <c r="AL6">
        <v>0</v>
      </c>
      <c r="AM6">
        <v>0</v>
      </c>
      <c r="AN6">
        <v>0</v>
      </c>
      <c r="AO6">
        <v>0</v>
      </c>
      <c r="AP6">
        <v>0</v>
      </c>
      <c r="AQ6">
        <v>14.68</v>
      </c>
      <c r="AR6">
        <v>0</v>
      </c>
      <c r="AS6">
        <v>1.17</v>
      </c>
      <c r="AT6">
        <v>0</v>
      </c>
      <c r="AU6">
        <v>9.2799999999999994</v>
      </c>
      <c r="AV6">
        <v>0</v>
      </c>
      <c r="AX6">
        <v>5.41</v>
      </c>
      <c r="AY6">
        <v>13.54</v>
      </c>
      <c r="AZ6">
        <v>21.43</v>
      </c>
      <c r="BA6">
        <v>1.19</v>
      </c>
      <c r="BB6">
        <v>66.7</v>
      </c>
      <c r="BC6">
        <v>25.13</v>
      </c>
      <c r="BQ6">
        <v>129.86799999999999</v>
      </c>
      <c r="BR6">
        <v>0</v>
      </c>
      <c r="BS6">
        <v>111.69</v>
      </c>
      <c r="BT6">
        <v>0</v>
      </c>
      <c r="BU6">
        <v>0</v>
      </c>
      <c r="BV6">
        <v>505.55700000000002</v>
      </c>
      <c r="BW6">
        <v>919.53800000000001</v>
      </c>
      <c r="BX6">
        <v>2025.88</v>
      </c>
      <c r="BY6">
        <v>119.621</v>
      </c>
      <c r="BZ6">
        <v>3812.16</v>
      </c>
      <c r="CA6">
        <v>151.22499999999999</v>
      </c>
      <c r="CB6">
        <v>0</v>
      </c>
      <c r="CC6">
        <v>0</v>
      </c>
      <c r="CD6">
        <v>0</v>
      </c>
      <c r="CE6">
        <v>116.887</v>
      </c>
      <c r="CF6">
        <v>0</v>
      </c>
      <c r="CG6">
        <v>43.669699999999999</v>
      </c>
      <c r="CH6">
        <v>0</v>
      </c>
      <c r="CI6">
        <v>0</v>
      </c>
      <c r="CJ6">
        <v>311.78100000000001</v>
      </c>
      <c r="CK6">
        <v>0</v>
      </c>
      <c r="CL6">
        <v>0</v>
      </c>
      <c r="CM6">
        <v>0</v>
      </c>
      <c r="CN6">
        <v>0</v>
      </c>
      <c r="CO6">
        <v>0</v>
      </c>
      <c r="CP6">
        <v>0</v>
      </c>
      <c r="CQ6">
        <v>0</v>
      </c>
      <c r="CR6">
        <v>0</v>
      </c>
      <c r="CS6">
        <v>0</v>
      </c>
      <c r="CT6">
        <v>0</v>
      </c>
      <c r="CU6">
        <v>14.68</v>
      </c>
      <c r="CV6">
        <v>0</v>
      </c>
      <c r="CW6">
        <v>1.17</v>
      </c>
      <c r="CX6">
        <v>0</v>
      </c>
      <c r="CY6">
        <v>9.2799999999999994</v>
      </c>
      <c r="CZ6">
        <v>5.41</v>
      </c>
      <c r="DA6">
        <v>13.54</v>
      </c>
      <c r="DB6">
        <v>21.43</v>
      </c>
      <c r="DC6">
        <v>1.19</v>
      </c>
      <c r="DD6">
        <v>66.7</v>
      </c>
      <c r="DE6">
        <v>25.13</v>
      </c>
      <c r="DQ6" t="s">
        <v>716</v>
      </c>
      <c r="DR6" t="s">
        <v>717</v>
      </c>
      <c r="DS6" t="s">
        <v>22</v>
      </c>
      <c r="DT6">
        <v>0</v>
      </c>
      <c r="DU6">
        <v>0</v>
      </c>
      <c r="DV6">
        <v>0</v>
      </c>
      <c r="DW6">
        <v>0</v>
      </c>
      <c r="EG6">
        <v>129.86799999999999</v>
      </c>
      <c r="EH6">
        <v>0</v>
      </c>
      <c r="EI6">
        <v>111.69</v>
      </c>
      <c r="EJ6">
        <v>0</v>
      </c>
      <c r="EK6">
        <v>0</v>
      </c>
      <c r="EL6">
        <v>0</v>
      </c>
      <c r="EN6">
        <v>505.55700000000002</v>
      </c>
      <c r="EO6">
        <v>919.53800000000001</v>
      </c>
      <c r="EP6">
        <v>2025.88</v>
      </c>
      <c r="EQ6">
        <v>119.621</v>
      </c>
      <c r="ER6">
        <v>3812.16</v>
      </c>
      <c r="ES6">
        <v>151.22499999999999</v>
      </c>
      <c r="ET6">
        <v>0</v>
      </c>
      <c r="EU6">
        <v>0</v>
      </c>
      <c r="EV6">
        <v>0</v>
      </c>
      <c r="EW6">
        <v>116.887</v>
      </c>
      <c r="EX6">
        <v>0</v>
      </c>
      <c r="EY6">
        <v>43.669699999999999</v>
      </c>
      <c r="EZ6">
        <v>0</v>
      </c>
      <c r="FA6">
        <v>0</v>
      </c>
      <c r="FB6">
        <v>311.78100000000001</v>
      </c>
      <c r="FC6">
        <v>0</v>
      </c>
      <c r="FD6">
        <v>0</v>
      </c>
      <c r="FE6">
        <v>0</v>
      </c>
      <c r="FF6">
        <v>0</v>
      </c>
      <c r="FG6">
        <v>0</v>
      </c>
      <c r="FH6">
        <v>0</v>
      </c>
      <c r="FI6">
        <v>0</v>
      </c>
      <c r="FJ6">
        <v>0</v>
      </c>
      <c r="FK6">
        <v>0</v>
      </c>
      <c r="FL6">
        <v>0</v>
      </c>
      <c r="FM6">
        <v>14.68</v>
      </c>
      <c r="FN6">
        <v>0</v>
      </c>
      <c r="FO6">
        <v>1.17</v>
      </c>
      <c r="FP6">
        <v>0</v>
      </c>
      <c r="FQ6">
        <v>9.2799999999999994</v>
      </c>
      <c r="FR6">
        <v>0</v>
      </c>
      <c r="FT6">
        <v>5.41</v>
      </c>
      <c r="FU6">
        <v>13.54</v>
      </c>
      <c r="FV6">
        <v>21.43</v>
      </c>
      <c r="FW6">
        <v>1.19</v>
      </c>
      <c r="FX6">
        <v>66.7</v>
      </c>
      <c r="FY6">
        <v>0</v>
      </c>
      <c r="FZ6">
        <v>0</v>
      </c>
      <c r="GA6">
        <v>1.2753799999999999E-2</v>
      </c>
      <c r="GB6">
        <v>0</v>
      </c>
      <c r="GC6">
        <v>0</v>
      </c>
      <c r="GD6">
        <v>0</v>
      </c>
      <c r="GF6">
        <v>7.4915999999999996E-2</v>
      </c>
      <c r="GG6">
        <v>0.13894100000000001</v>
      </c>
      <c r="GH6">
        <v>0.25846799999999998</v>
      </c>
      <c r="GI6">
        <v>1.0530599999999999E-2</v>
      </c>
      <c r="GJ6">
        <v>0.49560900000000002</v>
      </c>
      <c r="GK6">
        <v>387.17700000000002</v>
      </c>
      <c r="GL6">
        <v>0</v>
      </c>
      <c r="GM6">
        <v>111.69</v>
      </c>
      <c r="GN6">
        <v>0</v>
      </c>
      <c r="GO6">
        <v>0</v>
      </c>
      <c r="GP6">
        <v>2135</v>
      </c>
      <c r="GQ6">
        <v>930.00099999999998</v>
      </c>
      <c r="GR6">
        <v>2637.81</v>
      </c>
      <c r="GS6">
        <v>297.5</v>
      </c>
      <c r="GT6">
        <v>6499.18</v>
      </c>
      <c r="GU6">
        <v>322.20699999999999</v>
      </c>
      <c r="GV6">
        <v>0</v>
      </c>
      <c r="GW6">
        <v>0</v>
      </c>
      <c r="GX6">
        <v>0</v>
      </c>
      <c r="GY6">
        <v>171.37200000000001</v>
      </c>
      <c r="GZ6">
        <v>0</v>
      </c>
      <c r="HA6">
        <v>65.400000000000006</v>
      </c>
      <c r="HB6">
        <v>0</v>
      </c>
      <c r="HC6">
        <v>0</v>
      </c>
      <c r="HD6">
        <v>558.97900000000004</v>
      </c>
      <c r="HE6">
        <v>0</v>
      </c>
      <c r="HF6">
        <v>0</v>
      </c>
      <c r="HG6">
        <v>0</v>
      </c>
      <c r="HH6">
        <v>0</v>
      </c>
      <c r="HI6">
        <v>0</v>
      </c>
      <c r="HJ6">
        <v>0</v>
      </c>
      <c r="HK6">
        <v>0</v>
      </c>
      <c r="HL6">
        <v>0</v>
      </c>
      <c r="HM6">
        <v>0</v>
      </c>
      <c r="HN6">
        <v>0</v>
      </c>
      <c r="HO6">
        <v>31.69</v>
      </c>
      <c r="HP6">
        <v>0</v>
      </c>
      <c r="HQ6">
        <v>1.17</v>
      </c>
      <c r="HR6">
        <v>0</v>
      </c>
      <c r="HS6">
        <v>13.6</v>
      </c>
      <c r="HT6">
        <v>23.09</v>
      </c>
      <c r="HU6">
        <v>14.89</v>
      </c>
      <c r="HV6">
        <v>28.02</v>
      </c>
      <c r="HW6">
        <v>2.78</v>
      </c>
      <c r="HX6">
        <v>115.24</v>
      </c>
      <c r="HY6">
        <v>0</v>
      </c>
      <c r="HZ6">
        <v>0</v>
      </c>
      <c r="IA6">
        <v>1.2753799999999999E-2</v>
      </c>
      <c r="IB6">
        <v>0</v>
      </c>
      <c r="IC6">
        <v>0</v>
      </c>
      <c r="ID6">
        <v>0.33579999999999999</v>
      </c>
      <c r="IE6">
        <v>0.11074100000000001</v>
      </c>
      <c r="IF6">
        <v>0.35138000000000003</v>
      </c>
      <c r="IG6">
        <v>4.1461199999999997E-3</v>
      </c>
      <c r="IH6">
        <v>0.81482200000000005</v>
      </c>
      <c r="II6">
        <v>47.807600000000001</v>
      </c>
      <c r="IJ6">
        <v>0</v>
      </c>
      <c r="IK6">
        <v>47.807600000000001</v>
      </c>
    </row>
    <row r="7" spans="1:245" x14ac:dyDescent="0.25">
      <c r="A7" s="9">
        <v>42613.708923611113</v>
      </c>
      <c r="B7" t="s">
        <v>335</v>
      </c>
      <c r="C7" t="s">
        <v>720</v>
      </c>
      <c r="G7" t="s">
        <v>104</v>
      </c>
      <c r="H7" t="s">
        <v>105</v>
      </c>
      <c r="I7">
        <v>0</v>
      </c>
      <c r="J7">
        <v>48.244599999999998</v>
      </c>
      <c r="K7">
        <v>149.80000000000001</v>
      </c>
      <c r="L7">
        <v>24.561900000000001</v>
      </c>
      <c r="M7">
        <v>111.69</v>
      </c>
      <c r="N7">
        <v>0</v>
      </c>
      <c r="O7">
        <v>0</v>
      </c>
      <c r="R7">
        <v>505.55700000000002</v>
      </c>
      <c r="S7">
        <v>938.95500000000004</v>
      </c>
      <c r="T7">
        <v>2025.88</v>
      </c>
      <c r="U7">
        <v>119.621</v>
      </c>
      <c r="V7">
        <v>3876.07</v>
      </c>
      <c r="W7">
        <v>174.44499999999999</v>
      </c>
      <c r="X7">
        <v>0</v>
      </c>
      <c r="Y7">
        <v>0</v>
      </c>
      <c r="Z7">
        <v>0</v>
      </c>
      <c r="AA7">
        <v>111.371</v>
      </c>
      <c r="AB7">
        <v>0</v>
      </c>
      <c r="AC7">
        <v>43.669699999999999</v>
      </c>
      <c r="AD7">
        <v>0</v>
      </c>
      <c r="AE7">
        <v>0</v>
      </c>
      <c r="AF7">
        <v>329.48599999999999</v>
      </c>
      <c r="AG7">
        <v>0</v>
      </c>
      <c r="AH7">
        <v>0</v>
      </c>
      <c r="AI7">
        <v>0</v>
      </c>
      <c r="AJ7">
        <v>0</v>
      </c>
      <c r="AK7">
        <v>0</v>
      </c>
      <c r="AL7">
        <v>0</v>
      </c>
      <c r="AM7">
        <v>0</v>
      </c>
      <c r="AN7">
        <v>0</v>
      </c>
      <c r="AO7">
        <v>0</v>
      </c>
      <c r="AP7">
        <v>0</v>
      </c>
      <c r="AQ7">
        <v>16.82</v>
      </c>
      <c r="AR7">
        <v>1.6</v>
      </c>
      <c r="AS7">
        <v>1.17</v>
      </c>
      <c r="AT7">
        <v>0</v>
      </c>
      <c r="AU7">
        <v>8.8699999999999992</v>
      </c>
      <c r="AV7">
        <v>0</v>
      </c>
      <c r="AX7">
        <v>5.46</v>
      </c>
      <c r="AY7">
        <v>13.77</v>
      </c>
      <c r="AZ7">
        <v>21.48</v>
      </c>
      <c r="BA7">
        <v>1.2</v>
      </c>
      <c r="BB7">
        <v>70.37</v>
      </c>
      <c r="BC7">
        <v>28.46</v>
      </c>
      <c r="BQ7">
        <v>149.80000000000001</v>
      </c>
      <c r="BR7">
        <v>24.561900000000001</v>
      </c>
      <c r="BS7">
        <v>111.69</v>
      </c>
      <c r="BT7">
        <v>0</v>
      </c>
      <c r="BU7">
        <v>0</v>
      </c>
      <c r="BV7">
        <v>505.55700000000002</v>
      </c>
      <c r="BW7">
        <v>938.95500000000004</v>
      </c>
      <c r="BX7">
        <v>2025.88</v>
      </c>
      <c r="BY7">
        <v>119.621</v>
      </c>
      <c r="BZ7">
        <v>3876.07</v>
      </c>
      <c r="CA7">
        <v>174.44499999999999</v>
      </c>
      <c r="CB7">
        <v>0</v>
      </c>
      <c r="CC7">
        <v>0</v>
      </c>
      <c r="CD7">
        <v>0</v>
      </c>
      <c r="CE7">
        <v>111.371</v>
      </c>
      <c r="CF7">
        <v>0</v>
      </c>
      <c r="CG7">
        <v>43.669699999999999</v>
      </c>
      <c r="CH7">
        <v>0</v>
      </c>
      <c r="CI7">
        <v>0</v>
      </c>
      <c r="CJ7">
        <v>329.48599999999999</v>
      </c>
      <c r="CK7">
        <v>0</v>
      </c>
      <c r="CL7">
        <v>0</v>
      </c>
      <c r="CM7">
        <v>0</v>
      </c>
      <c r="CN7">
        <v>0</v>
      </c>
      <c r="CO7">
        <v>0</v>
      </c>
      <c r="CP7">
        <v>0</v>
      </c>
      <c r="CQ7">
        <v>0</v>
      </c>
      <c r="CR7">
        <v>0</v>
      </c>
      <c r="CS7">
        <v>0</v>
      </c>
      <c r="CT7">
        <v>0</v>
      </c>
      <c r="CU7">
        <v>16.82</v>
      </c>
      <c r="CV7">
        <v>1.6</v>
      </c>
      <c r="CW7">
        <v>1.17</v>
      </c>
      <c r="CX7">
        <v>0</v>
      </c>
      <c r="CY7">
        <v>8.8699999999999992</v>
      </c>
      <c r="CZ7">
        <v>5.46</v>
      </c>
      <c r="DA7">
        <v>13.77</v>
      </c>
      <c r="DB7">
        <v>21.48</v>
      </c>
      <c r="DC7">
        <v>1.2</v>
      </c>
      <c r="DD7">
        <v>70.37</v>
      </c>
      <c r="DE7">
        <v>28.46</v>
      </c>
      <c r="DQ7" t="s">
        <v>716</v>
      </c>
      <c r="DR7" t="s">
        <v>717</v>
      </c>
      <c r="DS7" t="s">
        <v>22</v>
      </c>
      <c r="DT7">
        <v>0</v>
      </c>
      <c r="DU7">
        <v>0</v>
      </c>
      <c r="DV7">
        <v>0</v>
      </c>
      <c r="DW7">
        <v>0</v>
      </c>
      <c r="EG7">
        <v>149.80000000000001</v>
      </c>
      <c r="EH7">
        <v>24.561900000000001</v>
      </c>
      <c r="EI7">
        <v>111.69</v>
      </c>
      <c r="EJ7">
        <v>0</v>
      </c>
      <c r="EK7">
        <v>0</v>
      </c>
      <c r="EL7">
        <v>0</v>
      </c>
      <c r="EN7">
        <v>505.55700000000002</v>
      </c>
      <c r="EO7">
        <v>938.95500000000004</v>
      </c>
      <c r="EP7">
        <v>2025.88</v>
      </c>
      <c r="EQ7">
        <v>119.621</v>
      </c>
      <c r="ER7">
        <v>3876.07</v>
      </c>
      <c r="ES7">
        <v>174.44499999999999</v>
      </c>
      <c r="ET7">
        <v>0</v>
      </c>
      <c r="EU7">
        <v>0</v>
      </c>
      <c r="EV7">
        <v>0</v>
      </c>
      <c r="EW7">
        <v>111.371</v>
      </c>
      <c r="EX7">
        <v>0</v>
      </c>
      <c r="EY7">
        <v>43.669699999999999</v>
      </c>
      <c r="EZ7">
        <v>0</v>
      </c>
      <c r="FA7">
        <v>0</v>
      </c>
      <c r="FB7">
        <v>329.48599999999999</v>
      </c>
      <c r="FC7">
        <v>0</v>
      </c>
      <c r="FD7">
        <v>0</v>
      </c>
      <c r="FE7">
        <v>0</v>
      </c>
      <c r="FF7">
        <v>0</v>
      </c>
      <c r="FG7">
        <v>0</v>
      </c>
      <c r="FH7">
        <v>0</v>
      </c>
      <c r="FI7">
        <v>0</v>
      </c>
      <c r="FJ7">
        <v>0</v>
      </c>
      <c r="FK7">
        <v>0</v>
      </c>
      <c r="FL7">
        <v>0</v>
      </c>
      <c r="FM7">
        <v>16.82</v>
      </c>
      <c r="FN7">
        <v>1.6</v>
      </c>
      <c r="FO7">
        <v>1.17</v>
      </c>
      <c r="FP7">
        <v>0</v>
      </c>
      <c r="FQ7">
        <v>8.8699999999999992</v>
      </c>
      <c r="FR7">
        <v>0</v>
      </c>
      <c r="FT7">
        <v>5.46</v>
      </c>
      <c r="FU7">
        <v>13.77</v>
      </c>
      <c r="FV7">
        <v>21.48</v>
      </c>
      <c r="FW7">
        <v>1.2</v>
      </c>
      <c r="FX7">
        <v>70.37</v>
      </c>
      <c r="FY7">
        <v>0</v>
      </c>
      <c r="FZ7">
        <v>0.15347</v>
      </c>
      <c r="GA7">
        <v>1.2753799999999999E-2</v>
      </c>
      <c r="GB7">
        <v>0</v>
      </c>
      <c r="GC7">
        <v>0</v>
      </c>
      <c r="GD7">
        <v>0</v>
      </c>
      <c r="GF7">
        <v>7.4915999999999996E-2</v>
      </c>
      <c r="GG7">
        <v>0.14660000000000001</v>
      </c>
      <c r="GH7">
        <v>0.25846799999999998</v>
      </c>
      <c r="GI7">
        <v>1.0530599999999999E-2</v>
      </c>
      <c r="GJ7">
        <v>0.65673800000000004</v>
      </c>
      <c r="GK7">
        <v>351.05599999999998</v>
      </c>
      <c r="GL7">
        <v>151.226</v>
      </c>
      <c r="GM7">
        <v>111.69</v>
      </c>
      <c r="GN7">
        <v>0</v>
      </c>
      <c r="GO7">
        <v>0</v>
      </c>
      <c r="GP7">
        <v>2135</v>
      </c>
      <c r="GQ7">
        <v>930.00099999999998</v>
      </c>
      <c r="GR7">
        <v>2637.81</v>
      </c>
      <c r="GS7">
        <v>297.5</v>
      </c>
      <c r="GT7">
        <v>6614.28</v>
      </c>
      <c r="GU7">
        <v>292.16399999999999</v>
      </c>
      <c r="GV7">
        <v>0</v>
      </c>
      <c r="GW7">
        <v>0</v>
      </c>
      <c r="GX7">
        <v>0</v>
      </c>
      <c r="GY7">
        <v>165.96</v>
      </c>
      <c r="GZ7">
        <v>0</v>
      </c>
      <c r="HA7">
        <v>65.400000000000006</v>
      </c>
      <c r="HB7">
        <v>0</v>
      </c>
      <c r="HC7">
        <v>0</v>
      </c>
      <c r="HD7">
        <v>523.524</v>
      </c>
      <c r="HE7">
        <v>0</v>
      </c>
      <c r="HF7">
        <v>0</v>
      </c>
      <c r="HG7">
        <v>0</v>
      </c>
      <c r="HH7">
        <v>0</v>
      </c>
      <c r="HI7">
        <v>0</v>
      </c>
      <c r="HJ7">
        <v>0</v>
      </c>
      <c r="HK7">
        <v>0</v>
      </c>
      <c r="HL7">
        <v>0</v>
      </c>
      <c r="HM7">
        <v>0</v>
      </c>
      <c r="HN7">
        <v>0</v>
      </c>
      <c r="HO7">
        <v>28.98</v>
      </c>
      <c r="HP7">
        <v>8.16</v>
      </c>
      <c r="HQ7">
        <v>1.17</v>
      </c>
      <c r="HR7">
        <v>0</v>
      </c>
      <c r="HS7">
        <v>13.22</v>
      </c>
      <c r="HT7">
        <v>23.33</v>
      </c>
      <c r="HU7">
        <v>14.9</v>
      </c>
      <c r="HV7">
        <v>28.15</v>
      </c>
      <c r="HW7">
        <v>2.8</v>
      </c>
      <c r="HX7">
        <v>120.71</v>
      </c>
      <c r="HY7">
        <v>0</v>
      </c>
      <c r="HZ7">
        <v>0.64194300000000004</v>
      </c>
      <c r="IA7">
        <v>1.2753799999999999E-2</v>
      </c>
      <c r="IB7">
        <v>0</v>
      </c>
      <c r="IC7">
        <v>0</v>
      </c>
      <c r="ID7">
        <v>0.33579999999999999</v>
      </c>
      <c r="IE7">
        <v>0.11074100000000001</v>
      </c>
      <c r="IF7">
        <v>0.35138000000000003</v>
      </c>
      <c r="IG7">
        <v>4.1461199999999997E-3</v>
      </c>
      <c r="IH7">
        <v>1.4567600000000001</v>
      </c>
      <c r="II7">
        <v>48.244599999999998</v>
      </c>
      <c r="IJ7">
        <v>0</v>
      </c>
      <c r="IK7">
        <v>48.244599999999998</v>
      </c>
    </row>
    <row r="8" spans="1:245" x14ac:dyDescent="0.25">
      <c r="A8" s="9">
        <v>42613.708912037036</v>
      </c>
      <c r="B8" t="s">
        <v>336</v>
      </c>
      <c r="C8" t="s">
        <v>721</v>
      </c>
      <c r="G8" t="s">
        <v>104</v>
      </c>
      <c r="H8" t="s">
        <v>105</v>
      </c>
      <c r="I8">
        <v>0</v>
      </c>
      <c r="J8">
        <v>44.633899999999997</v>
      </c>
      <c r="K8">
        <v>108.196</v>
      </c>
      <c r="L8">
        <v>0</v>
      </c>
      <c r="M8">
        <v>111.69</v>
      </c>
      <c r="N8">
        <v>0</v>
      </c>
      <c r="O8">
        <v>0</v>
      </c>
      <c r="R8">
        <v>505.55700000000002</v>
      </c>
      <c r="S8">
        <v>919.42700000000002</v>
      </c>
      <c r="T8">
        <v>2025.88</v>
      </c>
      <c r="U8">
        <v>119.621</v>
      </c>
      <c r="V8">
        <v>3790.37</v>
      </c>
      <c r="W8">
        <v>126.003</v>
      </c>
      <c r="X8">
        <v>0</v>
      </c>
      <c r="Y8">
        <v>0</v>
      </c>
      <c r="Z8">
        <v>0</v>
      </c>
      <c r="AA8">
        <v>119.652</v>
      </c>
      <c r="AB8">
        <v>0</v>
      </c>
      <c r="AC8">
        <v>43.669699999999999</v>
      </c>
      <c r="AD8">
        <v>0</v>
      </c>
      <c r="AE8">
        <v>0</v>
      </c>
      <c r="AF8">
        <v>289.32499999999999</v>
      </c>
      <c r="AG8">
        <v>0</v>
      </c>
      <c r="AH8">
        <v>0</v>
      </c>
      <c r="AI8">
        <v>0</v>
      </c>
      <c r="AJ8">
        <v>0</v>
      </c>
      <c r="AK8">
        <v>0</v>
      </c>
      <c r="AL8">
        <v>0</v>
      </c>
      <c r="AM8">
        <v>0</v>
      </c>
      <c r="AN8">
        <v>0</v>
      </c>
      <c r="AO8">
        <v>0</v>
      </c>
      <c r="AP8">
        <v>0</v>
      </c>
      <c r="AQ8">
        <v>12.03</v>
      </c>
      <c r="AR8">
        <v>0</v>
      </c>
      <c r="AS8">
        <v>1.17</v>
      </c>
      <c r="AT8">
        <v>0</v>
      </c>
      <c r="AU8">
        <v>9.48</v>
      </c>
      <c r="AV8">
        <v>0</v>
      </c>
      <c r="AX8">
        <v>5.36</v>
      </c>
      <c r="AY8">
        <v>13.44</v>
      </c>
      <c r="AZ8">
        <v>21.36</v>
      </c>
      <c r="BA8">
        <v>1.19</v>
      </c>
      <c r="BB8">
        <v>64.03</v>
      </c>
      <c r="BC8">
        <v>22.68</v>
      </c>
      <c r="BQ8">
        <v>108.196</v>
      </c>
      <c r="BR8">
        <v>0</v>
      </c>
      <c r="BS8">
        <v>111.69</v>
      </c>
      <c r="BT8">
        <v>0</v>
      </c>
      <c r="BU8">
        <v>0</v>
      </c>
      <c r="BV8">
        <v>505.55700000000002</v>
      </c>
      <c r="BW8">
        <v>919.42700000000002</v>
      </c>
      <c r="BX8">
        <v>2025.88</v>
      </c>
      <c r="BY8">
        <v>119.621</v>
      </c>
      <c r="BZ8">
        <v>3790.37</v>
      </c>
      <c r="CA8">
        <v>126.003</v>
      </c>
      <c r="CB8">
        <v>0</v>
      </c>
      <c r="CC8">
        <v>0</v>
      </c>
      <c r="CD8">
        <v>0</v>
      </c>
      <c r="CE8">
        <v>119.652</v>
      </c>
      <c r="CF8">
        <v>0</v>
      </c>
      <c r="CG8">
        <v>43.669699999999999</v>
      </c>
      <c r="CH8">
        <v>0</v>
      </c>
      <c r="CI8">
        <v>0</v>
      </c>
      <c r="CJ8">
        <v>289.32499999999999</v>
      </c>
      <c r="CK8">
        <v>0</v>
      </c>
      <c r="CL8">
        <v>0</v>
      </c>
      <c r="CM8">
        <v>0</v>
      </c>
      <c r="CN8">
        <v>0</v>
      </c>
      <c r="CO8">
        <v>0</v>
      </c>
      <c r="CP8">
        <v>0</v>
      </c>
      <c r="CQ8">
        <v>0</v>
      </c>
      <c r="CR8">
        <v>0</v>
      </c>
      <c r="CS8">
        <v>0</v>
      </c>
      <c r="CT8">
        <v>0</v>
      </c>
      <c r="CU8">
        <v>12.03</v>
      </c>
      <c r="CV8">
        <v>0</v>
      </c>
      <c r="CW8">
        <v>1.17</v>
      </c>
      <c r="CX8">
        <v>0</v>
      </c>
      <c r="CY8">
        <v>9.48</v>
      </c>
      <c r="CZ8">
        <v>5.36</v>
      </c>
      <c r="DA8">
        <v>13.44</v>
      </c>
      <c r="DB8">
        <v>21.36</v>
      </c>
      <c r="DC8">
        <v>1.19</v>
      </c>
      <c r="DD8">
        <v>64.03</v>
      </c>
      <c r="DE8">
        <v>22.68</v>
      </c>
      <c r="DQ8" t="s">
        <v>716</v>
      </c>
      <c r="DR8" t="s">
        <v>717</v>
      </c>
      <c r="DS8" t="s">
        <v>22</v>
      </c>
      <c r="DT8">
        <v>0</v>
      </c>
      <c r="DU8">
        <v>0</v>
      </c>
      <c r="DV8">
        <v>0</v>
      </c>
      <c r="DW8">
        <v>0</v>
      </c>
      <c r="EG8">
        <v>108.196</v>
      </c>
      <c r="EH8">
        <v>0</v>
      </c>
      <c r="EI8">
        <v>111.69</v>
      </c>
      <c r="EJ8">
        <v>0</v>
      </c>
      <c r="EK8">
        <v>0</v>
      </c>
      <c r="EL8">
        <v>0</v>
      </c>
      <c r="EN8">
        <v>505.55700000000002</v>
      </c>
      <c r="EO8">
        <v>919.42700000000002</v>
      </c>
      <c r="EP8">
        <v>2025.88</v>
      </c>
      <c r="EQ8">
        <v>119.621</v>
      </c>
      <c r="ER8">
        <v>3790.37</v>
      </c>
      <c r="ES8">
        <v>126.003</v>
      </c>
      <c r="ET8">
        <v>0</v>
      </c>
      <c r="EU8">
        <v>0</v>
      </c>
      <c r="EV8">
        <v>0</v>
      </c>
      <c r="EW8">
        <v>119.652</v>
      </c>
      <c r="EX8">
        <v>0</v>
      </c>
      <c r="EY8">
        <v>43.669699999999999</v>
      </c>
      <c r="EZ8">
        <v>0</v>
      </c>
      <c r="FA8">
        <v>0</v>
      </c>
      <c r="FB8">
        <v>289.32499999999999</v>
      </c>
      <c r="FC8">
        <v>0</v>
      </c>
      <c r="FD8">
        <v>0</v>
      </c>
      <c r="FE8">
        <v>0</v>
      </c>
      <c r="FF8">
        <v>0</v>
      </c>
      <c r="FG8">
        <v>0</v>
      </c>
      <c r="FH8">
        <v>0</v>
      </c>
      <c r="FI8">
        <v>0</v>
      </c>
      <c r="FJ8">
        <v>0</v>
      </c>
      <c r="FK8">
        <v>0</v>
      </c>
      <c r="FL8">
        <v>0</v>
      </c>
      <c r="FM8">
        <v>12.03</v>
      </c>
      <c r="FN8">
        <v>0</v>
      </c>
      <c r="FO8">
        <v>1.17</v>
      </c>
      <c r="FP8">
        <v>0</v>
      </c>
      <c r="FQ8">
        <v>9.48</v>
      </c>
      <c r="FR8">
        <v>0</v>
      </c>
      <c r="FT8">
        <v>5.36</v>
      </c>
      <c r="FU8">
        <v>13.44</v>
      </c>
      <c r="FV8">
        <v>21.36</v>
      </c>
      <c r="FW8">
        <v>1.19</v>
      </c>
      <c r="FX8">
        <v>64.03</v>
      </c>
      <c r="FY8">
        <v>0</v>
      </c>
      <c r="FZ8">
        <v>0</v>
      </c>
      <c r="GA8">
        <v>1.2753799999999999E-2</v>
      </c>
      <c r="GB8">
        <v>0</v>
      </c>
      <c r="GC8">
        <v>0</v>
      </c>
      <c r="GD8">
        <v>0</v>
      </c>
      <c r="GF8">
        <v>7.4915999999999996E-2</v>
      </c>
      <c r="GG8">
        <v>0.138463</v>
      </c>
      <c r="GH8">
        <v>0.25846799999999998</v>
      </c>
      <c r="GI8">
        <v>1.0530599999999999E-2</v>
      </c>
      <c r="GJ8">
        <v>0.49513099999999999</v>
      </c>
      <c r="GK8">
        <v>402.94099999999997</v>
      </c>
      <c r="GL8">
        <v>0</v>
      </c>
      <c r="GM8">
        <v>111.69</v>
      </c>
      <c r="GN8">
        <v>0</v>
      </c>
      <c r="GO8">
        <v>0</v>
      </c>
      <c r="GP8">
        <v>2135</v>
      </c>
      <c r="GQ8">
        <v>930.00099999999998</v>
      </c>
      <c r="GR8">
        <v>2637.81</v>
      </c>
      <c r="GS8">
        <v>297.5</v>
      </c>
      <c r="GT8">
        <v>6514.94</v>
      </c>
      <c r="GU8">
        <v>335.36399999999998</v>
      </c>
      <c r="GV8">
        <v>0</v>
      </c>
      <c r="GW8">
        <v>0</v>
      </c>
      <c r="GX8">
        <v>0</v>
      </c>
      <c r="GY8">
        <v>174.023</v>
      </c>
      <c r="GZ8">
        <v>0</v>
      </c>
      <c r="HA8">
        <v>65.400000000000006</v>
      </c>
      <c r="HB8">
        <v>0</v>
      </c>
      <c r="HC8">
        <v>0</v>
      </c>
      <c r="HD8">
        <v>574.78800000000001</v>
      </c>
      <c r="HE8">
        <v>0</v>
      </c>
      <c r="HF8">
        <v>0</v>
      </c>
      <c r="HG8">
        <v>0</v>
      </c>
      <c r="HH8">
        <v>0</v>
      </c>
      <c r="HI8">
        <v>0</v>
      </c>
      <c r="HJ8">
        <v>0</v>
      </c>
      <c r="HK8">
        <v>0</v>
      </c>
      <c r="HL8">
        <v>0</v>
      </c>
      <c r="HM8">
        <v>0</v>
      </c>
      <c r="HN8">
        <v>0</v>
      </c>
      <c r="HO8">
        <v>32.380000000000003</v>
      </c>
      <c r="HP8">
        <v>0</v>
      </c>
      <c r="HQ8">
        <v>1.17</v>
      </c>
      <c r="HR8">
        <v>0</v>
      </c>
      <c r="HS8">
        <v>13.79</v>
      </c>
      <c r="HT8">
        <v>22.84</v>
      </c>
      <c r="HU8">
        <v>14.87</v>
      </c>
      <c r="HV8">
        <v>27.86</v>
      </c>
      <c r="HW8">
        <v>2.78</v>
      </c>
      <c r="HX8">
        <v>115.69</v>
      </c>
      <c r="HY8" s="23">
        <v>2.6512700000000002E-15</v>
      </c>
      <c r="HZ8">
        <v>0</v>
      </c>
      <c r="IA8">
        <v>1.2753799999999999E-2</v>
      </c>
      <c r="IB8">
        <v>0</v>
      </c>
      <c r="IC8">
        <v>0</v>
      </c>
      <c r="ID8">
        <v>0.33579999999999999</v>
      </c>
      <c r="IE8">
        <v>0.11074100000000001</v>
      </c>
      <c r="IF8">
        <v>0.35138000000000003</v>
      </c>
      <c r="IG8">
        <v>4.1461199999999997E-3</v>
      </c>
      <c r="IH8">
        <v>0.81482200000000005</v>
      </c>
      <c r="II8">
        <v>44.633899999999997</v>
      </c>
      <c r="IJ8">
        <v>0</v>
      </c>
      <c r="IK8">
        <v>44.633899999999997</v>
      </c>
    </row>
    <row r="9" spans="1:245" x14ac:dyDescent="0.25">
      <c r="A9" s="9">
        <v>42613.708912037036</v>
      </c>
      <c r="B9" t="s">
        <v>337</v>
      </c>
      <c r="C9" t="s">
        <v>722</v>
      </c>
      <c r="G9" t="s">
        <v>104</v>
      </c>
      <c r="H9" t="s">
        <v>105</v>
      </c>
      <c r="I9">
        <v>0</v>
      </c>
      <c r="J9">
        <v>51.020899999999997</v>
      </c>
      <c r="K9">
        <v>67.737799999999993</v>
      </c>
      <c r="L9">
        <v>35.925899999999999</v>
      </c>
      <c r="M9">
        <v>111.69</v>
      </c>
      <c r="N9">
        <v>0</v>
      </c>
      <c r="O9">
        <v>0</v>
      </c>
      <c r="R9">
        <v>505.55700000000002</v>
      </c>
      <c r="S9">
        <v>953.52599999999995</v>
      </c>
      <c r="T9">
        <v>2025.88</v>
      </c>
      <c r="U9">
        <v>119.621</v>
      </c>
      <c r="V9">
        <v>3819.94</v>
      </c>
      <c r="W9">
        <v>78.880399999999995</v>
      </c>
      <c r="X9">
        <v>0</v>
      </c>
      <c r="Y9">
        <v>0</v>
      </c>
      <c r="Z9">
        <v>0</v>
      </c>
      <c r="AA9">
        <v>106.27500000000001</v>
      </c>
      <c r="AB9">
        <v>0</v>
      </c>
      <c r="AC9">
        <v>43.669699999999999</v>
      </c>
      <c r="AD9">
        <v>0</v>
      </c>
      <c r="AE9">
        <v>0</v>
      </c>
      <c r="AF9">
        <v>228.82499999999999</v>
      </c>
      <c r="AG9">
        <v>0</v>
      </c>
      <c r="AH9">
        <v>0</v>
      </c>
      <c r="AI9">
        <v>0</v>
      </c>
      <c r="AJ9">
        <v>0</v>
      </c>
      <c r="AK9">
        <v>0</v>
      </c>
      <c r="AL9">
        <v>0</v>
      </c>
      <c r="AM9">
        <v>0</v>
      </c>
      <c r="AN9">
        <v>0</v>
      </c>
      <c r="AO9">
        <v>0</v>
      </c>
      <c r="AP9">
        <v>0</v>
      </c>
      <c r="AQ9">
        <v>7.7</v>
      </c>
      <c r="AR9">
        <v>2.16</v>
      </c>
      <c r="AS9">
        <v>1.1299999999999999</v>
      </c>
      <c r="AT9">
        <v>0</v>
      </c>
      <c r="AU9">
        <v>8.5</v>
      </c>
      <c r="AV9">
        <v>0</v>
      </c>
      <c r="AX9">
        <v>5.27</v>
      </c>
      <c r="AY9">
        <v>13.63</v>
      </c>
      <c r="AZ9">
        <v>20.78</v>
      </c>
      <c r="BA9">
        <v>1.1499999999999999</v>
      </c>
      <c r="BB9">
        <v>60.32</v>
      </c>
      <c r="BC9">
        <v>19.489999999999998</v>
      </c>
      <c r="BQ9">
        <v>67.737700000000004</v>
      </c>
      <c r="BR9">
        <v>35.925899999999999</v>
      </c>
      <c r="BS9">
        <v>111.69</v>
      </c>
      <c r="BT9">
        <v>0</v>
      </c>
      <c r="BU9">
        <v>0</v>
      </c>
      <c r="BV9">
        <v>505.55700000000002</v>
      </c>
      <c r="BW9">
        <v>953.52599999999995</v>
      </c>
      <c r="BX9">
        <v>2025.88</v>
      </c>
      <c r="BY9">
        <v>119.621</v>
      </c>
      <c r="BZ9">
        <v>3819.94</v>
      </c>
      <c r="CA9">
        <v>78.880300000000005</v>
      </c>
      <c r="CB9">
        <v>0</v>
      </c>
      <c r="CC9">
        <v>0</v>
      </c>
      <c r="CD9">
        <v>0</v>
      </c>
      <c r="CE9">
        <v>106.27500000000001</v>
      </c>
      <c r="CF9">
        <v>0</v>
      </c>
      <c r="CG9">
        <v>43.669699999999999</v>
      </c>
      <c r="CH9">
        <v>0</v>
      </c>
      <c r="CI9">
        <v>0</v>
      </c>
      <c r="CJ9">
        <v>228.82499999999999</v>
      </c>
      <c r="CK9">
        <v>0</v>
      </c>
      <c r="CL9">
        <v>0</v>
      </c>
      <c r="CM9">
        <v>0</v>
      </c>
      <c r="CN9">
        <v>0</v>
      </c>
      <c r="CO9">
        <v>0</v>
      </c>
      <c r="CP9">
        <v>0</v>
      </c>
      <c r="CQ9">
        <v>0</v>
      </c>
      <c r="CR9">
        <v>0</v>
      </c>
      <c r="CS9">
        <v>0</v>
      </c>
      <c r="CT9">
        <v>0</v>
      </c>
      <c r="CU9">
        <v>7.7</v>
      </c>
      <c r="CV9">
        <v>2.16</v>
      </c>
      <c r="CW9">
        <v>1.1299999999999999</v>
      </c>
      <c r="CX9">
        <v>0</v>
      </c>
      <c r="CY9">
        <v>8.5</v>
      </c>
      <c r="CZ9">
        <v>5.27</v>
      </c>
      <c r="DA9">
        <v>13.63</v>
      </c>
      <c r="DB9">
        <v>20.78</v>
      </c>
      <c r="DC9">
        <v>1.1499999999999999</v>
      </c>
      <c r="DD9">
        <v>60.32</v>
      </c>
      <c r="DE9">
        <v>19.489999999999998</v>
      </c>
      <c r="DQ9" t="s">
        <v>716</v>
      </c>
      <c r="DR9" t="s">
        <v>717</v>
      </c>
      <c r="DS9" t="s">
        <v>22</v>
      </c>
      <c r="DT9">
        <v>0</v>
      </c>
      <c r="DU9">
        <v>0</v>
      </c>
      <c r="DV9">
        <v>0</v>
      </c>
      <c r="DW9">
        <v>0</v>
      </c>
      <c r="EG9">
        <v>67.737799999999993</v>
      </c>
      <c r="EH9">
        <v>35.925899999999999</v>
      </c>
      <c r="EI9">
        <v>111.69</v>
      </c>
      <c r="EJ9">
        <v>0</v>
      </c>
      <c r="EK9">
        <v>0</v>
      </c>
      <c r="EL9">
        <v>0</v>
      </c>
      <c r="EN9">
        <v>505.55700000000002</v>
      </c>
      <c r="EO9">
        <v>953.52599999999995</v>
      </c>
      <c r="EP9">
        <v>2025.88</v>
      </c>
      <c r="EQ9">
        <v>119.621</v>
      </c>
      <c r="ER9">
        <v>3819.94</v>
      </c>
      <c r="ES9">
        <v>78.880399999999995</v>
      </c>
      <c r="ET9">
        <v>0</v>
      </c>
      <c r="EU9">
        <v>0</v>
      </c>
      <c r="EV9">
        <v>0</v>
      </c>
      <c r="EW9">
        <v>106.27500000000001</v>
      </c>
      <c r="EX9">
        <v>0</v>
      </c>
      <c r="EY9">
        <v>43.669699999999999</v>
      </c>
      <c r="EZ9">
        <v>0</v>
      </c>
      <c r="FA9">
        <v>0</v>
      </c>
      <c r="FB9">
        <v>228.82499999999999</v>
      </c>
      <c r="FC9">
        <v>0</v>
      </c>
      <c r="FD9">
        <v>0</v>
      </c>
      <c r="FE9">
        <v>0</v>
      </c>
      <c r="FF9">
        <v>0</v>
      </c>
      <c r="FG9">
        <v>0</v>
      </c>
      <c r="FH9">
        <v>0</v>
      </c>
      <c r="FI9">
        <v>0</v>
      </c>
      <c r="FJ9">
        <v>0</v>
      </c>
      <c r="FK9">
        <v>0</v>
      </c>
      <c r="FL9">
        <v>0</v>
      </c>
      <c r="FM9">
        <v>7.7</v>
      </c>
      <c r="FN9">
        <v>2.16</v>
      </c>
      <c r="FO9">
        <v>1.1299999999999999</v>
      </c>
      <c r="FP9">
        <v>0</v>
      </c>
      <c r="FQ9">
        <v>8.5</v>
      </c>
      <c r="FR9">
        <v>0</v>
      </c>
      <c r="FT9">
        <v>5.27</v>
      </c>
      <c r="FU9">
        <v>13.63</v>
      </c>
      <c r="FV9">
        <v>20.78</v>
      </c>
      <c r="FW9">
        <v>1.1499999999999999</v>
      </c>
      <c r="FX9">
        <v>60.32</v>
      </c>
      <c r="FY9">
        <v>0</v>
      </c>
      <c r="FZ9">
        <v>0.17299300000000001</v>
      </c>
      <c r="GA9">
        <v>1.2753799999999999E-2</v>
      </c>
      <c r="GB9">
        <v>0</v>
      </c>
      <c r="GC9">
        <v>0</v>
      </c>
      <c r="GD9">
        <v>0</v>
      </c>
      <c r="GF9">
        <v>7.4915999999999996E-2</v>
      </c>
      <c r="GG9">
        <v>0.14454600000000001</v>
      </c>
      <c r="GH9">
        <v>0.25846799999999998</v>
      </c>
      <c r="GI9">
        <v>1.0530599999999999E-2</v>
      </c>
      <c r="GJ9">
        <v>0.67420800000000003</v>
      </c>
      <c r="GK9">
        <v>148.465</v>
      </c>
      <c r="GL9">
        <v>90.926299999999998</v>
      </c>
      <c r="GM9">
        <v>111.69</v>
      </c>
      <c r="GN9">
        <v>0</v>
      </c>
      <c r="GO9">
        <v>0</v>
      </c>
      <c r="GP9">
        <v>2135</v>
      </c>
      <c r="GQ9">
        <v>930.00099999999998</v>
      </c>
      <c r="GR9">
        <v>2637.81</v>
      </c>
      <c r="GS9">
        <v>297.5</v>
      </c>
      <c r="GT9">
        <v>6351.39</v>
      </c>
      <c r="GU9">
        <v>123.557</v>
      </c>
      <c r="GV9">
        <v>0</v>
      </c>
      <c r="GW9">
        <v>0</v>
      </c>
      <c r="GX9">
        <v>0</v>
      </c>
      <c r="GY9">
        <v>161.15600000000001</v>
      </c>
      <c r="GZ9">
        <v>0</v>
      </c>
      <c r="HA9">
        <v>65.400000000000006</v>
      </c>
      <c r="HB9">
        <v>0</v>
      </c>
      <c r="HC9">
        <v>0</v>
      </c>
      <c r="HD9">
        <v>350.113</v>
      </c>
      <c r="HE9">
        <v>0</v>
      </c>
      <c r="HF9">
        <v>0</v>
      </c>
      <c r="HG9">
        <v>0</v>
      </c>
      <c r="HH9">
        <v>0</v>
      </c>
      <c r="HI9">
        <v>0</v>
      </c>
      <c r="HJ9">
        <v>0</v>
      </c>
      <c r="HK9">
        <v>0</v>
      </c>
      <c r="HL9">
        <v>0</v>
      </c>
      <c r="HM9">
        <v>0</v>
      </c>
      <c r="HN9">
        <v>0</v>
      </c>
      <c r="HO9">
        <v>12.35</v>
      </c>
      <c r="HP9">
        <v>5.55</v>
      </c>
      <c r="HQ9">
        <v>1.1299999999999999</v>
      </c>
      <c r="HR9">
        <v>0</v>
      </c>
      <c r="HS9">
        <v>12.88</v>
      </c>
      <c r="HT9">
        <v>22.42</v>
      </c>
      <c r="HU9">
        <v>14.59</v>
      </c>
      <c r="HV9">
        <v>27.08</v>
      </c>
      <c r="HW9">
        <v>2.74</v>
      </c>
      <c r="HX9">
        <v>98.74</v>
      </c>
      <c r="HY9">
        <v>0</v>
      </c>
      <c r="HZ9">
        <v>0.29978900000000003</v>
      </c>
      <c r="IA9">
        <v>1.2753799999999999E-2</v>
      </c>
      <c r="IB9">
        <v>0</v>
      </c>
      <c r="IC9">
        <v>0</v>
      </c>
      <c r="ID9">
        <v>0.33579999999999999</v>
      </c>
      <c r="IE9">
        <v>0.11074100000000001</v>
      </c>
      <c r="IF9">
        <v>0.35138000000000003</v>
      </c>
      <c r="IG9">
        <v>4.1461199999999997E-3</v>
      </c>
      <c r="IH9">
        <v>1.1146100000000001</v>
      </c>
      <c r="II9">
        <v>51.020899999999997</v>
      </c>
      <c r="IJ9">
        <v>0</v>
      </c>
      <c r="IK9">
        <v>51.020899999999997</v>
      </c>
    </row>
    <row r="10" spans="1:245" x14ac:dyDescent="0.25">
      <c r="A10" s="9">
        <v>42613.708912037036</v>
      </c>
      <c r="B10" t="s">
        <v>338</v>
      </c>
      <c r="C10" t="s">
        <v>723</v>
      </c>
      <c r="G10" t="s">
        <v>104</v>
      </c>
      <c r="H10" t="s">
        <v>105</v>
      </c>
      <c r="I10">
        <v>0</v>
      </c>
      <c r="J10">
        <v>49.796500000000002</v>
      </c>
      <c r="K10">
        <v>25.065000000000001</v>
      </c>
      <c r="L10">
        <v>3.65082</v>
      </c>
      <c r="M10">
        <v>111.69</v>
      </c>
      <c r="N10">
        <v>0</v>
      </c>
      <c r="O10">
        <v>0</v>
      </c>
      <c r="R10">
        <v>505.55700000000002</v>
      </c>
      <c r="S10">
        <v>955.10199999999998</v>
      </c>
      <c r="T10">
        <v>2025.88</v>
      </c>
      <c r="U10">
        <v>119.621</v>
      </c>
      <c r="V10">
        <v>3746.57</v>
      </c>
      <c r="W10">
        <v>29.187200000000001</v>
      </c>
      <c r="X10">
        <v>0</v>
      </c>
      <c r="Y10">
        <v>0</v>
      </c>
      <c r="Z10">
        <v>0</v>
      </c>
      <c r="AA10">
        <v>104.54600000000001</v>
      </c>
      <c r="AB10">
        <v>0</v>
      </c>
      <c r="AC10">
        <v>43.669699999999999</v>
      </c>
      <c r="AD10">
        <v>0</v>
      </c>
      <c r="AE10">
        <v>0</v>
      </c>
      <c r="AF10">
        <v>177.40299999999999</v>
      </c>
      <c r="AG10">
        <v>0</v>
      </c>
      <c r="AH10">
        <v>0</v>
      </c>
      <c r="AI10">
        <v>0</v>
      </c>
      <c r="AJ10">
        <v>0</v>
      </c>
      <c r="AK10">
        <v>0</v>
      </c>
      <c r="AL10">
        <v>0</v>
      </c>
      <c r="AM10">
        <v>0</v>
      </c>
      <c r="AN10">
        <v>0</v>
      </c>
      <c r="AO10">
        <v>0</v>
      </c>
      <c r="AP10">
        <v>0</v>
      </c>
      <c r="AQ10">
        <v>2.75</v>
      </c>
      <c r="AR10">
        <v>0.3</v>
      </c>
      <c r="AS10">
        <v>1.17</v>
      </c>
      <c r="AT10">
        <v>0</v>
      </c>
      <c r="AU10">
        <v>8.1999999999999993</v>
      </c>
      <c r="AV10">
        <v>0</v>
      </c>
      <c r="AX10">
        <v>5.54</v>
      </c>
      <c r="AY10">
        <v>13.89</v>
      </c>
      <c r="AZ10">
        <v>21.65</v>
      </c>
      <c r="BA10">
        <v>1.22</v>
      </c>
      <c r="BB10">
        <v>54.72</v>
      </c>
      <c r="BC10">
        <v>12.42</v>
      </c>
      <c r="BQ10">
        <v>25.065000000000001</v>
      </c>
      <c r="BR10">
        <v>3.65082</v>
      </c>
      <c r="BS10">
        <v>111.69</v>
      </c>
      <c r="BT10">
        <v>0</v>
      </c>
      <c r="BU10">
        <v>0</v>
      </c>
      <c r="BV10">
        <v>505.55700000000002</v>
      </c>
      <c r="BW10">
        <v>955.10199999999998</v>
      </c>
      <c r="BX10">
        <v>2025.88</v>
      </c>
      <c r="BY10">
        <v>119.621</v>
      </c>
      <c r="BZ10">
        <v>3746.57</v>
      </c>
      <c r="CA10">
        <v>29.187200000000001</v>
      </c>
      <c r="CB10">
        <v>0</v>
      </c>
      <c r="CC10">
        <v>0</v>
      </c>
      <c r="CD10">
        <v>0</v>
      </c>
      <c r="CE10">
        <v>104.54600000000001</v>
      </c>
      <c r="CF10">
        <v>0</v>
      </c>
      <c r="CG10">
        <v>43.669699999999999</v>
      </c>
      <c r="CH10">
        <v>0</v>
      </c>
      <c r="CI10">
        <v>0</v>
      </c>
      <c r="CJ10">
        <v>177.40299999999999</v>
      </c>
      <c r="CK10">
        <v>0</v>
      </c>
      <c r="CL10">
        <v>0</v>
      </c>
      <c r="CM10">
        <v>0</v>
      </c>
      <c r="CN10">
        <v>0</v>
      </c>
      <c r="CO10">
        <v>0</v>
      </c>
      <c r="CP10">
        <v>0</v>
      </c>
      <c r="CQ10">
        <v>0</v>
      </c>
      <c r="CR10">
        <v>0</v>
      </c>
      <c r="CS10">
        <v>0</v>
      </c>
      <c r="CT10">
        <v>0</v>
      </c>
      <c r="CU10">
        <v>2.75</v>
      </c>
      <c r="CV10">
        <v>0.3</v>
      </c>
      <c r="CW10">
        <v>1.17</v>
      </c>
      <c r="CX10">
        <v>0</v>
      </c>
      <c r="CY10">
        <v>8.1999999999999993</v>
      </c>
      <c r="CZ10">
        <v>5.54</v>
      </c>
      <c r="DA10">
        <v>13.89</v>
      </c>
      <c r="DB10">
        <v>21.65</v>
      </c>
      <c r="DC10">
        <v>1.22</v>
      </c>
      <c r="DD10">
        <v>54.72</v>
      </c>
      <c r="DE10">
        <v>12.42</v>
      </c>
      <c r="DQ10" t="s">
        <v>716</v>
      </c>
      <c r="DR10" t="s">
        <v>717</v>
      </c>
      <c r="DS10" t="s">
        <v>22</v>
      </c>
      <c r="DT10">
        <v>0</v>
      </c>
      <c r="DU10">
        <v>0</v>
      </c>
      <c r="DV10">
        <v>0</v>
      </c>
      <c r="DW10">
        <v>0</v>
      </c>
      <c r="EG10">
        <v>25.065000000000001</v>
      </c>
      <c r="EH10">
        <v>3.65082</v>
      </c>
      <c r="EI10">
        <v>111.69</v>
      </c>
      <c r="EJ10">
        <v>0</v>
      </c>
      <c r="EK10">
        <v>0</v>
      </c>
      <c r="EL10">
        <v>0</v>
      </c>
      <c r="EN10">
        <v>505.55700000000002</v>
      </c>
      <c r="EO10">
        <v>955.10199999999998</v>
      </c>
      <c r="EP10">
        <v>2025.88</v>
      </c>
      <c r="EQ10">
        <v>119.621</v>
      </c>
      <c r="ER10">
        <v>3746.57</v>
      </c>
      <c r="ES10">
        <v>29.187200000000001</v>
      </c>
      <c r="ET10">
        <v>0</v>
      </c>
      <c r="EU10">
        <v>0</v>
      </c>
      <c r="EV10">
        <v>0</v>
      </c>
      <c r="EW10">
        <v>104.54600000000001</v>
      </c>
      <c r="EX10">
        <v>0</v>
      </c>
      <c r="EY10">
        <v>43.669699999999999</v>
      </c>
      <c r="EZ10">
        <v>0</v>
      </c>
      <c r="FA10">
        <v>0</v>
      </c>
      <c r="FB10">
        <v>177.40299999999999</v>
      </c>
      <c r="FC10">
        <v>0</v>
      </c>
      <c r="FD10">
        <v>0</v>
      </c>
      <c r="FE10">
        <v>0</v>
      </c>
      <c r="FF10">
        <v>0</v>
      </c>
      <c r="FG10">
        <v>0</v>
      </c>
      <c r="FH10">
        <v>0</v>
      </c>
      <c r="FI10">
        <v>0</v>
      </c>
      <c r="FJ10">
        <v>0</v>
      </c>
      <c r="FK10">
        <v>0</v>
      </c>
      <c r="FL10">
        <v>0</v>
      </c>
      <c r="FM10">
        <v>2.75</v>
      </c>
      <c r="FN10">
        <v>0.3</v>
      </c>
      <c r="FO10">
        <v>1.17</v>
      </c>
      <c r="FP10">
        <v>0</v>
      </c>
      <c r="FQ10">
        <v>8.1999999999999993</v>
      </c>
      <c r="FR10">
        <v>0</v>
      </c>
      <c r="FT10">
        <v>5.54</v>
      </c>
      <c r="FU10">
        <v>13.89</v>
      </c>
      <c r="FV10">
        <v>21.65</v>
      </c>
      <c r="FW10">
        <v>1.22</v>
      </c>
      <c r="FX10">
        <v>54.72</v>
      </c>
      <c r="FY10">
        <v>0</v>
      </c>
      <c r="FZ10">
        <v>3.2055100000000003E-2</v>
      </c>
      <c r="GA10">
        <v>1.2753799999999999E-2</v>
      </c>
      <c r="GB10">
        <v>0</v>
      </c>
      <c r="GC10">
        <v>0</v>
      </c>
      <c r="GD10">
        <v>0</v>
      </c>
      <c r="GF10">
        <v>7.4915999999999996E-2</v>
      </c>
      <c r="GG10">
        <v>0.144064</v>
      </c>
      <c r="GH10">
        <v>0.25846799999999998</v>
      </c>
      <c r="GI10">
        <v>1.0530599999999999E-2</v>
      </c>
      <c r="GJ10">
        <v>0.53278700000000001</v>
      </c>
      <c r="GK10">
        <v>60.110500000000002</v>
      </c>
      <c r="GL10">
        <v>29.023700000000002</v>
      </c>
      <c r="GM10">
        <v>111.69</v>
      </c>
      <c r="GN10">
        <v>0</v>
      </c>
      <c r="GO10">
        <v>0</v>
      </c>
      <c r="GP10">
        <v>2135</v>
      </c>
      <c r="GQ10">
        <v>930.00099999999998</v>
      </c>
      <c r="GR10">
        <v>2637.81</v>
      </c>
      <c r="GS10">
        <v>297.5</v>
      </c>
      <c r="GT10">
        <v>6201.14</v>
      </c>
      <c r="GU10">
        <v>50.023800000000001</v>
      </c>
      <c r="GV10">
        <v>0</v>
      </c>
      <c r="GW10">
        <v>0</v>
      </c>
      <c r="GX10">
        <v>0</v>
      </c>
      <c r="GY10">
        <v>159.6</v>
      </c>
      <c r="GZ10">
        <v>0</v>
      </c>
      <c r="HA10">
        <v>65.400000000000006</v>
      </c>
      <c r="HB10">
        <v>0</v>
      </c>
      <c r="HC10">
        <v>0</v>
      </c>
      <c r="HD10">
        <v>275.024</v>
      </c>
      <c r="HE10">
        <v>0</v>
      </c>
      <c r="HF10">
        <v>0</v>
      </c>
      <c r="HG10">
        <v>0</v>
      </c>
      <c r="HH10">
        <v>0</v>
      </c>
      <c r="HI10">
        <v>0</v>
      </c>
      <c r="HJ10">
        <v>0</v>
      </c>
      <c r="HK10">
        <v>0</v>
      </c>
      <c r="HL10">
        <v>0</v>
      </c>
      <c r="HM10">
        <v>0</v>
      </c>
      <c r="HN10">
        <v>0</v>
      </c>
      <c r="HO10">
        <v>4.8499999999999996</v>
      </c>
      <c r="HP10">
        <v>2.38</v>
      </c>
      <c r="HQ10">
        <v>1.17</v>
      </c>
      <c r="HR10">
        <v>0</v>
      </c>
      <c r="HS10">
        <v>12.51</v>
      </c>
      <c r="HT10">
        <v>23.59</v>
      </c>
      <c r="HU10">
        <v>14.88</v>
      </c>
      <c r="HV10">
        <v>28.26</v>
      </c>
      <c r="HW10">
        <v>2.93</v>
      </c>
      <c r="HX10">
        <v>90.57</v>
      </c>
      <c r="HY10">
        <v>0</v>
      </c>
      <c r="HZ10">
        <v>0.133802</v>
      </c>
      <c r="IA10">
        <v>1.2753799999999999E-2</v>
      </c>
      <c r="IB10">
        <v>0</v>
      </c>
      <c r="IC10">
        <v>0</v>
      </c>
      <c r="ID10">
        <v>0.33579999999999999</v>
      </c>
      <c r="IE10">
        <v>0.11074100000000001</v>
      </c>
      <c r="IF10">
        <v>0.35138000000000003</v>
      </c>
      <c r="IG10">
        <v>4.1461199999999997E-3</v>
      </c>
      <c r="IH10">
        <v>0.94862299999999999</v>
      </c>
      <c r="II10">
        <v>49.796500000000002</v>
      </c>
      <c r="IJ10">
        <v>0</v>
      </c>
      <c r="IK10">
        <v>49.796500000000002</v>
      </c>
    </row>
    <row r="11" spans="1:245" x14ac:dyDescent="0.25">
      <c r="A11" s="9">
        <v>42613.708923611113</v>
      </c>
      <c r="B11" t="s">
        <v>339</v>
      </c>
      <c r="C11" t="s">
        <v>724</v>
      </c>
      <c r="G11" t="s">
        <v>104</v>
      </c>
      <c r="H11" t="s">
        <v>105</v>
      </c>
      <c r="I11">
        <v>0</v>
      </c>
      <c r="J11">
        <v>46.755400000000002</v>
      </c>
      <c r="K11">
        <v>35.346200000000003</v>
      </c>
      <c r="L11">
        <v>226.191</v>
      </c>
      <c r="M11">
        <v>111.69</v>
      </c>
      <c r="N11">
        <v>0</v>
      </c>
      <c r="O11">
        <v>0</v>
      </c>
      <c r="R11">
        <v>505.55700000000002</v>
      </c>
      <c r="S11">
        <v>969.94299999999998</v>
      </c>
      <c r="T11">
        <v>2025.88</v>
      </c>
      <c r="U11">
        <v>119.621</v>
      </c>
      <c r="V11">
        <v>3994.23</v>
      </c>
      <c r="W11">
        <v>41.160699999999999</v>
      </c>
      <c r="X11">
        <v>0</v>
      </c>
      <c r="Y11">
        <v>0</v>
      </c>
      <c r="Z11">
        <v>0</v>
      </c>
      <c r="AA11">
        <v>101.84099999999999</v>
      </c>
      <c r="AB11">
        <v>0</v>
      </c>
      <c r="AC11">
        <v>43.669699999999999</v>
      </c>
      <c r="AD11">
        <v>0</v>
      </c>
      <c r="AE11">
        <v>0</v>
      </c>
      <c r="AF11">
        <v>186.672</v>
      </c>
      <c r="AG11">
        <v>0</v>
      </c>
      <c r="AH11">
        <v>0</v>
      </c>
      <c r="AI11">
        <v>0</v>
      </c>
      <c r="AJ11">
        <v>0</v>
      </c>
      <c r="AK11">
        <v>0</v>
      </c>
      <c r="AL11">
        <v>0</v>
      </c>
      <c r="AM11">
        <v>0</v>
      </c>
      <c r="AN11">
        <v>0</v>
      </c>
      <c r="AO11">
        <v>0</v>
      </c>
      <c r="AP11">
        <v>0</v>
      </c>
      <c r="AQ11">
        <v>4.03</v>
      </c>
      <c r="AR11">
        <v>6.22</v>
      </c>
      <c r="AS11">
        <v>1.1299999999999999</v>
      </c>
      <c r="AT11">
        <v>0</v>
      </c>
      <c r="AU11">
        <v>8.15</v>
      </c>
      <c r="AV11">
        <v>0</v>
      </c>
      <c r="AX11">
        <v>5.32</v>
      </c>
      <c r="AY11">
        <v>13.84</v>
      </c>
      <c r="AZ11">
        <v>20.87</v>
      </c>
      <c r="BA11">
        <v>1.17</v>
      </c>
      <c r="BB11">
        <v>60.73</v>
      </c>
      <c r="BC11">
        <v>19.53</v>
      </c>
      <c r="BQ11">
        <v>35.346200000000003</v>
      </c>
      <c r="BR11">
        <v>226.191</v>
      </c>
      <c r="BS11">
        <v>111.69</v>
      </c>
      <c r="BT11">
        <v>0</v>
      </c>
      <c r="BU11">
        <v>0</v>
      </c>
      <c r="BV11">
        <v>505.55700000000002</v>
      </c>
      <c r="BW11">
        <v>969.94299999999998</v>
      </c>
      <c r="BX11">
        <v>2025.88</v>
      </c>
      <c r="BY11">
        <v>119.621</v>
      </c>
      <c r="BZ11">
        <v>3994.23</v>
      </c>
      <c r="CA11">
        <v>41.160699999999999</v>
      </c>
      <c r="CB11">
        <v>0</v>
      </c>
      <c r="CC11">
        <v>0</v>
      </c>
      <c r="CD11">
        <v>0</v>
      </c>
      <c r="CE11">
        <v>101.84099999999999</v>
      </c>
      <c r="CF11">
        <v>0</v>
      </c>
      <c r="CG11">
        <v>43.669699999999999</v>
      </c>
      <c r="CH11">
        <v>0</v>
      </c>
      <c r="CI11">
        <v>0</v>
      </c>
      <c r="CJ11">
        <v>186.672</v>
      </c>
      <c r="CK11">
        <v>0</v>
      </c>
      <c r="CL11">
        <v>0</v>
      </c>
      <c r="CM11">
        <v>0</v>
      </c>
      <c r="CN11">
        <v>0</v>
      </c>
      <c r="CO11">
        <v>0</v>
      </c>
      <c r="CP11">
        <v>0</v>
      </c>
      <c r="CQ11">
        <v>0</v>
      </c>
      <c r="CR11">
        <v>0</v>
      </c>
      <c r="CS11">
        <v>0</v>
      </c>
      <c r="CT11">
        <v>0</v>
      </c>
      <c r="CU11">
        <v>4.03</v>
      </c>
      <c r="CV11">
        <v>6.22</v>
      </c>
      <c r="CW11">
        <v>1.1299999999999999</v>
      </c>
      <c r="CX11">
        <v>0</v>
      </c>
      <c r="CY11">
        <v>8.15</v>
      </c>
      <c r="CZ11">
        <v>5.32</v>
      </c>
      <c r="DA11">
        <v>13.84</v>
      </c>
      <c r="DB11">
        <v>20.87</v>
      </c>
      <c r="DC11">
        <v>1.17</v>
      </c>
      <c r="DD11">
        <v>60.73</v>
      </c>
      <c r="DE11">
        <v>19.53</v>
      </c>
      <c r="DQ11" t="s">
        <v>716</v>
      </c>
      <c r="DR11" t="s">
        <v>717</v>
      </c>
      <c r="DS11" t="s">
        <v>22</v>
      </c>
      <c r="DT11">
        <v>0</v>
      </c>
      <c r="DU11">
        <v>0</v>
      </c>
      <c r="DV11">
        <v>0</v>
      </c>
      <c r="DW11">
        <v>0</v>
      </c>
      <c r="EG11">
        <v>35.346200000000003</v>
      </c>
      <c r="EH11">
        <v>226.191</v>
      </c>
      <c r="EI11">
        <v>111.69</v>
      </c>
      <c r="EJ11">
        <v>0</v>
      </c>
      <c r="EK11">
        <v>0</v>
      </c>
      <c r="EL11">
        <v>0</v>
      </c>
      <c r="EN11">
        <v>505.55700000000002</v>
      </c>
      <c r="EO11">
        <v>969.94299999999998</v>
      </c>
      <c r="EP11">
        <v>2025.88</v>
      </c>
      <c r="EQ11">
        <v>119.621</v>
      </c>
      <c r="ER11">
        <v>3994.23</v>
      </c>
      <c r="ES11">
        <v>41.160699999999999</v>
      </c>
      <c r="ET11">
        <v>0</v>
      </c>
      <c r="EU11">
        <v>0</v>
      </c>
      <c r="EV11">
        <v>0</v>
      </c>
      <c r="EW11">
        <v>101.84099999999999</v>
      </c>
      <c r="EX11">
        <v>0</v>
      </c>
      <c r="EY11">
        <v>43.669699999999999</v>
      </c>
      <c r="EZ11">
        <v>0</v>
      </c>
      <c r="FA11">
        <v>0</v>
      </c>
      <c r="FB11">
        <v>186.672</v>
      </c>
      <c r="FC11">
        <v>0</v>
      </c>
      <c r="FD11">
        <v>0</v>
      </c>
      <c r="FE11">
        <v>0</v>
      </c>
      <c r="FF11">
        <v>0</v>
      </c>
      <c r="FG11">
        <v>0</v>
      </c>
      <c r="FH11">
        <v>0</v>
      </c>
      <c r="FI11">
        <v>0</v>
      </c>
      <c r="FJ11">
        <v>0</v>
      </c>
      <c r="FK11">
        <v>0</v>
      </c>
      <c r="FL11">
        <v>0</v>
      </c>
      <c r="FM11">
        <v>4.03</v>
      </c>
      <c r="FN11">
        <v>6.22</v>
      </c>
      <c r="FO11">
        <v>1.1299999999999999</v>
      </c>
      <c r="FP11">
        <v>0</v>
      </c>
      <c r="FQ11">
        <v>8.15</v>
      </c>
      <c r="FR11">
        <v>0</v>
      </c>
      <c r="FT11">
        <v>5.32</v>
      </c>
      <c r="FU11">
        <v>13.84</v>
      </c>
      <c r="FV11">
        <v>20.87</v>
      </c>
      <c r="FW11">
        <v>1.17</v>
      </c>
      <c r="FX11">
        <v>60.73</v>
      </c>
      <c r="FY11">
        <v>0</v>
      </c>
      <c r="FZ11">
        <v>0.45141500000000001</v>
      </c>
      <c r="GA11">
        <v>1.2753799999999999E-2</v>
      </c>
      <c r="GB11">
        <v>0</v>
      </c>
      <c r="GC11">
        <v>0</v>
      </c>
      <c r="GD11">
        <v>0</v>
      </c>
      <c r="GF11">
        <v>7.4915999999999996E-2</v>
      </c>
      <c r="GG11">
        <v>0.149196</v>
      </c>
      <c r="GH11">
        <v>0.25846799999999998</v>
      </c>
      <c r="GI11">
        <v>1.0530599999999999E-2</v>
      </c>
      <c r="GJ11">
        <v>0.95727799999999996</v>
      </c>
      <c r="GK11">
        <v>108.01900000000001</v>
      </c>
      <c r="GL11">
        <v>654.303</v>
      </c>
      <c r="GM11">
        <v>111.69</v>
      </c>
      <c r="GN11">
        <v>0</v>
      </c>
      <c r="GO11">
        <v>0</v>
      </c>
      <c r="GP11">
        <v>2135</v>
      </c>
      <c r="GQ11">
        <v>930.00099999999998</v>
      </c>
      <c r="GR11">
        <v>2637.81</v>
      </c>
      <c r="GS11">
        <v>297.5</v>
      </c>
      <c r="GT11">
        <v>6874.32</v>
      </c>
      <c r="GU11">
        <v>89.896699999999996</v>
      </c>
      <c r="GV11">
        <v>0</v>
      </c>
      <c r="GW11">
        <v>0</v>
      </c>
      <c r="GX11">
        <v>0</v>
      </c>
      <c r="GY11">
        <v>156.83799999999999</v>
      </c>
      <c r="GZ11">
        <v>0</v>
      </c>
      <c r="HA11">
        <v>65.400000000000006</v>
      </c>
      <c r="HB11">
        <v>0</v>
      </c>
      <c r="HC11">
        <v>0</v>
      </c>
      <c r="HD11">
        <v>312.13400000000001</v>
      </c>
      <c r="HE11">
        <v>0</v>
      </c>
      <c r="HF11">
        <v>0</v>
      </c>
      <c r="HG11">
        <v>0</v>
      </c>
      <c r="HH11">
        <v>0</v>
      </c>
      <c r="HI11">
        <v>0</v>
      </c>
      <c r="HJ11">
        <v>0</v>
      </c>
      <c r="HK11">
        <v>0</v>
      </c>
      <c r="HL11">
        <v>0</v>
      </c>
      <c r="HM11">
        <v>0</v>
      </c>
      <c r="HN11">
        <v>0</v>
      </c>
      <c r="HO11">
        <v>9.02</v>
      </c>
      <c r="HP11">
        <v>22.55</v>
      </c>
      <c r="HQ11">
        <v>1.1299999999999999</v>
      </c>
      <c r="HR11">
        <v>0</v>
      </c>
      <c r="HS11">
        <v>12.55</v>
      </c>
      <c r="HT11">
        <v>22.64</v>
      </c>
      <c r="HU11">
        <v>14.62</v>
      </c>
      <c r="HV11">
        <v>27.23</v>
      </c>
      <c r="HW11">
        <v>2.79</v>
      </c>
      <c r="HX11">
        <v>112.53</v>
      </c>
      <c r="HY11">
        <v>0</v>
      </c>
      <c r="HZ11">
        <v>1.5246500000000001</v>
      </c>
      <c r="IA11">
        <v>1.2753799999999999E-2</v>
      </c>
      <c r="IB11">
        <v>0</v>
      </c>
      <c r="IC11">
        <v>0</v>
      </c>
      <c r="ID11">
        <v>0.33579999999999999</v>
      </c>
      <c r="IE11">
        <v>0.11074100000000001</v>
      </c>
      <c r="IF11">
        <v>0.35138000000000003</v>
      </c>
      <c r="IG11">
        <v>4.1461199999999997E-3</v>
      </c>
      <c r="IH11">
        <v>2.33948</v>
      </c>
      <c r="II11">
        <v>46.755400000000002</v>
      </c>
      <c r="IJ11">
        <v>0</v>
      </c>
      <c r="IK11">
        <v>46.755400000000002</v>
      </c>
    </row>
    <row r="12" spans="1:245" x14ac:dyDescent="0.25">
      <c r="A12" s="9">
        <v>42613.708854166667</v>
      </c>
      <c r="B12" t="s">
        <v>340</v>
      </c>
      <c r="C12" t="s">
        <v>725</v>
      </c>
      <c r="G12" t="s">
        <v>104</v>
      </c>
      <c r="H12" t="s">
        <v>105</v>
      </c>
      <c r="I12">
        <v>0</v>
      </c>
      <c r="J12">
        <v>47.563800000000001</v>
      </c>
      <c r="K12">
        <v>54.219000000000001</v>
      </c>
      <c r="L12">
        <v>462.12099999999998</v>
      </c>
      <c r="M12">
        <v>111.69</v>
      </c>
      <c r="N12">
        <v>0</v>
      </c>
      <c r="O12">
        <v>0</v>
      </c>
      <c r="R12">
        <v>505.55700000000002</v>
      </c>
      <c r="S12">
        <v>969.65200000000004</v>
      </c>
      <c r="T12">
        <v>2025.88</v>
      </c>
      <c r="U12">
        <v>119.621</v>
      </c>
      <c r="V12">
        <v>4248.74</v>
      </c>
      <c r="W12">
        <v>63.1571</v>
      </c>
      <c r="X12">
        <v>0</v>
      </c>
      <c r="Y12">
        <v>0</v>
      </c>
      <c r="Z12">
        <v>0</v>
      </c>
      <c r="AA12">
        <v>101.676</v>
      </c>
      <c r="AB12">
        <v>0</v>
      </c>
      <c r="AC12">
        <v>43.669699999999999</v>
      </c>
      <c r="AD12">
        <v>0</v>
      </c>
      <c r="AE12">
        <v>0</v>
      </c>
      <c r="AF12">
        <v>208.50299999999999</v>
      </c>
      <c r="AG12">
        <v>0</v>
      </c>
      <c r="AH12">
        <v>0</v>
      </c>
      <c r="AI12">
        <v>0</v>
      </c>
      <c r="AJ12">
        <v>0</v>
      </c>
      <c r="AK12">
        <v>0</v>
      </c>
      <c r="AL12">
        <v>0</v>
      </c>
      <c r="AM12">
        <v>0</v>
      </c>
      <c r="AN12">
        <v>0</v>
      </c>
      <c r="AO12">
        <v>0</v>
      </c>
      <c r="AP12">
        <v>0</v>
      </c>
      <c r="AQ12">
        <v>6.13</v>
      </c>
      <c r="AR12">
        <v>16.899999999999999</v>
      </c>
      <c r="AS12">
        <v>1.1200000000000001</v>
      </c>
      <c r="AT12">
        <v>0</v>
      </c>
      <c r="AU12">
        <v>8.15</v>
      </c>
      <c r="AV12">
        <v>0</v>
      </c>
      <c r="AX12">
        <v>5.25</v>
      </c>
      <c r="AY12">
        <v>13.72</v>
      </c>
      <c r="AZ12">
        <v>20.63</v>
      </c>
      <c r="BA12">
        <v>1.1499999999999999</v>
      </c>
      <c r="BB12">
        <v>73.05</v>
      </c>
      <c r="BC12">
        <v>32.299999999999997</v>
      </c>
      <c r="BQ12">
        <v>54.219000000000001</v>
      </c>
      <c r="BR12">
        <v>462.12099999999998</v>
      </c>
      <c r="BS12">
        <v>111.69</v>
      </c>
      <c r="BT12">
        <v>0</v>
      </c>
      <c r="BU12">
        <v>0</v>
      </c>
      <c r="BV12">
        <v>505.55700000000002</v>
      </c>
      <c r="BW12">
        <v>969.65200000000004</v>
      </c>
      <c r="BX12">
        <v>2025.88</v>
      </c>
      <c r="BY12">
        <v>119.621</v>
      </c>
      <c r="BZ12">
        <v>4248.74</v>
      </c>
      <c r="CA12">
        <v>63.1571</v>
      </c>
      <c r="CB12">
        <v>0</v>
      </c>
      <c r="CC12">
        <v>0</v>
      </c>
      <c r="CD12">
        <v>0</v>
      </c>
      <c r="CE12">
        <v>101.676</v>
      </c>
      <c r="CF12">
        <v>0</v>
      </c>
      <c r="CG12">
        <v>43.669699999999999</v>
      </c>
      <c r="CH12">
        <v>0</v>
      </c>
      <c r="CI12">
        <v>0</v>
      </c>
      <c r="CJ12">
        <v>208.50299999999999</v>
      </c>
      <c r="CK12">
        <v>0</v>
      </c>
      <c r="CL12">
        <v>0</v>
      </c>
      <c r="CM12">
        <v>0</v>
      </c>
      <c r="CN12">
        <v>0</v>
      </c>
      <c r="CO12">
        <v>0</v>
      </c>
      <c r="CP12">
        <v>0</v>
      </c>
      <c r="CQ12">
        <v>0</v>
      </c>
      <c r="CR12">
        <v>0</v>
      </c>
      <c r="CS12">
        <v>0</v>
      </c>
      <c r="CT12">
        <v>0</v>
      </c>
      <c r="CU12">
        <v>6.13</v>
      </c>
      <c r="CV12">
        <v>16.899999999999999</v>
      </c>
      <c r="CW12">
        <v>1.1200000000000001</v>
      </c>
      <c r="CX12">
        <v>0</v>
      </c>
      <c r="CY12">
        <v>8.15</v>
      </c>
      <c r="CZ12">
        <v>5.25</v>
      </c>
      <c r="DA12">
        <v>13.72</v>
      </c>
      <c r="DB12">
        <v>20.63</v>
      </c>
      <c r="DC12">
        <v>1.1499999999999999</v>
      </c>
      <c r="DD12">
        <v>73.05</v>
      </c>
      <c r="DE12">
        <v>32.299999999999997</v>
      </c>
      <c r="DQ12" t="s">
        <v>716</v>
      </c>
      <c r="DR12" t="s">
        <v>717</v>
      </c>
      <c r="DS12" t="s">
        <v>22</v>
      </c>
      <c r="DT12" s="23">
        <v>-1.1920900000000001E-7</v>
      </c>
      <c r="DU12" s="23">
        <v>-1.1920900000000001E-7</v>
      </c>
      <c r="DV12">
        <v>0</v>
      </c>
      <c r="DW12">
        <v>0</v>
      </c>
      <c r="EG12">
        <v>54.219000000000001</v>
      </c>
      <c r="EH12">
        <v>462.12099999999998</v>
      </c>
      <c r="EI12">
        <v>111.69</v>
      </c>
      <c r="EJ12">
        <v>0</v>
      </c>
      <c r="EK12">
        <v>0</v>
      </c>
      <c r="EL12">
        <v>0</v>
      </c>
      <c r="EN12">
        <v>505.55700000000002</v>
      </c>
      <c r="EO12">
        <v>969.65200000000004</v>
      </c>
      <c r="EP12">
        <v>2025.88</v>
      </c>
      <c r="EQ12">
        <v>119.621</v>
      </c>
      <c r="ER12">
        <v>4248.74</v>
      </c>
      <c r="ES12">
        <v>63.1571</v>
      </c>
      <c r="ET12">
        <v>0</v>
      </c>
      <c r="EU12">
        <v>0</v>
      </c>
      <c r="EV12">
        <v>0</v>
      </c>
      <c r="EW12">
        <v>101.676</v>
      </c>
      <c r="EX12">
        <v>0</v>
      </c>
      <c r="EY12">
        <v>43.669699999999999</v>
      </c>
      <c r="EZ12">
        <v>0</v>
      </c>
      <c r="FA12">
        <v>0</v>
      </c>
      <c r="FB12">
        <v>208.50299999999999</v>
      </c>
      <c r="FC12">
        <v>0</v>
      </c>
      <c r="FD12">
        <v>0</v>
      </c>
      <c r="FE12">
        <v>0</v>
      </c>
      <c r="FF12">
        <v>0</v>
      </c>
      <c r="FG12">
        <v>0</v>
      </c>
      <c r="FH12">
        <v>0</v>
      </c>
      <c r="FI12">
        <v>0</v>
      </c>
      <c r="FJ12">
        <v>0</v>
      </c>
      <c r="FK12">
        <v>0</v>
      </c>
      <c r="FL12">
        <v>0</v>
      </c>
      <c r="FM12">
        <v>6.13</v>
      </c>
      <c r="FN12">
        <v>16.899999999999999</v>
      </c>
      <c r="FO12">
        <v>1.1200000000000001</v>
      </c>
      <c r="FP12">
        <v>0</v>
      </c>
      <c r="FQ12">
        <v>8.15</v>
      </c>
      <c r="FR12">
        <v>0</v>
      </c>
      <c r="FT12">
        <v>5.25</v>
      </c>
      <c r="FU12">
        <v>13.72</v>
      </c>
      <c r="FV12">
        <v>20.63</v>
      </c>
      <c r="FW12">
        <v>1.1499999999999999</v>
      </c>
      <c r="FX12">
        <v>73.05</v>
      </c>
      <c r="FY12">
        <v>0</v>
      </c>
      <c r="FZ12">
        <v>1.17225</v>
      </c>
      <c r="GA12">
        <v>1.2753799999999999E-2</v>
      </c>
      <c r="GB12">
        <v>0</v>
      </c>
      <c r="GC12">
        <v>0</v>
      </c>
      <c r="GD12">
        <v>0</v>
      </c>
      <c r="GF12">
        <v>7.4915999999999996E-2</v>
      </c>
      <c r="GG12">
        <v>0.15179799999999999</v>
      </c>
      <c r="GH12">
        <v>0.25846799999999998</v>
      </c>
      <c r="GI12">
        <v>1.0530599999999999E-2</v>
      </c>
      <c r="GJ12">
        <v>1.6807099999999999</v>
      </c>
      <c r="GK12">
        <v>152.267</v>
      </c>
      <c r="GL12">
        <v>1205.06</v>
      </c>
      <c r="GM12">
        <v>111.69</v>
      </c>
      <c r="GN12">
        <v>0</v>
      </c>
      <c r="GO12">
        <v>0</v>
      </c>
      <c r="GP12">
        <v>2135</v>
      </c>
      <c r="GQ12">
        <v>930.00099999999998</v>
      </c>
      <c r="GR12">
        <v>2637.81</v>
      </c>
      <c r="GS12">
        <v>297.5</v>
      </c>
      <c r="GT12">
        <v>7469.33</v>
      </c>
      <c r="GU12">
        <v>126.76</v>
      </c>
      <c r="GV12">
        <v>0</v>
      </c>
      <c r="GW12">
        <v>0</v>
      </c>
      <c r="GX12">
        <v>0</v>
      </c>
      <c r="GY12">
        <v>156.63499999999999</v>
      </c>
      <c r="GZ12">
        <v>0</v>
      </c>
      <c r="HA12">
        <v>65.400000000000006</v>
      </c>
      <c r="HB12">
        <v>0</v>
      </c>
      <c r="HC12">
        <v>0</v>
      </c>
      <c r="HD12">
        <v>348.79500000000002</v>
      </c>
      <c r="HE12">
        <v>0</v>
      </c>
      <c r="HF12">
        <v>0</v>
      </c>
      <c r="HG12">
        <v>0</v>
      </c>
      <c r="HH12">
        <v>0</v>
      </c>
      <c r="HI12">
        <v>0</v>
      </c>
      <c r="HJ12">
        <v>0</v>
      </c>
      <c r="HK12">
        <v>0</v>
      </c>
      <c r="HL12">
        <v>0</v>
      </c>
      <c r="HM12">
        <v>0</v>
      </c>
      <c r="HN12">
        <v>0</v>
      </c>
      <c r="HO12">
        <v>12.63</v>
      </c>
      <c r="HP12">
        <v>43.11</v>
      </c>
      <c r="HQ12">
        <v>1.1200000000000001</v>
      </c>
      <c r="HR12">
        <v>0</v>
      </c>
      <c r="HS12">
        <v>12.56</v>
      </c>
      <c r="HT12">
        <v>22.39</v>
      </c>
      <c r="HU12">
        <v>14.52</v>
      </c>
      <c r="HV12">
        <v>26.97</v>
      </c>
      <c r="HW12">
        <v>2.75</v>
      </c>
      <c r="HX12">
        <v>136.05000000000001</v>
      </c>
      <c r="HY12">
        <v>0</v>
      </c>
      <c r="HZ12">
        <v>2.45269</v>
      </c>
      <c r="IA12">
        <v>1.2753799999999999E-2</v>
      </c>
      <c r="IB12">
        <v>0</v>
      </c>
      <c r="IC12">
        <v>0</v>
      </c>
      <c r="ID12">
        <v>0.33579999999999999</v>
      </c>
      <c r="IE12">
        <v>0.11074100000000001</v>
      </c>
      <c r="IF12">
        <v>0.35138000000000003</v>
      </c>
      <c r="IG12">
        <v>4.1461199999999997E-3</v>
      </c>
      <c r="IH12">
        <v>3.2675100000000001</v>
      </c>
      <c r="II12">
        <v>47.563800000000001</v>
      </c>
      <c r="IJ12">
        <v>0</v>
      </c>
      <c r="IK12">
        <v>47.563800000000001</v>
      </c>
    </row>
    <row r="13" spans="1:245" x14ac:dyDescent="0.25">
      <c r="A13" s="9">
        <v>42613.708877314813</v>
      </c>
      <c r="B13" t="s">
        <v>341</v>
      </c>
      <c r="C13" t="s">
        <v>726</v>
      </c>
      <c r="G13" t="s">
        <v>104</v>
      </c>
      <c r="H13" t="s">
        <v>105</v>
      </c>
      <c r="I13">
        <v>0</v>
      </c>
      <c r="J13">
        <v>45.825800000000001</v>
      </c>
      <c r="K13">
        <v>64.058099999999996</v>
      </c>
      <c r="L13">
        <v>580.50699999999995</v>
      </c>
      <c r="M13">
        <v>111.69</v>
      </c>
      <c r="N13">
        <v>0</v>
      </c>
      <c r="O13">
        <v>0</v>
      </c>
      <c r="R13">
        <v>505.55700000000002</v>
      </c>
      <c r="S13">
        <v>971.48599999999999</v>
      </c>
      <c r="T13">
        <v>2025.88</v>
      </c>
      <c r="U13">
        <v>119.621</v>
      </c>
      <c r="V13">
        <v>4378.8</v>
      </c>
      <c r="W13">
        <v>74.621600000000001</v>
      </c>
      <c r="X13">
        <v>0</v>
      </c>
      <c r="Y13">
        <v>0</v>
      </c>
      <c r="Z13">
        <v>0</v>
      </c>
      <c r="AA13">
        <v>100.913</v>
      </c>
      <c r="AB13">
        <v>0</v>
      </c>
      <c r="AC13">
        <v>43.669699999999999</v>
      </c>
      <c r="AD13">
        <v>0</v>
      </c>
      <c r="AE13">
        <v>0</v>
      </c>
      <c r="AF13">
        <v>219.20400000000001</v>
      </c>
      <c r="AG13">
        <v>0</v>
      </c>
      <c r="AH13">
        <v>0</v>
      </c>
      <c r="AI13">
        <v>0</v>
      </c>
      <c r="AJ13">
        <v>0</v>
      </c>
      <c r="AK13">
        <v>0</v>
      </c>
      <c r="AL13">
        <v>0</v>
      </c>
      <c r="AM13">
        <v>0</v>
      </c>
      <c r="AN13">
        <v>0</v>
      </c>
      <c r="AO13">
        <v>0</v>
      </c>
      <c r="AP13">
        <v>0</v>
      </c>
      <c r="AQ13">
        <v>7.23</v>
      </c>
      <c r="AR13">
        <v>16.27</v>
      </c>
      <c r="AS13">
        <v>1.1200000000000001</v>
      </c>
      <c r="AT13">
        <v>0</v>
      </c>
      <c r="AU13">
        <v>8.11</v>
      </c>
      <c r="AV13">
        <v>0</v>
      </c>
      <c r="AX13">
        <v>5.18</v>
      </c>
      <c r="AY13">
        <v>13.68</v>
      </c>
      <c r="AZ13">
        <v>20.54</v>
      </c>
      <c r="BA13">
        <v>1.1399999999999999</v>
      </c>
      <c r="BB13">
        <v>73.27</v>
      </c>
      <c r="BC13">
        <v>32.729999999999997</v>
      </c>
      <c r="BQ13">
        <v>64.058099999999996</v>
      </c>
      <c r="BR13">
        <v>580.50699999999995</v>
      </c>
      <c r="BS13">
        <v>111.69</v>
      </c>
      <c r="BT13">
        <v>0</v>
      </c>
      <c r="BU13">
        <v>0</v>
      </c>
      <c r="BV13">
        <v>505.55700000000002</v>
      </c>
      <c r="BW13">
        <v>971.48599999999999</v>
      </c>
      <c r="BX13">
        <v>2025.88</v>
      </c>
      <c r="BY13">
        <v>119.621</v>
      </c>
      <c r="BZ13">
        <v>4378.8</v>
      </c>
      <c r="CA13">
        <v>74.621600000000001</v>
      </c>
      <c r="CB13">
        <v>0</v>
      </c>
      <c r="CC13">
        <v>0</v>
      </c>
      <c r="CD13">
        <v>0</v>
      </c>
      <c r="CE13">
        <v>100.913</v>
      </c>
      <c r="CF13">
        <v>0</v>
      </c>
      <c r="CG13">
        <v>43.669699999999999</v>
      </c>
      <c r="CH13">
        <v>0</v>
      </c>
      <c r="CI13">
        <v>0</v>
      </c>
      <c r="CJ13">
        <v>219.20400000000001</v>
      </c>
      <c r="CK13">
        <v>0</v>
      </c>
      <c r="CL13">
        <v>0</v>
      </c>
      <c r="CM13">
        <v>0</v>
      </c>
      <c r="CN13">
        <v>0</v>
      </c>
      <c r="CO13">
        <v>0</v>
      </c>
      <c r="CP13">
        <v>0</v>
      </c>
      <c r="CQ13">
        <v>0</v>
      </c>
      <c r="CR13">
        <v>0</v>
      </c>
      <c r="CS13">
        <v>0</v>
      </c>
      <c r="CT13">
        <v>0</v>
      </c>
      <c r="CU13">
        <v>7.23</v>
      </c>
      <c r="CV13">
        <v>16.27</v>
      </c>
      <c r="CW13">
        <v>1.1200000000000001</v>
      </c>
      <c r="CX13">
        <v>0</v>
      </c>
      <c r="CY13">
        <v>8.11</v>
      </c>
      <c r="CZ13">
        <v>5.18</v>
      </c>
      <c r="DA13">
        <v>13.68</v>
      </c>
      <c r="DB13">
        <v>20.54</v>
      </c>
      <c r="DC13">
        <v>1.1399999999999999</v>
      </c>
      <c r="DD13">
        <v>73.27</v>
      </c>
      <c r="DE13">
        <v>32.729999999999997</v>
      </c>
      <c r="DQ13" t="s">
        <v>716</v>
      </c>
      <c r="DR13" t="s">
        <v>717</v>
      </c>
      <c r="DS13" t="s">
        <v>22</v>
      </c>
      <c r="DT13">
        <v>0</v>
      </c>
      <c r="DU13">
        <v>0</v>
      </c>
      <c r="DV13">
        <v>0</v>
      </c>
      <c r="DW13">
        <v>0</v>
      </c>
      <c r="EG13">
        <v>64.058099999999996</v>
      </c>
      <c r="EH13">
        <v>580.50699999999995</v>
      </c>
      <c r="EI13">
        <v>111.69</v>
      </c>
      <c r="EJ13">
        <v>0</v>
      </c>
      <c r="EK13">
        <v>0</v>
      </c>
      <c r="EL13">
        <v>0</v>
      </c>
      <c r="EN13">
        <v>505.55700000000002</v>
      </c>
      <c r="EO13">
        <v>971.48599999999999</v>
      </c>
      <c r="EP13">
        <v>2025.88</v>
      </c>
      <c r="EQ13">
        <v>119.621</v>
      </c>
      <c r="ER13">
        <v>4378.8</v>
      </c>
      <c r="ES13">
        <v>74.621600000000001</v>
      </c>
      <c r="ET13">
        <v>0</v>
      </c>
      <c r="EU13">
        <v>0</v>
      </c>
      <c r="EV13">
        <v>0</v>
      </c>
      <c r="EW13">
        <v>100.913</v>
      </c>
      <c r="EX13">
        <v>0</v>
      </c>
      <c r="EY13">
        <v>43.669699999999999</v>
      </c>
      <c r="EZ13">
        <v>0</v>
      </c>
      <c r="FA13">
        <v>0</v>
      </c>
      <c r="FB13">
        <v>219.20400000000001</v>
      </c>
      <c r="FC13">
        <v>0</v>
      </c>
      <c r="FD13">
        <v>0</v>
      </c>
      <c r="FE13">
        <v>0</v>
      </c>
      <c r="FF13">
        <v>0</v>
      </c>
      <c r="FG13">
        <v>0</v>
      </c>
      <c r="FH13">
        <v>0</v>
      </c>
      <c r="FI13">
        <v>0</v>
      </c>
      <c r="FJ13">
        <v>0</v>
      </c>
      <c r="FK13">
        <v>0</v>
      </c>
      <c r="FL13">
        <v>0</v>
      </c>
      <c r="FM13">
        <v>7.23</v>
      </c>
      <c r="FN13">
        <v>16.27</v>
      </c>
      <c r="FO13">
        <v>1.1200000000000001</v>
      </c>
      <c r="FP13">
        <v>0</v>
      </c>
      <c r="FQ13">
        <v>8.11</v>
      </c>
      <c r="FR13">
        <v>0</v>
      </c>
      <c r="FT13">
        <v>5.18</v>
      </c>
      <c r="FU13">
        <v>13.68</v>
      </c>
      <c r="FV13">
        <v>20.54</v>
      </c>
      <c r="FW13">
        <v>1.1399999999999999</v>
      </c>
      <c r="FX13">
        <v>73.27</v>
      </c>
      <c r="FY13">
        <v>0</v>
      </c>
      <c r="FZ13">
        <v>1.1548700000000001</v>
      </c>
      <c r="GA13">
        <v>1.2753799999999999E-2</v>
      </c>
      <c r="GB13">
        <v>0</v>
      </c>
      <c r="GC13">
        <v>0</v>
      </c>
      <c r="GD13">
        <v>0</v>
      </c>
      <c r="GF13">
        <v>7.4915999999999996E-2</v>
      </c>
      <c r="GG13">
        <v>0.15229400000000001</v>
      </c>
      <c r="GH13">
        <v>0.25846799999999998</v>
      </c>
      <c r="GI13">
        <v>1.0530599999999999E-2</v>
      </c>
      <c r="GJ13">
        <v>1.6638299999999999</v>
      </c>
      <c r="GK13">
        <v>170.91200000000001</v>
      </c>
      <c r="GL13">
        <v>1686.8</v>
      </c>
      <c r="GM13">
        <v>111.69</v>
      </c>
      <c r="GN13">
        <v>0</v>
      </c>
      <c r="GO13">
        <v>0</v>
      </c>
      <c r="GP13">
        <v>2135</v>
      </c>
      <c r="GQ13">
        <v>930.00099999999998</v>
      </c>
      <c r="GR13">
        <v>2637.81</v>
      </c>
      <c r="GS13">
        <v>297.5</v>
      </c>
      <c r="GT13">
        <v>7969.71</v>
      </c>
      <c r="GU13">
        <v>142.28800000000001</v>
      </c>
      <c r="GV13">
        <v>0</v>
      </c>
      <c r="GW13">
        <v>0</v>
      </c>
      <c r="GX13">
        <v>0</v>
      </c>
      <c r="GY13">
        <v>155.80699999999999</v>
      </c>
      <c r="GZ13">
        <v>0</v>
      </c>
      <c r="HA13">
        <v>65.400000000000006</v>
      </c>
      <c r="HB13">
        <v>0</v>
      </c>
      <c r="HC13">
        <v>0</v>
      </c>
      <c r="HD13">
        <v>363.495</v>
      </c>
      <c r="HE13">
        <v>0</v>
      </c>
      <c r="HF13">
        <v>0</v>
      </c>
      <c r="HG13">
        <v>0</v>
      </c>
      <c r="HH13">
        <v>0</v>
      </c>
      <c r="HI13">
        <v>0</v>
      </c>
      <c r="HJ13">
        <v>0</v>
      </c>
      <c r="HK13">
        <v>0</v>
      </c>
      <c r="HL13">
        <v>0</v>
      </c>
      <c r="HM13">
        <v>0</v>
      </c>
      <c r="HN13">
        <v>0</v>
      </c>
      <c r="HO13">
        <v>14.15</v>
      </c>
      <c r="HP13">
        <v>48.73</v>
      </c>
      <c r="HQ13">
        <v>1.1200000000000001</v>
      </c>
      <c r="HR13">
        <v>0</v>
      </c>
      <c r="HS13">
        <v>12.51</v>
      </c>
      <c r="HT13">
        <v>22.15</v>
      </c>
      <c r="HU13">
        <v>14.51</v>
      </c>
      <c r="HV13">
        <v>26.85</v>
      </c>
      <c r="HW13">
        <v>2.71</v>
      </c>
      <c r="HX13">
        <v>142.72999999999999</v>
      </c>
      <c r="HY13">
        <v>0</v>
      </c>
      <c r="HZ13">
        <v>2.7154500000000001</v>
      </c>
      <c r="IA13">
        <v>1.2753799999999999E-2</v>
      </c>
      <c r="IB13">
        <v>0</v>
      </c>
      <c r="IC13">
        <v>0</v>
      </c>
      <c r="ID13">
        <v>0.33579999999999999</v>
      </c>
      <c r="IE13">
        <v>0.11074100000000001</v>
      </c>
      <c r="IF13">
        <v>0.35138000000000003</v>
      </c>
      <c r="IG13">
        <v>4.1461199999999997E-3</v>
      </c>
      <c r="IH13">
        <v>3.5302699999999998</v>
      </c>
      <c r="II13">
        <v>45.825800000000001</v>
      </c>
      <c r="IJ13">
        <v>0</v>
      </c>
      <c r="IK13">
        <v>45.825800000000001</v>
      </c>
    </row>
    <row r="14" spans="1:245" x14ac:dyDescent="0.25">
      <c r="A14" s="9">
        <v>42613.708854166667</v>
      </c>
      <c r="B14" t="s">
        <v>342</v>
      </c>
      <c r="C14" t="s">
        <v>727</v>
      </c>
      <c r="G14" t="s">
        <v>104</v>
      </c>
      <c r="H14" t="s">
        <v>105</v>
      </c>
      <c r="I14">
        <v>0</v>
      </c>
      <c r="J14">
        <v>49.292999999999999</v>
      </c>
      <c r="K14">
        <v>180.417</v>
      </c>
      <c r="L14">
        <v>1317.77</v>
      </c>
      <c r="M14">
        <v>111.69</v>
      </c>
      <c r="N14">
        <v>0</v>
      </c>
      <c r="O14">
        <v>0</v>
      </c>
      <c r="R14">
        <v>505.55700000000002</v>
      </c>
      <c r="S14">
        <v>966.471</v>
      </c>
      <c r="T14">
        <v>2025.88</v>
      </c>
      <c r="U14">
        <v>119.621</v>
      </c>
      <c r="V14">
        <v>5227.41</v>
      </c>
      <c r="W14">
        <v>210.12</v>
      </c>
      <c r="X14">
        <v>0</v>
      </c>
      <c r="Y14">
        <v>0</v>
      </c>
      <c r="Z14">
        <v>0</v>
      </c>
      <c r="AA14">
        <v>103.003</v>
      </c>
      <c r="AB14">
        <v>0</v>
      </c>
      <c r="AC14">
        <v>43.669699999999999</v>
      </c>
      <c r="AD14">
        <v>0</v>
      </c>
      <c r="AE14">
        <v>0</v>
      </c>
      <c r="AF14">
        <v>356.79199999999997</v>
      </c>
      <c r="AG14">
        <v>0</v>
      </c>
      <c r="AH14">
        <v>0</v>
      </c>
      <c r="AI14">
        <v>0</v>
      </c>
      <c r="AJ14">
        <v>0</v>
      </c>
      <c r="AK14">
        <v>0</v>
      </c>
      <c r="AL14">
        <v>0</v>
      </c>
      <c r="AM14">
        <v>0</v>
      </c>
      <c r="AN14">
        <v>0</v>
      </c>
      <c r="AO14">
        <v>0</v>
      </c>
      <c r="AP14">
        <v>0</v>
      </c>
      <c r="AQ14">
        <v>20.32</v>
      </c>
      <c r="AR14">
        <v>34.44</v>
      </c>
      <c r="AS14">
        <v>1.17</v>
      </c>
      <c r="AT14">
        <v>0</v>
      </c>
      <c r="AU14">
        <v>8.2799999999999994</v>
      </c>
      <c r="AV14">
        <v>0</v>
      </c>
      <c r="AX14">
        <v>5.52</v>
      </c>
      <c r="AY14">
        <v>14.3</v>
      </c>
      <c r="AZ14">
        <v>21.53</v>
      </c>
      <c r="BA14">
        <v>1.21</v>
      </c>
      <c r="BB14">
        <v>106.77</v>
      </c>
      <c r="BC14">
        <v>64.209999999999994</v>
      </c>
      <c r="BQ14">
        <v>180.417</v>
      </c>
      <c r="BR14">
        <v>1317.77</v>
      </c>
      <c r="BS14">
        <v>111.69</v>
      </c>
      <c r="BT14">
        <v>0</v>
      </c>
      <c r="BU14">
        <v>0</v>
      </c>
      <c r="BV14">
        <v>505.55700000000002</v>
      </c>
      <c r="BW14">
        <v>966.471</v>
      </c>
      <c r="BX14">
        <v>2025.88</v>
      </c>
      <c r="BY14">
        <v>119.621</v>
      </c>
      <c r="BZ14">
        <v>5227.41</v>
      </c>
      <c r="CA14">
        <v>210.12</v>
      </c>
      <c r="CB14">
        <v>0</v>
      </c>
      <c r="CC14">
        <v>0</v>
      </c>
      <c r="CD14">
        <v>0</v>
      </c>
      <c r="CE14">
        <v>103.003</v>
      </c>
      <c r="CF14">
        <v>0</v>
      </c>
      <c r="CG14">
        <v>43.669699999999999</v>
      </c>
      <c r="CH14">
        <v>0</v>
      </c>
      <c r="CI14">
        <v>0</v>
      </c>
      <c r="CJ14">
        <v>356.79199999999997</v>
      </c>
      <c r="CK14">
        <v>0</v>
      </c>
      <c r="CL14">
        <v>0</v>
      </c>
      <c r="CM14">
        <v>0</v>
      </c>
      <c r="CN14">
        <v>0</v>
      </c>
      <c r="CO14">
        <v>0</v>
      </c>
      <c r="CP14">
        <v>0</v>
      </c>
      <c r="CQ14">
        <v>0</v>
      </c>
      <c r="CR14">
        <v>0</v>
      </c>
      <c r="CS14">
        <v>0</v>
      </c>
      <c r="CT14">
        <v>0</v>
      </c>
      <c r="CU14">
        <v>20.32</v>
      </c>
      <c r="CV14">
        <v>34.44</v>
      </c>
      <c r="CW14">
        <v>1.17</v>
      </c>
      <c r="CX14">
        <v>0</v>
      </c>
      <c r="CY14">
        <v>8.2799999999999994</v>
      </c>
      <c r="CZ14">
        <v>5.52</v>
      </c>
      <c r="DA14">
        <v>14.3</v>
      </c>
      <c r="DB14">
        <v>21.53</v>
      </c>
      <c r="DC14">
        <v>1.21</v>
      </c>
      <c r="DD14">
        <v>106.77</v>
      </c>
      <c r="DE14">
        <v>64.209999999999994</v>
      </c>
      <c r="DQ14" t="s">
        <v>716</v>
      </c>
      <c r="DR14" t="s">
        <v>717</v>
      </c>
      <c r="DS14" t="s">
        <v>22</v>
      </c>
      <c r="DT14">
        <v>0</v>
      </c>
      <c r="DU14">
        <v>0</v>
      </c>
      <c r="DV14">
        <v>0</v>
      </c>
      <c r="DW14">
        <v>0</v>
      </c>
      <c r="EG14">
        <v>180.417</v>
      </c>
      <c r="EH14">
        <v>1317.77</v>
      </c>
      <c r="EI14">
        <v>111.69</v>
      </c>
      <c r="EJ14">
        <v>0</v>
      </c>
      <c r="EK14">
        <v>0</v>
      </c>
      <c r="EL14">
        <v>0</v>
      </c>
      <c r="EN14">
        <v>505.55700000000002</v>
      </c>
      <c r="EO14">
        <v>966.471</v>
      </c>
      <c r="EP14">
        <v>2025.88</v>
      </c>
      <c r="EQ14">
        <v>119.621</v>
      </c>
      <c r="ER14">
        <v>5227.41</v>
      </c>
      <c r="ES14">
        <v>210.12</v>
      </c>
      <c r="ET14">
        <v>0</v>
      </c>
      <c r="EU14">
        <v>0</v>
      </c>
      <c r="EV14">
        <v>0</v>
      </c>
      <c r="EW14">
        <v>103.003</v>
      </c>
      <c r="EX14">
        <v>0</v>
      </c>
      <c r="EY14">
        <v>43.669699999999999</v>
      </c>
      <c r="EZ14">
        <v>0</v>
      </c>
      <c r="FA14">
        <v>0</v>
      </c>
      <c r="FB14">
        <v>356.79199999999997</v>
      </c>
      <c r="FC14">
        <v>0</v>
      </c>
      <c r="FD14">
        <v>0</v>
      </c>
      <c r="FE14">
        <v>0</v>
      </c>
      <c r="FF14">
        <v>0</v>
      </c>
      <c r="FG14">
        <v>0</v>
      </c>
      <c r="FH14">
        <v>0</v>
      </c>
      <c r="FI14">
        <v>0</v>
      </c>
      <c r="FJ14">
        <v>0</v>
      </c>
      <c r="FK14">
        <v>0</v>
      </c>
      <c r="FL14">
        <v>0</v>
      </c>
      <c r="FM14">
        <v>20.32</v>
      </c>
      <c r="FN14">
        <v>34.44</v>
      </c>
      <c r="FO14">
        <v>1.17</v>
      </c>
      <c r="FP14">
        <v>0</v>
      </c>
      <c r="FQ14">
        <v>8.2799999999999994</v>
      </c>
      <c r="FR14">
        <v>0</v>
      </c>
      <c r="FT14">
        <v>5.52</v>
      </c>
      <c r="FU14">
        <v>14.3</v>
      </c>
      <c r="FV14">
        <v>21.53</v>
      </c>
      <c r="FW14">
        <v>1.21</v>
      </c>
      <c r="FX14">
        <v>106.77</v>
      </c>
      <c r="FY14">
        <v>0</v>
      </c>
      <c r="FZ14">
        <v>1.54339</v>
      </c>
      <c r="GA14">
        <v>1.2753799999999999E-2</v>
      </c>
      <c r="GB14">
        <v>0</v>
      </c>
      <c r="GC14">
        <v>0</v>
      </c>
      <c r="GD14">
        <v>0</v>
      </c>
      <c r="GF14">
        <v>7.4915999999999996E-2</v>
      </c>
      <c r="GG14">
        <v>0.152701</v>
      </c>
      <c r="GH14">
        <v>0.25846799999999998</v>
      </c>
      <c r="GI14">
        <v>1.0530599999999999E-2</v>
      </c>
      <c r="GJ14">
        <v>2.0527600000000001</v>
      </c>
      <c r="GK14">
        <v>414.50099999999998</v>
      </c>
      <c r="GL14">
        <v>3106.48</v>
      </c>
      <c r="GM14">
        <v>111.69</v>
      </c>
      <c r="GN14">
        <v>0</v>
      </c>
      <c r="GO14">
        <v>0</v>
      </c>
      <c r="GP14">
        <v>2135</v>
      </c>
      <c r="GQ14">
        <v>930.00099999999998</v>
      </c>
      <c r="GR14">
        <v>2637.81</v>
      </c>
      <c r="GS14">
        <v>297.5</v>
      </c>
      <c r="GT14">
        <v>9632.98</v>
      </c>
      <c r="GU14">
        <v>345.00099999999998</v>
      </c>
      <c r="GV14">
        <v>0</v>
      </c>
      <c r="GW14">
        <v>0</v>
      </c>
      <c r="GX14">
        <v>0</v>
      </c>
      <c r="GY14">
        <v>157.63800000000001</v>
      </c>
      <c r="GZ14">
        <v>0</v>
      </c>
      <c r="HA14">
        <v>65.400000000000006</v>
      </c>
      <c r="HB14">
        <v>0</v>
      </c>
      <c r="HC14">
        <v>0</v>
      </c>
      <c r="HD14">
        <v>568.03899999999999</v>
      </c>
      <c r="HE14">
        <v>0</v>
      </c>
      <c r="HF14">
        <v>0</v>
      </c>
      <c r="HG14">
        <v>0</v>
      </c>
      <c r="HH14">
        <v>0</v>
      </c>
      <c r="HI14">
        <v>0</v>
      </c>
      <c r="HJ14">
        <v>0</v>
      </c>
      <c r="HK14">
        <v>0</v>
      </c>
      <c r="HL14">
        <v>0</v>
      </c>
      <c r="HM14">
        <v>0</v>
      </c>
      <c r="HN14">
        <v>0</v>
      </c>
      <c r="HO14">
        <v>34.33</v>
      </c>
      <c r="HP14">
        <v>74.87</v>
      </c>
      <c r="HQ14">
        <v>1.17</v>
      </c>
      <c r="HR14">
        <v>0</v>
      </c>
      <c r="HS14">
        <v>12.68</v>
      </c>
      <c r="HT14">
        <v>23.7</v>
      </c>
      <c r="HU14">
        <v>14.91</v>
      </c>
      <c r="HV14">
        <v>28.28</v>
      </c>
      <c r="HW14">
        <v>2.86</v>
      </c>
      <c r="HX14">
        <v>192.8</v>
      </c>
      <c r="HY14">
        <v>0</v>
      </c>
      <c r="HZ14">
        <v>3.16703</v>
      </c>
      <c r="IA14">
        <v>1.2753799999999999E-2</v>
      </c>
      <c r="IB14">
        <v>0</v>
      </c>
      <c r="IC14">
        <v>0</v>
      </c>
      <c r="ID14">
        <v>0.33579999999999999</v>
      </c>
      <c r="IE14">
        <v>0.11074100000000001</v>
      </c>
      <c r="IF14">
        <v>0.35138000000000003</v>
      </c>
      <c r="IG14">
        <v>4.1461199999999997E-3</v>
      </c>
      <c r="IH14">
        <v>3.9818600000000002</v>
      </c>
      <c r="II14">
        <v>49.292999999999999</v>
      </c>
      <c r="IJ14">
        <v>0</v>
      </c>
      <c r="IK14">
        <v>49.292999999999999</v>
      </c>
    </row>
    <row r="15" spans="1:245" x14ac:dyDescent="0.25">
      <c r="A15" s="9">
        <v>42613.708865740744</v>
      </c>
      <c r="B15" t="s">
        <v>343</v>
      </c>
      <c r="C15" t="s">
        <v>728</v>
      </c>
      <c r="G15" t="s">
        <v>104</v>
      </c>
      <c r="H15" t="s">
        <v>105</v>
      </c>
      <c r="I15">
        <v>0</v>
      </c>
      <c r="J15">
        <v>45.609200000000001</v>
      </c>
      <c r="K15">
        <v>189.36</v>
      </c>
      <c r="L15">
        <v>276.12799999999999</v>
      </c>
      <c r="M15">
        <v>111.69</v>
      </c>
      <c r="N15">
        <v>0</v>
      </c>
      <c r="O15">
        <v>0</v>
      </c>
      <c r="R15">
        <v>505.55700000000002</v>
      </c>
      <c r="S15">
        <v>948.78800000000001</v>
      </c>
      <c r="T15">
        <v>2025.88</v>
      </c>
      <c r="U15">
        <v>119.621</v>
      </c>
      <c r="V15">
        <v>4177.03</v>
      </c>
      <c r="W15">
        <v>220.50200000000001</v>
      </c>
      <c r="X15">
        <v>0</v>
      </c>
      <c r="Y15">
        <v>0</v>
      </c>
      <c r="Z15">
        <v>0</v>
      </c>
      <c r="AA15">
        <v>108.29</v>
      </c>
      <c r="AB15">
        <v>0</v>
      </c>
      <c r="AC15">
        <v>43.669699999999999</v>
      </c>
      <c r="AD15">
        <v>0</v>
      </c>
      <c r="AE15">
        <v>0</v>
      </c>
      <c r="AF15">
        <v>372.46199999999999</v>
      </c>
      <c r="AG15">
        <v>0</v>
      </c>
      <c r="AH15">
        <v>0</v>
      </c>
      <c r="AI15">
        <v>0</v>
      </c>
      <c r="AJ15">
        <v>0</v>
      </c>
      <c r="AK15">
        <v>0</v>
      </c>
      <c r="AL15">
        <v>0</v>
      </c>
      <c r="AM15">
        <v>0</v>
      </c>
      <c r="AN15">
        <v>0</v>
      </c>
      <c r="AO15">
        <v>0</v>
      </c>
      <c r="AP15">
        <v>0</v>
      </c>
      <c r="AQ15">
        <v>21.38</v>
      </c>
      <c r="AR15">
        <v>10.23</v>
      </c>
      <c r="AS15">
        <v>1.17</v>
      </c>
      <c r="AT15">
        <v>0</v>
      </c>
      <c r="AU15">
        <v>8.66</v>
      </c>
      <c r="AV15">
        <v>0</v>
      </c>
      <c r="AX15">
        <v>5.55</v>
      </c>
      <c r="AY15">
        <v>14.02</v>
      </c>
      <c r="AZ15">
        <v>21.58</v>
      </c>
      <c r="BA15">
        <v>1.22</v>
      </c>
      <c r="BB15">
        <v>83.81</v>
      </c>
      <c r="BC15">
        <v>41.44</v>
      </c>
      <c r="BQ15">
        <v>189.36</v>
      </c>
      <c r="BR15">
        <v>276.12799999999999</v>
      </c>
      <c r="BS15">
        <v>111.69</v>
      </c>
      <c r="BT15">
        <v>0</v>
      </c>
      <c r="BU15">
        <v>0</v>
      </c>
      <c r="BV15">
        <v>505.55700000000002</v>
      </c>
      <c r="BW15">
        <v>948.78800000000001</v>
      </c>
      <c r="BX15">
        <v>2025.88</v>
      </c>
      <c r="BY15">
        <v>119.621</v>
      </c>
      <c r="BZ15">
        <v>4177.03</v>
      </c>
      <c r="CA15">
        <v>220.50200000000001</v>
      </c>
      <c r="CB15">
        <v>0</v>
      </c>
      <c r="CC15">
        <v>0</v>
      </c>
      <c r="CD15">
        <v>0</v>
      </c>
      <c r="CE15">
        <v>108.29</v>
      </c>
      <c r="CF15">
        <v>0</v>
      </c>
      <c r="CG15">
        <v>43.669699999999999</v>
      </c>
      <c r="CH15">
        <v>0</v>
      </c>
      <c r="CI15">
        <v>0</v>
      </c>
      <c r="CJ15">
        <v>372.46199999999999</v>
      </c>
      <c r="CK15">
        <v>0</v>
      </c>
      <c r="CL15">
        <v>0</v>
      </c>
      <c r="CM15">
        <v>0</v>
      </c>
      <c r="CN15">
        <v>0</v>
      </c>
      <c r="CO15">
        <v>0</v>
      </c>
      <c r="CP15">
        <v>0</v>
      </c>
      <c r="CQ15">
        <v>0</v>
      </c>
      <c r="CR15">
        <v>0</v>
      </c>
      <c r="CS15">
        <v>0</v>
      </c>
      <c r="CT15">
        <v>0</v>
      </c>
      <c r="CU15">
        <v>21.38</v>
      </c>
      <c r="CV15">
        <v>10.23</v>
      </c>
      <c r="CW15">
        <v>1.17</v>
      </c>
      <c r="CX15">
        <v>0</v>
      </c>
      <c r="CY15">
        <v>8.66</v>
      </c>
      <c r="CZ15">
        <v>5.55</v>
      </c>
      <c r="DA15">
        <v>14.02</v>
      </c>
      <c r="DB15">
        <v>21.58</v>
      </c>
      <c r="DC15">
        <v>1.22</v>
      </c>
      <c r="DD15">
        <v>83.81</v>
      </c>
      <c r="DE15">
        <v>41.44</v>
      </c>
      <c r="DQ15" t="s">
        <v>716</v>
      </c>
      <c r="DR15" t="s">
        <v>717</v>
      </c>
      <c r="DS15" t="s">
        <v>22</v>
      </c>
      <c r="DT15">
        <v>0</v>
      </c>
      <c r="DU15">
        <v>0</v>
      </c>
      <c r="DV15">
        <v>0</v>
      </c>
      <c r="DW15">
        <v>0</v>
      </c>
      <c r="EG15">
        <v>189.36</v>
      </c>
      <c r="EH15">
        <v>276.12799999999999</v>
      </c>
      <c r="EI15">
        <v>111.69</v>
      </c>
      <c r="EJ15">
        <v>0</v>
      </c>
      <c r="EK15">
        <v>0</v>
      </c>
      <c r="EL15">
        <v>0</v>
      </c>
      <c r="EN15">
        <v>505.55700000000002</v>
      </c>
      <c r="EO15">
        <v>948.78800000000001</v>
      </c>
      <c r="EP15">
        <v>2025.88</v>
      </c>
      <c r="EQ15">
        <v>119.621</v>
      </c>
      <c r="ER15">
        <v>4177.03</v>
      </c>
      <c r="ES15">
        <v>220.50200000000001</v>
      </c>
      <c r="ET15">
        <v>0</v>
      </c>
      <c r="EU15">
        <v>0</v>
      </c>
      <c r="EV15">
        <v>0</v>
      </c>
      <c r="EW15">
        <v>108.29</v>
      </c>
      <c r="EX15">
        <v>0</v>
      </c>
      <c r="EY15">
        <v>43.669699999999999</v>
      </c>
      <c r="EZ15">
        <v>0</v>
      </c>
      <c r="FA15">
        <v>0</v>
      </c>
      <c r="FB15">
        <v>372.46199999999999</v>
      </c>
      <c r="FC15">
        <v>0</v>
      </c>
      <c r="FD15">
        <v>0</v>
      </c>
      <c r="FE15">
        <v>0</v>
      </c>
      <c r="FF15">
        <v>0</v>
      </c>
      <c r="FG15">
        <v>0</v>
      </c>
      <c r="FH15">
        <v>0</v>
      </c>
      <c r="FI15">
        <v>0</v>
      </c>
      <c r="FJ15">
        <v>0</v>
      </c>
      <c r="FK15">
        <v>0</v>
      </c>
      <c r="FL15">
        <v>0</v>
      </c>
      <c r="FM15">
        <v>21.38</v>
      </c>
      <c r="FN15">
        <v>10.23</v>
      </c>
      <c r="FO15">
        <v>1.17</v>
      </c>
      <c r="FP15">
        <v>0</v>
      </c>
      <c r="FQ15">
        <v>8.66</v>
      </c>
      <c r="FR15">
        <v>0</v>
      </c>
      <c r="FT15">
        <v>5.55</v>
      </c>
      <c r="FU15">
        <v>14.02</v>
      </c>
      <c r="FV15">
        <v>21.58</v>
      </c>
      <c r="FW15">
        <v>1.22</v>
      </c>
      <c r="FX15">
        <v>83.81</v>
      </c>
      <c r="FY15">
        <v>0</v>
      </c>
      <c r="FZ15">
        <v>0.53406799999999999</v>
      </c>
      <c r="GA15">
        <v>1.2753799999999999E-2</v>
      </c>
      <c r="GB15">
        <v>0</v>
      </c>
      <c r="GC15">
        <v>0</v>
      </c>
      <c r="GD15">
        <v>0</v>
      </c>
      <c r="GF15">
        <v>7.4915999999999996E-2</v>
      </c>
      <c r="GG15">
        <v>0.14984600000000001</v>
      </c>
      <c r="GH15">
        <v>0.25846799999999998</v>
      </c>
      <c r="GI15">
        <v>1.0530599999999999E-2</v>
      </c>
      <c r="GJ15">
        <v>1.0405800000000001</v>
      </c>
      <c r="GK15">
        <v>420.762</v>
      </c>
      <c r="GL15">
        <v>1095.06</v>
      </c>
      <c r="GM15">
        <v>111.69</v>
      </c>
      <c r="GN15">
        <v>0</v>
      </c>
      <c r="GO15">
        <v>0</v>
      </c>
      <c r="GP15">
        <v>2135</v>
      </c>
      <c r="GQ15">
        <v>930.00099999999998</v>
      </c>
      <c r="GR15">
        <v>2637.81</v>
      </c>
      <c r="GS15">
        <v>297.5</v>
      </c>
      <c r="GT15">
        <v>7627.83</v>
      </c>
      <c r="GU15">
        <v>350.15800000000002</v>
      </c>
      <c r="GV15">
        <v>0</v>
      </c>
      <c r="GW15">
        <v>0</v>
      </c>
      <c r="GX15">
        <v>0</v>
      </c>
      <c r="GY15">
        <v>162.852</v>
      </c>
      <c r="GZ15">
        <v>0</v>
      </c>
      <c r="HA15">
        <v>65.400000000000006</v>
      </c>
      <c r="HB15">
        <v>0</v>
      </c>
      <c r="HC15">
        <v>0</v>
      </c>
      <c r="HD15">
        <v>578.41</v>
      </c>
      <c r="HE15">
        <v>0</v>
      </c>
      <c r="HF15">
        <v>0</v>
      </c>
      <c r="HG15">
        <v>0</v>
      </c>
      <c r="HH15">
        <v>0</v>
      </c>
      <c r="HI15">
        <v>0</v>
      </c>
      <c r="HJ15">
        <v>0</v>
      </c>
      <c r="HK15">
        <v>0</v>
      </c>
      <c r="HL15">
        <v>0</v>
      </c>
      <c r="HM15">
        <v>0</v>
      </c>
      <c r="HN15">
        <v>0</v>
      </c>
      <c r="HO15">
        <v>34.94</v>
      </c>
      <c r="HP15">
        <v>41.16</v>
      </c>
      <c r="HQ15">
        <v>1.17</v>
      </c>
      <c r="HR15">
        <v>0</v>
      </c>
      <c r="HS15">
        <v>13.03</v>
      </c>
      <c r="HT15">
        <v>23.83</v>
      </c>
      <c r="HU15">
        <v>14.92</v>
      </c>
      <c r="HV15">
        <v>28.35</v>
      </c>
      <c r="HW15">
        <v>2.86</v>
      </c>
      <c r="HX15">
        <v>160.26</v>
      </c>
      <c r="HY15">
        <v>0</v>
      </c>
      <c r="HZ15">
        <v>2.2516400000000001</v>
      </c>
      <c r="IA15">
        <v>1.2753799999999999E-2</v>
      </c>
      <c r="IB15">
        <v>0</v>
      </c>
      <c r="IC15">
        <v>0</v>
      </c>
      <c r="ID15">
        <v>0.33579999999999999</v>
      </c>
      <c r="IE15">
        <v>0.11074100000000001</v>
      </c>
      <c r="IF15">
        <v>0.35138000000000003</v>
      </c>
      <c r="IG15">
        <v>4.1461199999999997E-3</v>
      </c>
      <c r="IH15">
        <v>3.0664600000000002</v>
      </c>
      <c r="II15">
        <v>45.609200000000001</v>
      </c>
      <c r="IJ15">
        <v>0</v>
      </c>
      <c r="IK15">
        <v>45.609200000000001</v>
      </c>
    </row>
    <row r="16" spans="1:245" x14ac:dyDescent="0.25">
      <c r="A16" s="9">
        <v>42613.708865740744</v>
      </c>
      <c r="B16" t="s">
        <v>344</v>
      </c>
      <c r="C16" t="s">
        <v>729</v>
      </c>
      <c r="G16" t="s">
        <v>104</v>
      </c>
      <c r="H16" t="s">
        <v>105</v>
      </c>
      <c r="I16">
        <v>0</v>
      </c>
      <c r="J16">
        <v>50.942900000000002</v>
      </c>
      <c r="K16">
        <v>156.69300000000001</v>
      </c>
      <c r="L16">
        <v>1495.85</v>
      </c>
      <c r="M16">
        <v>111.69</v>
      </c>
      <c r="N16">
        <v>0</v>
      </c>
      <c r="O16">
        <v>0</v>
      </c>
      <c r="R16">
        <v>505.55700000000002</v>
      </c>
      <c r="S16">
        <v>975.74699999999996</v>
      </c>
      <c r="T16">
        <v>2025.88</v>
      </c>
      <c r="U16">
        <v>119.621</v>
      </c>
      <c r="V16">
        <v>5391.04</v>
      </c>
      <c r="W16">
        <v>182.489</v>
      </c>
      <c r="X16">
        <v>0</v>
      </c>
      <c r="Y16">
        <v>0</v>
      </c>
      <c r="Z16">
        <v>0</v>
      </c>
      <c r="AA16">
        <v>101.053</v>
      </c>
      <c r="AB16">
        <v>0</v>
      </c>
      <c r="AC16">
        <v>43.669699999999999</v>
      </c>
      <c r="AD16">
        <v>0</v>
      </c>
      <c r="AE16">
        <v>0</v>
      </c>
      <c r="AF16">
        <v>327.21199999999999</v>
      </c>
      <c r="AG16">
        <v>0</v>
      </c>
      <c r="AH16">
        <v>0</v>
      </c>
      <c r="AI16">
        <v>0</v>
      </c>
      <c r="AJ16">
        <v>0</v>
      </c>
      <c r="AK16">
        <v>0</v>
      </c>
      <c r="AL16">
        <v>0</v>
      </c>
      <c r="AM16">
        <v>0</v>
      </c>
      <c r="AN16">
        <v>0</v>
      </c>
      <c r="AO16">
        <v>0</v>
      </c>
      <c r="AP16">
        <v>0</v>
      </c>
      <c r="AQ16">
        <v>17.77</v>
      </c>
      <c r="AR16">
        <v>38.4</v>
      </c>
      <c r="AS16">
        <v>1.17</v>
      </c>
      <c r="AT16">
        <v>0</v>
      </c>
      <c r="AU16">
        <v>8.1300000000000008</v>
      </c>
      <c r="AV16">
        <v>0</v>
      </c>
      <c r="AX16">
        <v>5.5</v>
      </c>
      <c r="AY16">
        <v>14.21</v>
      </c>
      <c r="AZ16">
        <v>21.53</v>
      </c>
      <c r="BA16">
        <v>1.21</v>
      </c>
      <c r="BB16">
        <v>107.92</v>
      </c>
      <c r="BC16">
        <v>65.47</v>
      </c>
      <c r="BQ16">
        <v>156.69300000000001</v>
      </c>
      <c r="BR16">
        <v>1495.85</v>
      </c>
      <c r="BS16">
        <v>111.69</v>
      </c>
      <c r="BT16">
        <v>0</v>
      </c>
      <c r="BU16">
        <v>0</v>
      </c>
      <c r="BV16">
        <v>505.55700000000002</v>
      </c>
      <c r="BW16">
        <v>975.74699999999996</v>
      </c>
      <c r="BX16">
        <v>2025.88</v>
      </c>
      <c r="BY16">
        <v>119.621</v>
      </c>
      <c r="BZ16">
        <v>5391.04</v>
      </c>
      <c r="CA16">
        <v>182.489</v>
      </c>
      <c r="CB16">
        <v>0</v>
      </c>
      <c r="CC16">
        <v>0</v>
      </c>
      <c r="CD16">
        <v>0</v>
      </c>
      <c r="CE16">
        <v>101.053</v>
      </c>
      <c r="CF16">
        <v>0</v>
      </c>
      <c r="CG16">
        <v>43.669699999999999</v>
      </c>
      <c r="CH16">
        <v>0</v>
      </c>
      <c r="CI16">
        <v>0</v>
      </c>
      <c r="CJ16">
        <v>327.21199999999999</v>
      </c>
      <c r="CK16">
        <v>0</v>
      </c>
      <c r="CL16">
        <v>0</v>
      </c>
      <c r="CM16">
        <v>0</v>
      </c>
      <c r="CN16">
        <v>0</v>
      </c>
      <c r="CO16">
        <v>0</v>
      </c>
      <c r="CP16">
        <v>0</v>
      </c>
      <c r="CQ16">
        <v>0</v>
      </c>
      <c r="CR16">
        <v>0</v>
      </c>
      <c r="CS16">
        <v>0</v>
      </c>
      <c r="CT16">
        <v>0</v>
      </c>
      <c r="CU16">
        <v>17.77</v>
      </c>
      <c r="CV16">
        <v>38.4</v>
      </c>
      <c r="CW16">
        <v>1.17</v>
      </c>
      <c r="CX16">
        <v>0</v>
      </c>
      <c r="CY16">
        <v>8.1300000000000008</v>
      </c>
      <c r="CZ16">
        <v>5.5</v>
      </c>
      <c r="DA16">
        <v>14.21</v>
      </c>
      <c r="DB16">
        <v>21.53</v>
      </c>
      <c r="DC16">
        <v>1.21</v>
      </c>
      <c r="DD16">
        <v>107.92</v>
      </c>
      <c r="DE16">
        <v>65.47</v>
      </c>
      <c r="DQ16" t="s">
        <v>716</v>
      </c>
      <c r="DR16" t="s">
        <v>717</v>
      </c>
      <c r="DS16" t="s">
        <v>22</v>
      </c>
      <c r="DT16">
        <v>0</v>
      </c>
      <c r="DU16">
        <v>0</v>
      </c>
      <c r="DV16">
        <v>0</v>
      </c>
      <c r="DW16">
        <v>0</v>
      </c>
      <c r="EG16">
        <v>156.69300000000001</v>
      </c>
      <c r="EH16">
        <v>1495.85</v>
      </c>
      <c r="EI16">
        <v>111.69</v>
      </c>
      <c r="EJ16">
        <v>0</v>
      </c>
      <c r="EK16">
        <v>0</v>
      </c>
      <c r="EL16">
        <v>0</v>
      </c>
      <c r="EN16">
        <v>505.55700000000002</v>
      </c>
      <c r="EO16">
        <v>975.74699999999996</v>
      </c>
      <c r="EP16">
        <v>2025.88</v>
      </c>
      <c r="EQ16">
        <v>119.621</v>
      </c>
      <c r="ER16">
        <v>5391.04</v>
      </c>
      <c r="ES16">
        <v>182.489</v>
      </c>
      <c r="ET16">
        <v>0</v>
      </c>
      <c r="EU16">
        <v>0</v>
      </c>
      <c r="EV16">
        <v>0</v>
      </c>
      <c r="EW16">
        <v>101.053</v>
      </c>
      <c r="EX16">
        <v>0</v>
      </c>
      <c r="EY16">
        <v>43.669699999999999</v>
      </c>
      <c r="EZ16">
        <v>0</v>
      </c>
      <c r="FA16">
        <v>0</v>
      </c>
      <c r="FB16">
        <v>327.21199999999999</v>
      </c>
      <c r="FC16">
        <v>0</v>
      </c>
      <c r="FD16">
        <v>0</v>
      </c>
      <c r="FE16">
        <v>0</v>
      </c>
      <c r="FF16">
        <v>0</v>
      </c>
      <c r="FG16">
        <v>0</v>
      </c>
      <c r="FH16">
        <v>0</v>
      </c>
      <c r="FI16">
        <v>0</v>
      </c>
      <c r="FJ16">
        <v>0</v>
      </c>
      <c r="FK16">
        <v>0</v>
      </c>
      <c r="FL16">
        <v>0</v>
      </c>
      <c r="FM16">
        <v>17.77</v>
      </c>
      <c r="FN16">
        <v>38.4</v>
      </c>
      <c r="FO16">
        <v>1.17</v>
      </c>
      <c r="FP16">
        <v>0</v>
      </c>
      <c r="FQ16">
        <v>8.1300000000000008</v>
      </c>
      <c r="FR16">
        <v>0</v>
      </c>
      <c r="FT16">
        <v>5.5</v>
      </c>
      <c r="FU16">
        <v>14.21</v>
      </c>
      <c r="FV16">
        <v>21.53</v>
      </c>
      <c r="FW16">
        <v>1.21</v>
      </c>
      <c r="FX16">
        <v>107.92</v>
      </c>
      <c r="FY16">
        <v>0</v>
      </c>
      <c r="FZ16">
        <v>1.98539</v>
      </c>
      <c r="GA16">
        <v>1.2753799999999999E-2</v>
      </c>
      <c r="GB16">
        <v>0</v>
      </c>
      <c r="GC16">
        <v>0</v>
      </c>
      <c r="GD16">
        <v>0</v>
      </c>
      <c r="GF16">
        <v>7.4915999999999996E-2</v>
      </c>
      <c r="GG16">
        <v>0.153729</v>
      </c>
      <c r="GH16">
        <v>0.25846799999999998</v>
      </c>
      <c r="GI16">
        <v>1.0530599999999999E-2</v>
      </c>
      <c r="GJ16">
        <v>2.49579</v>
      </c>
      <c r="GK16">
        <v>365.69200000000001</v>
      </c>
      <c r="GL16">
        <v>3417.01</v>
      </c>
      <c r="GM16">
        <v>111.69</v>
      </c>
      <c r="GN16">
        <v>0</v>
      </c>
      <c r="GO16">
        <v>0</v>
      </c>
      <c r="GP16">
        <v>2135</v>
      </c>
      <c r="GQ16">
        <v>930.00099999999998</v>
      </c>
      <c r="GR16">
        <v>2637.81</v>
      </c>
      <c r="GS16">
        <v>297.5</v>
      </c>
      <c r="GT16">
        <v>9894.7000000000007</v>
      </c>
      <c r="GU16">
        <v>304.37400000000002</v>
      </c>
      <c r="GV16">
        <v>0</v>
      </c>
      <c r="GW16">
        <v>0</v>
      </c>
      <c r="GX16">
        <v>0</v>
      </c>
      <c r="GY16">
        <v>155.65700000000001</v>
      </c>
      <c r="GZ16">
        <v>0</v>
      </c>
      <c r="HA16">
        <v>65.400000000000006</v>
      </c>
      <c r="HB16">
        <v>0</v>
      </c>
      <c r="HC16">
        <v>0</v>
      </c>
      <c r="HD16">
        <v>525.43100000000004</v>
      </c>
      <c r="HE16">
        <v>0</v>
      </c>
      <c r="HF16">
        <v>0</v>
      </c>
      <c r="HG16">
        <v>0</v>
      </c>
      <c r="HH16">
        <v>0</v>
      </c>
      <c r="HI16">
        <v>0</v>
      </c>
      <c r="HJ16">
        <v>0</v>
      </c>
      <c r="HK16">
        <v>0</v>
      </c>
      <c r="HL16">
        <v>0</v>
      </c>
      <c r="HM16">
        <v>0</v>
      </c>
      <c r="HN16">
        <v>0</v>
      </c>
      <c r="HO16">
        <v>30.5</v>
      </c>
      <c r="HP16">
        <v>75.56</v>
      </c>
      <c r="HQ16">
        <v>1.17</v>
      </c>
      <c r="HR16">
        <v>0</v>
      </c>
      <c r="HS16">
        <v>12.52</v>
      </c>
      <c r="HT16">
        <v>23.59</v>
      </c>
      <c r="HU16">
        <v>14.91</v>
      </c>
      <c r="HV16">
        <v>28.27</v>
      </c>
      <c r="HW16">
        <v>2.82</v>
      </c>
      <c r="HX16">
        <v>189.34</v>
      </c>
      <c r="HY16">
        <v>0</v>
      </c>
      <c r="HZ16">
        <v>3.4108700000000001</v>
      </c>
      <c r="IA16">
        <v>1.2753799999999999E-2</v>
      </c>
      <c r="IB16">
        <v>0</v>
      </c>
      <c r="IC16">
        <v>0</v>
      </c>
      <c r="ID16">
        <v>0.33579999999999999</v>
      </c>
      <c r="IE16">
        <v>0.11074100000000001</v>
      </c>
      <c r="IF16">
        <v>0.35138000000000003</v>
      </c>
      <c r="IG16">
        <v>4.1461199999999997E-3</v>
      </c>
      <c r="IH16">
        <v>4.2256900000000002</v>
      </c>
      <c r="II16">
        <v>50.942900000000002</v>
      </c>
      <c r="IJ16">
        <v>0</v>
      </c>
      <c r="IK16">
        <v>50.942900000000002</v>
      </c>
    </row>
    <row r="17" spans="1:245" x14ac:dyDescent="0.25">
      <c r="A17" s="9">
        <v>42613.709062499998</v>
      </c>
      <c r="B17" t="s">
        <v>345</v>
      </c>
      <c r="C17" t="s">
        <v>730</v>
      </c>
      <c r="G17" t="s">
        <v>104</v>
      </c>
      <c r="H17" t="s">
        <v>105</v>
      </c>
      <c r="I17">
        <v>0</v>
      </c>
      <c r="J17">
        <v>49.968899999999998</v>
      </c>
      <c r="K17">
        <v>174.58</v>
      </c>
      <c r="L17">
        <v>1281.03</v>
      </c>
      <c r="M17">
        <v>111.69</v>
      </c>
      <c r="N17">
        <v>0</v>
      </c>
      <c r="O17">
        <v>0</v>
      </c>
      <c r="R17">
        <v>505.55700000000002</v>
      </c>
      <c r="S17">
        <v>964.49599999999998</v>
      </c>
      <c r="T17">
        <v>2025.88</v>
      </c>
      <c r="U17">
        <v>119.621</v>
      </c>
      <c r="V17">
        <v>5182.8599999999997</v>
      </c>
      <c r="W17">
        <v>203.53700000000001</v>
      </c>
      <c r="X17">
        <v>0</v>
      </c>
      <c r="Y17">
        <v>0</v>
      </c>
      <c r="Z17">
        <v>0</v>
      </c>
      <c r="AA17">
        <v>104.271</v>
      </c>
      <c r="AB17">
        <v>0</v>
      </c>
      <c r="AC17">
        <v>43.669699999999999</v>
      </c>
      <c r="AD17">
        <v>0</v>
      </c>
      <c r="AE17">
        <v>0</v>
      </c>
      <c r="AF17">
        <v>351.47899999999998</v>
      </c>
      <c r="AG17">
        <v>0</v>
      </c>
      <c r="AH17">
        <v>0</v>
      </c>
      <c r="AI17">
        <v>0</v>
      </c>
      <c r="AJ17">
        <v>0</v>
      </c>
      <c r="AK17">
        <v>0</v>
      </c>
      <c r="AL17">
        <v>0</v>
      </c>
      <c r="AM17">
        <v>0</v>
      </c>
      <c r="AN17">
        <v>0</v>
      </c>
      <c r="AO17">
        <v>0</v>
      </c>
      <c r="AP17">
        <v>0</v>
      </c>
      <c r="AQ17">
        <v>19.760000000000002</v>
      </c>
      <c r="AR17">
        <v>32.119999999999997</v>
      </c>
      <c r="AS17">
        <v>1.1200000000000001</v>
      </c>
      <c r="AT17">
        <v>0</v>
      </c>
      <c r="AU17">
        <v>8.4499999999999993</v>
      </c>
      <c r="AV17">
        <v>0</v>
      </c>
      <c r="AX17">
        <v>5.26</v>
      </c>
      <c r="AY17">
        <v>13.67</v>
      </c>
      <c r="AZ17">
        <v>20.6</v>
      </c>
      <c r="BA17">
        <v>1.1499999999999999</v>
      </c>
      <c r="BB17">
        <v>102.13</v>
      </c>
      <c r="BC17">
        <v>61.45</v>
      </c>
      <c r="BQ17">
        <v>174.58</v>
      </c>
      <c r="BR17">
        <v>1281.03</v>
      </c>
      <c r="BS17">
        <v>111.69</v>
      </c>
      <c r="BT17">
        <v>0</v>
      </c>
      <c r="BU17">
        <v>0</v>
      </c>
      <c r="BV17">
        <v>505.55700000000002</v>
      </c>
      <c r="BW17">
        <v>964.49599999999998</v>
      </c>
      <c r="BX17">
        <v>2025.88</v>
      </c>
      <c r="BY17">
        <v>119.621</v>
      </c>
      <c r="BZ17">
        <v>5182.8599999999997</v>
      </c>
      <c r="CA17">
        <v>203.53700000000001</v>
      </c>
      <c r="CB17">
        <v>0</v>
      </c>
      <c r="CC17">
        <v>0</v>
      </c>
      <c r="CD17">
        <v>0</v>
      </c>
      <c r="CE17">
        <v>104.271</v>
      </c>
      <c r="CF17">
        <v>0</v>
      </c>
      <c r="CG17">
        <v>43.669699999999999</v>
      </c>
      <c r="CH17">
        <v>0</v>
      </c>
      <c r="CI17">
        <v>0</v>
      </c>
      <c r="CJ17">
        <v>351.47899999999998</v>
      </c>
      <c r="CK17">
        <v>0</v>
      </c>
      <c r="CL17">
        <v>0</v>
      </c>
      <c r="CM17">
        <v>0</v>
      </c>
      <c r="CN17">
        <v>0</v>
      </c>
      <c r="CO17">
        <v>0</v>
      </c>
      <c r="CP17">
        <v>0</v>
      </c>
      <c r="CQ17">
        <v>0</v>
      </c>
      <c r="CR17">
        <v>0</v>
      </c>
      <c r="CS17">
        <v>0</v>
      </c>
      <c r="CT17">
        <v>0</v>
      </c>
      <c r="CU17">
        <v>19.760000000000002</v>
      </c>
      <c r="CV17">
        <v>32.119999999999997</v>
      </c>
      <c r="CW17">
        <v>1.1200000000000001</v>
      </c>
      <c r="CX17">
        <v>0</v>
      </c>
      <c r="CY17">
        <v>8.4499999999999993</v>
      </c>
      <c r="CZ17">
        <v>5.26</v>
      </c>
      <c r="DA17">
        <v>13.67</v>
      </c>
      <c r="DB17">
        <v>20.6</v>
      </c>
      <c r="DC17">
        <v>1.1499999999999999</v>
      </c>
      <c r="DD17">
        <v>102.13</v>
      </c>
      <c r="DE17">
        <v>61.45</v>
      </c>
      <c r="DQ17" t="s">
        <v>716</v>
      </c>
      <c r="DR17" t="s">
        <v>717</v>
      </c>
      <c r="DS17" t="s">
        <v>22</v>
      </c>
      <c r="DT17">
        <v>0</v>
      </c>
      <c r="DU17">
        <v>0</v>
      </c>
      <c r="DV17">
        <v>0</v>
      </c>
      <c r="DW17">
        <v>0</v>
      </c>
      <c r="EG17">
        <v>174.58</v>
      </c>
      <c r="EH17">
        <v>1281.03</v>
      </c>
      <c r="EI17">
        <v>111.69</v>
      </c>
      <c r="EJ17">
        <v>0</v>
      </c>
      <c r="EK17">
        <v>0</v>
      </c>
      <c r="EL17">
        <v>0</v>
      </c>
      <c r="EN17">
        <v>505.55700000000002</v>
      </c>
      <c r="EO17">
        <v>964.49599999999998</v>
      </c>
      <c r="EP17">
        <v>2025.88</v>
      </c>
      <c r="EQ17">
        <v>119.621</v>
      </c>
      <c r="ER17">
        <v>5182.8599999999997</v>
      </c>
      <c r="ES17">
        <v>203.53700000000001</v>
      </c>
      <c r="ET17">
        <v>0</v>
      </c>
      <c r="EU17">
        <v>0</v>
      </c>
      <c r="EV17">
        <v>0</v>
      </c>
      <c r="EW17">
        <v>104.271</v>
      </c>
      <c r="EX17">
        <v>0</v>
      </c>
      <c r="EY17">
        <v>43.669699999999999</v>
      </c>
      <c r="EZ17">
        <v>0</v>
      </c>
      <c r="FA17">
        <v>0</v>
      </c>
      <c r="FB17">
        <v>351.47899999999998</v>
      </c>
      <c r="FC17">
        <v>0</v>
      </c>
      <c r="FD17">
        <v>0</v>
      </c>
      <c r="FE17">
        <v>0</v>
      </c>
      <c r="FF17">
        <v>0</v>
      </c>
      <c r="FG17">
        <v>0</v>
      </c>
      <c r="FH17">
        <v>0</v>
      </c>
      <c r="FI17">
        <v>0</v>
      </c>
      <c r="FJ17">
        <v>0</v>
      </c>
      <c r="FK17">
        <v>0</v>
      </c>
      <c r="FL17">
        <v>0</v>
      </c>
      <c r="FM17">
        <v>19.760000000000002</v>
      </c>
      <c r="FN17">
        <v>32.119999999999997</v>
      </c>
      <c r="FO17">
        <v>1.1200000000000001</v>
      </c>
      <c r="FP17">
        <v>0</v>
      </c>
      <c r="FQ17">
        <v>8.4499999999999993</v>
      </c>
      <c r="FR17">
        <v>0</v>
      </c>
      <c r="FT17">
        <v>5.26</v>
      </c>
      <c r="FU17">
        <v>13.67</v>
      </c>
      <c r="FV17">
        <v>20.6</v>
      </c>
      <c r="FW17">
        <v>1.1499999999999999</v>
      </c>
      <c r="FX17">
        <v>102.13</v>
      </c>
      <c r="FY17">
        <v>0</v>
      </c>
      <c r="FZ17">
        <v>1.7926599999999999</v>
      </c>
      <c r="GA17">
        <v>1.2753799999999999E-2</v>
      </c>
      <c r="GB17">
        <v>0</v>
      </c>
      <c r="GC17">
        <v>0</v>
      </c>
      <c r="GD17">
        <v>0</v>
      </c>
      <c r="GF17">
        <v>7.4915999999999996E-2</v>
      </c>
      <c r="GG17">
        <v>0.15366099999999999</v>
      </c>
      <c r="GH17">
        <v>0.25846799999999998</v>
      </c>
      <c r="GI17">
        <v>1.0530599999999999E-2</v>
      </c>
      <c r="GJ17">
        <v>2.3029899999999999</v>
      </c>
      <c r="GK17">
        <v>413.59399999999999</v>
      </c>
      <c r="GL17">
        <v>2961.78</v>
      </c>
      <c r="GM17">
        <v>111.69</v>
      </c>
      <c r="GN17">
        <v>0</v>
      </c>
      <c r="GO17">
        <v>0</v>
      </c>
      <c r="GP17">
        <v>2135</v>
      </c>
      <c r="GQ17">
        <v>930.00099999999998</v>
      </c>
      <c r="GR17">
        <v>2637.81</v>
      </c>
      <c r="GS17">
        <v>297.5</v>
      </c>
      <c r="GT17">
        <v>9487.3799999999992</v>
      </c>
      <c r="GU17">
        <v>344.61599999999999</v>
      </c>
      <c r="GV17">
        <v>0</v>
      </c>
      <c r="GW17">
        <v>0</v>
      </c>
      <c r="GX17">
        <v>0</v>
      </c>
      <c r="GY17">
        <v>158.755</v>
      </c>
      <c r="GZ17">
        <v>0</v>
      </c>
      <c r="HA17">
        <v>65.400000000000006</v>
      </c>
      <c r="HB17">
        <v>0</v>
      </c>
      <c r="HC17">
        <v>0</v>
      </c>
      <c r="HD17">
        <v>568.77</v>
      </c>
      <c r="HE17">
        <v>0</v>
      </c>
      <c r="HF17">
        <v>0</v>
      </c>
      <c r="HG17">
        <v>0</v>
      </c>
      <c r="HH17">
        <v>0</v>
      </c>
      <c r="HI17">
        <v>0</v>
      </c>
      <c r="HJ17">
        <v>0</v>
      </c>
      <c r="HK17">
        <v>0</v>
      </c>
      <c r="HL17">
        <v>0</v>
      </c>
      <c r="HM17">
        <v>0</v>
      </c>
      <c r="HN17">
        <v>0</v>
      </c>
      <c r="HO17">
        <v>34.380000000000003</v>
      </c>
      <c r="HP17">
        <v>66.819999999999993</v>
      </c>
      <c r="HQ17">
        <v>1.1200000000000001</v>
      </c>
      <c r="HR17">
        <v>0</v>
      </c>
      <c r="HS17">
        <v>12.86</v>
      </c>
      <c r="HT17">
        <v>22.6</v>
      </c>
      <c r="HU17">
        <v>14.52</v>
      </c>
      <c r="HV17">
        <v>27.07</v>
      </c>
      <c r="HW17">
        <v>2.72</v>
      </c>
      <c r="HX17">
        <v>182.09</v>
      </c>
      <c r="HY17">
        <v>0</v>
      </c>
      <c r="HZ17">
        <v>3.1716700000000002</v>
      </c>
      <c r="IA17">
        <v>1.2753799999999999E-2</v>
      </c>
      <c r="IB17">
        <v>0</v>
      </c>
      <c r="IC17">
        <v>0</v>
      </c>
      <c r="ID17">
        <v>0.33579999999999999</v>
      </c>
      <c r="IE17">
        <v>0.11074100000000001</v>
      </c>
      <c r="IF17">
        <v>0.35138000000000003</v>
      </c>
      <c r="IG17">
        <v>4.1461199999999997E-3</v>
      </c>
      <c r="IH17">
        <v>3.9864899999999999</v>
      </c>
      <c r="II17">
        <v>49.968899999999998</v>
      </c>
      <c r="IJ17">
        <v>0</v>
      </c>
      <c r="IK17">
        <v>49.968899999999998</v>
      </c>
    </row>
    <row r="18" spans="1:245" x14ac:dyDescent="0.25">
      <c r="A18" s="9">
        <v>42613.708865740744</v>
      </c>
      <c r="B18" t="s">
        <v>346</v>
      </c>
      <c r="C18" t="s">
        <v>731</v>
      </c>
      <c r="G18" t="s">
        <v>104</v>
      </c>
      <c r="H18" t="s">
        <v>105</v>
      </c>
      <c r="I18">
        <v>0</v>
      </c>
      <c r="J18">
        <v>56.3309</v>
      </c>
      <c r="K18">
        <v>5.7251099999999999</v>
      </c>
      <c r="L18">
        <v>4900.54</v>
      </c>
      <c r="M18">
        <v>111.69</v>
      </c>
      <c r="N18">
        <v>0</v>
      </c>
      <c r="O18">
        <v>0</v>
      </c>
      <c r="R18">
        <v>505.55700000000002</v>
      </c>
      <c r="S18">
        <v>1044.02</v>
      </c>
      <c r="T18">
        <v>2025.88</v>
      </c>
      <c r="U18">
        <v>119.621</v>
      </c>
      <c r="V18">
        <v>8713.0400000000009</v>
      </c>
      <c r="W18">
        <v>6.6680599999999997</v>
      </c>
      <c r="X18">
        <v>0</v>
      </c>
      <c r="Y18">
        <v>0</v>
      </c>
      <c r="Z18">
        <v>0</v>
      </c>
      <c r="AA18">
        <v>75.512</v>
      </c>
      <c r="AB18">
        <v>0</v>
      </c>
      <c r="AC18">
        <v>43.669699999999999</v>
      </c>
      <c r="AD18">
        <v>0</v>
      </c>
      <c r="AE18">
        <v>0</v>
      </c>
      <c r="AF18">
        <v>125.85</v>
      </c>
      <c r="AG18">
        <v>0</v>
      </c>
      <c r="AH18">
        <v>0</v>
      </c>
      <c r="AI18">
        <v>0</v>
      </c>
      <c r="AJ18">
        <v>0</v>
      </c>
      <c r="AK18">
        <v>0</v>
      </c>
      <c r="AL18">
        <v>0</v>
      </c>
      <c r="AM18">
        <v>0</v>
      </c>
      <c r="AN18">
        <v>0</v>
      </c>
      <c r="AO18">
        <v>0</v>
      </c>
      <c r="AP18">
        <v>0</v>
      </c>
      <c r="AQ18">
        <v>0.66</v>
      </c>
      <c r="AR18">
        <v>88.15</v>
      </c>
      <c r="AS18">
        <v>1.1200000000000001</v>
      </c>
      <c r="AT18">
        <v>0</v>
      </c>
      <c r="AU18">
        <v>6.16</v>
      </c>
      <c r="AV18">
        <v>0</v>
      </c>
      <c r="AX18">
        <v>5.29</v>
      </c>
      <c r="AY18">
        <v>14.42</v>
      </c>
      <c r="AZ18">
        <v>20.64</v>
      </c>
      <c r="BA18">
        <v>1.1599999999999999</v>
      </c>
      <c r="BB18">
        <v>137.6</v>
      </c>
      <c r="BC18">
        <v>96.09</v>
      </c>
      <c r="BQ18">
        <v>5.7251099999999999</v>
      </c>
      <c r="BR18">
        <v>4900.54</v>
      </c>
      <c r="BS18">
        <v>111.69</v>
      </c>
      <c r="BT18">
        <v>0</v>
      </c>
      <c r="BU18">
        <v>0</v>
      </c>
      <c r="BV18">
        <v>505.55700000000002</v>
      </c>
      <c r="BW18">
        <v>1044.02</v>
      </c>
      <c r="BX18">
        <v>2025.88</v>
      </c>
      <c r="BY18">
        <v>119.621</v>
      </c>
      <c r="BZ18">
        <v>8713.0400000000009</v>
      </c>
      <c r="CA18">
        <v>6.6680599999999997</v>
      </c>
      <c r="CB18">
        <v>0</v>
      </c>
      <c r="CC18">
        <v>0</v>
      </c>
      <c r="CD18">
        <v>0</v>
      </c>
      <c r="CE18">
        <v>75.512</v>
      </c>
      <c r="CF18">
        <v>0</v>
      </c>
      <c r="CG18">
        <v>43.669699999999999</v>
      </c>
      <c r="CH18">
        <v>0</v>
      </c>
      <c r="CI18">
        <v>0</v>
      </c>
      <c r="CJ18">
        <v>125.85</v>
      </c>
      <c r="CK18">
        <v>0</v>
      </c>
      <c r="CL18">
        <v>0</v>
      </c>
      <c r="CM18">
        <v>0</v>
      </c>
      <c r="CN18">
        <v>0</v>
      </c>
      <c r="CO18">
        <v>0</v>
      </c>
      <c r="CP18">
        <v>0</v>
      </c>
      <c r="CQ18">
        <v>0</v>
      </c>
      <c r="CR18">
        <v>0</v>
      </c>
      <c r="CS18">
        <v>0</v>
      </c>
      <c r="CT18">
        <v>0</v>
      </c>
      <c r="CU18">
        <v>0.66</v>
      </c>
      <c r="CV18">
        <v>88.15</v>
      </c>
      <c r="CW18">
        <v>1.1200000000000001</v>
      </c>
      <c r="CX18">
        <v>0</v>
      </c>
      <c r="CY18">
        <v>6.16</v>
      </c>
      <c r="CZ18">
        <v>5.29</v>
      </c>
      <c r="DA18">
        <v>14.42</v>
      </c>
      <c r="DB18">
        <v>20.64</v>
      </c>
      <c r="DC18">
        <v>1.1599999999999999</v>
      </c>
      <c r="DD18">
        <v>137.6</v>
      </c>
      <c r="DE18">
        <v>96.09</v>
      </c>
      <c r="DQ18" t="s">
        <v>716</v>
      </c>
      <c r="DR18" t="s">
        <v>717</v>
      </c>
      <c r="DS18" t="s">
        <v>22</v>
      </c>
      <c r="DT18">
        <v>0</v>
      </c>
      <c r="DU18">
        <v>0</v>
      </c>
      <c r="DV18">
        <v>0</v>
      </c>
      <c r="DW18">
        <v>0</v>
      </c>
      <c r="EG18">
        <v>5.7251099999999999</v>
      </c>
      <c r="EH18">
        <v>4900.54</v>
      </c>
      <c r="EI18">
        <v>111.69</v>
      </c>
      <c r="EJ18">
        <v>0</v>
      </c>
      <c r="EK18">
        <v>0</v>
      </c>
      <c r="EL18">
        <v>0</v>
      </c>
      <c r="EN18">
        <v>505.55700000000002</v>
      </c>
      <c r="EO18">
        <v>1044.02</v>
      </c>
      <c r="EP18">
        <v>2025.88</v>
      </c>
      <c r="EQ18">
        <v>119.621</v>
      </c>
      <c r="ER18">
        <v>8713.0400000000009</v>
      </c>
      <c r="ES18">
        <v>6.6680599999999997</v>
      </c>
      <c r="ET18">
        <v>0</v>
      </c>
      <c r="EU18">
        <v>0</v>
      </c>
      <c r="EV18">
        <v>0</v>
      </c>
      <c r="EW18">
        <v>75.512</v>
      </c>
      <c r="EX18">
        <v>0</v>
      </c>
      <c r="EY18">
        <v>43.669699999999999</v>
      </c>
      <c r="EZ18">
        <v>0</v>
      </c>
      <c r="FA18">
        <v>0</v>
      </c>
      <c r="FB18">
        <v>125.85</v>
      </c>
      <c r="FC18">
        <v>0</v>
      </c>
      <c r="FD18">
        <v>0</v>
      </c>
      <c r="FE18">
        <v>0</v>
      </c>
      <c r="FF18">
        <v>0</v>
      </c>
      <c r="FG18">
        <v>0</v>
      </c>
      <c r="FH18">
        <v>0</v>
      </c>
      <c r="FI18">
        <v>0</v>
      </c>
      <c r="FJ18">
        <v>0</v>
      </c>
      <c r="FK18">
        <v>0</v>
      </c>
      <c r="FL18">
        <v>0</v>
      </c>
      <c r="FM18">
        <v>0.66</v>
      </c>
      <c r="FN18">
        <v>88.15</v>
      </c>
      <c r="FO18">
        <v>1.1200000000000001</v>
      </c>
      <c r="FP18">
        <v>0</v>
      </c>
      <c r="FQ18">
        <v>6.16</v>
      </c>
      <c r="FR18">
        <v>0</v>
      </c>
      <c r="FT18">
        <v>5.29</v>
      </c>
      <c r="FU18">
        <v>14.42</v>
      </c>
      <c r="FV18">
        <v>20.64</v>
      </c>
      <c r="FW18">
        <v>1.1599999999999999</v>
      </c>
      <c r="FX18">
        <v>137.6</v>
      </c>
      <c r="FY18">
        <v>0</v>
      </c>
      <c r="FZ18">
        <v>3.71062</v>
      </c>
      <c r="GA18">
        <v>1.2753799999999999E-2</v>
      </c>
      <c r="GB18">
        <v>0</v>
      </c>
      <c r="GC18">
        <v>0</v>
      </c>
      <c r="GD18">
        <v>0</v>
      </c>
      <c r="GF18">
        <v>7.4915999999999996E-2</v>
      </c>
      <c r="GG18">
        <v>0.15804599999999999</v>
      </c>
      <c r="GH18">
        <v>0.25846799999999998</v>
      </c>
      <c r="GI18">
        <v>1.0530599999999999E-2</v>
      </c>
      <c r="GJ18">
        <v>4.2253299999999996</v>
      </c>
      <c r="GK18">
        <v>33.899500000000003</v>
      </c>
      <c r="GL18">
        <v>9519.69</v>
      </c>
      <c r="GM18">
        <v>111.69</v>
      </c>
      <c r="GN18">
        <v>0</v>
      </c>
      <c r="GO18">
        <v>0</v>
      </c>
      <c r="GP18">
        <v>2135</v>
      </c>
      <c r="GQ18">
        <v>930.00099999999998</v>
      </c>
      <c r="GR18">
        <v>2637.81</v>
      </c>
      <c r="GS18">
        <v>297.5</v>
      </c>
      <c r="GT18">
        <v>15665.6</v>
      </c>
      <c r="GU18">
        <v>28.217199999999998</v>
      </c>
      <c r="GV18">
        <v>0</v>
      </c>
      <c r="GW18">
        <v>0</v>
      </c>
      <c r="GX18">
        <v>0</v>
      </c>
      <c r="GY18">
        <v>130.13399999999999</v>
      </c>
      <c r="GZ18">
        <v>0</v>
      </c>
      <c r="HA18">
        <v>65.400000000000006</v>
      </c>
      <c r="HB18">
        <v>0</v>
      </c>
      <c r="HC18">
        <v>0</v>
      </c>
      <c r="HD18">
        <v>223.751</v>
      </c>
      <c r="HE18">
        <v>0</v>
      </c>
      <c r="HF18">
        <v>0</v>
      </c>
      <c r="HG18">
        <v>0</v>
      </c>
      <c r="HH18">
        <v>0</v>
      </c>
      <c r="HI18">
        <v>0</v>
      </c>
      <c r="HJ18">
        <v>0</v>
      </c>
      <c r="HK18">
        <v>0</v>
      </c>
      <c r="HL18">
        <v>0</v>
      </c>
      <c r="HM18">
        <v>0</v>
      </c>
      <c r="HN18">
        <v>0</v>
      </c>
      <c r="HO18">
        <v>2.85</v>
      </c>
      <c r="HP18">
        <v>149.29</v>
      </c>
      <c r="HQ18">
        <v>1.1200000000000001</v>
      </c>
      <c r="HR18">
        <v>0</v>
      </c>
      <c r="HS18">
        <v>10.62</v>
      </c>
      <c r="HT18">
        <v>22.73</v>
      </c>
      <c r="HU18">
        <v>14.54</v>
      </c>
      <c r="HV18">
        <v>27.12</v>
      </c>
      <c r="HW18">
        <v>2.76</v>
      </c>
      <c r="HX18">
        <v>231.03</v>
      </c>
      <c r="HY18">
        <v>0</v>
      </c>
      <c r="HZ18">
        <v>5.0876400000000004</v>
      </c>
      <c r="IA18">
        <v>1.2753799999999999E-2</v>
      </c>
      <c r="IB18">
        <v>0</v>
      </c>
      <c r="IC18">
        <v>0</v>
      </c>
      <c r="ID18">
        <v>0.33579999999999999</v>
      </c>
      <c r="IE18">
        <v>0.11074100000000001</v>
      </c>
      <c r="IF18">
        <v>0.35138000000000003</v>
      </c>
      <c r="IG18">
        <v>4.1461199999999997E-3</v>
      </c>
      <c r="IH18">
        <v>5.9024599999999996</v>
      </c>
      <c r="II18">
        <v>56.3309</v>
      </c>
      <c r="IJ18">
        <v>0</v>
      </c>
      <c r="IK18">
        <v>56.3309</v>
      </c>
    </row>
    <row r="19" spans="1:245" x14ac:dyDescent="0.25">
      <c r="A19" s="9">
        <v>42613.708854166667</v>
      </c>
      <c r="B19" t="s">
        <v>347</v>
      </c>
      <c r="C19" t="s">
        <v>732</v>
      </c>
      <c r="G19" t="s">
        <v>104</v>
      </c>
      <c r="H19" t="s">
        <v>105</v>
      </c>
      <c r="I19">
        <v>0</v>
      </c>
      <c r="J19">
        <v>53.253</v>
      </c>
      <c r="K19">
        <v>416.11500000000001</v>
      </c>
      <c r="L19">
        <v>36.548099999999998</v>
      </c>
      <c r="M19">
        <v>111.69</v>
      </c>
      <c r="N19">
        <v>0</v>
      </c>
      <c r="O19">
        <v>0</v>
      </c>
      <c r="R19">
        <v>505.55700000000002</v>
      </c>
      <c r="S19">
        <v>907.13900000000001</v>
      </c>
      <c r="T19">
        <v>2025.88</v>
      </c>
      <c r="U19">
        <v>119.621</v>
      </c>
      <c r="V19">
        <v>4122.55</v>
      </c>
      <c r="W19">
        <v>485.86200000000002</v>
      </c>
      <c r="X19">
        <v>0</v>
      </c>
      <c r="Y19">
        <v>0</v>
      </c>
      <c r="Z19">
        <v>0</v>
      </c>
      <c r="AA19">
        <v>128.68799999999999</v>
      </c>
      <c r="AB19">
        <v>0</v>
      </c>
      <c r="AC19">
        <v>43.669699999999999</v>
      </c>
      <c r="AD19">
        <v>0</v>
      </c>
      <c r="AE19">
        <v>0</v>
      </c>
      <c r="AF19">
        <v>658.21900000000005</v>
      </c>
      <c r="AG19">
        <v>0</v>
      </c>
      <c r="AH19">
        <v>0</v>
      </c>
      <c r="AI19">
        <v>0</v>
      </c>
      <c r="AJ19">
        <v>0</v>
      </c>
      <c r="AK19">
        <v>0</v>
      </c>
      <c r="AL19">
        <v>0</v>
      </c>
      <c r="AM19">
        <v>0</v>
      </c>
      <c r="AN19">
        <v>0</v>
      </c>
      <c r="AO19">
        <v>0</v>
      </c>
      <c r="AP19">
        <v>0</v>
      </c>
      <c r="AQ19">
        <v>45.71</v>
      </c>
      <c r="AR19">
        <v>1.35</v>
      </c>
      <c r="AS19">
        <v>1.1100000000000001</v>
      </c>
      <c r="AT19">
        <v>0</v>
      </c>
      <c r="AU19">
        <v>10.35</v>
      </c>
      <c r="AV19">
        <v>0</v>
      </c>
      <c r="AX19">
        <v>5.22</v>
      </c>
      <c r="AY19">
        <v>13.12</v>
      </c>
      <c r="AZ19">
        <v>20.54</v>
      </c>
      <c r="BA19">
        <v>1.1399999999999999</v>
      </c>
      <c r="BB19">
        <v>98.54</v>
      </c>
      <c r="BC19">
        <v>58.52</v>
      </c>
      <c r="BQ19">
        <v>416.11500000000001</v>
      </c>
      <c r="BR19">
        <v>36.548099999999998</v>
      </c>
      <c r="BS19">
        <v>111.69</v>
      </c>
      <c r="BT19">
        <v>0</v>
      </c>
      <c r="BU19">
        <v>0</v>
      </c>
      <c r="BV19">
        <v>505.55700000000002</v>
      </c>
      <c r="BW19">
        <v>907.13900000000001</v>
      </c>
      <c r="BX19">
        <v>2025.88</v>
      </c>
      <c r="BY19">
        <v>119.621</v>
      </c>
      <c r="BZ19">
        <v>4122.55</v>
      </c>
      <c r="CA19">
        <v>485.86200000000002</v>
      </c>
      <c r="CB19">
        <v>0</v>
      </c>
      <c r="CC19">
        <v>0</v>
      </c>
      <c r="CD19">
        <v>0</v>
      </c>
      <c r="CE19">
        <v>128.68799999999999</v>
      </c>
      <c r="CF19">
        <v>0</v>
      </c>
      <c r="CG19">
        <v>43.669699999999999</v>
      </c>
      <c r="CH19">
        <v>0</v>
      </c>
      <c r="CI19">
        <v>0</v>
      </c>
      <c r="CJ19">
        <v>658.21900000000005</v>
      </c>
      <c r="CK19">
        <v>0</v>
      </c>
      <c r="CL19">
        <v>0</v>
      </c>
      <c r="CM19">
        <v>0</v>
      </c>
      <c r="CN19">
        <v>0</v>
      </c>
      <c r="CO19">
        <v>0</v>
      </c>
      <c r="CP19">
        <v>0</v>
      </c>
      <c r="CQ19">
        <v>0</v>
      </c>
      <c r="CR19">
        <v>0</v>
      </c>
      <c r="CS19">
        <v>0</v>
      </c>
      <c r="CT19">
        <v>0</v>
      </c>
      <c r="CU19">
        <v>45.71</v>
      </c>
      <c r="CV19">
        <v>1.35</v>
      </c>
      <c r="CW19">
        <v>1.1100000000000001</v>
      </c>
      <c r="CX19">
        <v>0</v>
      </c>
      <c r="CY19">
        <v>10.35</v>
      </c>
      <c r="CZ19">
        <v>5.22</v>
      </c>
      <c r="DA19">
        <v>13.12</v>
      </c>
      <c r="DB19">
        <v>20.54</v>
      </c>
      <c r="DC19">
        <v>1.1399999999999999</v>
      </c>
      <c r="DD19">
        <v>98.54</v>
      </c>
      <c r="DE19">
        <v>58.52</v>
      </c>
      <c r="DQ19" t="s">
        <v>716</v>
      </c>
      <c r="DR19" t="s">
        <v>717</v>
      </c>
      <c r="DS19" t="s">
        <v>22</v>
      </c>
      <c r="DT19">
        <v>0</v>
      </c>
      <c r="DU19">
        <v>0</v>
      </c>
      <c r="DV19">
        <v>0</v>
      </c>
      <c r="DW19">
        <v>0</v>
      </c>
      <c r="EG19">
        <v>416.11500000000001</v>
      </c>
      <c r="EH19">
        <v>36.548099999999998</v>
      </c>
      <c r="EI19">
        <v>111.69</v>
      </c>
      <c r="EJ19">
        <v>0</v>
      </c>
      <c r="EK19">
        <v>0</v>
      </c>
      <c r="EL19">
        <v>0</v>
      </c>
      <c r="EN19">
        <v>505.55700000000002</v>
      </c>
      <c r="EO19">
        <v>907.13900000000001</v>
      </c>
      <c r="EP19">
        <v>2025.88</v>
      </c>
      <c r="EQ19">
        <v>119.621</v>
      </c>
      <c r="ER19">
        <v>4122.55</v>
      </c>
      <c r="ES19">
        <v>485.86200000000002</v>
      </c>
      <c r="ET19">
        <v>0</v>
      </c>
      <c r="EU19">
        <v>0</v>
      </c>
      <c r="EV19">
        <v>0</v>
      </c>
      <c r="EW19">
        <v>128.68799999999999</v>
      </c>
      <c r="EX19">
        <v>0</v>
      </c>
      <c r="EY19">
        <v>43.669699999999999</v>
      </c>
      <c r="EZ19">
        <v>0</v>
      </c>
      <c r="FA19">
        <v>0</v>
      </c>
      <c r="FB19">
        <v>658.21900000000005</v>
      </c>
      <c r="FC19">
        <v>0</v>
      </c>
      <c r="FD19">
        <v>0</v>
      </c>
      <c r="FE19">
        <v>0</v>
      </c>
      <c r="FF19">
        <v>0</v>
      </c>
      <c r="FG19">
        <v>0</v>
      </c>
      <c r="FH19">
        <v>0</v>
      </c>
      <c r="FI19">
        <v>0</v>
      </c>
      <c r="FJ19">
        <v>0</v>
      </c>
      <c r="FK19">
        <v>0</v>
      </c>
      <c r="FL19">
        <v>0</v>
      </c>
      <c r="FM19">
        <v>45.71</v>
      </c>
      <c r="FN19">
        <v>1.35</v>
      </c>
      <c r="FO19">
        <v>1.1100000000000001</v>
      </c>
      <c r="FP19">
        <v>0</v>
      </c>
      <c r="FQ19">
        <v>10.35</v>
      </c>
      <c r="FR19">
        <v>0</v>
      </c>
      <c r="FT19">
        <v>5.22</v>
      </c>
      <c r="FU19">
        <v>13.12</v>
      </c>
      <c r="FV19">
        <v>20.54</v>
      </c>
      <c r="FW19">
        <v>1.1399999999999999</v>
      </c>
      <c r="FX19">
        <v>98.54</v>
      </c>
      <c r="FY19">
        <v>0</v>
      </c>
      <c r="FZ19">
        <v>5.1203699999999998E-2</v>
      </c>
      <c r="GA19">
        <v>1.2753799999999999E-2</v>
      </c>
      <c r="GB19">
        <v>0</v>
      </c>
      <c r="GC19">
        <v>0</v>
      </c>
      <c r="GD19">
        <v>0</v>
      </c>
      <c r="GF19">
        <v>7.4915999999999996E-2</v>
      </c>
      <c r="GG19">
        <v>0.14513699999999999</v>
      </c>
      <c r="GH19">
        <v>0.25846799999999998</v>
      </c>
      <c r="GI19">
        <v>1.0530599999999999E-2</v>
      </c>
      <c r="GJ19">
        <v>0.55300899999999997</v>
      </c>
      <c r="GK19">
        <v>532.28899999999999</v>
      </c>
      <c r="GL19">
        <v>250.172</v>
      </c>
      <c r="GM19">
        <v>111.69</v>
      </c>
      <c r="GN19">
        <v>0</v>
      </c>
      <c r="GO19">
        <v>0</v>
      </c>
      <c r="GP19">
        <v>2135</v>
      </c>
      <c r="GQ19">
        <v>930.00099999999998</v>
      </c>
      <c r="GR19">
        <v>2637.81</v>
      </c>
      <c r="GS19">
        <v>297.5</v>
      </c>
      <c r="GT19">
        <v>6894.46</v>
      </c>
      <c r="GU19">
        <v>444.18900000000002</v>
      </c>
      <c r="GV19">
        <v>0</v>
      </c>
      <c r="GW19">
        <v>0</v>
      </c>
      <c r="GX19">
        <v>0</v>
      </c>
      <c r="GY19">
        <v>182.24600000000001</v>
      </c>
      <c r="GZ19">
        <v>0</v>
      </c>
      <c r="HA19">
        <v>65.400000000000006</v>
      </c>
      <c r="HB19">
        <v>0</v>
      </c>
      <c r="HC19">
        <v>0</v>
      </c>
      <c r="HD19">
        <v>691.83500000000004</v>
      </c>
      <c r="HE19">
        <v>0</v>
      </c>
      <c r="HF19">
        <v>0</v>
      </c>
      <c r="HG19">
        <v>0</v>
      </c>
      <c r="HH19">
        <v>0</v>
      </c>
      <c r="HI19">
        <v>0</v>
      </c>
      <c r="HJ19">
        <v>0</v>
      </c>
      <c r="HK19">
        <v>0</v>
      </c>
      <c r="HL19">
        <v>0</v>
      </c>
      <c r="HM19">
        <v>0</v>
      </c>
      <c r="HN19">
        <v>0</v>
      </c>
      <c r="HO19">
        <v>43.19</v>
      </c>
      <c r="HP19">
        <v>10.18</v>
      </c>
      <c r="HQ19">
        <v>1.1100000000000001</v>
      </c>
      <c r="HR19">
        <v>0</v>
      </c>
      <c r="HS19">
        <v>14.66</v>
      </c>
      <c r="HT19">
        <v>22.38</v>
      </c>
      <c r="HU19">
        <v>14.5</v>
      </c>
      <c r="HV19">
        <v>26.96</v>
      </c>
      <c r="HW19">
        <v>2.7</v>
      </c>
      <c r="HX19">
        <v>135.68</v>
      </c>
      <c r="HY19">
        <v>0</v>
      </c>
      <c r="HZ19">
        <v>0.53870399999999996</v>
      </c>
      <c r="IA19">
        <v>1.2753799999999999E-2</v>
      </c>
      <c r="IB19">
        <v>0</v>
      </c>
      <c r="IC19">
        <v>0</v>
      </c>
      <c r="ID19">
        <v>0.33579999999999999</v>
      </c>
      <c r="IE19">
        <v>0.11074100000000001</v>
      </c>
      <c r="IF19">
        <v>0.35138000000000003</v>
      </c>
      <c r="IG19">
        <v>4.1461199999999997E-3</v>
      </c>
      <c r="IH19">
        <v>1.3535299999999999</v>
      </c>
      <c r="II19">
        <v>53.253</v>
      </c>
      <c r="IJ19">
        <v>0</v>
      </c>
      <c r="IK19">
        <v>53.253</v>
      </c>
    </row>
    <row r="20" spans="1:245" x14ac:dyDescent="0.25">
      <c r="A20" s="9">
        <v>42613.708877314813</v>
      </c>
      <c r="B20" t="s">
        <v>348</v>
      </c>
      <c r="C20" t="s">
        <v>733</v>
      </c>
      <c r="G20" t="s">
        <v>104</v>
      </c>
      <c r="H20" t="s">
        <v>105</v>
      </c>
      <c r="I20">
        <v>0</v>
      </c>
      <c r="J20">
        <v>52.843000000000004</v>
      </c>
      <c r="K20">
        <v>302.29899999999998</v>
      </c>
      <c r="L20">
        <v>0</v>
      </c>
      <c r="M20">
        <v>141.255</v>
      </c>
      <c r="N20">
        <v>0</v>
      </c>
      <c r="O20">
        <v>0</v>
      </c>
      <c r="R20">
        <v>615.745</v>
      </c>
      <c r="S20">
        <v>974.09199999999998</v>
      </c>
      <c r="T20">
        <v>2371.31</v>
      </c>
      <c r="U20">
        <v>151.51499999999999</v>
      </c>
      <c r="V20">
        <v>4556.21</v>
      </c>
      <c r="W20">
        <v>352.04399999999998</v>
      </c>
      <c r="X20">
        <v>0</v>
      </c>
      <c r="Y20">
        <v>0</v>
      </c>
      <c r="Z20">
        <v>0</v>
      </c>
      <c r="AA20">
        <v>146.27199999999999</v>
      </c>
      <c r="AB20">
        <v>0</v>
      </c>
      <c r="AC20">
        <v>45.121000000000002</v>
      </c>
      <c r="AD20">
        <v>0</v>
      </c>
      <c r="AE20">
        <v>0</v>
      </c>
      <c r="AF20">
        <v>543.43700000000001</v>
      </c>
      <c r="AG20">
        <v>0</v>
      </c>
      <c r="AH20">
        <v>0</v>
      </c>
      <c r="AI20">
        <v>0</v>
      </c>
      <c r="AJ20">
        <v>0</v>
      </c>
      <c r="AK20">
        <v>0</v>
      </c>
      <c r="AL20">
        <v>0</v>
      </c>
      <c r="AM20">
        <v>0</v>
      </c>
      <c r="AN20">
        <v>0</v>
      </c>
      <c r="AO20">
        <v>0</v>
      </c>
      <c r="AP20">
        <v>0</v>
      </c>
      <c r="AQ20">
        <v>25.56</v>
      </c>
      <c r="AR20">
        <v>0</v>
      </c>
      <c r="AS20">
        <v>1.1499999999999999</v>
      </c>
      <c r="AT20">
        <v>0</v>
      </c>
      <c r="AU20">
        <v>8.9600000000000009</v>
      </c>
      <c r="AV20">
        <v>0</v>
      </c>
      <c r="AX20">
        <v>5.15</v>
      </c>
      <c r="AY20">
        <v>10.83</v>
      </c>
      <c r="AZ20">
        <v>19.52</v>
      </c>
      <c r="BA20">
        <v>1.18</v>
      </c>
      <c r="BB20">
        <v>72.349999999999994</v>
      </c>
      <c r="BC20">
        <v>35.67</v>
      </c>
      <c r="BQ20">
        <v>302.29899999999998</v>
      </c>
      <c r="BR20">
        <v>0</v>
      </c>
      <c r="BS20">
        <v>141.255</v>
      </c>
      <c r="BT20">
        <v>0</v>
      </c>
      <c r="BU20">
        <v>0</v>
      </c>
      <c r="BV20">
        <v>615.745</v>
      </c>
      <c r="BW20">
        <v>974.09199999999998</v>
      </c>
      <c r="BX20">
        <v>2371.31</v>
      </c>
      <c r="BY20">
        <v>151.51499999999999</v>
      </c>
      <c r="BZ20">
        <v>4556.21</v>
      </c>
      <c r="CA20">
        <v>352.04399999999998</v>
      </c>
      <c r="CB20">
        <v>0</v>
      </c>
      <c r="CC20">
        <v>0</v>
      </c>
      <c r="CD20">
        <v>0</v>
      </c>
      <c r="CE20">
        <v>146.27199999999999</v>
      </c>
      <c r="CF20">
        <v>0</v>
      </c>
      <c r="CG20">
        <v>45.121000000000002</v>
      </c>
      <c r="CH20">
        <v>0</v>
      </c>
      <c r="CI20">
        <v>0</v>
      </c>
      <c r="CJ20">
        <v>543.43700000000001</v>
      </c>
      <c r="CK20">
        <v>0</v>
      </c>
      <c r="CL20">
        <v>0</v>
      </c>
      <c r="CM20">
        <v>0</v>
      </c>
      <c r="CN20">
        <v>0</v>
      </c>
      <c r="CO20">
        <v>0</v>
      </c>
      <c r="CP20">
        <v>0</v>
      </c>
      <c r="CQ20">
        <v>0</v>
      </c>
      <c r="CR20">
        <v>0</v>
      </c>
      <c r="CS20">
        <v>0</v>
      </c>
      <c r="CT20">
        <v>0</v>
      </c>
      <c r="CU20">
        <v>25.56</v>
      </c>
      <c r="CV20">
        <v>0</v>
      </c>
      <c r="CW20">
        <v>1.1499999999999999</v>
      </c>
      <c r="CX20">
        <v>0</v>
      </c>
      <c r="CY20">
        <v>8.9600000000000009</v>
      </c>
      <c r="CZ20">
        <v>5.15</v>
      </c>
      <c r="DA20">
        <v>10.83</v>
      </c>
      <c r="DB20">
        <v>19.52</v>
      </c>
      <c r="DC20">
        <v>1.18</v>
      </c>
      <c r="DD20">
        <v>72.349999999999994</v>
      </c>
      <c r="DE20">
        <v>35.67</v>
      </c>
      <c r="DQ20" t="s">
        <v>716</v>
      </c>
      <c r="DR20" t="s">
        <v>717</v>
      </c>
      <c r="DS20" t="s">
        <v>22</v>
      </c>
      <c r="DT20">
        <v>0</v>
      </c>
      <c r="DU20">
        <v>0</v>
      </c>
      <c r="DV20">
        <v>0</v>
      </c>
      <c r="DW20">
        <v>0</v>
      </c>
      <c r="EG20">
        <v>302.29899999999998</v>
      </c>
      <c r="EH20">
        <v>0</v>
      </c>
      <c r="EI20">
        <v>141.255</v>
      </c>
      <c r="EJ20">
        <v>0</v>
      </c>
      <c r="EK20">
        <v>0</v>
      </c>
      <c r="EL20">
        <v>0</v>
      </c>
      <c r="EN20">
        <v>615.745</v>
      </c>
      <c r="EO20">
        <v>974.09199999999998</v>
      </c>
      <c r="EP20">
        <v>2371.31</v>
      </c>
      <c r="EQ20">
        <v>151.51499999999999</v>
      </c>
      <c r="ER20">
        <v>4556.21</v>
      </c>
      <c r="ES20">
        <v>352.04399999999998</v>
      </c>
      <c r="ET20">
        <v>0</v>
      </c>
      <c r="EU20">
        <v>0</v>
      </c>
      <c r="EV20">
        <v>0</v>
      </c>
      <c r="EW20">
        <v>146.27199999999999</v>
      </c>
      <c r="EX20">
        <v>0</v>
      </c>
      <c r="EY20">
        <v>45.121000000000002</v>
      </c>
      <c r="EZ20">
        <v>0</v>
      </c>
      <c r="FA20">
        <v>0</v>
      </c>
      <c r="FB20">
        <v>543.43700000000001</v>
      </c>
      <c r="FC20">
        <v>0</v>
      </c>
      <c r="FD20">
        <v>0</v>
      </c>
      <c r="FE20">
        <v>0</v>
      </c>
      <c r="FF20">
        <v>0</v>
      </c>
      <c r="FG20">
        <v>0</v>
      </c>
      <c r="FH20">
        <v>0</v>
      </c>
      <c r="FI20">
        <v>0</v>
      </c>
      <c r="FJ20">
        <v>0</v>
      </c>
      <c r="FK20">
        <v>0</v>
      </c>
      <c r="FL20">
        <v>0</v>
      </c>
      <c r="FM20">
        <v>25.56</v>
      </c>
      <c r="FN20">
        <v>0</v>
      </c>
      <c r="FO20">
        <v>1.1499999999999999</v>
      </c>
      <c r="FP20">
        <v>0</v>
      </c>
      <c r="FQ20">
        <v>8.9600000000000009</v>
      </c>
      <c r="FR20">
        <v>0</v>
      </c>
      <c r="FT20">
        <v>5.15</v>
      </c>
      <c r="FU20">
        <v>10.83</v>
      </c>
      <c r="FV20">
        <v>19.52</v>
      </c>
      <c r="FW20">
        <v>1.18</v>
      </c>
      <c r="FX20">
        <v>72.349999999999994</v>
      </c>
      <c r="FY20" s="23">
        <v>9.81034E-14</v>
      </c>
      <c r="FZ20">
        <v>0</v>
      </c>
      <c r="GA20">
        <v>1.61297E-2</v>
      </c>
      <c r="GB20">
        <v>0</v>
      </c>
      <c r="GC20">
        <v>0</v>
      </c>
      <c r="GD20">
        <v>0</v>
      </c>
      <c r="GF20">
        <v>9.1244199999999998E-2</v>
      </c>
      <c r="GG20">
        <v>0.1288</v>
      </c>
      <c r="GH20">
        <v>0.30218800000000001</v>
      </c>
      <c r="GI20">
        <v>1.3338300000000001E-2</v>
      </c>
      <c r="GJ20">
        <v>0.55169999999999997</v>
      </c>
      <c r="GK20">
        <v>498.40800000000002</v>
      </c>
      <c r="GL20">
        <v>0</v>
      </c>
      <c r="GM20">
        <v>141.255</v>
      </c>
      <c r="GN20">
        <v>0</v>
      </c>
      <c r="GO20">
        <v>0</v>
      </c>
      <c r="GP20">
        <v>2615</v>
      </c>
      <c r="GQ20">
        <v>989.00099999999998</v>
      </c>
      <c r="GR20">
        <v>3267.2</v>
      </c>
      <c r="GS20">
        <v>327.5</v>
      </c>
      <c r="GT20">
        <v>7838.36</v>
      </c>
      <c r="GU20">
        <v>414.81099999999998</v>
      </c>
      <c r="GV20">
        <v>0</v>
      </c>
      <c r="GW20">
        <v>0</v>
      </c>
      <c r="GX20">
        <v>0</v>
      </c>
      <c r="GY20">
        <v>199.32499999999999</v>
      </c>
      <c r="GZ20">
        <v>0</v>
      </c>
      <c r="HA20">
        <v>73.400000000000006</v>
      </c>
      <c r="HB20">
        <v>0</v>
      </c>
      <c r="HC20">
        <v>0</v>
      </c>
      <c r="HD20">
        <v>687.53599999999994</v>
      </c>
      <c r="HE20">
        <v>0</v>
      </c>
      <c r="HF20">
        <v>0</v>
      </c>
      <c r="HG20">
        <v>0</v>
      </c>
      <c r="HH20">
        <v>0</v>
      </c>
      <c r="HI20">
        <v>0</v>
      </c>
      <c r="HJ20">
        <v>0</v>
      </c>
      <c r="HK20">
        <v>0</v>
      </c>
      <c r="HL20">
        <v>0</v>
      </c>
      <c r="HM20">
        <v>0</v>
      </c>
      <c r="HN20">
        <v>0</v>
      </c>
      <c r="HO20">
        <v>30.92</v>
      </c>
      <c r="HP20">
        <v>0</v>
      </c>
      <c r="HQ20">
        <v>1.1499999999999999</v>
      </c>
      <c r="HR20">
        <v>0</v>
      </c>
      <c r="HS20">
        <v>12.21</v>
      </c>
      <c r="HT20">
        <v>22.11</v>
      </c>
      <c r="HU20">
        <v>12.56</v>
      </c>
      <c r="HV20">
        <v>27.01</v>
      </c>
      <c r="HW20">
        <v>2.41</v>
      </c>
      <c r="HX20">
        <v>108.37</v>
      </c>
      <c r="HY20" s="23">
        <v>1.62352E-9</v>
      </c>
      <c r="HZ20">
        <v>0</v>
      </c>
      <c r="IA20">
        <v>1.61297E-2</v>
      </c>
      <c r="IB20">
        <v>0</v>
      </c>
      <c r="IC20">
        <v>0</v>
      </c>
      <c r="ID20">
        <v>0.41129599999999999</v>
      </c>
      <c r="IE20">
        <v>0.118258</v>
      </c>
      <c r="IF20">
        <v>0.43522</v>
      </c>
      <c r="IG20">
        <v>4.56421E-3</v>
      </c>
      <c r="IH20">
        <v>0.98546800000000001</v>
      </c>
      <c r="II20">
        <v>52.843000000000004</v>
      </c>
      <c r="IJ20">
        <v>0</v>
      </c>
      <c r="IK20">
        <v>52.843000000000004</v>
      </c>
    </row>
    <row r="21" spans="1:245" x14ac:dyDescent="0.25">
      <c r="A21" s="9">
        <v>42613.708819444444</v>
      </c>
      <c r="B21" t="s">
        <v>349</v>
      </c>
      <c r="C21" t="s">
        <v>734</v>
      </c>
      <c r="G21" t="s">
        <v>104</v>
      </c>
      <c r="H21" t="s">
        <v>105</v>
      </c>
      <c r="I21">
        <v>0</v>
      </c>
      <c r="J21">
        <v>47.034999999999997</v>
      </c>
      <c r="K21">
        <v>232.7</v>
      </c>
      <c r="L21">
        <v>41.0319</v>
      </c>
      <c r="M21">
        <v>141.255</v>
      </c>
      <c r="N21">
        <v>0</v>
      </c>
      <c r="O21">
        <v>0</v>
      </c>
      <c r="R21">
        <v>615.745</v>
      </c>
      <c r="S21">
        <v>1015.23</v>
      </c>
      <c r="T21">
        <v>2371.31</v>
      </c>
      <c r="U21">
        <v>151.51499999999999</v>
      </c>
      <c r="V21">
        <v>4568.78</v>
      </c>
      <c r="W21">
        <v>270.983</v>
      </c>
      <c r="X21">
        <v>0</v>
      </c>
      <c r="Y21">
        <v>0</v>
      </c>
      <c r="Z21">
        <v>0</v>
      </c>
      <c r="AA21">
        <v>131.18700000000001</v>
      </c>
      <c r="AB21">
        <v>0</v>
      </c>
      <c r="AC21">
        <v>45.121000000000002</v>
      </c>
      <c r="AD21">
        <v>0</v>
      </c>
      <c r="AE21">
        <v>0</v>
      </c>
      <c r="AF21">
        <v>447.291</v>
      </c>
      <c r="AG21">
        <v>0</v>
      </c>
      <c r="AH21">
        <v>0</v>
      </c>
      <c r="AI21">
        <v>0</v>
      </c>
      <c r="AJ21">
        <v>0</v>
      </c>
      <c r="AK21">
        <v>0</v>
      </c>
      <c r="AL21">
        <v>0</v>
      </c>
      <c r="AM21">
        <v>0</v>
      </c>
      <c r="AN21">
        <v>0</v>
      </c>
      <c r="AO21">
        <v>0</v>
      </c>
      <c r="AP21">
        <v>0</v>
      </c>
      <c r="AQ21">
        <v>20.27</v>
      </c>
      <c r="AR21">
        <v>1.57</v>
      </c>
      <c r="AS21">
        <v>1.1499999999999999</v>
      </c>
      <c r="AT21">
        <v>0</v>
      </c>
      <c r="AU21">
        <v>8.07</v>
      </c>
      <c r="AV21">
        <v>0</v>
      </c>
      <c r="AX21">
        <v>5.16</v>
      </c>
      <c r="AY21">
        <v>11.24</v>
      </c>
      <c r="AZ21">
        <v>19.54</v>
      </c>
      <c r="BA21">
        <v>1.18</v>
      </c>
      <c r="BB21">
        <v>68.180000000000007</v>
      </c>
      <c r="BC21">
        <v>31.06</v>
      </c>
      <c r="BQ21">
        <v>232.7</v>
      </c>
      <c r="BR21">
        <v>41.0319</v>
      </c>
      <c r="BS21">
        <v>141.255</v>
      </c>
      <c r="BT21">
        <v>0</v>
      </c>
      <c r="BU21">
        <v>0</v>
      </c>
      <c r="BV21">
        <v>615.745</v>
      </c>
      <c r="BW21">
        <v>1015.23</v>
      </c>
      <c r="BX21">
        <v>2371.31</v>
      </c>
      <c r="BY21">
        <v>151.51499999999999</v>
      </c>
      <c r="BZ21">
        <v>4568.78</v>
      </c>
      <c r="CA21">
        <v>270.983</v>
      </c>
      <c r="CB21">
        <v>0</v>
      </c>
      <c r="CC21">
        <v>0</v>
      </c>
      <c r="CD21">
        <v>0</v>
      </c>
      <c r="CE21">
        <v>131.18700000000001</v>
      </c>
      <c r="CF21">
        <v>0</v>
      </c>
      <c r="CG21">
        <v>45.121000000000002</v>
      </c>
      <c r="CH21">
        <v>0</v>
      </c>
      <c r="CI21">
        <v>0</v>
      </c>
      <c r="CJ21">
        <v>447.291</v>
      </c>
      <c r="CK21">
        <v>0</v>
      </c>
      <c r="CL21">
        <v>0</v>
      </c>
      <c r="CM21">
        <v>0</v>
      </c>
      <c r="CN21">
        <v>0</v>
      </c>
      <c r="CO21">
        <v>0</v>
      </c>
      <c r="CP21">
        <v>0</v>
      </c>
      <c r="CQ21">
        <v>0</v>
      </c>
      <c r="CR21">
        <v>0</v>
      </c>
      <c r="CS21">
        <v>0</v>
      </c>
      <c r="CT21">
        <v>0</v>
      </c>
      <c r="CU21">
        <v>20.27</v>
      </c>
      <c r="CV21">
        <v>1.57</v>
      </c>
      <c r="CW21">
        <v>1.1499999999999999</v>
      </c>
      <c r="CX21">
        <v>0</v>
      </c>
      <c r="CY21">
        <v>8.07</v>
      </c>
      <c r="CZ21">
        <v>5.16</v>
      </c>
      <c r="DA21">
        <v>11.24</v>
      </c>
      <c r="DB21">
        <v>19.54</v>
      </c>
      <c r="DC21">
        <v>1.18</v>
      </c>
      <c r="DD21">
        <v>68.180000000000007</v>
      </c>
      <c r="DE21">
        <v>31.06</v>
      </c>
      <c r="DQ21" t="s">
        <v>716</v>
      </c>
      <c r="DR21" t="s">
        <v>717</v>
      </c>
      <c r="DS21" t="s">
        <v>22</v>
      </c>
      <c r="DT21">
        <v>0</v>
      </c>
      <c r="DU21">
        <v>0</v>
      </c>
      <c r="DV21">
        <v>0</v>
      </c>
      <c r="DW21">
        <v>0</v>
      </c>
      <c r="EG21">
        <v>232.7</v>
      </c>
      <c r="EH21">
        <v>41.0319</v>
      </c>
      <c r="EI21">
        <v>141.255</v>
      </c>
      <c r="EJ21">
        <v>0</v>
      </c>
      <c r="EK21">
        <v>0</v>
      </c>
      <c r="EL21">
        <v>0</v>
      </c>
      <c r="EN21">
        <v>615.745</v>
      </c>
      <c r="EO21">
        <v>1015.23</v>
      </c>
      <c r="EP21">
        <v>2371.31</v>
      </c>
      <c r="EQ21">
        <v>151.51499999999999</v>
      </c>
      <c r="ER21">
        <v>4568.78</v>
      </c>
      <c r="ES21">
        <v>270.983</v>
      </c>
      <c r="ET21">
        <v>0</v>
      </c>
      <c r="EU21">
        <v>0</v>
      </c>
      <c r="EV21">
        <v>0</v>
      </c>
      <c r="EW21">
        <v>131.18700000000001</v>
      </c>
      <c r="EX21">
        <v>0</v>
      </c>
      <c r="EY21">
        <v>45.121000000000002</v>
      </c>
      <c r="EZ21">
        <v>0</v>
      </c>
      <c r="FA21">
        <v>0</v>
      </c>
      <c r="FB21">
        <v>447.291</v>
      </c>
      <c r="FC21">
        <v>0</v>
      </c>
      <c r="FD21">
        <v>0</v>
      </c>
      <c r="FE21">
        <v>0</v>
      </c>
      <c r="FF21">
        <v>0</v>
      </c>
      <c r="FG21">
        <v>0</v>
      </c>
      <c r="FH21">
        <v>0</v>
      </c>
      <c r="FI21">
        <v>0</v>
      </c>
      <c r="FJ21">
        <v>0</v>
      </c>
      <c r="FK21">
        <v>0</v>
      </c>
      <c r="FL21">
        <v>0</v>
      </c>
      <c r="FM21">
        <v>20.27</v>
      </c>
      <c r="FN21">
        <v>1.57</v>
      </c>
      <c r="FO21">
        <v>1.1499999999999999</v>
      </c>
      <c r="FP21">
        <v>0</v>
      </c>
      <c r="FQ21">
        <v>8.07</v>
      </c>
      <c r="FR21">
        <v>0</v>
      </c>
      <c r="FT21">
        <v>5.16</v>
      </c>
      <c r="FU21">
        <v>11.24</v>
      </c>
      <c r="FV21">
        <v>19.54</v>
      </c>
      <c r="FW21">
        <v>1.18</v>
      </c>
      <c r="FX21">
        <v>68.180000000000007</v>
      </c>
      <c r="FY21">
        <v>0</v>
      </c>
      <c r="FZ21">
        <v>5.1727700000000001E-2</v>
      </c>
      <c r="GA21">
        <v>1.61297E-2</v>
      </c>
      <c r="GB21">
        <v>0</v>
      </c>
      <c r="GC21">
        <v>0</v>
      </c>
      <c r="GD21">
        <v>0</v>
      </c>
      <c r="GF21">
        <v>9.1244199999999998E-2</v>
      </c>
      <c r="GG21">
        <v>0.14094599999999999</v>
      </c>
      <c r="GH21">
        <v>0.30218800000000001</v>
      </c>
      <c r="GI21">
        <v>1.3338300000000001E-2</v>
      </c>
      <c r="GJ21">
        <v>0.61557399999999995</v>
      </c>
      <c r="GK21">
        <v>592.99800000000005</v>
      </c>
      <c r="GL21">
        <v>193.11099999999999</v>
      </c>
      <c r="GM21">
        <v>141.255</v>
      </c>
      <c r="GN21">
        <v>0</v>
      </c>
      <c r="GO21">
        <v>0</v>
      </c>
      <c r="GP21">
        <v>2615</v>
      </c>
      <c r="GQ21">
        <v>989.00099999999998</v>
      </c>
      <c r="GR21">
        <v>3267.2</v>
      </c>
      <c r="GS21">
        <v>327.5</v>
      </c>
      <c r="GT21">
        <v>8126.06</v>
      </c>
      <c r="GU21">
        <v>493.517</v>
      </c>
      <c r="GV21">
        <v>0</v>
      </c>
      <c r="GW21">
        <v>0</v>
      </c>
      <c r="GX21">
        <v>0</v>
      </c>
      <c r="GY21">
        <v>185.191</v>
      </c>
      <c r="GZ21">
        <v>0</v>
      </c>
      <c r="HA21">
        <v>73.400000000000006</v>
      </c>
      <c r="HB21">
        <v>0</v>
      </c>
      <c r="HC21">
        <v>0</v>
      </c>
      <c r="HD21">
        <v>752.10799999999995</v>
      </c>
      <c r="HE21">
        <v>0</v>
      </c>
      <c r="HF21">
        <v>0</v>
      </c>
      <c r="HG21">
        <v>0</v>
      </c>
      <c r="HH21">
        <v>0</v>
      </c>
      <c r="HI21">
        <v>0</v>
      </c>
      <c r="HJ21">
        <v>0</v>
      </c>
      <c r="HK21">
        <v>0</v>
      </c>
      <c r="HL21">
        <v>0</v>
      </c>
      <c r="HM21">
        <v>0</v>
      </c>
      <c r="HN21">
        <v>0</v>
      </c>
      <c r="HO21">
        <v>37.83</v>
      </c>
      <c r="HP21">
        <v>7.84</v>
      </c>
      <c r="HQ21">
        <v>1.1499999999999999</v>
      </c>
      <c r="HR21">
        <v>0</v>
      </c>
      <c r="HS21">
        <v>11.4</v>
      </c>
      <c r="HT21">
        <v>22.19</v>
      </c>
      <c r="HU21">
        <v>12.57</v>
      </c>
      <c r="HV21">
        <v>27.1</v>
      </c>
      <c r="HW21">
        <v>2.41</v>
      </c>
      <c r="HX21">
        <v>122.49</v>
      </c>
      <c r="HY21">
        <v>0</v>
      </c>
      <c r="HZ21">
        <v>0.37591000000000002</v>
      </c>
      <c r="IA21">
        <v>1.61297E-2</v>
      </c>
      <c r="IB21">
        <v>0</v>
      </c>
      <c r="IC21">
        <v>0</v>
      </c>
      <c r="ID21">
        <v>0.41129599999999999</v>
      </c>
      <c r="IE21">
        <v>0.118258</v>
      </c>
      <c r="IF21">
        <v>0.43522</v>
      </c>
      <c r="IG21">
        <v>4.56421E-3</v>
      </c>
      <c r="IH21">
        <v>1.36138</v>
      </c>
      <c r="II21">
        <v>47.034999999999997</v>
      </c>
      <c r="IJ21">
        <v>0</v>
      </c>
      <c r="IK21">
        <v>47.034999999999997</v>
      </c>
    </row>
    <row r="22" spans="1:245" x14ac:dyDescent="0.25">
      <c r="A22" s="9">
        <v>42613.708819444444</v>
      </c>
      <c r="B22" t="s">
        <v>350</v>
      </c>
      <c r="C22" t="s">
        <v>735</v>
      </c>
      <c r="G22" t="s">
        <v>104</v>
      </c>
      <c r="H22" t="s">
        <v>105</v>
      </c>
      <c r="I22">
        <v>0</v>
      </c>
      <c r="J22">
        <v>44.707900000000002</v>
      </c>
      <c r="K22">
        <v>125.801</v>
      </c>
      <c r="L22">
        <v>1.9315199999999999</v>
      </c>
      <c r="M22">
        <v>141.255</v>
      </c>
      <c r="N22">
        <v>0</v>
      </c>
      <c r="O22">
        <v>0</v>
      </c>
      <c r="R22">
        <v>615.745</v>
      </c>
      <c r="S22">
        <v>1009.52</v>
      </c>
      <c r="T22">
        <v>2371.31</v>
      </c>
      <c r="U22">
        <v>151.51499999999999</v>
      </c>
      <c r="V22">
        <v>4417.08</v>
      </c>
      <c r="W22">
        <v>146.49</v>
      </c>
      <c r="X22">
        <v>0</v>
      </c>
      <c r="Y22">
        <v>0</v>
      </c>
      <c r="Z22">
        <v>0</v>
      </c>
      <c r="AA22">
        <v>131.749</v>
      </c>
      <c r="AB22">
        <v>0</v>
      </c>
      <c r="AC22">
        <v>45.121000000000002</v>
      </c>
      <c r="AD22">
        <v>0</v>
      </c>
      <c r="AE22">
        <v>0</v>
      </c>
      <c r="AF22">
        <v>323.36</v>
      </c>
      <c r="AG22">
        <v>0</v>
      </c>
      <c r="AH22">
        <v>0</v>
      </c>
      <c r="AI22">
        <v>0</v>
      </c>
      <c r="AJ22">
        <v>0</v>
      </c>
      <c r="AK22">
        <v>0</v>
      </c>
      <c r="AL22">
        <v>0</v>
      </c>
      <c r="AM22">
        <v>0</v>
      </c>
      <c r="AN22">
        <v>0</v>
      </c>
      <c r="AO22">
        <v>0</v>
      </c>
      <c r="AP22">
        <v>0</v>
      </c>
      <c r="AQ22">
        <v>11.1</v>
      </c>
      <c r="AR22">
        <v>0.1</v>
      </c>
      <c r="AS22">
        <v>1.1499999999999999</v>
      </c>
      <c r="AT22">
        <v>0</v>
      </c>
      <c r="AU22">
        <v>8.09</v>
      </c>
      <c r="AV22">
        <v>0</v>
      </c>
      <c r="AX22">
        <v>5.13</v>
      </c>
      <c r="AY22">
        <v>11.11</v>
      </c>
      <c r="AZ22">
        <v>19.5</v>
      </c>
      <c r="BA22">
        <v>1.17</v>
      </c>
      <c r="BB22">
        <v>57.35</v>
      </c>
      <c r="BC22">
        <v>20.440000000000001</v>
      </c>
      <c r="BQ22">
        <v>125.801</v>
      </c>
      <c r="BR22">
        <v>1.9315100000000001</v>
      </c>
      <c r="BS22">
        <v>141.255</v>
      </c>
      <c r="BT22">
        <v>0</v>
      </c>
      <c r="BU22">
        <v>0</v>
      </c>
      <c r="BV22">
        <v>615.745</v>
      </c>
      <c r="BW22">
        <v>1009.52</v>
      </c>
      <c r="BX22">
        <v>2371.31</v>
      </c>
      <c r="BY22">
        <v>151.51499999999999</v>
      </c>
      <c r="BZ22">
        <v>4417.08</v>
      </c>
      <c r="CA22">
        <v>146.49</v>
      </c>
      <c r="CB22">
        <v>0</v>
      </c>
      <c r="CC22">
        <v>0</v>
      </c>
      <c r="CD22">
        <v>0</v>
      </c>
      <c r="CE22">
        <v>131.749</v>
      </c>
      <c r="CF22">
        <v>0</v>
      </c>
      <c r="CG22">
        <v>45.121000000000002</v>
      </c>
      <c r="CH22">
        <v>0</v>
      </c>
      <c r="CI22">
        <v>0</v>
      </c>
      <c r="CJ22">
        <v>323.36</v>
      </c>
      <c r="CK22">
        <v>0</v>
      </c>
      <c r="CL22">
        <v>0</v>
      </c>
      <c r="CM22">
        <v>0</v>
      </c>
      <c r="CN22">
        <v>0</v>
      </c>
      <c r="CO22">
        <v>0</v>
      </c>
      <c r="CP22">
        <v>0</v>
      </c>
      <c r="CQ22">
        <v>0</v>
      </c>
      <c r="CR22">
        <v>0</v>
      </c>
      <c r="CS22">
        <v>0</v>
      </c>
      <c r="CT22">
        <v>0</v>
      </c>
      <c r="CU22">
        <v>11.1</v>
      </c>
      <c r="CV22">
        <v>0.1</v>
      </c>
      <c r="CW22">
        <v>1.1499999999999999</v>
      </c>
      <c r="CX22">
        <v>0</v>
      </c>
      <c r="CY22">
        <v>8.09</v>
      </c>
      <c r="CZ22">
        <v>5.13</v>
      </c>
      <c r="DA22">
        <v>11.11</v>
      </c>
      <c r="DB22">
        <v>19.5</v>
      </c>
      <c r="DC22">
        <v>1.17</v>
      </c>
      <c r="DD22">
        <v>57.35</v>
      </c>
      <c r="DE22">
        <v>20.440000000000001</v>
      </c>
      <c r="DQ22" t="s">
        <v>716</v>
      </c>
      <c r="DR22" t="s">
        <v>717</v>
      </c>
      <c r="DS22" t="s">
        <v>22</v>
      </c>
      <c r="DT22">
        <v>0</v>
      </c>
      <c r="DU22" s="23">
        <v>-3.7252900000000001E-9</v>
      </c>
      <c r="DV22">
        <v>0</v>
      </c>
      <c r="DW22">
        <v>0</v>
      </c>
      <c r="EG22">
        <v>125.801</v>
      </c>
      <c r="EH22">
        <v>1.9315199999999999</v>
      </c>
      <c r="EI22">
        <v>141.255</v>
      </c>
      <c r="EJ22">
        <v>0</v>
      </c>
      <c r="EK22">
        <v>0</v>
      </c>
      <c r="EL22">
        <v>0</v>
      </c>
      <c r="EN22">
        <v>615.745</v>
      </c>
      <c r="EO22">
        <v>1009.52</v>
      </c>
      <c r="EP22">
        <v>2371.31</v>
      </c>
      <c r="EQ22">
        <v>151.51499999999999</v>
      </c>
      <c r="ER22">
        <v>4417.08</v>
      </c>
      <c r="ES22">
        <v>146.49</v>
      </c>
      <c r="ET22">
        <v>0</v>
      </c>
      <c r="EU22">
        <v>0</v>
      </c>
      <c r="EV22">
        <v>0</v>
      </c>
      <c r="EW22">
        <v>131.749</v>
      </c>
      <c r="EX22">
        <v>0</v>
      </c>
      <c r="EY22">
        <v>45.121000000000002</v>
      </c>
      <c r="EZ22">
        <v>0</v>
      </c>
      <c r="FA22">
        <v>0</v>
      </c>
      <c r="FB22">
        <v>323.36</v>
      </c>
      <c r="FC22">
        <v>0</v>
      </c>
      <c r="FD22">
        <v>0</v>
      </c>
      <c r="FE22">
        <v>0</v>
      </c>
      <c r="FF22">
        <v>0</v>
      </c>
      <c r="FG22">
        <v>0</v>
      </c>
      <c r="FH22">
        <v>0</v>
      </c>
      <c r="FI22">
        <v>0</v>
      </c>
      <c r="FJ22">
        <v>0</v>
      </c>
      <c r="FK22">
        <v>0</v>
      </c>
      <c r="FL22">
        <v>0</v>
      </c>
      <c r="FM22">
        <v>11.1</v>
      </c>
      <c r="FN22">
        <v>0.1</v>
      </c>
      <c r="FO22">
        <v>1.1499999999999999</v>
      </c>
      <c r="FP22">
        <v>0</v>
      </c>
      <c r="FQ22">
        <v>8.09</v>
      </c>
      <c r="FR22">
        <v>0</v>
      </c>
      <c r="FT22">
        <v>5.13</v>
      </c>
      <c r="FU22">
        <v>11.11</v>
      </c>
      <c r="FV22">
        <v>19.5</v>
      </c>
      <c r="FW22">
        <v>1.17</v>
      </c>
      <c r="FX22">
        <v>57.35</v>
      </c>
      <c r="FY22">
        <v>0</v>
      </c>
      <c r="FZ22">
        <v>8.8307899999999998E-3</v>
      </c>
      <c r="GA22">
        <v>1.61297E-2</v>
      </c>
      <c r="GB22">
        <v>0</v>
      </c>
      <c r="GC22">
        <v>0</v>
      </c>
      <c r="GD22">
        <v>0</v>
      </c>
      <c r="GF22">
        <v>9.1244199999999998E-2</v>
      </c>
      <c r="GG22">
        <v>0.135768</v>
      </c>
      <c r="GH22">
        <v>0.30218800000000001</v>
      </c>
      <c r="GI22">
        <v>1.3338300000000001E-2</v>
      </c>
      <c r="GJ22">
        <v>0.56749899999999998</v>
      </c>
      <c r="GK22">
        <v>491.65499999999997</v>
      </c>
      <c r="GL22">
        <v>0</v>
      </c>
      <c r="GM22">
        <v>141.255</v>
      </c>
      <c r="GN22">
        <v>0</v>
      </c>
      <c r="GO22">
        <v>0</v>
      </c>
      <c r="GP22">
        <v>2615</v>
      </c>
      <c r="GQ22">
        <v>989.00099999999998</v>
      </c>
      <c r="GR22">
        <v>3267.2</v>
      </c>
      <c r="GS22">
        <v>327.5</v>
      </c>
      <c r="GT22">
        <v>7831.61</v>
      </c>
      <c r="GU22">
        <v>409.15300000000002</v>
      </c>
      <c r="GV22">
        <v>0</v>
      </c>
      <c r="GW22">
        <v>0</v>
      </c>
      <c r="GX22">
        <v>0</v>
      </c>
      <c r="GY22">
        <v>185.82400000000001</v>
      </c>
      <c r="GZ22">
        <v>0</v>
      </c>
      <c r="HA22">
        <v>73.400000000000006</v>
      </c>
      <c r="HB22">
        <v>0</v>
      </c>
      <c r="HC22">
        <v>0</v>
      </c>
      <c r="HD22">
        <v>668.37699999999995</v>
      </c>
      <c r="HE22">
        <v>0</v>
      </c>
      <c r="HF22">
        <v>0</v>
      </c>
      <c r="HG22">
        <v>0</v>
      </c>
      <c r="HH22">
        <v>0</v>
      </c>
      <c r="HI22">
        <v>0</v>
      </c>
      <c r="HJ22">
        <v>0</v>
      </c>
      <c r="HK22">
        <v>0</v>
      </c>
      <c r="HL22">
        <v>0</v>
      </c>
      <c r="HM22">
        <v>0</v>
      </c>
      <c r="HN22">
        <v>0</v>
      </c>
      <c r="HO22">
        <v>31.3</v>
      </c>
      <c r="HP22">
        <v>0</v>
      </c>
      <c r="HQ22">
        <v>1.1499999999999999</v>
      </c>
      <c r="HR22">
        <v>0</v>
      </c>
      <c r="HS22">
        <v>11.4</v>
      </c>
      <c r="HT22">
        <v>22</v>
      </c>
      <c r="HU22">
        <v>12.56</v>
      </c>
      <c r="HV22">
        <v>27</v>
      </c>
      <c r="HW22">
        <v>2.38</v>
      </c>
      <c r="HX22">
        <v>107.79</v>
      </c>
      <c r="HY22">
        <v>0</v>
      </c>
      <c r="HZ22">
        <v>0</v>
      </c>
      <c r="IA22">
        <v>1.61297E-2</v>
      </c>
      <c r="IB22">
        <v>0</v>
      </c>
      <c r="IC22">
        <v>0</v>
      </c>
      <c r="ID22">
        <v>0.41129599999999999</v>
      </c>
      <c r="IE22">
        <v>0.118258</v>
      </c>
      <c r="IF22">
        <v>0.43522</v>
      </c>
      <c r="IG22">
        <v>4.56421E-3</v>
      </c>
      <c r="IH22">
        <v>0.98546800000000001</v>
      </c>
      <c r="II22">
        <v>44.707900000000002</v>
      </c>
      <c r="IJ22">
        <v>0</v>
      </c>
      <c r="IK22">
        <v>44.707900000000002</v>
      </c>
    </row>
    <row r="23" spans="1:245" x14ac:dyDescent="0.25">
      <c r="A23" s="9">
        <v>42613.708819444444</v>
      </c>
      <c r="B23" t="s">
        <v>351</v>
      </c>
      <c r="C23" t="s">
        <v>736</v>
      </c>
      <c r="G23" t="s">
        <v>104</v>
      </c>
      <c r="H23" t="s">
        <v>105</v>
      </c>
      <c r="I23">
        <v>0</v>
      </c>
      <c r="J23">
        <v>45.471299999999999</v>
      </c>
      <c r="K23">
        <v>168.10499999999999</v>
      </c>
      <c r="L23">
        <v>71.365799999999993</v>
      </c>
      <c r="M23">
        <v>141.255</v>
      </c>
      <c r="N23">
        <v>0</v>
      </c>
      <c r="O23">
        <v>0</v>
      </c>
      <c r="R23">
        <v>615.745</v>
      </c>
      <c r="S23">
        <v>1030.26</v>
      </c>
      <c r="T23">
        <v>2371.31</v>
      </c>
      <c r="U23">
        <v>151.51499999999999</v>
      </c>
      <c r="V23">
        <v>4549.5600000000004</v>
      </c>
      <c r="W23">
        <v>195.762</v>
      </c>
      <c r="X23">
        <v>0</v>
      </c>
      <c r="Y23">
        <v>0</v>
      </c>
      <c r="Z23">
        <v>0</v>
      </c>
      <c r="AA23">
        <v>125.44</v>
      </c>
      <c r="AB23">
        <v>0</v>
      </c>
      <c r="AC23">
        <v>45.121000000000002</v>
      </c>
      <c r="AD23">
        <v>0</v>
      </c>
      <c r="AE23">
        <v>0</v>
      </c>
      <c r="AF23">
        <v>366.32299999999998</v>
      </c>
      <c r="AG23">
        <v>0</v>
      </c>
      <c r="AH23">
        <v>0</v>
      </c>
      <c r="AI23">
        <v>0</v>
      </c>
      <c r="AJ23">
        <v>0</v>
      </c>
      <c r="AK23">
        <v>0</v>
      </c>
      <c r="AL23">
        <v>0</v>
      </c>
      <c r="AM23">
        <v>0</v>
      </c>
      <c r="AN23">
        <v>0</v>
      </c>
      <c r="AO23">
        <v>0</v>
      </c>
      <c r="AP23">
        <v>0</v>
      </c>
      <c r="AQ23">
        <v>14.7</v>
      </c>
      <c r="AR23">
        <v>2.89</v>
      </c>
      <c r="AS23">
        <v>1.1499999999999999</v>
      </c>
      <c r="AT23">
        <v>0</v>
      </c>
      <c r="AU23">
        <v>7.73</v>
      </c>
      <c r="AV23">
        <v>0</v>
      </c>
      <c r="AX23">
        <v>5.17</v>
      </c>
      <c r="AY23">
        <v>11.39</v>
      </c>
      <c r="AZ23">
        <v>19.55</v>
      </c>
      <c r="BA23">
        <v>1.18</v>
      </c>
      <c r="BB23">
        <v>63.76</v>
      </c>
      <c r="BC23">
        <v>26.47</v>
      </c>
      <c r="BQ23">
        <v>168.10499999999999</v>
      </c>
      <c r="BR23">
        <v>71.365799999999993</v>
      </c>
      <c r="BS23">
        <v>141.255</v>
      </c>
      <c r="BT23">
        <v>0</v>
      </c>
      <c r="BU23">
        <v>0</v>
      </c>
      <c r="BV23">
        <v>615.745</v>
      </c>
      <c r="BW23">
        <v>1030.26</v>
      </c>
      <c r="BX23">
        <v>2371.31</v>
      </c>
      <c r="BY23">
        <v>151.51499999999999</v>
      </c>
      <c r="BZ23">
        <v>4549.5600000000004</v>
      </c>
      <c r="CA23">
        <v>195.762</v>
      </c>
      <c r="CB23">
        <v>0</v>
      </c>
      <c r="CC23">
        <v>0</v>
      </c>
      <c r="CD23">
        <v>0</v>
      </c>
      <c r="CE23">
        <v>125.44</v>
      </c>
      <c r="CF23">
        <v>0</v>
      </c>
      <c r="CG23">
        <v>45.121000000000002</v>
      </c>
      <c r="CH23">
        <v>0</v>
      </c>
      <c r="CI23">
        <v>0</v>
      </c>
      <c r="CJ23">
        <v>366.32400000000001</v>
      </c>
      <c r="CK23">
        <v>0</v>
      </c>
      <c r="CL23">
        <v>0</v>
      </c>
      <c r="CM23">
        <v>0</v>
      </c>
      <c r="CN23">
        <v>0</v>
      </c>
      <c r="CO23">
        <v>0</v>
      </c>
      <c r="CP23">
        <v>0</v>
      </c>
      <c r="CQ23">
        <v>0</v>
      </c>
      <c r="CR23">
        <v>0</v>
      </c>
      <c r="CS23">
        <v>0</v>
      </c>
      <c r="CT23">
        <v>0</v>
      </c>
      <c r="CU23">
        <v>14.7</v>
      </c>
      <c r="CV23">
        <v>2.89</v>
      </c>
      <c r="CW23">
        <v>1.1499999999999999</v>
      </c>
      <c r="CX23">
        <v>0</v>
      </c>
      <c r="CY23">
        <v>7.73</v>
      </c>
      <c r="CZ23">
        <v>5.17</v>
      </c>
      <c r="DA23">
        <v>11.39</v>
      </c>
      <c r="DB23">
        <v>19.55</v>
      </c>
      <c r="DC23">
        <v>1.18</v>
      </c>
      <c r="DD23">
        <v>63.76</v>
      </c>
      <c r="DE23">
        <v>26.47</v>
      </c>
      <c r="DQ23" t="s">
        <v>716</v>
      </c>
      <c r="DR23" t="s">
        <v>717</v>
      </c>
      <c r="DS23" t="s">
        <v>22</v>
      </c>
      <c r="DT23" s="23">
        <v>5.9604600000000002E-8</v>
      </c>
      <c r="DU23" s="23">
        <v>5.9604600000000002E-8</v>
      </c>
      <c r="DV23">
        <v>0</v>
      </c>
      <c r="DW23">
        <v>0</v>
      </c>
      <c r="EG23">
        <v>168.10499999999999</v>
      </c>
      <c r="EH23">
        <v>71.365799999999993</v>
      </c>
      <c r="EI23">
        <v>141.255</v>
      </c>
      <c r="EJ23">
        <v>0</v>
      </c>
      <c r="EK23">
        <v>0</v>
      </c>
      <c r="EL23">
        <v>0</v>
      </c>
      <c r="EN23">
        <v>615.745</v>
      </c>
      <c r="EO23">
        <v>1030.26</v>
      </c>
      <c r="EP23">
        <v>2371.31</v>
      </c>
      <c r="EQ23">
        <v>151.51499999999999</v>
      </c>
      <c r="ER23">
        <v>4549.5600000000004</v>
      </c>
      <c r="ES23">
        <v>195.762</v>
      </c>
      <c r="ET23">
        <v>0</v>
      </c>
      <c r="EU23">
        <v>0</v>
      </c>
      <c r="EV23">
        <v>0</v>
      </c>
      <c r="EW23">
        <v>125.44</v>
      </c>
      <c r="EX23">
        <v>0</v>
      </c>
      <c r="EY23">
        <v>45.121000000000002</v>
      </c>
      <c r="EZ23">
        <v>0</v>
      </c>
      <c r="FA23">
        <v>0</v>
      </c>
      <c r="FB23">
        <v>366.32299999999998</v>
      </c>
      <c r="FC23">
        <v>0</v>
      </c>
      <c r="FD23">
        <v>0</v>
      </c>
      <c r="FE23">
        <v>0</v>
      </c>
      <c r="FF23">
        <v>0</v>
      </c>
      <c r="FG23">
        <v>0</v>
      </c>
      <c r="FH23">
        <v>0</v>
      </c>
      <c r="FI23">
        <v>0</v>
      </c>
      <c r="FJ23">
        <v>0</v>
      </c>
      <c r="FK23">
        <v>0</v>
      </c>
      <c r="FL23">
        <v>0</v>
      </c>
      <c r="FM23">
        <v>14.7</v>
      </c>
      <c r="FN23">
        <v>2.89</v>
      </c>
      <c r="FO23">
        <v>1.1499999999999999</v>
      </c>
      <c r="FP23">
        <v>0</v>
      </c>
      <c r="FQ23">
        <v>7.73</v>
      </c>
      <c r="FR23">
        <v>0</v>
      </c>
      <c r="FT23">
        <v>5.17</v>
      </c>
      <c r="FU23">
        <v>11.39</v>
      </c>
      <c r="FV23">
        <v>19.55</v>
      </c>
      <c r="FW23">
        <v>1.18</v>
      </c>
      <c r="FX23">
        <v>63.76</v>
      </c>
      <c r="FY23">
        <v>0</v>
      </c>
      <c r="FZ23">
        <v>0.34032699999999999</v>
      </c>
      <c r="GA23">
        <v>1.61297E-2</v>
      </c>
      <c r="GB23">
        <v>0</v>
      </c>
      <c r="GC23">
        <v>0</v>
      </c>
      <c r="GD23">
        <v>0</v>
      </c>
      <c r="GF23">
        <v>9.1244199999999998E-2</v>
      </c>
      <c r="GG23">
        <v>0.144708</v>
      </c>
      <c r="GH23">
        <v>0.30218800000000001</v>
      </c>
      <c r="GI23">
        <v>1.3338300000000001E-2</v>
      </c>
      <c r="GJ23">
        <v>0.90793400000000002</v>
      </c>
      <c r="GK23">
        <v>464.315</v>
      </c>
      <c r="GL23">
        <v>327.91899999999998</v>
      </c>
      <c r="GM23">
        <v>141.255</v>
      </c>
      <c r="GN23">
        <v>0</v>
      </c>
      <c r="GO23">
        <v>0</v>
      </c>
      <c r="GP23">
        <v>2615</v>
      </c>
      <c r="GQ23">
        <v>989.00099999999998</v>
      </c>
      <c r="GR23">
        <v>3267.2</v>
      </c>
      <c r="GS23">
        <v>327.5</v>
      </c>
      <c r="GT23">
        <v>8132.19</v>
      </c>
      <c r="GU23">
        <v>386.42399999999998</v>
      </c>
      <c r="GV23">
        <v>0</v>
      </c>
      <c r="GW23">
        <v>0</v>
      </c>
      <c r="GX23">
        <v>0</v>
      </c>
      <c r="GY23">
        <v>179.76499999999999</v>
      </c>
      <c r="GZ23">
        <v>0</v>
      </c>
      <c r="HA23">
        <v>73.400000000000006</v>
      </c>
      <c r="HB23">
        <v>0</v>
      </c>
      <c r="HC23">
        <v>0</v>
      </c>
      <c r="HD23">
        <v>639.58799999999997</v>
      </c>
      <c r="HE23">
        <v>0</v>
      </c>
      <c r="HF23">
        <v>0</v>
      </c>
      <c r="HG23">
        <v>0</v>
      </c>
      <c r="HH23">
        <v>0</v>
      </c>
      <c r="HI23">
        <v>0</v>
      </c>
      <c r="HJ23">
        <v>0</v>
      </c>
      <c r="HK23">
        <v>0</v>
      </c>
      <c r="HL23">
        <v>0</v>
      </c>
      <c r="HM23">
        <v>0</v>
      </c>
      <c r="HN23">
        <v>0</v>
      </c>
      <c r="HO23">
        <v>29.8</v>
      </c>
      <c r="HP23">
        <v>12.25</v>
      </c>
      <c r="HQ23">
        <v>1.1499999999999999</v>
      </c>
      <c r="HR23">
        <v>0</v>
      </c>
      <c r="HS23">
        <v>11.07</v>
      </c>
      <c r="HT23">
        <v>22.23</v>
      </c>
      <c r="HU23">
        <v>12.57</v>
      </c>
      <c r="HV23">
        <v>27.12</v>
      </c>
      <c r="HW23">
        <v>2.4</v>
      </c>
      <c r="HX23">
        <v>118.59</v>
      </c>
      <c r="HY23">
        <v>0</v>
      </c>
      <c r="HZ23">
        <v>1.1887799999999999</v>
      </c>
      <c r="IA23">
        <v>1.61297E-2</v>
      </c>
      <c r="IB23">
        <v>0</v>
      </c>
      <c r="IC23">
        <v>0</v>
      </c>
      <c r="ID23">
        <v>0.41129599999999999</v>
      </c>
      <c r="IE23">
        <v>0.118258</v>
      </c>
      <c r="IF23">
        <v>0.43522</v>
      </c>
      <c r="IG23">
        <v>4.56421E-3</v>
      </c>
      <c r="IH23">
        <v>2.1742499999999998</v>
      </c>
      <c r="II23">
        <v>45.471299999999999</v>
      </c>
      <c r="IJ23">
        <v>0</v>
      </c>
      <c r="IK23">
        <v>45.471299999999999</v>
      </c>
    </row>
    <row r="24" spans="1:245" x14ac:dyDescent="0.25">
      <c r="A24" s="9">
        <v>42613.708819444444</v>
      </c>
      <c r="B24" t="s">
        <v>352</v>
      </c>
      <c r="C24" t="s">
        <v>737</v>
      </c>
      <c r="G24" t="s">
        <v>104</v>
      </c>
      <c r="H24" t="s">
        <v>105</v>
      </c>
      <c r="I24">
        <v>0</v>
      </c>
      <c r="J24">
        <v>41.549100000000003</v>
      </c>
      <c r="K24">
        <v>98.3904</v>
      </c>
      <c r="L24">
        <v>0</v>
      </c>
      <c r="M24">
        <v>141.255</v>
      </c>
      <c r="N24">
        <v>0</v>
      </c>
      <c r="O24">
        <v>0</v>
      </c>
      <c r="R24">
        <v>615.745</v>
      </c>
      <c r="S24">
        <v>1010.73</v>
      </c>
      <c r="T24">
        <v>2371.31</v>
      </c>
      <c r="U24">
        <v>151.51499999999999</v>
      </c>
      <c r="V24">
        <v>4388.95</v>
      </c>
      <c r="W24">
        <v>114.584</v>
      </c>
      <c r="X24">
        <v>0</v>
      </c>
      <c r="Y24">
        <v>0</v>
      </c>
      <c r="Z24">
        <v>0</v>
      </c>
      <c r="AA24">
        <v>134.91800000000001</v>
      </c>
      <c r="AB24">
        <v>0</v>
      </c>
      <c r="AC24">
        <v>45.121000000000002</v>
      </c>
      <c r="AD24">
        <v>0</v>
      </c>
      <c r="AE24">
        <v>0</v>
      </c>
      <c r="AF24">
        <v>294.62299999999999</v>
      </c>
      <c r="AG24">
        <v>0</v>
      </c>
      <c r="AH24">
        <v>0</v>
      </c>
      <c r="AI24">
        <v>0</v>
      </c>
      <c r="AJ24">
        <v>0</v>
      </c>
      <c r="AK24">
        <v>0</v>
      </c>
      <c r="AL24">
        <v>0</v>
      </c>
      <c r="AM24">
        <v>0</v>
      </c>
      <c r="AN24">
        <v>0</v>
      </c>
      <c r="AO24">
        <v>0</v>
      </c>
      <c r="AP24">
        <v>0</v>
      </c>
      <c r="AQ24">
        <v>8.52</v>
      </c>
      <c r="AR24">
        <v>0</v>
      </c>
      <c r="AS24">
        <v>1.1499999999999999</v>
      </c>
      <c r="AT24">
        <v>0</v>
      </c>
      <c r="AU24">
        <v>8.27</v>
      </c>
      <c r="AV24">
        <v>0</v>
      </c>
      <c r="AX24">
        <v>5.08</v>
      </c>
      <c r="AY24">
        <v>11.14</v>
      </c>
      <c r="AZ24">
        <v>19.440000000000001</v>
      </c>
      <c r="BA24">
        <v>1.17</v>
      </c>
      <c r="BB24">
        <v>54.77</v>
      </c>
      <c r="BC24">
        <v>17.940000000000001</v>
      </c>
      <c r="BQ24">
        <v>98.3904</v>
      </c>
      <c r="BR24">
        <v>0</v>
      </c>
      <c r="BS24">
        <v>141.255</v>
      </c>
      <c r="BT24">
        <v>0</v>
      </c>
      <c r="BU24">
        <v>0</v>
      </c>
      <c r="BV24">
        <v>615.745</v>
      </c>
      <c r="BW24">
        <v>1010.73</v>
      </c>
      <c r="BX24">
        <v>2371.31</v>
      </c>
      <c r="BY24">
        <v>151.51499999999999</v>
      </c>
      <c r="BZ24">
        <v>4388.95</v>
      </c>
      <c r="CA24">
        <v>114.584</v>
      </c>
      <c r="CB24">
        <v>0</v>
      </c>
      <c r="CC24">
        <v>0</v>
      </c>
      <c r="CD24">
        <v>0</v>
      </c>
      <c r="CE24">
        <v>134.91800000000001</v>
      </c>
      <c r="CF24">
        <v>0</v>
      </c>
      <c r="CG24">
        <v>45.121000000000002</v>
      </c>
      <c r="CH24">
        <v>0</v>
      </c>
      <c r="CI24">
        <v>0</v>
      </c>
      <c r="CJ24">
        <v>294.62299999999999</v>
      </c>
      <c r="CK24">
        <v>0</v>
      </c>
      <c r="CL24">
        <v>0</v>
      </c>
      <c r="CM24">
        <v>0</v>
      </c>
      <c r="CN24">
        <v>0</v>
      </c>
      <c r="CO24">
        <v>0</v>
      </c>
      <c r="CP24">
        <v>0</v>
      </c>
      <c r="CQ24">
        <v>0</v>
      </c>
      <c r="CR24">
        <v>0</v>
      </c>
      <c r="CS24">
        <v>0</v>
      </c>
      <c r="CT24">
        <v>0</v>
      </c>
      <c r="CU24">
        <v>8.52</v>
      </c>
      <c r="CV24">
        <v>0</v>
      </c>
      <c r="CW24">
        <v>1.1499999999999999</v>
      </c>
      <c r="CX24">
        <v>0</v>
      </c>
      <c r="CY24">
        <v>8.27</v>
      </c>
      <c r="CZ24">
        <v>5.08</v>
      </c>
      <c r="DA24">
        <v>11.14</v>
      </c>
      <c r="DB24">
        <v>19.440000000000001</v>
      </c>
      <c r="DC24">
        <v>1.17</v>
      </c>
      <c r="DD24">
        <v>54.77</v>
      </c>
      <c r="DE24">
        <v>17.940000000000001</v>
      </c>
      <c r="DQ24" t="s">
        <v>716</v>
      </c>
      <c r="DR24" t="s">
        <v>717</v>
      </c>
      <c r="DS24" t="s">
        <v>22</v>
      </c>
      <c r="DT24">
        <v>0</v>
      </c>
      <c r="DU24">
        <v>0</v>
      </c>
      <c r="DV24">
        <v>0</v>
      </c>
      <c r="DW24">
        <v>0</v>
      </c>
      <c r="EG24">
        <v>98.3904</v>
      </c>
      <c r="EH24">
        <v>0</v>
      </c>
      <c r="EI24">
        <v>141.255</v>
      </c>
      <c r="EJ24">
        <v>0</v>
      </c>
      <c r="EK24">
        <v>0</v>
      </c>
      <c r="EL24">
        <v>0</v>
      </c>
      <c r="EN24">
        <v>615.745</v>
      </c>
      <c r="EO24">
        <v>1010.73</v>
      </c>
      <c r="EP24">
        <v>2371.31</v>
      </c>
      <c r="EQ24">
        <v>151.51499999999999</v>
      </c>
      <c r="ER24">
        <v>4388.95</v>
      </c>
      <c r="ES24">
        <v>114.584</v>
      </c>
      <c r="ET24">
        <v>0</v>
      </c>
      <c r="EU24">
        <v>0</v>
      </c>
      <c r="EV24">
        <v>0</v>
      </c>
      <c r="EW24">
        <v>134.91800000000001</v>
      </c>
      <c r="EX24">
        <v>0</v>
      </c>
      <c r="EY24">
        <v>45.121000000000002</v>
      </c>
      <c r="EZ24">
        <v>0</v>
      </c>
      <c r="FA24">
        <v>0</v>
      </c>
      <c r="FB24">
        <v>294.62299999999999</v>
      </c>
      <c r="FC24">
        <v>0</v>
      </c>
      <c r="FD24">
        <v>0</v>
      </c>
      <c r="FE24">
        <v>0</v>
      </c>
      <c r="FF24">
        <v>0</v>
      </c>
      <c r="FG24">
        <v>0</v>
      </c>
      <c r="FH24">
        <v>0</v>
      </c>
      <c r="FI24">
        <v>0</v>
      </c>
      <c r="FJ24">
        <v>0</v>
      </c>
      <c r="FK24">
        <v>0</v>
      </c>
      <c r="FL24">
        <v>0</v>
      </c>
      <c r="FM24">
        <v>8.52</v>
      </c>
      <c r="FN24">
        <v>0</v>
      </c>
      <c r="FO24">
        <v>1.1499999999999999</v>
      </c>
      <c r="FP24">
        <v>0</v>
      </c>
      <c r="FQ24">
        <v>8.27</v>
      </c>
      <c r="FR24">
        <v>0</v>
      </c>
      <c r="FT24">
        <v>5.08</v>
      </c>
      <c r="FU24">
        <v>11.14</v>
      </c>
      <c r="FV24">
        <v>19.440000000000001</v>
      </c>
      <c r="FW24">
        <v>1.17</v>
      </c>
      <c r="FX24">
        <v>54.77</v>
      </c>
      <c r="FY24">
        <v>0</v>
      </c>
      <c r="FZ24">
        <v>0</v>
      </c>
      <c r="GA24">
        <v>1.61297E-2</v>
      </c>
      <c r="GB24">
        <v>0</v>
      </c>
      <c r="GC24">
        <v>0</v>
      </c>
      <c r="GD24">
        <v>0</v>
      </c>
      <c r="GF24">
        <v>9.1244199999999998E-2</v>
      </c>
      <c r="GG24">
        <v>0.13561200000000001</v>
      </c>
      <c r="GH24">
        <v>0.30218800000000001</v>
      </c>
      <c r="GI24">
        <v>1.3338300000000001E-2</v>
      </c>
      <c r="GJ24">
        <v>0.55851200000000001</v>
      </c>
      <c r="GK24">
        <v>507.68</v>
      </c>
      <c r="GL24">
        <v>0</v>
      </c>
      <c r="GM24">
        <v>141.255</v>
      </c>
      <c r="GN24">
        <v>0</v>
      </c>
      <c r="GO24">
        <v>0</v>
      </c>
      <c r="GP24">
        <v>2615</v>
      </c>
      <c r="GQ24">
        <v>989.00099999999998</v>
      </c>
      <c r="GR24">
        <v>3267.2</v>
      </c>
      <c r="GS24">
        <v>327.5</v>
      </c>
      <c r="GT24">
        <v>7847.63</v>
      </c>
      <c r="GU24">
        <v>422.53800000000001</v>
      </c>
      <c r="GV24">
        <v>0</v>
      </c>
      <c r="GW24">
        <v>0</v>
      </c>
      <c r="GX24">
        <v>0</v>
      </c>
      <c r="GY24">
        <v>188.804</v>
      </c>
      <c r="GZ24">
        <v>0</v>
      </c>
      <c r="HA24">
        <v>73.400000000000006</v>
      </c>
      <c r="HB24">
        <v>0</v>
      </c>
      <c r="HC24">
        <v>0</v>
      </c>
      <c r="HD24">
        <v>684.74199999999996</v>
      </c>
      <c r="HE24">
        <v>0</v>
      </c>
      <c r="HF24">
        <v>0</v>
      </c>
      <c r="HG24">
        <v>0</v>
      </c>
      <c r="HH24">
        <v>0</v>
      </c>
      <c r="HI24">
        <v>0</v>
      </c>
      <c r="HJ24">
        <v>0</v>
      </c>
      <c r="HK24">
        <v>0</v>
      </c>
      <c r="HL24">
        <v>0</v>
      </c>
      <c r="HM24">
        <v>0</v>
      </c>
      <c r="HN24">
        <v>0</v>
      </c>
      <c r="HO24">
        <v>31.71</v>
      </c>
      <c r="HP24">
        <v>0</v>
      </c>
      <c r="HQ24">
        <v>1.1499999999999999</v>
      </c>
      <c r="HR24">
        <v>0</v>
      </c>
      <c r="HS24">
        <v>11.57</v>
      </c>
      <c r="HT24">
        <v>21.76</v>
      </c>
      <c r="HU24">
        <v>12.54</v>
      </c>
      <c r="HV24">
        <v>26.83</v>
      </c>
      <c r="HW24">
        <v>2.38</v>
      </c>
      <c r="HX24">
        <v>107.94</v>
      </c>
      <c r="HY24" s="23">
        <v>3.8656599999999998E-15</v>
      </c>
      <c r="HZ24">
        <v>0</v>
      </c>
      <c r="IA24">
        <v>1.61297E-2</v>
      </c>
      <c r="IB24">
        <v>0</v>
      </c>
      <c r="IC24">
        <v>0</v>
      </c>
      <c r="ID24">
        <v>0.41129599999999999</v>
      </c>
      <c r="IE24">
        <v>0.118258</v>
      </c>
      <c r="IF24">
        <v>0.43522</v>
      </c>
      <c r="IG24">
        <v>4.56421E-3</v>
      </c>
      <c r="IH24">
        <v>0.98546800000000001</v>
      </c>
      <c r="II24">
        <v>41.549100000000003</v>
      </c>
      <c r="IJ24">
        <v>0</v>
      </c>
      <c r="IK24">
        <v>41.549100000000003</v>
      </c>
    </row>
    <row r="25" spans="1:245" x14ac:dyDescent="0.25">
      <c r="A25" s="9">
        <v>42613.708819444444</v>
      </c>
      <c r="B25" t="s">
        <v>353</v>
      </c>
      <c r="C25" t="s">
        <v>738</v>
      </c>
      <c r="G25" t="s">
        <v>104</v>
      </c>
      <c r="H25" t="s">
        <v>105</v>
      </c>
      <c r="I25">
        <v>0</v>
      </c>
      <c r="J25">
        <v>49.175199999999997</v>
      </c>
      <c r="K25">
        <v>77.079700000000003</v>
      </c>
      <c r="L25">
        <v>71.211200000000005</v>
      </c>
      <c r="M25">
        <v>141.255</v>
      </c>
      <c r="N25">
        <v>0</v>
      </c>
      <c r="O25">
        <v>0</v>
      </c>
      <c r="R25">
        <v>615.745</v>
      </c>
      <c r="S25">
        <v>1046.52</v>
      </c>
      <c r="T25">
        <v>2371.31</v>
      </c>
      <c r="U25">
        <v>151.51499999999999</v>
      </c>
      <c r="V25">
        <v>4474.63</v>
      </c>
      <c r="W25">
        <v>89.759</v>
      </c>
      <c r="X25">
        <v>0</v>
      </c>
      <c r="Y25">
        <v>0</v>
      </c>
      <c r="Z25">
        <v>0</v>
      </c>
      <c r="AA25">
        <v>119.752</v>
      </c>
      <c r="AB25">
        <v>0</v>
      </c>
      <c r="AC25">
        <v>45.121000000000002</v>
      </c>
      <c r="AD25">
        <v>0</v>
      </c>
      <c r="AE25">
        <v>0</v>
      </c>
      <c r="AF25">
        <v>254.63200000000001</v>
      </c>
      <c r="AG25">
        <v>0</v>
      </c>
      <c r="AH25">
        <v>0</v>
      </c>
      <c r="AI25">
        <v>0</v>
      </c>
      <c r="AJ25">
        <v>0</v>
      </c>
      <c r="AK25">
        <v>0</v>
      </c>
      <c r="AL25">
        <v>0</v>
      </c>
      <c r="AM25">
        <v>0</v>
      </c>
      <c r="AN25">
        <v>0</v>
      </c>
      <c r="AO25">
        <v>0</v>
      </c>
      <c r="AP25">
        <v>0</v>
      </c>
      <c r="AQ25">
        <v>6.81</v>
      </c>
      <c r="AR25">
        <v>3.06</v>
      </c>
      <c r="AS25">
        <v>1.1100000000000001</v>
      </c>
      <c r="AT25">
        <v>0</v>
      </c>
      <c r="AU25">
        <v>7.4</v>
      </c>
      <c r="AV25">
        <v>0</v>
      </c>
      <c r="AX25">
        <v>4.99</v>
      </c>
      <c r="AY25">
        <v>11.24</v>
      </c>
      <c r="AZ25">
        <v>18.91</v>
      </c>
      <c r="BA25">
        <v>1.1399999999999999</v>
      </c>
      <c r="BB25">
        <v>54.66</v>
      </c>
      <c r="BC25">
        <v>18.38</v>
      </c>
      <c r="BQ25">
        <v>77.079700000000003</v>
      </c>
      <c r="BR25">
        <v>71.211200000000005</v>
      </c>
      <c r="BS25">
        <v>141.255</v>
      </c>
      <c r="BT25">
        <v>0</v>
      </c>
      <c r="BU25">
        <v>0</v>
      </c>
      <c r="BV25">
        <v>615.745</v>
      </c>
      <c r="BW25">
        <v>1046.52</v>
      </c>
      <c r="BX25">
        <v>2371.31</v>
      </c>
      <c r="BY25">
        <v>151.51499999999999</v>
      </c>
      <c r="BZ25">
        <v>4474.63</v>
      </c>
      <c r="CA25">
        <v>89.759</v>
      </c>
      <c r="CB25">
        <v>0</v>
      </c>
      <c r="CC25">
        <v>0</v>
      </c>
      <c r="CD25">
        <v>0</v>
      </c>
      <c r="CE25">
        <v>119.752</v>
      </c>
      <c r="CF25">
        <v>0</v>
      </c>
      <c r="CG25">
        <v>45.121000000000002</v>
      </c>
      <c r="CH25">
        <v>0</v>
      </c>
      <c r="CI25">
        <v>0</v>
      </c>
      <c r="CJ25">
        <v>254.63200000000001</v>
      </c>
      <c r="CK25">
        <v>0</v>
      </c>
      <c r="CL25">
        <v>0</v>
      </c>
      <c r="CM25">
        <v>0</v>
      </c>
      <c r="CN25">
        <v>0</v>
      </c>
      <c r="CO25">
        <v>0</v>
      </c>
      <c r="CP25">
        <v>0</v>
      </c>
      <c r="CQ25">
        <v>0</v>
      </c>
      <c r="CR25">
        <v>0</v>
      </c>
      <c r="CS25">
        <v>0</v>
      </c>
      <c r="CT25">
        <v>0</v>
      </c>
      <c r="CU25">
        <v>6.81</v>
      </c>
      <c r="CV25">
        <v>3.06</v>
      </c>
      <c r="CW25">
        <v>1.1100000000000001</v>
      </c>
      <c r="CX25">
        <v>0</v>
      </c>
      <c r="CY25">
        <v>7.4</v>
      </c>
      <c r="CZ25">
        <v>4.99</v>
      </c>
      <c r="DA25">
        <v>11.24</v>
      </c>
      <c r="DB25">
        <v>18.91</v>
      </c>
      <c r="DC25">
        <v>1.1399999999999999</v>
      </c>
      <c r="DD25">
        <v>54.66</v>
      </c>
      <c r="DE25">
        <v>18.38</v>
      </c>
      <c r="DQ25" t="s">
        <v>716</v>
      </c>
      <c r="DR25" t="s">
        <v>717</v>
      </c>
      <c r="DS25" t="s">
        <v>22</v>
      </c>
      <c r="DT25">
        <v>0</v>
      </c>
      <c r="DU25">
        <v>0</v>
      </c>
      <c r="DV25">
        <v>0</v>
      </c>
      <c r="DW25">
        <v>0</v>
      </c>
      <c r="EG25">
        <v>77.079700000000003</v>
      </c>
      <c r="EH25">
        <v>71.211200000000005</v>
      </c>
      <c r="EI25">
        <v>141.255</v>
      </c>
      <c r="EJ25">
        <v>0</v>
      </c>
      <c r="EK25">
        <v>0</v>
      </c>
      <c r="EL25">
        <v>0</v>
      </c>
      <c r="EN25">
        <v>615.745</v>
      </c>
      <c r="EO25">
        <v>1046.52</v>
      </c>
      <c r="EP25">
        <v>2371.31</v>
      </c>
      <c r="EQ25">
        <v>151.51499999999999</v>
      </c>
      <c r="ER25">
        <v>4474.63</v>
      </c>
      <c r="ES25">
        <v>89.759</v>
      </c>
      <c r="ET25">
        <v>0</v>
      </c>
      <c r="EU25">
        <v>0</v>
      </c>
      <c r="EV25">
        <v>0</v>
      </c>
      <c r="EW25">
        <v>119.752</v>
      </c>
      <c r="EX25">
        <v>0</v>
      </c>
      <c r="EY25">
        <v>45.121000000000002</v>
      </c>
      <c r="EZ25">
        <v>0</v>
      </c>
      <c r="FA25">
        <v>0</v>
      </c>
      <c r="FB25">
        <v>254.63200000000001</v>
      </c>
      <c r="FC25">
        <v>0</v>
      </c>
      <c r="FD25">
        <v>0</v>
      </c>
      <c r="FE25">
        <v>0</v>
      </c>
      <c r="FF25">
        <v>0</v>
      </c>
      <c r="FG25">
        <v>0</v>
      </c>
      <c r="FH25">
        <v>0</v>
      </c>
      <c r="FI25">
        <v>0</v>
      </c>
      <c r="FJ25">
        <v>0</v>
      </c>
      <c r="FK25">
        <v>0</v>
      </c>
      <c r="FL25">
        <v>0</v>
      </c>
      <c r="FM25">
        <v>6.81</v>
      </c>
      <c r="FN25">
        <v>3.06</v>
      </c>
      <c r="FO25">
        <v>1.1100000000000001</v>
      </c>
      <c r="FP25">
        <v>0</v>
      </c>
      <c r="FQ25">
        <v>7.4</v>
      </c>
      <c r="FR25">
        <v>0</v>
      </c>
      <c r="FT25">
        <v>4.99</v>
      </c>
      <c r="FU25">
        <v>11.24</v>
      </c>
      <c r="FV25">
        <v>18.91</v>
      </c>
      <c r="FW25">
        <v>1.1399999999999999</v>
      </c>
      <c r="FX25">
        <v>54.66</v>
      </c>
      <c r="FY25">
        <v>0</v>
      </c>
      <c r="FZ25">
        <v>0.301091</v>
      </c>
      <c r="GA25">
        <v>1.61297E-2</v>
      </c>
      <c r="GB25">
        <v>0</v>
      </c>
      <c r="GC25">
        <v>0</v>
      </c>
      <c r="GD25">
        <v>0</v>
      </c>
      <c r="GF25">
        <v>9.1244199999999998E-2</v>
      </c>
      <c r="GG25">
        <v>0.14183499999999999</v>
      </c>
      <c r="GH25">
        <v>0.30218800000000001</v>
      </c>
      <c r="GI25">
        <v>1.3338300000000001E-2</v>
      </c>
      <c r="GJ25">
        <v>0.86582599999999998</v>
      </c>
      <c r="GK25">
        <v>203.96299999999999</v>
      </c>
      <c r="GL25">
        <v>174.18</v>
      </c>
      <c r="GM25">
        <v>141.255</v>
      </c>
      <c r="GN25">
        <v>0</v>
      </c>
      <c r="GO25">
        <v>0</v>
      </c>
      <c r="GP25">
        <v>2615</v>
      </c>
      <c r="GQ25">
        <v>989.00099999999998</v>
      </c>
      <c r="GR25">
        <v>3267.2</v>
      </c>
      <c r="GS25">
        <v>327.5</v>
      </c>
      <c r="GT25">
        <v>7718.1</v>
      </c>
      <c r="GU25">
        <v>169.744</v>
      </c>
      <c r="GV25">
        <v>0</v>
      </c>
      <c r="GW25">
        <v>0</v>
      </c>
      <c r="GX25">
        <v>0</v>
      </c>
      <c r="GY25">
        <v>174.49</v>
      </c>
      <c r="GZ25">
        <v>0</v>
      </c>
      <c r="HA25">
        <v>73.400000000000006</v>
      </c>
      <c r="HB25">
        <v>0</v>
      </c>
      <c r="HC25">
        <v>0</v>
      </c>
      <c r="HD25">
        <v>417.63400000000001</v>
      </c>
      <c r="HE25">
        <v>0</v>
      </c>
      <c r="HF25">
        <v>0</v>
      </c>
      <c r="HG25">
        <v>0</v>
      </c>
      <c r="HH25">
        <v>0</v>
      </c>
      <c r="HI25">
        <v>0</v>
      </c>
      <c r="HJ25">
        <v>0</v>
      </c>
      <c r="HK25">
        <v>0</v>
      </c>
      <c r="HL25">
        <v>0</v>
      </c>
      <c r="HM25">
        <v>0</v>
      </c>
      <c r="HN25">
        <v>0</v>
      </c>
      <c r="HO25">
        <v>13.18</v>
      </c>
      <c r="HP25">
        <v>7.52</v>
      </c>
      <c r="HQ25">
        <v>1.1100000000000001</v>
      </c>
      <c r="HR25">
        <v>0</v>
      </c>
      <c r="HS25">
        <v>10.79</v>
      </c>
      <c r="HT25">
        <v>21.36</v>
      </c>
      <c r="HU25">
        <v>12.31</v>
      </c>
      <c r="HV25">
        <v>26.08</v>
      </c>
      <c r="HW25">
        <v>2.35</v>
      </c>
      <c r="HX25">
        <v>94.7</v>
      </c>
      <c r="HY25">
        <v>0</v>
      </c>
      <c r="HZ25">
        <v>0.49838700000000002</v>
      </c>
      <c r="IA25">
        <v>1.61297E-2</v>
      </c>
      <c r="IB25">
        <v>0</v>
      </c>
      <c r="IC25">
        <v>0</v>
      </c>
      <c r="ID25">
        <v>0.41129599999999999</v>
      </c>
      <c r="IE25">
        <v>0.118258</v>
      </c>
      <c r="IF25">
        <v>0.43522</v>
      </c>
      <c r="IG25">
        <v>4.56421E-3</v>
      </c>
      <c r="IH25">
        <v>1.4838499999999999</v>
      </c>
      <c r="II25">
        <v>49.175199999999997</v>
      </c>
      <c r="IJ25">
        <v>0</v>
      </c>
      <c r="IK25">
        <v>49.175199999999997</v>
      </c>
    </row>
    <row r="26" spans="1:245" x14ac:dyDescent="0.25">
      <c r="A26" s="9">
        <v>42613.708819444444</v>
      </c>
      <c r="B26" t="s">
        <v>354</v>
      </c>
      <c r="C26" t="s">
        <v>739</v>
      </c>
      <c r="G26" t="s">
        <v>104</v>
      </c>
      <c r="H26" t="s">
        <v>105</v>
      </c>
      <c r="I26">
        <v>0</v>
      </c>
      <c r="J26">
        <v>47.863799999999998</v>
      </c>
      <c r="K26">
        <v>27.444900000000001</v>
      </c>
      <c r="L26">
        <v>12.108599999999999</v>
      </c>
      <c r="M26">
        <v>141.255</v>
      </c>
      <c r="N26">
        <v>0</v>
      </c>
      <c r="O26">
        <v>0</v>
      </c>
      <c r="R26">
        <v>615.745</v>
      </c>
      <c r="S26">
        <v>1048.3699999999999</v>
      </c>
      <c r="T26">
        <v>2371.31</v>
      </c>
      <c r="U26">
        <v>151.51499999999999</v>
      </c>
      <c r="V26">
        <v>4367.75</v>
      </c>
      <c r="W26">
        <v>31.958400000000001</v>
      </c>
      <c r="X26">
        <v>0</v>
      </c>
      <c r="Y26">
        <v>0</v>
      </c>
      <c r="Z26">
        <v>0</v>
      </c>
      <c r="AA26">
        <v>117.807</v>
      </c>
      <c r="AB26">
        <v>0</v>
      </c>
      <c r="AC26">
        <v>45.121000000000002</v>
      </c>
      <c r="AD26">
        <v>0</v>
      </c>
      <c r="AE26">
        <v>0</v>
      </c>
      <c r="AF26">
        <v>194.886</v>
      </c>
      <c r="AG26">
        <v>0</v>
      </c>
      <c r="AH26">
        <v>0</v>
      </c>
      <c r="AI26">
        <v>0</v>
      </c>
      <c r="AJ26">
        <v>0</v>
      </c>
      <c r="AK26">
        <v>0</v>
      </c>
      <c r="AL26">
        <v>0</v>
      </c>
      <c r="AM26">
        <v>0</v>
      </c>
      <c r="AN26">
        <v>0</v>
      </c>
      <c r="AO26">
        <v>0</v>
      </c>
      <c r="AP26">
        <v>0</v>
      </c>
      <c r="AQ26">
        <v>2.33</v>
      </c>
      <c r="AR26">
        <v>0.62</v>
      </c>
      <c r="AS26">
        <v>1.1499999999999999</v>
      </c>
      <c r="AT26">
        <v>0</v>
      </c>
      <c r="AU26">
        <v>7.15</v>
      </c>
      <c r="AV26">
        <v>0</v>
      </c>
      <c r="AX26">
        <v>5.25</v>
      </c>
      <c r="AY26">
        <v>11.5</v>
      </c>
      <c r="AZ26">
        <v>19.71</v>
      </c>
      <c r="BA26">
        <v>1.2</v>
      </c>
      <c r="BB26">
        <v>48.91</v>
      </c>
      <c r="BC26">
        <v>11.25</v>
      </c>
      <c r="BQ26">
        <v>27.4451</v>
      </c>
      <c r="BR26">
        <v>12.108599999999999</v>
      </c>
      <c r="BS26">
        <v>141.255</v>
      </c>
      <c r="BT26">
        <v>0</v>
      </c>
      <c r="BU26">
        <v>0</v>
      </c>
      <c r="BV26">
        <v>615.745</v>
      </c>
      <c r="BW26">
        <v>1048.3699999999999</v>
      </c>
      <c r="BX26">
        <v>2371.31</v>
      </c>
      <c r="BY26">
        <v>151.51499999999999</v>
      </c>
      <c r="BZ26">
        <v>4367.75</v>
      </c>
      <c r="CA26">
        <v>31.9587</v>
      </c>
      <c r="CB26">
        <v>0</v>
      </c>
      <c r="CC26">
        <v>0</v>
      </c>
      <c r="CD26">
        <v>0</v>
      </c>
      <c r="CE26">
        <v>117.807</v>
      </c>
      <c r="CF26">
        <v>0</v>
      </c>
      <c r="CG26">
        <v>45.121000000000002</v>
      </c>
      <c r="CH26">
        <v>0</v>
      </c>
      <c r="CI26">
        <v>0</v>
      </c>
      <c r="CJ26">
        <v>194.887</v>
      </c>
      <c r="CK26">
        <v>0</v>
      </c>
      <c r="CL26">
        <v>0</v>
      </c>
      <c r="CM26">
        <v>0</v>
      </c>
      <c r="CN26">
        <v>0</v>
      </c>
      <c r="CO26">
        <v>0</v>
      </c>
      <c r="CP26">
        <v>0</v>
      </c>
      <c r="CQ26">
        <v>0</v>
      </c>
      <c r="CR26">
        <v>0</v>
      </c>
      <c r="CS26">
        <v>0</v>
      </c>
      <c r="CT26">
        <v>0</v>
      </c>
      <c r="CU26">
        <v>2.33</v>
      </c>
      <c r="CV26">
        <v>0.62</v>
      </c>
      <c r="CW26">
        <v>1.1499999999999999</v>
      </c>
      <c r="CX26">
        <v>0</v>
      </c>
      <c r="CY26">
        <v>7.15</v>
      </c>
      <c r="CZ26">
        <v>5.25</v>
      </c>
      <c r="DA26">
        <v>11.5</v>
      </c>
      <c r="DB26">
        <v>19.71</v>
      </c>
      <c r="DC26">
        <v>1.2</v>
      </c>
      <c r="DD26">
        <v>48.91</v>
      </c>
      <c r="DE26">
        <v>11.25</v>
      </c>
      <c r="DQ26" t="s">
        <v>716</v>
      </c>
      <c r="DR26" t="s">
        <v>717</v>
      </c>
      <c r="DS26" t="s">
        <v>22</v>
      </c>
      <c r="DT26">
        <v>0</v>
      </c>
      <c r="DU26">
        <v>0</v>
      </c>
      <c r="DV26">
        <v>0</v>
      </c>
      <c r="DW26">
        <v>0</v>
      </c>
      <c r="EG26">
        <v>27.444900000000001</v>
      </c>
      <c r="EH26">
        <v>12.108599999999999</v>
      </c>
      <c r="EI26">
        <v>141.255</v>
      </c>
      <c r="EJ26">
        <v>0</v>
      </c>
      <c r="EK26">
        <v>0</v>
      </c>
      <c r="EL26">
        <v>0</v>
      </c>
      <c r="EN26">
        <v>615.745</v>
      </c>
      <c r="EO26">
        <v>1048.3699999999999</v>
      </c>
      <c r="EP26">
        <v>2371.31</v>
      </c>
      <c r="EQ26">
        <v>151.51499999999999</v>
      </c>
      <c r="ER26">
        <v>4367.75</v>
      </c>
      <c r="ES26">
        <v>31.958400000000001</v>
      </c>
      <c r="ET26">
        <v>0</v>
      </c>
      <c r="EU26">
        <v>0</v>
      </c>
      <c r="EV26">
        <v>0</v>
      </c>
      <c r="EW26">
        <v>117.807</v>
      </c>
      <c r="EX26">
        <v>0</v>
      </c>
      <c r="EY26">
        <v>45.121000000000002</v>
      </c>
      <c r="EZ26">
        <v>0</v>
      </c>
      <c r="FA26">
        <v>0</v>
      </c>
      <c r="FB26">
        <v>194.886</v>
      </c>
      <c r="FC26">
        <v>0</v>
      </c>
      <c r="FD26">
        <v>0</v>
      </c>
      <c r="FE26">
        <v>0</v>
      </c>
      <c r="FF26">
        <v>0</v>
      </c>
      <c r="FG26">
        <v>0</v>
      </c>
      <c r="FH26">
        <v>0</v>
      </c>
      <c r="FI26">
        <v>0</v>
      </c>
      <c r="FJ26">
        <v>0</v>
      </c>
      <c r="FK26">
        <v>0</v>
      </c>
      <c r="FL26">
        <v>0</v>
      </c>
      <c r="FM26">
        <v>2.33</v>
      </c>
      <c r="FN26">
        <v>0.62</v>
      </c>
      <c r="FO26">
        <v>1.1499999999999999</v>
      </c>
      <c r="FP26">
        <v>0</v>
      </c>
      <c r="FQ26">
        <v>7.15</v>
      </c>
      <c r="FR26">
        <v>0</v>
      </c>
      <c r="FT26">
        <v>5.25</v>
      </c>
      <c r="FU26">
        <v>11.5</v>
      </c>
      <c r="FV26">
        <v>19.71</v>
      </c>
      <c r="FW26">
        <v>1.2</v>
      </c>
      <c r="FX26">
        <v>48.91</v>
      </c>
      <c r="FY26">
        <v>0</v>
      </c>
      <c r="FZ26">
        <v>7.3335899999999996E-2</v>
      </c>
      <c r="GA26">
        <v>1.61297E-2</v>
      </c>
      <c r="GB26">
        <v>0</v>
      </c>
      <c r="GC26">
        <v>0</v>
      </c>
      <c r="GD26">
        <v>0</v>
      </c>
      <c r="GF26">
        <v>9.1244199999999998E-2</v>
      </c>
      <c r="GG26">
        <v>0.14122299999999999</v>
      </c>
      <c r="GH26">
        <v>0.30218800000000001</v>
      </c>
      <c r="GI26">
        <v>1.3338300000000001E-2</v>
      </c>
      <c r="GJ26">
        <v>0.637459</v>
      </c>
      <c r="GK26">
        <v>84.307000000000002</v>
      </c>
      <c r="GL26">
        <v>76.9071</v>
      </c>
      <c r="GM26">
        <v>141.255</v>
      </c>
      <c r="GN26">
        <v>0</v>
      </c>
      <c r="GO26">
        <v>0</v>
      </c>
      <c r="GP26">
        <v>2615</v>
      </c>
      <c r="GQ26">
        <v>989.00099999999998</v>
      </c>
      <c r="GR26">
        <v>3267.2</v>
      </c>
      <c r="GS26">
        <v>327.5</v>
      </c>
      <c r="GT26">
        <v>7501.17</v>
      </c>
      <c r="GU26">
        <v>70.1601</v>
      </c>
      <c r="GV26">
        <v>0</v>
      </c>
      <c r="GW26">
        <v>0</v>
      </c>
      <c r="GX26">
        <v>0</v>
      </c>
      <c r="GY26">
        <v>172.755</v>
      </c>
      <c r="GZ26">
        <v>0</v>
      </c>
      <c r="HA26">
        <v>73.400000000000006</v>
      </c>
      <c r="HB26">
        <v>0</v>
      </c>
      <c r="HC26">
        <v>0</v>
      </c>
      <c r="HD26">
        <v>316.315</v>
      </c>
      <c r="HE26">
        <v>0</v>
      </c>
      <c r="HF26">
        <v>0</v>
      </c>
      <c r="HG26">
        <v>0</v>
      </c>
      <c r="HH26">
        <v>0</v>
      </c>
      <c r="HI26">
        <v>0</v>
      </c>
      <c r="HJ26">
        <v>0</v>
      </c>
      <c r="HK26">
        <v>0</v>
      </c>
      <c r="HL26">
        <v>0</v>
      </c>
      <c r="HM26">
        <v>0</v>
      </c>
      <c r="HN26">
        <v>0</v>
      </c>
      <c r="HO26">
        <v>5.27</v>
      </c>
      <c r="HP26">
        <v>4.29</v>
      </c>
      <c r="HQ26">
        <v>1.1499999999999999</v>
      </c>
      <c r="HR26">
        <v>0</v>
      </c>
      <c r="HS26">
        <v>10.48</v>
      </c>
      <c r="HT26">
        <v>22.47</v>
      </c>
      <c r="HU26">
        <v>12.55</v>
      </c>
      <c r="HV26">
        <v>27.22</v>
      </c>
      <c r="HW26">
        <v>2.5099999999999998</v>
      </c>
      <c r="HX26">
        <v>85.94</v>
      </c>
      <c r="HY26">
        <v>0</v>
      </c>
      <c r="HZ26">
        <v>0.31993500000000002</v>
      </c>
      <c r="IA26">
        <v>1.61297E-2</v>
      </c>
      <c r="IB26">
        <v>0</v>
      </c>
      <c r="IC26">
        <v>0</v>
      </c>
      <c r="ID26">
        <v>0.41129599999999999</v>
      </c>
      <c r="IE26">
        <v>0.118258</v>
      </c>
      <c r="IF26">
        <v>0.43522</v>
      </c>
      <c r="IG26">
        <v>4.56421E-3</v>
      </c>
      <c r="IH26">
        <v>1.3053999999999999</v>
      </c>
      <c r="II26">
        <v>47.863799999999998</v>
      </c>
      <c r="IJ26">
        <v>0</v>
      </c>
      <c r="IK26">
        <v>47.863799999999998</v>
      </c>
    </row>
    <row r="27" spans="1:245" x14ac:dyDescent="0.25">
      <c r="A27" s="9">
        <v>42613.708819444444</v>
      </c>
      <c r="B27" t="s">
        <v>355</v>
      </c>
      <c r="C27" t="s">
        <v>740</v>
      </c>
      <c r="G27" t="s">
        <v>104</v>
      </c>
      <c r="H27" t="s">
        <v>105</v>
      </c>
      <c r="I27">
        <v>0</v>
      </c>
      <c r="J27">
        <v>45.509399999999999</v>
      </c>
      <c r="K27">
        <v>43.641100000000002</v>
      </c>
      <c r="L27">
        <v>358.95299999999997</v>
      </c>
      <c r="M27">
        <v>141.255</v>
      </c>
      <c r="N27">
        <v>0</v>
      </c>
      <c r="O27">
        <v>0</v>
      </c>
      <c r="R27">
        <v>615.745</v>
      </c>
      <c r="S27">
        <v>1066.3800000000001</v>
      </c>
      <c r="T27">
        <v>2371.31</v>
      </c>
      <c r="U27">
        <v>151.51499999999999</v>
      </c>
      <c r="V27">
        <v>4748.8</v>
      </c>
      <c r="W27">
        <v>50.82</v>
      </c>
      <c r="X27">
        <v>0</v>
      </c>
      <c r="Y27">
        <v>0</v>
      </c>
      <c r="Z27">
        <v>0</v>
      </c>
      <c r="AA27">
        <v>114.69199999999999</v>
      </c>
      <c r="AB27">
        <v>0</v>
      </c>
      <c r="AC27">
        <v>45.121000000000002</v>
      </c>
      <c r="AD27">
        <v>0</v>
      </c>
      <c r="AE27">
        <v>0</v>
      </c>
      <c r="AF27">
        <v>210.63300000000001</v>
      </c>
      <c r="AG27">
        <v>0</v>
      </c>
      <c r="AH27">
        <v>0</v>
      </c>
      <c r="AI27">
        <v>0</v>
      </c>
      <c r="AJ27">
        <v>0</v>
      </c>
      <c r="AK27">
        <v>0</v>
      </c>
      <c r="AL27">
        <v>0</v>
      </c>
      <c r="AM27">
        <v>0</v>
      </c>
      <c r="AN27">
        <v>0</v>
      </c>
      <c r="AO27">
        <v>0</v>
      </c>
      <c r="AP27">
        <v>0</v>
      </c>
      <c r="AQ27">
        <v>3.87</v>
      </c>
      <c r="AR27">
        <v>8.0399999999999991</v>
      </c>
      <c r="AS27">
        <v>1.1100000000000001</v>
      </c>
      <c r="AT27">
        <v>0</v>
      </c>
      <c r="AU27">
        <v>7.1</v>
      </c>
      <c r="AV27">
        <v>0</v>
      </c>
      <c r="AX27">
        <v>5.04</v>
      </c>
      <c r="AY27">
        <v>11.42</v>
      </c>
      <c r="AZ27">
        <v>18.989999999999998</v>
      </c>
      <c r="BA27">
        <v>1.1499999999999999</v>
      </c>
      <c r="BB27">
        <v>56.72</v>
      </c>
      <c r="BC27">
        <v>20.12</v>
      </c>
      <c r="BQ27">
        <v>43.640999999999998</v>
      </c>
      <c r="BR27">
        <v>358.95299999999997</v>
      </c>
      <c r="BS27">
        <v>141.255</v>
      </c>
      <c r="BT27">
        <v>0</v>
      </c>
      <c r="BU27">
        <v>0</v>
      </c>
      <c r="BV27">
        <v>615.745</v>
      </c>
      <c r="BW27">
        <v>1066.3800000000001</v>
      </c>
      <c r="BX27">
        <v>2371.31</v>
      </c>
      <c r="BY27">
        <v>151.51499999999999</v>
      </c>
      <c r="BZ27">
        <v>4748.8</v>
      </c>
      <c r="CA27">
        <v>50.819899999999997</v>
      </c>
      <c r="CB27">
        <v>0</v>
      </c>
      <c r="CC27">
        <v>0</v>
      </c>
      <c r="CD27">
        <v>0</v>
      </c>
      <c r="CE27">
        <v>114.69199999999999</v>
      </c>
      <c r="CF27">
        <v>0</v>
      </c>
      <c r="CG27">
        <v>45.121000000000002</v>
      </c>
      <c r="CH27">
        <v>0</v>
      </c>
      <c r="CI27">
        <v>0</v>
      </c>
      <c r="CJ27">
        <v>210.63300000000001</v>
      </c>
      <c r="CK27">
        <v>0</v>
      </c>
      <c r="CL27">
        <v>0</v>
      </c>
      <c r="CM27">
        <v>0</v>
      </c>
      <c r="CN27">
        <v>0</v>
      </c>
      <c r="CO27">
        <v>0</v>
      </c>
      <c r="CP27">
        <v>0</v>
      </c>
      <c r="CQ27">
        <v>0</v>
      </c>
      <c r="CR27">
        <v>0</v>
      </c>
      <c r="CS27">
        <v>0</v>
      </c>
      <c r="CT27">
        <v>0</v>
      </c>
      <c r="CU27">
        <v>3.87</v>
      </c>
      <c r="CV27">
        <v>8.0399999999999991</v>
      </c>
      <c r="CW27">
        <v>1.1100000000000001</v>
      </c>
      <c r="CX27">
        <v>0</v>
      </c>
      <c r="CY27">
        <v>7.1</v>
      </c>
      <c r="CZ27">
        <v>5.04</v>
      </c>
      <c r="DA27">
        <v>11.42</v>
      </c>
      <c r="DB27">
        <v>18.989999999999998</v>
      </c>
      <c r="DC27">
        <v>1.1499999999999999</v>
      </c>
      <c r="DD27">
        <v>56.72</v>
      </c>
      <c r="DE27">
        <v>20.12</v>
      </c>
      <c r="DQ27" t="s">
        <v>716</v>
      </c>
      <c r="DR27" t="s">
        <v>717</v>
      </c>
      <c r="DS27" t="s">
        <v>22</v>
      </c>
      <c r="DT27">
        <v>0</v>
      </c>
      <c r="DU27">
        <v>0</v>
      </c>
      <c r="DV27">
        <v>0</v>
      </c>
      <c r="DW27">
        <v>0</v>
      </c>
      <c r="EG27">
        <v>43.641100000000002</v>
      </c>
      <c r="EH27">
        <v>358.95299999999997</v>
      </c>
      <c r="EI27">
        <v>141.255</v>
      </c>
      <c r="EJ27">
        <v>0</v>
      </c>
      <c r="EK27">
        <v>0</v>
      </c>
      <c r="EL27">
        <v>0</v>
      </c>
      <c r="EN27">
        <v>615.745</v>
      </c>
      <c r="EO27">
        <v>1066.3800000000001</v>
      </c>
      <c r="EP27">
        <v>2371.31</v>
      </c>
      <c r="EQ27">
        <v>151.51499999999999</v>
      </c>
      <c r="ER27">
        <v>4748.8</v>
      </c>
      <c r="ES27">
        <v>50.82</v>
      </c>
      <c r="ET27">
        <v>0</v>
      </c>
      <c r="EU27">
        <v>0</v>
      </c>
      <c r="EV27">
        <v>0</v>
      </c>
      <c r="EW27">
        <v>114.69199999999999</v>
      </c>
      <c r="EX27">
        <v>0</v>
      </c>
      <c r="EY27">
        <v>45.121000000000002</v>
      </c>
      <c r="EZ27">
        <v>0</v>
      </c>
      <c r="FA27">
        <v>0</v>
      </c>
      <c r="FB27">
        <v>210.63300000000001</v>
      </c>
      <c r="FC27">
        <v>0</v>
      </c>
      <c r="FD27">
        <v>0</v>
      </c>
      <c r="FE27">
        <v>0</v>
      </c>
      <c r="FF27">
        <v>0</v>
      </c>
      <c r="FG27">
        <v>0</v>
      </c>
      <c r="FH27">
        <v>0</v>
      </c>
      <c r="FI27">
        <v>0</v>
      </c>
      <c r="FJ27">
        <v>0</v>
      </c>
      <c r="FK27">
        <v>0</v>
      </c>
      <c r="FL27">
        <v>0</v>
      </c>
      <c r="FM27">
        <v>3.87</v>
      </c>
      <c r="FN27">
        <v>8.0399999999999991</v>
      </c>
      <c r="FO27">
        <v>1.1100000000000001</v>
      </c>
      <c r="FP27">
        <v>0</v>
      </c>
      <c r="FQ27">
        <v>7.1</v>
      </c>
      <c r="FR27">
        <v>0</v>
      </c>
      <c r="FT27">
        <v>5.04</v>
      </c>
      <c r="FU27">
        <v>11.42</v>
      </c>
      <c r="FV27">
        <v>18.989999999999998</v>
      </c>
      <c r="FW27">
        <v>1.1499999999999999</v>
      </c>
      <c r="FX27">
        <v>56.72</v>
      </c>
      <c r="FY27">
        <v>0</v>
      </c>
      <c r="FZ27">
        <v>0.76071100000000003</v>
      </c>
      <c r="GA27">
        <v>1.61297E-2</v>
      </c>
      <c r="GB27">
        <v>0</v>
      </c>
      <c r="GC27">
        <v>0</v>
      </c>
      <c r="GD27">
        <v>0</v>
      </c>
      <c r="GF27">
        <v>9.1244199999999998E-2</v>
      </c>
      <c r="GG27">
        <v>0.14743800000000001</v>
      </c>
      <c r="GH27">
        <v>0.30218800000000001</v>
      </c>
      <c r="GI27">
        <v>1.3338300000000001E-2</v>
      </c>
      <c r="GJ27">
        <v>1.3310500000000001</v>
      </c>
      <c r="GK27">
        <v>155.221</v>
      </c>
      <c r="GL27">
        <v>963.40599999999995</v>
      </c>
      <c r="GM27">
        <v>141.255</v>
      </c>
      <c r="GN27">
        <v>0</v>
      </c>
      <c r="GO27">
        <v>0</v>
      </c>
      <c r="GP27">
        <v>2615</v>
      </c>
      <c r="GQ27">
        <v>989.00099999999998</v>
      </c>
      <c r="GR27">
        <v>3267.2</v>
      </c>
      <c r="GS27">
        <v>327.5</v>
      </c>
      <c r="GT27">
        <v>8458.58</v>
      </c>
      <c r="GU27">
        <v>129.179</v>
      </c>
      <c r="GV27">
        <v>0</v>
      </c>
      <c r="GW27">
        <v>0</v>
      </c>
      <c r="GX27">
        <v>0</v>
      </c>
      <c r="GY27">
        <v>169.65</v>
      </c>
      <c r="GZ27">
        <v>0</v>
      </c>
      <c r="HA27">
        <v>73.400000000000006</v>
      </c>
      <c r="HB27">
        <v>0</v>
      </c>
      <c r="HC27">
        <v>0</v>
      </c>
      <c r="HD27">
        <v>372.22899999999998</v>
      </c>
      <c r="HE27">
        <v>0</v>
      </c>
      <c r="HF27">
        <v>0</v>
      </c>
      <c r="HG27">
        <v>0</v>
      </c>
      <c r="HH27">
        <v>0</v>
      </c>
      <c r="HI27">
        <v>0</v>
      </c>
      <c r="HJ27">
        <v>0</v>
      </c>
      <c r="HK27">
        <v>0</v>
      </c>
      <c r="HL27">
        <v>0</v>
      </c>
      <c r="HM27">
        <v>0</v>
      </c>
      <c r="HN27">
        <v>0</v>
      </c>
      <c r="HO27">
        <v>10.07</v>
      </c>
      <c r="HP27">
        <v>25.89</v>
      </c>
      <c r="HQ27">
        <v>1.1100000000000001</v>
      </c>
      <c r="HR27">
        <v>0</v>
      </c>
      <c r="HS27">
        <v>10.5</v>
      </c>
      <c r="HT27">
        <v>21.57</v>
      </c>
      <c r="HU27">
        <v>12.33</v>
      </c>
      <c r="HV27">
        <v>26.23</v>
      </c>
      <c r="HW27">
        <v>2.39</v>
      </c>
      <c r="HX27">
        <v>110.09</v>
      </c>
      <c r="HY27">
        <v>0</v>
      </c>
      <c r="HZ27">
        <v>2.1878299999999999</v>
      </c>
      <c r="IA27">
        <v>1.61297E-2</v>
      </c>
      <c r="IB27">
        <v>0</v>
      </c>
      <c r="IC27">
        <v>0</v>
      </c>
      <c r="ID27">
        <v>0.41129599999999999</v>
      </c>
      <c r="IE27">
        <v>0.118258</v>
      </c>
      <c r="IF27">
        <v>0.43522</v>
      </c>
      <c r="IG27">
        <v>4.56421E-3</v>
      </c>
      <c r="IH27">
        <v>3.1732999999999998</v>
      </c>
      <c r="II27">
        <v>45.509399999999999</v>
      </c>
      <c r="IJ27">
        <v>0</v>
      </c>
      <c r="IK27">
        <v>45.509399999999999</v>
      </c>
    </row>
    <row r="28" spans="1:245" x14ac:dyDescent="0.25">
      <c r="A28" s="9">
        <v>42613.708819444444</v>
      </c>
      <c r="B28" t="s">
        <v>356</v>
      </c>
      <c r="C28" t="s">
        <v>741</v>
      </c>
      <c r="G28" t="s">
        <v>104</v>
      </c>
      <c r="H28" t="s">
        <v>105</v>
      </c>
      <c r="I28">
        <v>0</v>
      </c>
      <c r="J28">
        <v>45.633200000000002</v>
      </c>
      <c r="K28">
        <v>67.634900000000002</v>
      </c>
      <c r="L28">
        <v>684.26400000000001</v>
      </c>
      <c r="M28">
        <v>141.255</v>
      </c>
      <c r="N28">
        <v>0</v>
      </c>
      <c r="O28">
        <v>0</v>
      </c>
      <c r="R28">
        <v>615.745</v>
      </c>
      <c r="S28">
        <v>1066.08</v>
      </c>
      <c r="T28">
        <v>2371.31</v>
      </c>
      <c r="U28">
        <v>151.51499999999999</v>
      </c>
      <c r="V28">
        <v>5097.8</v>
      </c>
      <c r="W28">
        <v>78.784599999999998</v>
      </c>
      <c r="X28">
        <v>0</v>
      </c>
      <c r="Y28">
        <v>0</v>
      </c>
      <c r="Z28">
        <v>0</v>
      </c>
      <c r="AA28">
        <v>114.47499999999999</v>
      </c>
      <c r="AB28">
        <v>0</v>
      </c>
      <c r="AC28">
        <v>45.121000000000002</v>
      </c>
      <c r="AD28">
        <v>0</v>
      </c>
      <c r="AE28">
        <v>0</v>
      </c>
      <c r="AF28">
        <v>238.38</v>
      </c>
      <c r="AG28">
        <v>0</v>
      </c>
      <c r="AH28">
        <v>0</v>
      </c>
      <c r="AI28">
        <v>0</v>
      </c>
      <c r="AJ28">
        <v>0</v>
      </c>
      <c r="AK28">
        <v>0</v>
      </c>
      <c r="AL28">
        <v>0</v>
      </c>
      <c r="AM28">
        <v>0</v>
      </c>
      <c r="AN28">
        <v>0</v>
      </c>
      <c r="AO28">
        <v>0</v>
      </c>
      <c r="AP28">
        <v>0</v>
      </c>
      <c r="AQ28">
        <v>5.94</v>
      </c>
      <c r="AR28">
        <v>18.55</v>
      </c>
      <c r="AS28">
        <v>1.1000000000000001</v>
      </c>
      <c r="AT28">
        <v>0</v>
      </c>
      <c r="AU28">
        <v>7.1</v>
      </c>
      <c r="AV28">
        <v>0</v>
      </c>
      <c r="AX28">
        <v>4.97</v>
      </c>
      <c r="AY28">
        <v>11.34</v>
      </c>
      <c r="AZ28">
        <v>18.77</v>
      </c>
      <c r="BA28">
        <v>1.1299999999999999</v>
      </c>
      <c r="BB28">
        <v>68.900000000000006</v>
      </c>
      <c r="BC28">
        <v>32.69</v>
      </c>
      <c r="BQ28">
        <v>67.635099999999994</v>
      </c>
      <c r="BR28">
        <v>684.26400000000001</v>
      </c>
      <c r="BS28">
        <v>141.255</v>
      </c>
      <c r="BT28">
        <v>0</v>
      </c>
      <c r="BU28">
        <v>0</v>
      </c>
      <c r="BV28">
        <v>615.745</v>
      </c>
      <c r="BW28">
        <v>1066.08</v>
      </c>
      <c r="BX28">
        <v>2371.31</v>
      </c>
      <c r="BY28">
        <v>151.51499999999999</v>
      </c>
      <c r="BZ28">
        <v>5097.8</v>
      </c>
      <c r="CA28">
        <v>78.784800000000004</v>
      </c>
      <c r="CB28">
        <v>0</v>
      </c>
      <c r="CC28">
        <v>0</v>
      </c>
      <c r="CD28">
        <v>0</v>
      </c>
      <c r="CE28">
        <v>114.47499999999999</v>
      </c>
      <c r="CF28">
        <v>0</v>
      </c>
      <c r="CG28">
        <v>45.121000000000002</v>
      </c>
      <c r="CH28">
        <v>0</v>
      </c>
      <c r="CI28">
        <v>0</v>
      </c>
      <c r="CJ28">
        <v>238.381</v>
      </c>
      <c r="CK28">
        <v>0</v>
      </c>
      <c r="CL28">
        <v>0</v>
      </c>
      <c r="CM28">
        <v>0</v>
      </c>
      <c r="CN28">
        <v>0</v>
      </c>
      <c r="CO28">
        <v>0</v>
      </c>
      <c r="CP28">
        <v>0</v>
      </c>
      <c r="CQ28">
        <v>0</v>
      </c>
      <c r="CR28">
        <v>0</v>
      </c>
      <c r="CS28">
        <v>0</v>
      </c>
      <c r="CT28">
        <v>0</v>
      </c>
      <c r="CU28">
        <v>5.94</v>
      </c>
      <c r="CV28">
        <v>18.55</v>
      </c>
      <c r="CW28">
        <v>1.1000000000000001</v>
      </c>
      <c r="CX28">
        <v>0</v>
      </c>
      <c r="CY28">
        <v>7.1</v>
      </c>
      <c r="CZ28">
        <v>4.97</v>
      </c>
      <c r="DA28">
        <v>11.34</v>
      </c>
      <c r="DB28">
        <v>18.77</v>
      </c>
      <c r="DC28">
        <v>1.1299999999999999</v>
      </c>
      <c r="DD28">
        <v>68.900000000000006</v>
      </c>
      <c r="DE28">
        <v>32.69</v>
      </c>
      <c r="DQ28" t="s">
        <v>716</v>
      </c>
      <c r="DR28" t="s">
        <v>717</v>
      </c>
      <c r="DS28" t="s">
        <v>22</v>
      </c>
      <c r="DT28">
        <v>0</v>
      </c>
      <c r="DU28">
        <v>0</v>
      </c>
      <c r="DV28">
        <v>0</v>
      </c>
      <c r="DW28">
        <v>0</v>
      </c>
      <c r="EG28">
        <v>67.634900000000002</v>
      </c>
      <c r="EH28">
        <v>684.26400000000001</v>
      </c>
      <c r="EI28">
        <v>141.255</v>
      </c>
      <c r="EJ28">
        <v>0</v>
      </c>
      <c r="EK28">
        <v>0</v>
      </c>
      <c r="EL28">
        <v>0</v>
      </c>
      <c r="EN28">
        <v>615.745</v>
      </c>
      <c r="EO28">
        <v>1066.08</v>
      </c>
      <c r="EP28">
        <v>2371.31</v>
      </c>
      <c r="EQ28">
        <v>151.51499999999999</v>
      </c>
      <c r="ER28">
        <v>5097.8</v>
      </c>
      <c r="ES28">
        <v>78.784599999999998</v>
      </c>
      <c r="ET28">
        <v>0</v>
      </c>
      <c r="EU28">
        <v>0</v>
      </c>
      <c r="EV28">
        <v>0</v>
      </c>
      <c r="EW28">
        <v>114.47499999999999</v>
      </c>
      <c r="EX28">
        <v>0</v>
      </c>
      <c r="EY28">
        <v>45.121000000000002</v>
      </c>
      <c r="EZ28">
        <v>0</v>
      </c>
      <c r="FA28">
        <v>0</v>
      </c>
      <c r="FB28">
        <v>238.38</v>
      </c>
      <c r="FC28">
        <v>0</v>
      </c>
      <c r="FD28">
        <v>0</v>
      </c>
      <c r="FE28">
        <v>0</v>
      </c>
      <c r="FF28">
        <v>0</v>
      </c>
      <c r="FG28">
        <v>0</v>
      </c>
      <c r="FH28">
        <v>0</v>
      </c>
      <c r="FI28">
        <v>0</v>
      </c>
      <c r="FJ28">
        <v>0</v>
      </c>
      <c r="FK28">
        <v>0</v>
      </c>
      <c r="FL28">
        <v>0</v>
      </c>
      <c r="FM28">
        <v>5.94</v>
      </c>
      <c r="FN28">
        <v>18.55</v>
      </c>
      <c r="FO28">
        <v>1.1000000000000001</v>
      </c>
      <c r="FP28">
        <v>0</v>
      </c>
      <c r="FQ28">
        <v>7.1</v>
      </c>
      <c r="FR28">
        <v>0</v>
      </c>
      <c r="FT28">
        <v>4.97</v>
      </c>
      <c r="FU28">
        <v>11.34</v>
      </c>
      <c r="FV28">
        <v>18.77</v>
      </c>
      <c r="FW28">
        <v>1.1299999999999999</v>
      </c>
      <c r="FX28">
        <v>68.900000000000006</v>
      </c>
      <c r="FY28">
        <v>0</v>
      </c>
      <c r="FZ28">
        <v>1.631</v>
      </c>
      <c r="GA28">
        <v>1.61297E-2</v>
      </c>
      <c r="GB28">
        <v>0</v>
      </c>
      <c r="GC28">
        <v>0</v>
      </c>
      <c r="GD28">
        <v>0</v>
      </c>
      <c r="GF28">
        <v>9.1244199999999998E-2</v>
      </c>
      <c r="GG28">
        <v>0.15055499999999999</v>
      </c>
      <c r="GH28">
        <v>0.30218800000000001</v>
      </c>
      <c r="GI28">
        <v>1.3338300000000001E-2</v>
      </c>
      <c r="GJ28">
        <v>2.2044600000000001</v>
      </c>
      <c r="GK28">
        <v>218.43799999999999</v>
      </c>
      <c r="GL28">
        <v>1765</v>
      </c>
      <c r="GM28">
        <v>141.255</v>
      </c>
      <c r="GN28">
        <v>0</v>
      </c>
      <c r="GO28">
        <v>0</v>
      </c>
      <c r="GP28">
        <v>2615</v>
      </c>
      <c r="GQ28">
        <v>989.00099999999998</v>
      </c>
      <c r="GR28">
        <v>3267.2</v>
      </c>
      <c r="GS28">
        <v>327.5</v>
      </c>
      <c r="GT28">
        <v>9323.39</v>
      </c>
      <c r="GU28">
        <v>181.846</v>
      </c>
      <c r="GV28">
        <v>0</v>
      </c>
      <c r="GW28">
        <v>0</v>
      </c>
      <c r="GX28">
        <v>0</v>
      </c>
      <c r="GY28">
        <v>169.404</v>
      </c>
      <c r="GZ28">
        <v>0</v>
      </c>
      <c r="HA28">
        <v>73.400000000000006</v>
      </c>
      <c r="HB28">
        <v>0</v>
      </c>
      <c r="HC28">
        <v>0</v>
      </c>
      <c r="HD28">
        <v>424.65</v>
      </c>
      <c r="HE28">
        <v>0</v>
      </c>
      <c r="HF28">
        <v>0</v>
      </c>
      <c r="HG28">
        <v>0</v>
      </c>
      <c r="HH28">
        <v>0</v>
      </c>
      <c r="HI28">
        <v>0</v>
      </c>
      <c r="HJ28">
        <v>0</v>
      </c>
      <c r="HK28">
        <v>0</v>
      </c>
      <c r="HL28">
        <v>0</v>
      </c>
      <c r="HM28">
        <v>0</v>
      </c>
      <c r="HN28">
        <v>0</v>
      </c>
      <c r="HO28">
        <v>14.06</v>
      </c>
      <c r="HP28">
        <v>48.69</v>
      </c>
      <c r="HQ28">
        <v>1.1000000000000001</v>
      </c>
      <c r="HR28">
        <v>0</v>
      </c>
      <c r="HS28">
        <v>10.5</v>
      </c>
      <c r="HT28">
        <v>21.33</v>
      </c>
      <c r="HU28">
        <v>12.25</v>
      </c>
      <c r="HV28">
        <v>25.98</v>
      </c>
      <c r="HW28">
        <v>2.35</v>
      </c>
      <c r="HX28">
        <v>136.26</v>
      </c>
      <c r="HY28">
        <v>0</v>
      </c>
      <c r="HZ28">
        <v>3.50705</v>
      </c>
      <c r="IA28">
        <v>1.61297E-2</v>
      </c>
      <c r="IB28">
        <v>0</v>
      </c>
      <c r="IC28">
        <v>0</v>
      </c>
      <c r="ID28">
        <v>0.41129599999999999</v>
      </c>
      <c r="IE28">
        <v>0.118258</v>
      </c>
      <c r="IF28">
        <v>0.43522</v>
      </c>
      <c r="IG28">
        <v>4.56421E-3</v>
      </c>
      <c r="IH28">
        <v>4.4925100000000002</v>
      </c>
      <c r="II28">
        <v>45.633200000000002</v>
      </c>
      <c r="IJ28">
        <v>0</v>
      </c>
      <c r="IK28">
        <v>45.633200000000002</v>
      </c>
    </row>
    <row r="29" spans="1:245" x14ac:dyDescent="0.25">
      <c r="A29" s="9">
        <v>42613.709004629629</v>
      </c>
      <c r="B29" t="s">
        <v>357</v>
      </c>
      <c r="C29" t="s">
        <v>742</v>
      </c>
      <c r="G29" t="s">
        <v>104</v>
      </c>
      <c r="H29" t="s">
        <v>105</v>
      </c>
      <c r="I29">
        <v>0</v>
      </c>
      <c r="J29">
        <v>43.9983</v>
      </c>
      <c r="K29">
        <v>79.014200000000002</v>
      </c>
      <c r="L29">
        <v>862.23699999999997</v>
      </c>
      <c r="M29">
        <v>141.255</v>
      </c>
      <c r="N29">
        <v>0</v>
      </c>
      <c r="O29">
        <v>0</v>
      </c>
      <c r="R29">
        <v>615.745</v>
      </c>
      <c r="S29">
        <v>1069.01</v>
      </c>
      <c r="T29">
        <v>2371.31</v>
      </c>
      <c r="U29">
        <v>151.51499999999999</v>
      </c>
      <c r="V29">
        <v>5290.08</v>
      </c>
      <c r="W29">
        <v>92.043999999999997</v>
      </c>
      <c r="X29">
        <v>0</v>
      </c>
      <c r="Y29">
        <v>0</v>
      </c>
      <c r="Z29">
        <v>0</v>
      </c>
      <c r="AA29">
        <v>113.613</v>
      </c>
      <c r="AB29">
        <v>0</v>
      </c>
      <c r="AC29">
        <v>45.121000000000002</v>
      </c>
      <c r="AD29">
        <v>0</v>
      </c>
      <c r="AE29">
        <v>0</v>
      </c>
      <c r="AF29">
        <v>250.77799999999999</v>
      </c>
      <c r="AG29">
        <v>0</v>
      </c>
      <c r="AH29">
        <v>0</v>
      </c>
      <c r="AI29">
        <v>0</v>
      </c>
      <c r="AJ29">
        <v>0</v>
      </c>
      <c r="AK29">
        <v>0</v>
      </c>
      <c r="AL29">
        <v>0</v>
      </c>
      <c r="AM29">
        <v>0</v>
      </c>
      <c r="AN29">
        <v>0</v>
      </c>
      <c r="AO29">
        <v>0</v>
      </c>
      <c r="AP29">
        <v>0</v>
      </c>
      <c r="AQ29">
        <v>6.93</v>
      </c>
      <c r="AR29">
        <v>18.5</v>
      </c>
      <c r="AS29">
        <v>1.1000000000000001</v>
      </c>
      <c r="AT29">
        <v>0</v>
      </c>
      <c r="AU29">
        <v>7.06</v>
      </c>
      <c r="AV29">
        <v>0</v>
      </c>
      <c r="AX29">
        <v>4.91</v>
      </c>
      <c r="AY29">
        <v>11.34</v>
      </c>
      <c r="AZ29">
        <v>18.7</v>
      </c>
      <c r="BA29">
        <v>1.1200000000000001</v>
      </c>
      <c r="BB29">
        <v>69.66</v>
      </c>
      <c r="BC29">
        <v>33.590000000000003</v>
      </c>
      <c r="BQ29">
        <v>79.014200000000002</v>
      </c>
      <c r="BR29">
        <v>862.23699999999997</v>
      </c>
      <c r="BS29">
        <v>141.255</v>
      </c>
      <c r="BT29">
        <v>0</v>
      </c>
      <c r="BU29">
        <v>0</v>
      </c>
      <c r="BV29">
        <v>615.745</v>
      </c>
      <c r="BW29">
        <v>1069.01</v>
      </c>
      <c r="BX29">
        <v>2371.31</v>
      </c>
      <c r="BY29">
        <v>151.51499999999999</v>
      </c>
      <c r="BZ29">
        <v>5290.08</v>
      </c>
      <c r="CA29">
        <v>92.043999999999997</v>
      </c>
      <c r="CB29">
        <v>0</v>
      </c>
      <c r="CC29">
        <v>0</v>
      </c>
      <c r="CD29">
        <v>0</v>
      </c>
      <c r="CE29">
        <v>113.613</v>
      </c>
      <c r="CF29">
        <v>0</v>
      </c>
      <c r="CG29">
        <v>45.121000000000002</v>
      </c>
      <c r="CH29">
        <v>0</v>
      </c>
      <c r="CI29">
        <v>0</v>
      </c>
      <c r="CJ29">
        <v>250.77799999999999</v>
      </c>
      <c r="CK29">
        <v>0</v>
      </c>
      <c r="CL29">
        <v>0</v>
      </c>
      <c r="CM29">
        <v>0</v>
      </c>
      <c r="CN29">
        <v>0</v>
      </c>
      <c r="CO29">
        <v>0</v>
      </c>
      <c r="CP29">
        <v>0</v>
      </c>
      <c r="CQ29">
        <v>0</v>
      </c>
      <c r="CR29">
        <v>0</v>
      </c>
      <c r="CS29">
        <v>0</v>
      </c>
      <c r="CT29">
        <v>0</v>
      </c>
      <c r="CU29">
        <v>6.93</v>
      </c>
      <c r="CV29">
        <v>18.5</v>
      </c>
      <c r="CW29">
        <v>1.1000000000000001</v>
      </c>
      <c r="CX29">
        <v>0</v>
      </c>
      <c r="CY29">
        <v>7.06</v>
      </c>
      <c r="CZ29">
        <v>4.91</v>
      </c>
      <c r="DA29">
        <v>11.34</v>
      </c>
      <c r="DB29">
        <v>18.7</v>
      </c>
      <c r="DC29">
        <v>1.1200000000000001</v>
      </c>
      <c r="DD29">
        <v>69.66</v>
      </c>
      <c r="DE29">
        <v>33.590000000000003</v>
      </c>
      <c r="DQ29" t="s">
        <v>716</v>
      </c>
      <c r="DR29" t="s">
        <v>717</v>
      </c>
      <c r="DS29" t="s">
        <v>22</v>
      </c>
      <c r="DT29" s="23">
        <v>1.1920899999999999E-6</v>
      </c>
      <c r="DU29" s="23">
        <v>1.07288E-6</v>
      </c>
      <c r="DV29">
        <v>0</v>
      </c>
      <c r="DW29">
        <v>0</v>
      </c>
      <c r="EG29">
        <v>79.014200000000002</v>
      </c>
      <c r="EH29">
        <v>862.23699999999997</v>
      </c>
      <c r="EI29">
        <v>141.255</v>
      </c>
      <c r="EJ29">
        <v>0</v>
      </c>
      <c r="EK29">
        <v>0</v>
      </c>
      <c r="EL29">
        <v>0</v>
      </c>
      <c r="EN29">
        <v>615.745</v>
      </c>
      <c r="EO29">
        <v>1069.01</v>
      </c>
      <c r="EP29">
        <v>2371.31</v>
      </c>
      <c r="EQ29">
        <v>151.51499999999999</v>
      </c>
      <c r="ER29">
        <v>5290.08</v>
      </c>
      <c r="ES29">
        <v>92.043999999999997</v>
      </c>
      <c r="ET29">
        <v>0</v>
      </c>
      <c r="EU29">
        <v>0</v>
      </c>
      <c r="EV29">
        <v>0</v>
      </c>
      <c r="EW29">
        <v>113.613</v>
      </c>
      <c r="EX29">
        <v>0</v>
      </c>
      <c r="EY29">
        <v>45.121000000000002</v>
      </c>
      <c r="EZ29">
        <v>0</v>
      </c>
      <c r="FA29">
        <v>0</v>
      </c>
      <c r="FB29">
        <v>250.77799999999999</v>
      </c>
      <c r="FC29">
        <v>0</v>
      </c>
      <c r="FD29">
        <v>0</v>
      </c>
      <c r="FE29">
        <v>0</v>
      </c>
      <c r="FF29">
        <v>0</v>
      </c>
      <c r="FG29">
        <v>0</v>
      </c>
      <c r="FH29">
        <v>0</v>
      </c>
      <c r="FI29">
        <v>0</v>
      </c>
      <c r="FJ29">
        <v>0</v>
      </c>
      <c r="FK29">
        <v>0</v>
      </c>
      <c r="FL29">
        <v>0</v>
      </c>
      <c r="FM29">
        <v>6.93</v>
      </c>
      <c r="FN29">
        <v>18.5</v>
      </c>
      <c r="FO29">
        <v>1.1000000000000001</v>
      </c>
      <c r="FP29">
        <v>0</v>
      </c>
      <c r="FQ29">
        <v>7.06</v>
      </c>
      <c r="FR29">
        <v>0</v>
      </c>
      <c r="FT29">
        <v>4.91</v>
      </c>
      <c r="FU29">
        <v>11.34</v>
      </c>
      <c r="FV29">
        <v>18.7</v>
      </c>
      <c r="FW29">
        <v>1.1200000000000001</v>
      </c>
      <c r="FX29">
        <v>69.66</v>
      </c>
      <c r="FY29">
        <v>0</v>
      </c>
      <c r="FZ29">
        <v>1.65228</v>
      </c>
      <c r="GA29">
        <v>1.61297E-2</v>
      </c>
      <c r="GB29">
        <v>0</v>
      </c>
      <c r="GC29">
        <v>0</v>
      </c>
      <c r="GD29">
        <v>0</v>
      </c>
      <c r="GF29">
        <v>9.1244199999999998E-2</v>
      </c>
      <c r="GG29">
        <v>0.151278</v>
      </c>
      <c r="GH29">
        <v>0.30218800000000001</v>
      </c>
      <c r="GI29">
        <v>1.3338300000000001E-2</v>
      </c>
      <c r="GJ29">
        <v>2.2264599999999999</v>
      </c>
      <c r="GK29">
        <v>247.03299999999999</v>
      </c>
      <c r="GL29">
        <v>2424.92</v>
      </c>
      <c r="GM29">
        <v>141.255</v>
      </c>
      <c r="GN29">
        <v>0</v>
      </c>
      <c r="GO29">
        <v>0</v>
      </c>
      <c r="GP29">
        <v>2615</v>
      </c>
      <c r="GQ29">
        <v>989.00099999999998</v>
      </c>
      <c r="GR29">
        <v>3267.2</v>
      </c>
      <c r="GS29">
        <v>327.5</v>
      </c>
      <c r="GT29">
        <v>10011.9</v>
      </c>
      <c r="GU29">
        <v>205.66</v>
      </c>
      <c r="GV29">
        <v>0</v>
      </c>
      <c r="GW29">
        <v>0</v>
      </c>
      <c r="GX29">
        <v>0</v>
      </c>
      <c r="GY29">
        <v>168.49600000000001</v>
      </c>
      <c r="GZ29">
        <v>0</v>
      </c>
      <c r="HA29">
        <v>73.400000000000006</v>
      </c>
      <c r="HB29">
        <v>0</v>
      </c>
      <c r="HC29">
        <v>0</v>
      </c>
      <c r="HD29">
        <v>447.55599999999998</v>
      </c>
      <c r="HE29">
        <v>0</v>
      </c>
      <c r="HF29">
        <v>0</v>
      </c>
      <c r="HG29">
        <v>0</v>
      </c>
      <c r="HH29">
        <v>0</v>
      </c>
      <c r="HI29">
        <v>0</v>
      </c>
      <c r="HJ29">
        <v>0</v>
      </c>
      <c r="HK29">
        <v>0</v>
      </c>
      <c r="HL29">
        <v>0</v>
      </c>
      <c r="HM29">
        <v>0</v>
      </c>
      <c r="HN29">
        <v>0</v>
      </c>
      <c r="HO29">
        <v>15.88</v>
      </c>
      <c r="HP29">
        <v>54.76</v>
      </c>
      <c r="HQ29">
        <v>1.1000000000000001</v>
      </c>
      <c r="HR29">
        <v>0</v>
      </c>
      <c r="HS29">
        <v>10.46</v>
      </c>
      <c r="HT29">
        <v>21.1</v>
      </c>
      <c r="HU29">
        <v>12.24</v>
      </c>
      <c r="HV29">
        <v>25.87</v>
      </c>
      <c r="HW29">
        <v>2.3199999999999998</v>
      </c>
      <c r="HX29">
        <v>143.72999999999999</v>
      </c>
      <c r="HY29">
        <v>0</v>
      </c>
      <c r="HZ29">
        <v>3.8767399999999999</v>
      </c>
      <c r="IA29">
        <v>1.61297E-2</v>
      </c>
      <c r="IB29">
        <v>0</v>
      </c>
      <c r="IC29">
        <v>0</v>
      </c>
      <c r="ID29">
        <v>0.41129599999999999</v>
      </c>
      <c r="IE29">
        <v>0.118258</v>
      </c>
      <c r="IF29">
        <v>0.43522</v>
      </c>
      <c r="IG29">
        <v>4.56421E-3</v>
      </c>
      <c r="IH29">
        <v>4.8622100000000001</v>
      </c>
      <c r="II29">
        <v>43.9983</v>
      </c>
      <c r="IJ29">
        <v>0</v>
      </c>
      <c r="IK29">
        <v>43.9983</v>
      </c>
    </row>
    <row r="30" spans="1:245" x14ac:dyDescent="0.25">
      <c r="A30" s="9">
        <v>42613.709004629629</v>
      </c>
      <c r="B30" t="s">
        <v>358</v>
      </c>
      <c r="C30" t="s">
        <v>743</v>
      </c>
      <c r="G30" t="s">
        <v>104</v>
      </c>
      <c r="H30" t="s">
        <v>105</v>
      </c>
      <c r="I30">
        <v>0</v>
      </c>
      <c r="J30">
        <v>46.903599999999997</v>
      </c>
      <c r="K30">
        <v>216.499</v>
      </c>
      <c r="L30">
        <v>1810.99</v>
      </c>
      <c r="M30">
        <v>141.255</v>
      </c>
      <c r="N30">
        <v>0</v>
      </c>
      <c r="O30">
        <v>0</v>
      </c>
      <c r="R30">
        <v>615.745</v>
      </c>
      <c r="S30">
        <v>1062</v>
      </c>
      <c r="T30">
        <v>2371.31</v>
      </c>
      <c r="U30">
        <v>151.51499999999999</v>
      </c>
      <c r="V30">
        <v>6369.31</v>
      </c>
      <c r="W30">
        <v>252.142</v>
      </c>
      <c r="X30">
        <v>0</v>
      </c>
      <c r="Y30">
        <v>0</v>
      </c>
      <c r="Z30">
        <v>0</v>
      </c>
      <c r="AA30">
        <v>115.96299999999999</v>
      </c>
      <c r="AB30">
        <v>0</v>
      </c>
      <c r="AC30">
        <v>45.121000000000002</v>
      </c>
      <c r="AD30">
        <v>0</v>
      </c>
      <c r="AE30">
        <v>0</v>
      </c>
      <c r="AF30">
        <v>413.226</v>
      </c>
      <c r="AG30">
        <v>0</v>
      </c>
      <c r="AH30">
        <v>0</v>
      </c>
      <c r="AI30">
        <v>0</v>
      </c>
      <c r="AJ30">
        <v>0</v>
      </c>
      <c r="AK30">
        <v>0</v>
      </c>
      <c r="AL30">
        <v>0</v>
      </c>
      <c r="AM30">
        <v>0</v>
      </c>
      <c r="AN30">
        <v>0</v>
      </c>
      <c r="AO30">
        <v>0</v>
      </c>
      <c r="AP30">
        <v>0</v>
      </c>
      <c r="AQ30">
        <v>18.96</v>
      </c>
      <c r="AR30">
        <v>36.119999999999997</v>
      </c>
      <c r="AS30">
        <v>1.1499999999999999</v>
      </c>
      <c r="AT30">
        <v>0</v>
      </c>
      <c r="AU30">
        <v>7.21</v>
      </c>
      <c r="AV30">
        <v>0</v>
      </c>
      <c r="AX30">
        <v>5.23</v>
      </c>
      <c r="AY30">
        <v>11.78</v>
      </c>
      <c r="AZ30">
        <v>19.600000000000001</v>
      </c>
      <c r="BA30">
        <v>1.19</v>
      </c>
      <c r="BB30">
        <v>101.24</v>
      </c>
      <c r="BC30">
        <v>63.44</v>
      </c>
      <c r="BQ30">
        <v>216.499</v>
      </c>
      <c r="BR30">
        <v>1810.99</v>
      </c>
      <c r="BS30">
        <v>141.255</v>
      </c>
      <c r="BT30">
        <v>0</v>
      </c>
      <c r="BU30">
        <v>0</v>
      </c>
      <c r="BV30">
        <v>615.745</v>
      </c>
      <c r="BW30">
        <v>1062</v>
      </c>
      <c r="BX30">
        <v>2371.31</v>
      </c>
      <c r="BY30">
        <v>151.51499999999999</v>
      </c>
      <c r="BZ30">
        <v>6369.31</v>
      </c>
      <c r="CA30">
        <v>252.142</v>
      </c>
      <c r="CB30">
        <v>0</v>
      </c>
      <c r="CC30">
        <v>0</v>
      </c>
      <c r="CD30">
        <v>0</v>
      </c>
      <c r="CE30">
        <v>115.96299999999999</v>
      </c>
      <c r="CF30">
        <v>0</v>
      </c>
      <c r="CG30">
        <v>45.121000000000002</v>
      </c>
      <c r="CH30">
        <v>0</v>
      </c>
      <c r="CI30">
        <v>0</v>
      </c>
      <c r="CJ30">
        <v>413.226</v>
      </c>
      <c r="CK30">
        <v>0</v>
      </c>
      <c r="CL30">
        <v>0</v>
      </c>
      <c r="CM30">
        <v>0</v>
      </c>
      <c r="CN30">
        <v>0</v>
      </c>
      <c r="CO30">
        <v>0</v>
      </c>
      <c r="CP30">
        <v>0</v>
      </c>
      <c r="CQ30">
        <v>0</v>
      </c>
      <c r="CR30">
        <v>0</v>
      </c>
      <c r="CS30">
        <v>0</v>
      </c>
      <c r="CT30">
        <v>0</v>
      </c>
      <c r="CU30">
        <v>18.96</v>
      </c>
      <c r="CV30">
        <v>36.119999999999997</v>
      </c>
      <c r="CW30">
        <v>1.1499999999999999</v>
      </c>
      <c r="CX30">
        <v>0</v>
      </c>
      <c r="CY30">
        <v>7.21</v>
      </c>
      <c r="CZ30">
        <v>5.23</v>
      </c>
      <c r="DA30">
        <v>11.78</v>
      </c>
      <c r="DB30">
        <v>19.600000000000001</v>
      </c>
      <c r="DC30">
        <v>1.19</v>
      </c>
      <c r="DD30">
        <v>101.24</v>
      </c>
      <c r="DE30">
        <v>63.44</v>
      </c>
      <c r="DQ30" t="s">
        <v>716</v>
      </c>
      <c r="DR30" t="s">
        <v>717</v>
      </c>
      <c r="DS30" t="s">
        <v>22</v>
      </c>
      <c r="DT30">
        <v>0</v>
      </c>
      <c r="DU30">
        <v>0</v>
      </c>
      <c r="DV30">
        <v>0</v>
      </c>
      <c r="DW30">
        <v>0</v>
      </c>
      <c r="EG30">
        <v>216.499</v>
      </c>
      <c r="EH30">
        <v>1810.99</v>
      </c>
      <c r="EI30">
        <v>141.255</v>
      </c>
      <c r="EJ30">
        <v>0</v>
      </c>
      <c r="EK30">
        <v>0</v>
      </c>
      <c r="EL30">
        <v>0</v>
      </c>
      <c r="EN30">
        <v>615.745</v>
      </c>
      <c r="EO30">
        <v>1062</v>
      </c>
      <c r="EP30">
        <v>2371.31</v>
      </c>
      <c r="EQ30">
        <v>151.51499999999999</v>
      </c>
      <c r="ER30">
        <v>6369.31</v>
      </c>
      <c r="ES30">
        <v>252.142</v>
      </c>
      <c r="ET30">
        <v>0</v>
      </c>
      <c r="EU30">
        <v>0</v>
      </c>
      <c r="EV30">
        <v>0</v>
      </c>
      <c r="EW30">
        <v>115.96299999999999</v>
      </c>
      <c r="EX30">
        <v>0</v>
      </c>
      <c r="EY30">
        <v>45.121000000000002</v>
      </c>
      <c r="EZ30">
        <v>0</v>
      </c>
      <c r="FA30">
        <v>0</v>
      </c>
      <c r="FB30">
        <v>413.226</v>
      </c>
      <c r="FC30">
        <v>0</v>
      </c>
      <c r="FD30">
        <v>0</v>
      </c>
      <c r="FE30">
        <v>0</v>
      </c>
      <c r="FF30">
        <v>0</v>
      </c>
      <c r="FG30">
        <v>0</v>
      </c>
      <c r="FH30">
        <v>0</v>
      </c>
      <c r="FI30">
        <v>0</v>
      </c>
      <c r="FJ30">
        <v>0</v>
      </c>
      <c r="FK30">
        <v>0</v>
      </c>
      <c r="FL30">
        <v>0</v>
      </c>
      <c r="FM30">
        <v>18.96</v>
      </c>
      <c r="FN30">
        <v>36.119999999999997</v>
      </c>
      <c r="FO30">
        <v>1.1499999999999999</v>
      </c>
      <c r="FP30">
        <v>0</v>
      </c>
      <c r="FQ30">
        <v>7.21</v>
      </c>
      <c r="FR30">
        <v>0</v>
      </c>
      <c r="FT30">
        <v>5.23</v>
      </c>
      <c r="FU30">
        <v>11.78</v>
      </c>
      <c r="FV30">
        <v>19.600000000000001</v>
      </c>
      <c r="FW30">
        <v>1.19</v>
      </c>
      <c r="FX30">
        <v>101.24</v>
      </c>
      <c r="FY30">
        <v>0</v>
      </c>
      <c r="FZ30">
        <v>2.0658099999999999</v>
      </c>
      <c r="GA30">
        <v>1.61297E-2</v>
      </c>
      <c r="GB30">
        <v>0</v>
      </c>
      <c r="GC30">
        <v>0</v>
      </c>
      <c r="GD30">
        <v>0</v>
      </c>
      <c r="GF30">
        <v>9.1244199999999998E-2</v>
      </c>
      <c r="GG30">
        <v>0.151751</v>
      </c>
      <c r="GH30">
        <v>0.30218800000000001</v>
      </c>
      <c r="GI30">
        <v>1.3338300000000001E-2</v>
      </c>
      <c r="GJ30">
        <v>2.64046</v>
      </c>
      <c r="GK30">
        <v>571.98199999999997</v>
      </c>
      <c r="GL30">
        <v>4348.13</v>
      </c>
      <c r="GM30">
        <v>141.255</v>
      </c>
      <c r="GN30">
        <v>0</v>
      </c>
      <c r="GO30">
        <v>0</v>
      </c>
      <c r="GP30">
        <v>2615</v>
      </c>
      <c r="GQ30">
        <v>989.00099999999998</v>
      </c>
      <c r="GR30">
        <v>3267.2</v>
      </c>
      <c r="GS30">
        <v>327.5</v>
      </c>
      <c r="GT30">
        <v>12260.1</v>
      </c>
      <c r="GU30">
        <v>476.07600000000002</v>
      </c>
      <c r="GV30">
        <v>0</v>
      </c>
      <c r="GW30">
        <v>0</v>
      </c>
      <c r="GX30">
        <v>0</v>
      </c>
      <c r="GY30">
        <v>170.536</v>
      </c>
      <c r="GZ30">
        <v>0</v>
      </c>
      <c r="HA30">
        <v>73.400000000000006</v>
      </c>
      <c r="HB30">
        <v>0</v>
      </c>
      <c r="HC30">
        <v>0</v>
      </c>
      <c r="HD30">
        <v>720.01199999999994</v>
      </c>
      <c r="HE30">
        <v>0</v>
      </c>
      <c r="HF30">
        <v>0</v>
      </c>
      <c r="HG30">
        <v>0</v>
      </c>
      <c r="HH30">
        <v>0</v>
      </c>
      <c r="HI30">
        <v>0</v>
      </c>
      <c r="HJ30">
        <v>0</v>
      </c>
      <c r="HK30">
        <v>0</v>
      </c>
      <c r="HL30">
        <v>0</v>
      </c>
      <c r="HM30">
        <v>0</v>
      </c>
      <c r="HN30">
        <v>0</v>
      </c>
      <c r="HO30">
        <v>36.799999999999997</v>
      </c>
      <c r="HP30">
        <v>81.510000000000005</v>
      </c>
      <c r="HQ30">
        <v>1.1499999999999999</v>
      </c>
      <c r="HR30">
        <v>0</v>
      </c>
      <c r="HS30">
        <v>10.6</v>
      </c>
      <c r="HT30">
        <v>22.57</v>
      </c>
      <c r="HU30">
        <v>12.58</v>
      </c>
      <c r="HV30">
        <v>27.25</v>
      </c>
      <c r="HW30">
        <v>2.4500000000000002</v>
      </c>
      <c r="HX30">
        <v>194.91</v>
      </c>
      <c r="HY30">
        <v>0</v>
      </c>
      <c r="HZ30">
        <v>4.4313500000000001</v>
      </c>
      <c r="IA30">
        <v>1.61297E-2</v>
      </c>
      <c r="IB30">
        <v>0</v>
      </c>
      <c r="IC30">
        <v>0</v>
      </c>
      <c r="ID30">
        <v>0.41129599999999999</v>
      </c>
      <c r="IE30">
        <v>0.118258</v>
      </c>
      <c r="IF30">
        <v>0.43522</v>
      </c>
      <c r="IG30">
        <v>4.56421E-3</v>
      </c>
      <c r="IH30">
        <v>5.4168200000000004</v>
      </c>
      <c r="II30">
        <v>46.903599999999997</v>
      </c>
      <c r="IJ30">
        <v>0</v>
      </c>
      <c r="IK30">
        <v>46.903599999999997</v>
      </c>
    </row>
    <row r="31" spans="1:245" x14ac:dyDescent="0.25">
      <c r="A31" s="9">
        <v>42613.708981481483</v>
      </c>
      <c r="B31" t="s">
        <v>359</v>
      </c>
      <c r="C31" t="s">
        <v>744</v>
      </c>
      <c r="G31" t="s">
        <v>104</v>
      </c>
      <c r="H31" t="s">
        <v>105</v>
      </c>
      <c r="I31">
        <v>0</v>
      </c>
      <c r="J31">
        <v>43.999099999999999</v>
      </c>
      <c r="K31">
        <v>220.267</v>
      </c>
      <c r="L31">
        <v>492.25900000000001</v>
      </c>
      <c r="M31">
        <v>141.255</v>
      </c>
      <c r="N31">
        <v>0</v>
      </c>
      <c r="O31">
        <v>0</v>
      </c>
      <c r="R31">
        <v>615.745</v>
      </c>
      <c r="S31">
        <v>1041.8699999999999</v>
      </c>
      <c r="T31">
        <v>2371.31</v>
      </c>
      <c r="U31">
        <v>151.51499999999999</v>
      </c>
      <c r="V31">
        <v>5034.22</v>
      </c>
      <c r="W31">
        <v>256.49200000000002</v>
      </c>
      <c r="X31">
        <v>0</v>
      </c>
      <c r="Y31">
        <v>0</v>
      </c>
      <c r="Z31">
        <v>0</v>
      </c>
      <c r="AA31">
        <v>121.937</v>
      </c>
      <c r="AB31">
        <v>0</v>
      </c>
      <c r="AC31">
        <v>45.121000000000002</v>
      </c>
      <c r="AD31">
        <v>0</v>
      </c>
      <c r="AE31">
        <v>0</v>
      </c>
      <c r="AF31">
        <v>423.55</v>
      </c>
      <c r="AG31">
        <v>0</v>
      </c>
      <c r="AH31">
        <v>0</v>
      </c>
      <c r="AI31">
        <v>0</v>
      </c>
      <c r="AJ31">
        <v>0</v>
      </c>
      <c r="AK31">
        <v>0</v>
      </c>
      <c r="AL31">
        <v>0</v>
      </c>
      <c r="AM31">
        <v>0</v>
      </c>
      <c r="AN31">
        <v>0</v>
      </c>
      <c r="AO31">
        <v>0</v>
      </c>
      <c r="AP31">
        <v>0</v>
      </c>
      <c r="AQ31">
        <v>19.36</v>
      </c>
      <c r="AR31">
        <v>14.47</v>
      </c>
      <c r="AS31">
        <v>1.1499999999999999</v>
      </c>
      <c r="AT31">
        <v>0</v>
      </c>
      <c r="AU31">
        <v>7.54</v>
      </c>
      <c r="AV31">
        <v>0</v>
      </c>
      <c r="AX31">
        <v>5.26</v>
      </c>
      <c r="AY31">
        <v>11.58</v>
      </c>
      <c r="AZ31">
        <v>19.64</v>
      </c>
      <c r="BA31">
        <v>1.2</v>
      </c>
      <c r="BB31">
        <v>80.2</v>
      </c>
      <c r="BC31">
        <v>42.52</v>
      </c>
      <c r="BQ31">
        <v>220.267</v>
      </c>
      <c r="BR31">
        <v>492.25900000000001</v>
      </c>
      <c r="BS31">
        <v>141.255</v>
      </c>
      <c r="BT31">
        <v>0</v>
      </c>
      <c r="BU31">
        <v>0</v>
      </c>
      <c r="BV31">
        <v>615.745</v>
      </c>
      <c r="BW31">
        <v>1041.8699999999999</v>
      </c>
      <c r="BX31">
        <v>2371.31</v>
      </c>
      <c r="BY31">
        <v>151.51499999999999</v>
      </c>
      <c r="BZ31">
        <v>5034.22</v>
      </c>
      <c r="CA31">
        <v>256.49200000000002</v>
      </c>
      <c r="CB31">
        <v>0</v>
      </c>
      <c r="CC31">
        <v>0</v>
      </c>
      <c r="CD31">
        <v>0</v>
      </c>
      <c r="CE31">
        <v>121.937</v>
      </c>
      <c r="CF31">
        <v>0</v>
      </c>
      <c r="CG31">
        <v>45.121000000000002</v>
      </c>
      <c r="CH31">
        <v>0</v>
      </c>
      <c r="CI31">
        <v>0</v>
      </c>
      <c r="CJ31">
        <v>423.55</v>
      </c>
      <c r="CK31">
        <v>0</v>
      </c>
      <c r="CL31">
        <v>0</v>
      </c>
      <c r="CM31">
        <v>0</v>
      </c>
      <c r="CN31">
        <v>0</v>
      </c>
      <c r="CO31">
        <v>0</v>
      </c>
      <c r="CP31">
        <v>0</v>
      </c>
      <c r="CQ31">
        <v>0</v>
      </c>
      <c r="CR31">
        <v>0</v>
      </c>
      <c r="CS31">
        <v>0</v>
      </c>
      <c r="CT31">
        <v>0</v>
      </c>
      <c r="CU31">
        <v>19.36</v>
      </c>
      <c r="CV31">
        <v>14.47</v>
      </c>
      <c r="CW31">
        <v>1.1499999999999999</v>
      </c>
      <c r="CX31">
        <v>0</v>
      </c>
      <c r="CY31">
        <v>7.54</v>
      </c>
      <c r="CZ31">
        <v>5.26</v>
      </c>
      <c r="DA31">
        <v>11.58</v>
      </c>
      <c r="DB31">
        <v>19.64</v>
      </c>
      <c r="DC31">
        <v>1.2</v>
      </c>
      <c r="DD31">
        <v>80.2</v>
      </c>
      <c r="DE31">
        <v>42.52</v>
      </c>
      <c r="DQ31" t="s">
        <v>716</v>
      </c>
      <c r="DR31" t="s">
        <v>717</v>
      </c>
      <c r="DS31" t="s">
        <v>22</v>
      </c>
      <c r="DT31">
        <v>0</v>
      </c>
      <c r="DU31">
        <v>0</v>
      </c>
      <c r="DV31">
        <v>0</v>
      </c>
      <c r="DW31">
        <v>0</v>
      </c>
      <c r="EG31">
        <v>220.267</v>
      </c>
      <c r="EH31">
        <v>492.25900000000001</v>
      </c>
      <c r="EI31">
        <v>141.255</v>
      </c>
      <c r="EJ31">
        <v>0</v>
      </c>
      <c r="EK31">
        <v>0</v>
      </c>
      <c r="EL31">
        <v>0</v>
      </c>
      <c r="EN31">
        <v>615.745</v>
      </c>
      <c r="EO31">
        <v>1041.8699999999999</v>
      </c>
      <c r="EP31">
        <v>2371.31</v>
      </c>
      <c r="EQ31">
        <v>151.51499999999999</v>
      </c>
      <c r="ER31">
        <v>5034.22</v>
      </c>
      <c r="ES31">
        <v>256.49200000000002</v>
      </c>
      <c r="ET31">
        <v>0</v>
      </c>
      <c r="EU31">
        <v>0</v>
      </c>
      <c r="EV31">
        <v>0</v>
      </c>
      <c r="EW31">
        <v>121.937</v>
      </c>
      <c r="EX31">
        <v>0</v>
      </c>
      <c r="EY31">
        <v>45.121000000000002</v>
      </c>
      <c r="EZ31">
        <v>0</v>
      </c>
      <c r="FA31">
        <v>0</v>
      </c>
      <c r="FB31">
        <v>423.55</v>
      </c>
      <c r="FC31">
        <v>0</v>
      </c>
      <c r="FD31">
        <v>0</v>
      </c>
      <c r="FE31">
        <v>0</v>
      </c>
      <c r="FF31">
        <v>0</v>
      </c>
      <c r="FG31">
        <v>0</v>
      </c>
      <c r="FH31">
        <v>0</v>
      </c>
      <c r="FI31">
        <v>0</v>
      </c>
      <c r="FJ31">
        <v>0</v>
      </c>
      <c r="FK31">
        <v>0</v>
      </c>
      <c r="FL31">
        <v>0</v>
      </c>
      <c r="FM31">
        <v>19.36</v>
      </c>
      <c r="FN31">
        <v>14.47</v>
      </c>
      <c r="FO31">
        <v>1.1499999999999999</v>
      </c>
      <c r="FP31">
        <v>0</v>
      </c>
      <c r="FQ31">
        <v>7.54</v>
      </c>
      <c r="FR31">
        <v>0</v>
      </c>
      <c r="FT31">
        <v>5.26</v>
      </c>
      <c r="FU31">
        <v>11.58</v>
      </c>
      <c r="FV31">
        <v>19.64</v>
      </c>
      <c r="FW31">
        <v>1.2</v>
      </c>
      <c r="FX31">
        <v>80.2</v>
      </c>
      <c r="FY31">
        <v>0</v>
      </c>
      <c r="FZ31">
        <v>0.98270500000000005</v>
      </c>
      <c r="GA31">
        <v>1.61297E-2</v>
      </c>
      <c r="GB31">
        <v>0</v>
      </c>
      <c r="GC31">
        <v>0</v>
      </c>
      <c r="GD31">
        <v>0</v>
      </c>
      <c r="GF31">
        <v>9.1244199999999998E-2</v>
      </c>
      <c r="GG31">
        <v>0.148562</v>
      </c>
      <c r="GH31">
        <v>0.30218800000000001</v>
      </c>
      <c r="GI31">
        <v>1.3338300000000001E-2</v>
      </c>
      <c r="GJ31">
        <v>1.5541700000000001</v>
      </c>
      <c r="GK31">
        <v>567.59900000000005</v>
      </c>
      <c r="GL31">
        <v>1686.96</v>
      </c>
      <c r="GM31">
        <v>141.255</v>
      </c>
      <c r="GN31">
        <v>0</v>
      </c>
      <c r="GO31">
        <v>0</v>
      </c>
      <c r="GP31">
        <v>2615</v>
      </c>
      <c r="GQ31">
        <v>989.00099999999998</v>
      </c>
      <c r="GR31">
        <v>3267.2</v>
      </c>
      <c r="GS31">
        <v>327.5</v>
      </c>
      <c r="GT31">
        <v>9594.51</v>
      </c>
      <c r="GU31">
        <v>472.35599999999999</v>
      </c>
      <c r="GV31">
        <v>0</v>
      </c>
      <c r="GW31">
        <v>0</v>
      </c>
      <c r="GX31">
        <v>0</v>
      </c>
      <c r="GY31">
        <v>176.31299999999999</v>
      </c>
      <c r="GZ31">
        <v>0</v>
      </c>
      <c r="HA31">
        <v>73.400000000000006</v>
      </c>
      <c r="HB31">
        <v>0</v>
      </c>
      <c r="HC31">
        <v>0</v>
      </c>
      <c r="HD31">
        <v>722.06899999999996</v>
      </c>
      <c r="HE31">
        <v>0</v>
      </c>
      <c r="HF31">
        <v>0</v>
      </c>
      <c r="HG31">
        <v>0</v>
      </c>
      <c r="HH31">
        <v>0</v>
      </c>
      <c r="HI31">
        <v>0</v>
      </c>
      <c r="HJ31">
        <v>0</v>
      </c>
      <c r="HK31">
        <v>0</v>
      </c>
      <c r="HL31">
        <v>0</v>
      </c>
      <c r="HM31">
        <v>0</v>
      </c>
      <c r="HN31">
        <v>0</v>
      </c>
      <c r="HO31">
        <v>36.630000000000003</v>
      </c>
      <c r="HP31">
        <v>48.27</v>
      </c>
      <c r="HQ31">
        <v>1.1499999999999999</v>
      </c>
      <c r="HR31">
        <v>0</v>
      </c>
      <c r="HS31">
        <v>10.9</v>
      </c>
      <c r="HT31">
        <v>22.7</v>
      </c>
      <c r="HU31">
        <v>12.58</v>
      </c>
      <c r="HV31">
        <v>27.31</v>
      </c>
      <c r="HW31">
        <v>2.44</v>
      </c>
      <c r="HX31">
        <v>161.97999999999999</v>
      </c>
      <c r="HY31">
        <v>0</v>
      </c>
      <c r="HZ31">
        <v>3.3591700000000002</v>
      </c>
      <c r="IA31">
        <v>1.61297E-2</v>
      </c>
      <c r="IB31">
        <v>0</v>
      </c>
      <c r="IC31">
        <v>0</v>
      </c>
      <c r="ID31">
        <v>0.41129599999999999</v>
      </c>
      <c r="IE31">
        <v>0.118258</v>
      </c>
      <c r="IF31">
        <v>0.43522</v>
      </c>
      <c r="IG31">
        <v>4.56421E-3</v>
      </c>
      <c r="IH31">
        <v>4.3446300000000004</v>
      </c>
      <c r="II31">
        <v>43.999099999999999</v>
      </c>
      <c r="IJ31">
        <v>0</v>
      </c>
      <c r="IK31">
        <v>43.999099999999999</v>
      </c>
    </row>
    <row r="32" spans="1:245" x14ac:dyDescent="0.25">
      <c r="A32" s="9">
        <v>42613.708981481483</v>
      </c>
      <c r="B32" t="s">
        <v>360</v>
      </c>
      <c r="C32" t="s">
        <v>745</v>
      </c>
      <c r="G32" t="s">
        <v>104</v>
      </c>
      <c r="H32" t="s">
        <v>105</v>
      </c>
      <c r="I32">
        <v>0</v>
      </c>
      <c r="J32">
        <v>48.561</v>
      </c>
      <c r="K32">
        <v>193.839</v>
      </c>
      <c r="L32">
        <v>2015.12</v>
      </c>
      <c r="M32">
        <v>141.255</v>
      </c>
      <c r="N32">
        <v>0</v>
      </c>
      <c r="O32">
        <v>0</v>
      </c>
      <c r="R32">
        <v>615.745</v>
      </c>
      <c r="S32">
        <v>1072.58</v>
      </c>
      <c r="T32">
        <v>2371.31</v>
      </c>
      <c r="U32">
        <v>151.51499999999999</v>
      </c>
      <c r="V32">
        <v>6561.36</v>
      </c>
      <c r="W32">
        <v>225.75</v>
      </c>
      <c r="X32">
        <v>0</v>
      </c>
      <c r="Y32">
        <v>0</v>
      </c>
      <c r="Z32">
        <v>0</v>
      </c>
      <c r="AA32">
        <v>113.694</v>
      </c>
      <c r="AB32">
        <v>0</v>
      </c>
      <c r="AC32">
        <v>45.121000000000002</v>
      </c>
      <c r="AD32">
        <v>0</v>
      </c>
      <c r="AE32">
        <v>0</v>
      </c>
      <c r="AF32">
        <v>384.565</v>
      </c>
      <c r="AG32">
        <v>0</v>
      </c>
      <c r="AH32">
        <v>0</v>
      </c>
      <c r="AI32">
        <v>0</v>
      </c>
      <c r="AJ32">
        <v>0</v>
      </c>
      <c r="AK32">
        <v>0</v>
      </c>
      <c r="AL32">
        <v>0</v>
      </c>
      <c r="AM32">
        <v>0</v>
      </c>
      <c r="AN32">
        <v>0</v>
      </c>
      <c r="AO32">
        <v>0</v>
      </c>
      <c r="AP32">
        <v>0</v>
      </c>
      <c r="AQ32">
        <v>17.11</v>
      </c>
      <c r="AR32">
        <v>39.36</v>
      </c>
      <c r="AS32">
        <v>1.1499999999999999</v>
      </c>
      <c r="AT32">
        <v>0</v>
      </c>
      <c r="AU32">
        <v>7.07</v>
      </c>
      <c r="AV32">
        <v>0</v>
      </c>
      <c r="AX32">
        <v>5.21</v>
      </c>
      <c r="AY32">
        <v>11.84</v>
      </c>
      <c r="AZ32">
        <v>19.59</v>
      </c>
      <c r="BA32">
        <v>1.19</v>
      </c>
      <c r="BB32">
        <v>102.52</v>
      </c>
      <c r="BC32">
        <v>64.69</v>
      </c>
      <c r="BQ32">
        <v>193.839</v>
      </c>
      <c r="BR32">
        <v>2015.12</v>
      </c>
      <c r="BS32">
        <v>141.255</v>
      </c>
      <c r="BT32">
        <v>0</v>
      </c>
      <c r="BU32">
        <v>0</v>
      </c>
      <c r="BV32">
        <v>615.745</v>
      </c>
      <c r="BW32">
        <v>1072.58</v>
      </c>
      <c r="BX32">
        <v>2371.31</v>
      </c>
      <c r="BY32">
        <v>151.51499999999999</v>
      </c>
      <c r="BZ32">
        <v>6561.36</v>
      </c>
      <c r="CA32">
        <v>225.75</v>
      </c>
      <c r="CB32">
        <v>0</v>
      </c>
      <c r="CC32">
        <v>0</v>
      </c>
      <c r="CD32">
        <v>0</v>
      </c>
      <c r="CE32">
        <v>113.694</v>
      </c>
      <c r="CF32">
        <v>0</v>
      </c>
      <c r="CG32">
        <v>45.121000000000002</v>
      </c>
      <c r="CH32">
        <v>0</v>
      </c>
      <c r="CI32">
        <v>0</v>
      </c>
      <c r="CJ32">
        <v>384.565</v>
      </c>
      <c r="CK32">
        <v>0</v>
      </c>
      <c r="CL32">
        <v>0</v>
      </c>
      <c r="CM32">
        <v>0</v>
      </c>
      <c r="CN32">
        <v>0</v>
      </c>
      <c r="CO32">
        <v>0</v>
      </c>
      <c r="CP32">
        <v>0</v>
      </c>
      <c r="CQ32">
        <v>0</v>
      </c>
      <c r="CR32">
        <v>0</v>
      </c>
      <c r="CS32">
        <v>0</v>
      </c>
      <c r="CT32">
        <v>0</v>
      </c>
      <c r="CU32">
        <v>17.11</v>
      </c>
      <c r="CV32">
        <v>39.36</v>
      </c>
      <c r="CW32">
        <v>1.1499999999999999</v>
      </c>
      <c r="CX32">
        <v>0</v>
      </c>
      <c r="CY32">
        <v>7.07</v>
      </c>
      <c r="CZ32">
        <v>5.21</v>
      </c>
      <c r="DA32">
        <v>11.84</v>
      </c>
      <c r="DB32">
        <v>19.59</v>
      </c>
      <c r="DC32">
        <v>1.19</v>
      </c>
      <c r="DD32">
        <v>102.52</v>
      </c>
      <c r="DE32">
        <v>64.69</v>
      </c>
      <c r="DQ32" t="s">
        <v>716</v>
      </c>
      <c r="DR32" t="s">
        <v>717</v>
      </c>
      <c r="DS32" t="s">
        <v>22</v>
      </c>
      <c r="DT32">
        <v>0</v>
      </c>
      <c r="DU32">
        <v>0</v>
      </c>
      <c r="DV32">
        <v>0</v>
      </c>
      <c r="DW32">
        <v>0</v>
      </c>
      <c r="EG32">
        <v>193.839</v>
      </c>
      <c r="EH32">
        <v>2015.12</v>
      </c>
      <c r="EI32">
        <v>141.255</v>
      </c>
      <c r="EJ32">
        <v>0</v>
      </c>
      <c r="EK32">
        <v>0</v>
      </c>
      <c r="EL32">
        <v>0</v>
      </c>
      <c r="EN32">
        <v>615.745</v>
      </c>
      <c r="EO32">
        <v>1072.58</v>
      </c>
      <c r="EP32">
        <v>2371.31</v>
      </c>
      <c r="EQ32">
        <v>151.51499999999999</v>
      </c>
      <c r="ER32">
        <v>6561.36</v>
      </c>
      <c r="ES32">
        <v>225.75</v>
      </c>
      <c r="ET32">
        <v>0</v>
      </c>
      <c r="EU32">
        <v>0</v>
      </c>
      <c r="EV32">
        <v>0</v>
      </c>
      <c r="EW32">
        <v>113.694</v>
      </c>
      <c r="EX32">
        <v>0</v>
      </c>
      <c r="EY32">
        <v>45.121000000000002</v>
      </c>
      <c r="EZ32">
        <v>0</v>
      </c>
      <c r="FA32">
        <v>0</v>
      </c>
      <c r="FB32">
        <v>384.565</v>
      </c>
      <c r="FC32">
        <v>0</v>
      </c>
      <c r="FD32">
        <v>0</v>
      </c>
      <c r="FE32">
        <v>0</v>
      </c>
      <c r="FF32">
        <v>0</v>
      </c>
      <c r="FG32">
        <v>0</v>
      </c>
      <c r="FH32">
        <v>0</v>
      </c>
      <c r="FI32">
        <v>0</v>
      </c>
      <c r="FJ32">
        <v>0</v>
      </c>
      <c r="FK32">
        <v>0</v>
      </c>
      <c r="FL32">
        <v>0</v>
      </c>
      <c r="FM32">
        <v>17.11</v>
      </c>
      <c r="FN32">
        <v>39.36</v>
      </c>
      <c r="FO32">
        <v>1.1499999999999999</v>
      </c>
      <c r="FP32">
        <v>0</v>
      </c>
      <c r="FQ32">
        <v>7.07</v>
      </c>
      <c r="FR32">
        <v>0</v>
      </c>
      <c r="FT32">
        <v>5.21</v>
      </c>
      <c r="FU32">
        <v>11.84</v>
      </c>
      <c r="FV32">
        <v>19.59</v>
      </c>
      <c r="FW32">
        <v>1.19</v>
      </c>
      <c r="FX32">
        <v>102.52</v>
      </c>
      <c r="FY32">
        <v>0</v>
      </c>
      <c r="FZ32">
        <v>2.5655399999999999</v>
      </c>
      <c r="GA32">
        <v>1.61297E-2</v>
      </c>
      <c r="GB32">
        <v>0</v>
      </c>
      <c r="GC32">
        <v>0</v>
      </c>
      <c r="GD32">
        <v>0</v>
      </c>
      <c r="GF32">
        <v>9.1244199999999998E-2</v>
      </c>
      <c r="GG32">
        <v>0.15291099999999999</v>
      </c>
      <c r="GH32">
        <v>0.30218800000000001</v>
      </c>
      <c r="GI32">
        <v>1.3338300000000001E-2</v>
      </c>
      <c r="GJ32">
        <v>3.1413500000000001</v>
      </c>
      <c r="GK32">
        <v>515.98</v>
      </c>
      <c r="GL32">
        <v>4729.34</v>
      </c>
      <c r="GM32">
        <v>141.255</v>
      </c>
      <c r="GN32">
        <v>0</v>
      </c>
      <c r="GO32">
        <v>0</v>
      </c>
      <c r="GP32">
        <v>2615</v>
      </c>
      <c r="GQ32">
        <v>989.00099999999998</v>
      </c>
      <c r="GR32">
        <v>3267.2</v>
      </c>
      <c r="GS32">
        <v>327.5</v>
      </c>
      <c r="GT32">
        <v>12585.3</v>
      </c>
      <c r="GU32">
        <v>429.46199999999999</v>
      </c>
      <c r="GV32">
        <v>0</v>
      </c>
      <c r="GW32">
        <v>0</v>
      </c>
      <c r="GX32">
        <v>0</v>
      </c>
      <c r="GY32">
        <v>168.28299999999999</v>
      </c>
      <c r="GZ32">
        <v>0</v>
      </c>
      <c r="HA32">
        <v>73.400000000000006</v>
      </c>
      <c r="HB32">
        <v>0</v>
      </c>
      <c r="HC32">
        <v>0</v>
      </c>
      <c r="HD32">
        <v>671.14400000000001</v>
      </c>
      <c r="HE32">
        <v>0</v>
      </c>
      <c r="HF32">
        <v>0</v>
      </c>
      <c r="HG32">
        <v>0</v>
      </c>
      <c r="HH32">
        <v>0</v>
      </c>
      <c r="HI32">
        <v>0</v>
      </c>
      <c r="HJ32">
        <v>0</v>
      </c>
      <c r="HK32">
        <v>0</v>
      </c>
      <c r="HL32">
        <v>0</v>
      </c>
      <c r="HM32">
        <v>0</v>
      </c>
      <c r="HN32">
        <v>0</v>
      </c>
      <c r="HO32">
        <v>33.450000000000003</v>
      </c>
      <c r="HP32">
        <v>81.680000000000007</v>
      </c>
      <c r="HQ32">
        <v>1.1499999999999999</v>
      </c>
      <c r="HR32">
        <v>0</v>
      </c>
      <c r="HS32">
        <v>10.47</v>
      </c>
      <c r="HT32">
        <v>22.48</v>
      </c>
      <c r="HU32">
        <v>12.58</v>
      </c>
      <c r="HV32">
        <v>27.23</v>
      </c>
      <c r="HW32">
        <v>2.41</v>
      </c>
      <c r="HX32">
        <v>191.45</v>
      </c>
      <c r="HY32">
        <v>0</v>
      </c>
      <c r="HZ32">
        <v>4.7471699999999997</v>
      </c>
      <c r="IA32">
        <v>1.61297E-2</v>
      </c>
      <c r="IB32">
        <v>0</v>
      </c>
      <c r="IC32">
        <v>0</v>
      </c>
      <c r="ID32">
        <v>0.41129599999999999</v>
      </c>
      <c r="IE32">
        <v>0.118258</v>
      </c>
      <c r="IF32">
        <v>0.43522</v>
      </c>
      <c r="IG32">
        <v>4.56421E-3</v>
      </c>
      <c r="IH32">
        <v>5.73264</v>
      </c>
      <c r="II32">
        <v>48.561</v>
      </c>
      <c r="IJ32">
        <v>0</v>
      </c>
      <c r="IK32">
        <v>48.561</v>
      </c>
    </row>
    <row r="33" spans="1:245" x14ac:dyDescent="0.25">
      <c r="A33" s="9">
        <v>42613.708958333336</v>
      </c>
      <c r="B33" t="s">
        <v>361</v>
      </c>
      <c r="C33" t="s">
        <v>746</v>
      </c>
      <c r="G33" t="s">
        <v>104</v>
      </c>
      <c r="H33" t="s">
        <v>105</v>
      </c>
      <c r="I33">
        <v>0</v>
      </c>
      <c r="J33">
        <v>47.644500000000001</v>
      </c>
      <c r="K33">
        <v>207.99</v>
      </c>
      <c r="L33">
        <v>1784.56</v>
      </c>
      <c r="M33">
        <v>141.255</v>
      </c>
      <c r="N33">
        <v>0</v>
      </c>
      <c r="O33">
        <v>0</v>
      </c>
      <c r="R33">
        <v>615.745</v>
      </c>
      <c r="S33">
        <v>1059.7</v>
      </c>
      <c r="T33">
        <v>2371.31</v>
      </c>
      <c r="U33">
        <v>151.51499999999999</v>
      </c>
      <c r="V33">
        <v>6332.08</v>
      </c>
      <c r="W33">
        <v>242.489</v>
      </c>
      <c r="X33">
        <v>0</v>
      </c>
      <c r="Y33">
        <v>0</v>
      </c>
      <c r="Z33">
        <v>0</v>
      </c>
      <c r="AA33">
        <v>117.294</v>
      </c>
      <c r="AB33">
        <v>0</v>
      </c>
      <c r="AC33">
        <v>45.121000000000002</v>
      </c>
      <c r="AD33">
        <v>0</v>
      </c>
      <c r="AE33">
        <v>0</v>
      </c>
      <c r="AF33">
        <v>404.904</v>
      </c>
      <c r="AG33">
        <v>0</v>
      </c>
      <c r="AH33">
        <v>0</v>
      </c>
      <c r="AI33">
        <v>0</v>
      </c>
      <c r="AJ33">
        <v>0</v>
      </c>
      <c r="AK33">
        <v>0</v>
      </c>
      <c r="AL33">
        <v>0</v>
      </c>
      <c r="AM33">
        <v>0</v>
      </c>
      <c r="AN33">
        <v>0</v>
      </c>
      <c r="AO33">
        <v>0</v>
      </c>
      <c r="AP33">
        <v>0</v>
      </c>
      <c r="AQ33">
        <v>18.329999999999998</v>
      </c>
      <c r="AR33">
        <v>34.020000000000003</v>
      </c>
      <c r="AS33">
        <v>1.1000000000000001</v>
      </c>
      <c r="AT33">
        <v>0</v>
      </c>
      <c r="AU33">
        <v>7.34</v>
      </c>
      <c r="AV33">
        <v>0</v>
      </c>
      <c r="AX33">
        <v>4.9800000000000004</v>
      </c>
      <c r="AY33">
        <v>11.39</v>
      </c>
      <c r="AZ33">
        <v>18.75</v>
      </c>
      <c r="BA33">
        <v>1.1299999999999999</v>
      </c>
      <c r="BB33">
        <v>97.04</v>
      </c>
      <c r="BC33">
        <v>60.79</v>
      </c>
      <c r="BQ33">
        <v>207.99</v>
      </c>
      <c r="BR33">
        <v>1784.56</v>
      </c>
      <c r="BS33">
        <v>141.255</v>
      </c>
      <c r="BT33">
        <v>0</v>
      </c>
      <c r="BU33">
        <v>0</v>
      </c>
      <c r="BV33">
        <v>615.745</v>
      </c>
      <c r="BW33">
        <v>1059.7</v>
      </c>
      <c r="BX33">
        <v>2371.31</v>
      </c>
      <c r="BY33">
        <v>151.51499999999999</v>
      </c>
      <c r="BZ33">
        <v>6332.07</v>
      </c>
      <c r="CA33">
        <v>242.489</v>
      </c>
      <c r="CB33">
        <v>0</v>
      </c>
      <c r="CC33">
        <v>0</v>
      </c>
      <c r="CD33">
        <v>0</v>
      </c>
      <c r="CE33">
        <v>117.294</v>
      </c>
      <c r="CF33">
        <v>0</v>
      </c>
      <c r="CG33">
        <v>45.121000000000002</v>
      </c>
      <c r="CH33">
        <v>0</v>
      </c>
      <c r="CI33">
        <v>0</v>
      </c>
      <c r="CJ33">
        <v>404.904</v>
      </c>
      <c r="CK33">
        <v>0</v>
      </c>
      <c r="CL33">
        <v>0</v>
      </c>
      <c r="CM33">
        <v>0</v>
      </c>
      <c r="CN33">
        <v>0</v>
      </c>
      <c r="CO33">
        <v>0</v>
      </c>
      <c r="CP33">
        <v>0</v>
      </c>
      <c r="CQ33">
        <v>0</v>
      </c>
      <c r="CR33">
        <v>0</v>
      </c>
      <c r="CS33">
        <v>0</v>
      </c>
      <c r="CT33">
        <v>0</v>
      </c>
      <c r="CU33">
        <v>18.329999999999998</v>
      </c>
      <c r="CV33">
        <v>34.020000000000003</v>
      </c>
      <c r="CW33">
        <v>1.1000000000000001</v>
      </c>
      <c r="CX33">
        <v>0</v>
      </c>
      <c r="CY33">
        <v>7.34</v>
      </c>
      <c r="CZ33">
        <v>4.9800000000000004</v>
      </c>
      <c r="DA33">
        <v>11.39</v>
      </c>
      <c r="DB33">
        <v>18.75</v>
      </c>
      <c r="DC33">
        <v>1.1299999999999999</v>
      </c>
      <c r="DD33">
        <v>97.04</v>
      </c>
      <c r="DE33">
        <v>60.79</v>
      </c>
      <c r="DQ33" t="s">
        <v>716</v>
      </c>
      <c r="DR33" t="s">
        <v>717</v>
      </c>
      <c r="DS33" t="s">
        <v>22</v>
      </c>
      <c r="DT33" s="23">
        <v>7.1525600000000001E-7</v>
      </c>
      <c r="DU33" s="23">
        <v>7.1525600000000001E-7</v>
      </c>
      <c r="DV33">
        <v>0</v>
      </c>
      <c r="DW33">
        <v>0</v>
      </c>
      <c r="EG33">
        <v>207.99</v>
      </c>
      <c r="EH33">
        <v>1784.56</v>
      </c>
      <c r="EI33">
        <v>141.255</v>
      </c>
      <c r="EJ33">
        <v>0</v>
      </c>
      <c r="EK33">
        <v>0</v>
      </c>
      <c r="EL33">
        <v>0</v>
      </c>
      <c r="EN33">
        <v>615.745</v>
      </c>
      <c r="EO33">
        <v>1059.7</v>
      </c>
      <c r="EP33">
        <v>2371.31</v>
      </c>
      <c r="EQ33">
        <v>151.51499999999999</v>
      </c>
      <c r="ER33">
        <v>6332.08</v>
      </c>
      <c r="ES33">
        <v>242.489</v>
      </c>
      <c r="ET33">
        <v>0</v>
      </c>
      <c r="EU33">
        <v>0</v>
      </c>
      <c r="EV33">
        <v>0</v>
      </c>
      <c r="EW33">
        <v>117.294</v>
      </c>
      <c r="EX33">
        <v>0</v>
      </c>
      <c r="EY33">
        <v>45.121000000000002</v>
      </c>
      <c r="EZ33">
        <v>0</v>
      </c>
      <c r="FA33">
        <v>0</v>
      </c>
      <c r="FB33">
        <v>404.904</v>
      </c>
      <c r="FC33">
        <v>0</v>
      </c>
      <c r="FD33">
        <v>0</v>
      </c>
      <c r="FE33">
        <v>0</v>
      </c>
      <c r="FF33">
        <v>0</v>
      </c>
      <c r="FG33">
        <v>0</v>
      </c>
      <c r="FH33">
        <v>0</v>
      </c>
      <c r="FI33">
        <v>0</v>
      </c>
      <c r="FJ33">
        <v>0</v>
      </c>
      <c r="FK33">
        <v>0</v>
      </c>
      <c r="FL33">
        <v>0</v>
      </c>
      <c r="FM33">
        <v>18.329999999999998</v>
      </c>
      <c r="FN33">
        <v>34.020000000000003</v>
      </c>
      <c r="FO33">
        <v>1.1000000000000001</v>
      </c>
      <c r="FP33">
        <v>0</v>
      </c>
      <c r="FQ33">
        <v>7.34</v>
      </c>
      <c r="FR33">
        <v>0</v>
      </c>
      <c r="FT33">
        <v>4.9800000000000004</v>
      </c>
      <c r="FU33">
        <v>11.39</v>
      </c>
      <c r="FV33">
        <v>18.75</v>
      </c>
      <c r="FW33">
        <v>1.1299999999999999</v>
      </c>
      <c r="FX33">
        <v>97.04</v>
      </c>
      <c r="FY33">
        <v>0</v>
      </c>
      <c r="FZ33">
        <v>2.3717299999999999</v>
      </c>
      <c r="GA33">
        <v>1.61297E-2</v>
      </c>
      <c r="GB33">
        <v>0</v>
      </c>
      <c r="GC33">
        <v>0</v>
      </c>
      <c r="GD33">
        <v>0</v>
      </c>
      <c r="GF33">
        <v>9.1244199999999998E-2</v>
      </c>
      <c r="GG33">
        <v>0.15287200000000001</v>
      </c>
      <c r="GH33">
        <v>0.30218800000000001</v>
      </c>
      <c r="GI33">
        <v>1.3338300000000001E-2</v>
      </c>
      <c r="GJ33">
        <v>2.9474999999999998</v>
      </c>
      <c r="GK33">
        <v>570.12699999999995</v>
      </c>
      <c r="GL33">
        <v>4179.53</v>
      </c>
      <c r="GM33">
        <v>141.255</v>
      </c>
      <c r="GN33">
        <v>0</v>
      </c>
      <c r="GO33">
        <v>0</v>
      </c>
      <c r="GP33">
        <v>2615</v>
      </c>
      <c r="GQ33">
        <v>989.00099999999998</v>
      </c>
      <c r="GR33">
        <v>3267.2</v>
      </c>
      <c r="GS33">
        <v>327.5</v>
      </c>
      <c r="GT33">
        <v>12089.6</v>
      </c>
      <c r="GU33">
        <v>475.04199999999997</v>
      </c>
      <c r="GV33">
        <v>0</v>
      </c>
      <c r="GW33">
        <v>0</v>
      </c>
      <c r="GX33">
        <v>0</v>
      </c>
      <c r="GY33">
        <v>171.691</v>
      </c>
      <c r="GZ33">
        <v>0</v>
      </c>
      <c r="HA33">
        <v>73.400000000000006</v>
      </c>
      <c r="HB33">
        <v>0</v>
      </c>
      <c r="HC33">
        <v>0</v>
      </c>
      <c r="HD33">
        <v>720.13400000000001</v>
      </c>
      <c r="HE33">
        <v>0</v>
      </c>
      <c r="HF33">
        <v>0</v>
      </c>
      <c r="HG33">
        <v>0</v>
      </c>
      <c r="HH33">
        <v>0</v>
      </c>
      <c r="HI33">
        <v>0</v>
      </c>
      <c r="HJ33">
        <v>0</v>
      </c>
      <c r="HK33">
        <v>0</v>
      </c>
      <c r="HL33">
        <v>0</v>
      </c>
      <c r="HM33">
        <v>0</v>
      </c>
      <c r="HN33">
        <v>0</v>
      </c>
      <c r="HO33">
        <v>36.85</v>
      </c>
      <c r="HP33">
        <v>72.92</v>
      </c>
      <c r="HQ33">
        <v>1.1000000000000001</v>
      </c>
      <c r="HR33">
        <v>0</v>
      </c>
      <c r="HS33">
        <v>10.75</v>
      </c>
      <c r="HT33">
        <v>21.53</v>
      </c>
      <c r="HU33">
        <v>12.25</v>
      </c>
      <c r="HV33">
        <v>26.08</v>
      </c>
      <c r="HW33">
        <v>2.33</v>
      </c>
      <c r="HX33">
        <v>183.81</v>
      </c>
      <c r="HY33">
        <v>0</v>
      </c>
      <c r="HZ33">
        <v>4.41805</v>
      </c>
      <c r="IA33">
        <v>1.61297E-2</v>
      </c>
      <c r="IB33">
        <v>0</v>
      </c>
      <c r="IC33">
        <v>0</v>
      </c>
      <c r="ID33">
        <v>0.41129599999999999</v>
      </c>
      <c r="IE33">
        <v>0.118258</v>
      </c>
      <c r="IF33">
        <v>0.43522</v>
      </c>
      <c r="IG33">
        <v>4.56421E-3</v>
      </c>
      <c r="IH33">
        <v>5.4035200000000003</v>
      </c>
      <c r="II33">
        <v>47.644500000000001</v>
      </c>
      <c r="IJ33">
        <v>0</v>
      </c>
      <c r="IK33">
        <v>47.644500000000001</v>
      </c>
    </row>
    <row r="34" spans="1:245" x14ac:dyDescent="0.25">
      <c r="A34" s="9">
        <v>42613.709201388891</v>
      </c>
      <c r="B34" t="s">
        <v>362</v>
      </c>
      <c r="C34" t="s">
        <v>747</v>
      </c>
      <c r="G34" t="s">
        <v>104</v>
      </c>
      <c r="H34" t="s">
        <v>105</v>
      </c>
      <c r="I34">
        <v>0</v>
      </c>
      <c r="J34">
        <v>52.7196</v>
      </c>
      <c r="K34">
        <v>16.986499999999999</v>
      </c>
      <c r="L34">
        <v>5899.64</v>
      </c>
      <c r="M34">
        <v>141.255</v>
      </c>
      <c r="N34">
        <v>0</v>
      </c>
      <c r="O34">
        <v>0</v>
      </c>
      <c r="R34">
        <v>615.745</v>
      </c>
      <c r="S34">
        <v>1151.43</v>
      </c>
      <c r="T34">
        <v>2371.31</v>
      </c>
      <c r="U34">
        <v>151.51499999999999</v>
      </c>
      <c r="V34">
        <v>10347.9</v>
      </c>
      <c r="W34">
        <v>19.784300000000002</v>
      </c>
      <c r="X34">
        <v>0</v>
      </c>
      <c r="Y34">
        <v>0</v>
      </c>
      <c r="Z34">
        <v>0</v>
      </c>
      <c r="AA34">
        <v>84.692300000000003</v>
      </c>
      <c r="AB34">
        <v>0</v>
      </c>
      <c r="AC34">
        <v>45.121000000000002</v>
      </c>
      <c r="AD34">
        <v>0</v>
      </c>
      <c r="AE34">
        <v>0</v>
      </c>
      <c r="AF34">
        <v>149.59800000000001</v>
      </c>
      <c r="AG34">
        <v>0</v>
      </c>
      <c r="AH34">
        <v>0</v>
      </c>
      <c r="AI34">
        <v>0</v>
      </c>
      <c r="AJ34">
        <v>0</v>
      </c>
      <c r="AK34">
        <v>0</v>
      </c>
      <c r="AL34">
        <v>0</v>
      </c>
      <c r="AM34">
        <v>0</v>
      </c>
      <c r="AN34">
        <v>0</v>
      </c>
      <c r="AO34">
        <v>0</v>
      </c>
      <c r="AP34">
        <v>0</v>
      </c>
      <c r="AQ34">
        <v>1.51</v>
      </c>
      <c r="AR34">
        <v>82.41</v>
      </c>
      <c r="AS34">
        <v>1.1000000000000001</v>
      </c>
      <c r="AT34">
        <v>0</v>
      </c>
      <c r="AU34">
        <v>5.34</v>
      </c>
      <c r="AV34">
        <v>0</v>
      </c>
      <c r="AX34">
        <v>5.01</v>
      </c>
      <c r="AY34">
        <v>12.08</v>
      </c>
      <c r="AZ34">
        <v>18.79</v>
      </c>
      <c r="BA34">
        <v>1.1399999999999999</v>
      </c>
      <c r="BB34">
        <v>127.38</v>
      </c>
      <c r="BC34">
        <v>90.36</v>
      </c>
      <c r="BQ34">
        <v>16.986499999999999</v>
      </c>
      <c r="BR34">
        <v>5899.64</v>
      </c>
      <c r="BS34">
        <v>141.255</v>
      </c>
      <c r="BT34">
        <v>0</v>
      </c>
      <c r="BU34">
        <v>0</v>
      </c>
      <c r="BV34">
        <v>615.745</v>
      </c>
      <c r="BW34">
        <v>1151.43</v>
      </c>
      <c r="BX34">
        <v>2371.31</v>
      </c>
      <c r="BY34">
        <v>151.51499999999999</v>
      </c>
      <c r="BZ34">
        <v>10347.9</v>
      </c>
      <c r="CA34">
        <v>19.784300000000002</v>
      </c>
      <c r="CB34">
        <v>0</v>
      </c>
      <c r="CC34">
        <v>0</v>
      </c>
      <c r="CD34">
        <v>0</v>
      </c>
      <c r="CE34">
        <v>84.692300000000003</v>
      </c>
      <c r="CF34">
        <v>0</v>
      </c>
      <c r="CG34">
        <v>45.121000000000002</v>
      </c>
      <c r="CH34">
        <v>0</v>
      </c>
      <c r="CI34">
        <v>0</v>
      </c>
      <c r="CJ34">
        <v>149.59800000000001</v>
      </c>
      <c r="CK34">
        <v>0</v>
      </c>
      <c r="CL34">
        <v>0</v>
      </c>
      <c r="CM34">
        <v>0</v>
      </c>
      <c r="CN34">
        <v>0</v>
      </c>
      <c r="CO34">
        <v>0</v>
      </c>
      <c r="CP34">
        <v>0</v>
      </c>
      <c r="CQ34">
        <v>0</v>
      </c>
      <c r="CR34">
        <v>0</v>
      </c>
      <c r="CS34">
        <v>0</v>
      </c>
      <c r="CT34">
        <v>0</v>
      </c>
      <c r="CU34">
        <v>1.51</v>
      </c>
      <c r="CV34">
        <v>82.41</v>
      </c>
      <c r="CW34">
        <v>1.1000000000000001</v>
      </c>
      <c r="CX34">
        <v>0</v>
      </c>
      <c r="CY34">
        <v>5.34</v>
      </c>
      <c r="CZ34">
        <v>5.01</v>
      </c>
      <c r="DA34">
        <v>12.08</v>
      </c>
      <c r="DB34">
        <v>18.79</v>
      </c>
      <c r="DC34">
        <v>1.1399999999999999</v>
      </c>
      <c r="DD34">
        <v>127.38</v>
      </c>
      <c r="DE34">
        <v>90.36</v>
      </c>
      <c r="DQ34" t="s">
        <v>716</v>
      </c>
      <c r="DR34" t="s">
        <v>717</v>
      </c>
      <c r="DS34" t="s">
        <v>22</v>
      </c>
      <c r="DT34">
        <v>0</v>
      </c>
      <c r="DU34">
        <v>0</v>
      </c>
      <c r="DV34">
        <v>0</v>
      </c>
      <c r="DW34">
        <v>0</v>
      </c>
      <c r="EG34">
        <v>16.986499999999999</v>
      </c>
      <c r="EH34">
        <v>5899.64</v>
      </c>
      <c r="EI34">
        <v>141.255</v>
      </c>
      <c r="EJ34">
        <v>0</v>
      </c>
      <c r="EK34">
        <v>0</v>
      </c>
      <c r="EL34">
        <v>0</v>
      </c>
      <c r="EN34">
        <v>615.745</v>
      </c>
      <c r="EO34">
        <v>1151.43</v>
      </c>
      <c r="EP34">
        <v>2371.31</v>
      </c>
      <c r="EQ34">
        <v>151.51499999999999</v>
      </c>
      <c r="ER34">
        <v>10347.9</v>
      </c>
      <c r="ES34">
        <v>19.784300000000002</v>
      </c>
      <c r="ET34">
        <v>0</v>
      </c>
      <c r="EU34">
        <v>0</v>
      </c>
      <c r="EV34">
        <v>0</v>
      </c>
      <c r="EW34">
        <v>84.692300000000003</v>
      </c>
      <c r="EX34">
        <v>0</v>
      </c>
      <c r="EY34">
        <v>45.121000000000002</v>
      </c>
      <c r="EZ34">
        <v>0</v>
      </c>
      <c r="FA34">
        <v>0</v>
      </c>
      <c r="FB34">
        <v>149.59800000000001</v>
      </c>
      <c r="FC34">
        <v>0</v>
      </c>
      <c r="FD34">
        <v>0</v>
      </c>
      <c r="FE34">
        <v>0</v>
      </c>
      <c r="FF34">
        <v>0</v>
      </c>
      <c r="FG34">
        <v>0</v>
      </c>
      <c r="FH34">
        <v>0</v>
      </c>
      <c r="FI34">
        <v>0</v>
      </c>
      <c r="FJ34">
        <v>0</v>
      </c>
      <c r="FK34">
        <v>0</v>
      </c>
      <c r="FL34">
        <v>0</v>
      </c>
      <c r="FM34">
        <v>1.51</v>
      </c>
      <c r="FN34">
        <v>82.41</v>
      </c>
      <c r="FO34">
        <v>1.1000000000000001</v>
      </c>
      <c r="FP34">
        <v>0</v>
      </c>
      <c r="FQ34">
        <v>5.34</v>
      </c>
      <c r="FR34">
        <v>0</v>
      </c>
      <c r="FT34">
        <v>5.01</v>
      </c>
      <c r="FU34">
        <v>12.08</v>
      </c>
      <c r="FV34">
        <v>18.79</v>
      </c>
      <c r="FW34">
        <v>1.1399999999999999</v>
      </c>
      <c r="FX34">
        <v>127.38</v>
      </c>
      <c r="FY34">
        <v>0</v>
      </c>
      <c r="FZ34">
        <v>4.4396800000000001</v>
      </c>
      <c r="GA34">
        <v>1.61297E-2</v>
      </c>
      <c r="GB34">
        <v>0</v>
      </c>
      <c r="GC34">
        <v>0</v>
      </c>
      <c r="GD34">
        <v>0</v>
      </c>
      <c r="GF34">
        <v>9.1244199999999998E-2</v>
      </c>
      <c r="GG34">
        <v>0.15833900000000001</v>
      </c>
      <c r="GH34">
        <v>0.30218800000000001</v>
      </c>
      <c r="GI34">
        <v>1.3338300000000001E-2</v>
      </c>
      <c r="GJ34">
        <v>5.0209200000000003</v>
      </c>
      <c r="GK34">
        <v>76.340699999999998</v>
      </c>
      <c r="GL34">
        <v>12428.6</v>
      </c>
      <c r="GM34">
        <v>141.255</v>
      </c>
      <c r="GN34">
        <v>0</v>
      </c>
      <c r="GO34">
        <v>0</v>
      </c>
      <c r="GP34">
        <v>2615</v>
      </c>
      <c r="GQ34">
        <v>989.00099999999998</v>
      </c>
      <c r="GR34">
        <v>3267.2</v>
      </c>
      <c r="GS34">
        <v>327.5</v>
      </c>
      <c r="GT34">
        <v>19844.900000000001</v>
      </c>
      <c r="GU34">
        <v>63.5443</v>
      </c>
      <c r="GV34">
        <v>0</v>
      </c>
      <c r="GW34">
        <v>0</v>
      </c>
      <c r="GX34">
        <v>0</v>
      </c>
      <c r="GY34">
        <v>139.785</v>
      </c>
      <c r="GZ34">
        <v>0</v>
      </c>
      <c r="HA34">
        <v>73.400000000000006</v>
      </c>
      <c r="HB34">
        <v>0</v>
      </c>
      <c r="HC34">
        <v>0</v>
      </c>
      <c r="HD34">
        <v>276.72899999999998</v>
      </c>
      <c r="HE34">
        <v>0</v>
      </c>
      <c r="HF34">
        <v>0</v>
      </c>
      <c r="HG34">
        <v>0</v>
      </c>
      <c r="HH34">
        <v>0</v>
      </c>
      <c r="HI34">
        <v>0</v>
      </c>
      <c r="HJ34">
        <v>0</v>
      </c>
      <c r="HK34">
        <v>0</v>
      </c>
      <c r="HL34">
        <v>0</v>
      </c>
      <c r="HM34">
        <v>0</v>
      </c>
      <c r="HN34">
        <v>0</v>
      </c>
      <c r="HO34">
        <v>5</v>
      </c>
      <c r="HP34">
        <v>153.1</v>
      </c>
      <c r="HQ34">
        <v>1.1000000000000001</v>
      </c>
      <c r="HR34">
        <v>0</v>
      </c>
      <c r="HS34">
        <v>8.81</v>
      </c>
      <c r="HT34">
        <v>21.65</v>
      </c>
      <c r="HU34">
        <v>12.26</v>
      </c>
      <c r="HV34">
        <v>26.12</v>
      </c>
      <c r="HW34">
        <v>2.36</v>
      </c>
      <c r="HX34">
        <v>230.4</v>
      </c>
      <c r="HY34">
        <v>0</v>
      </c>
      <c r="HZ34">
        <v>6.7805799999999996</v>
      </c>
      <c r="IA34">
        <v>1.61297E-2</v>
      </c>
      <c r="IB34">
        <v>0</v>
      </c>
      <c r="IC34">
        <v>0</v>
      </c>
      <c r="ID34">
        <v>0.41129599999999999</v>
      </c>
      <c r="IE34">
        <v>0.118258</v>
      </c>
      <c r="IF34">
        <v>0.43522</v>
      </c>
      <c r="IG34">
        <v>4.56421E-3</v>
      </c>
      <c r="IH34">
        <v>7.7660400000000003</v>
      </c>
      <c r="II34">
        <v>52.7196</v>
      </c>
      <c r="IJ34">
        <v>0</v>
      </c>
      <c r="IK34">
        <v>52.7196</v>
      </c>
    </row>
    <row r="35" spans="1:245" x14ac:dyDescent="0.25">
      <c r="A35" s="9">
        <v>42613.708969907406</v>
      </c>
      <c r="B35" t="s">
        <v>363</v>
      </c>
      <c r="C35" t="s">
        <v>748</v>
      </c>
      <c r="G35" t="s">
        <v>104</v>
      </c>
      <c r="H35" t="s">
        <v>105</v>
      </c>
      <c r="I35">
        <v>0</v>
      </c>
      <c r="J35">
        <v>50.481900000000003</v>
      </c>
      <c r="K35">
        <v>482.02300000000002</v>
      </c>
      <c r="L35">
        <v>140.46799999999999</v>
      </c>
      <c r="M35">
        <v>141.255</v>
      </c>
      <c r="N35">
        <v>0</v>
      </c>
      <c r="O35">
        <v>0</v>
      </c>
      <c r="R35">
        <v>615.745</v>
      </c>
      <c r="S35">
        <v>991.83900000000006</v>
      </c>
      <c r="T35">
        <v>2371.31</v>
      </c>
      <c r="U35">
        <v>151.51499999999999</v>
      </c>
      <c r="V35">
        <v>4894.1499999999996</v>
      </c>
      <c r="W35">
        <v>562.81700000000001</v>
      </c>
      <c r="X35">
        <v>0</v>
      </c>
      <c r="Y35">
        <v>0</v>
      </c>
      <c r="Z35">
        <v>0</v>
      </c>
      <c r="AA35">
        <v>145.16200000000001</v>
      </c>
      <c r="AB35">
        <v>0</v>
      </c>
      <c r="AC35">
        <v>45.121000000000002</v>
      </c>
      <c r="AD35">
        <v>0</v>
      </c>
      <c r="AE35">
        <v>0</v>
      </c>
      <c r="AF35">
        <v>753.1</v>
      </c>
      <c r="AG35">
        <v>0</v>
      </c>
      <c r="AH35">
        <v>0</v>
      </c>
      <c r="AI35">
        <v>0</v>
      </c>
      <c r="AJ35">
        <v>0</v>
      </c>
      <c r="AK35">
        <v>0</v>
      </c>
      <c r="AL35">
        <v>0</v>
      </c>
      <c r="AM35">
        <v>0</v>
      </c>
      <c r="AN35">
        <v>0</v>
      </c>
      <c r="AO35">
        <v>0</v>
      </c>
      <c r="AP35">
        <v>0</v>
      </c>
      <c r="AQ35">
        <v>41.18</v>
      </c>
      <c r="AR35">
        <v>3.98</v>
      </c>
      <c r="AS35">
        <v>1.0900000000000001</v>
      </c>
      <c r="AT35">
        <v>0</v>
      </c>
      <c r="AU35">
        <v>9.0299999999999994</v>
      </c>
      <c r="AV35">
        <v>0</v>
      </c>
      <c r="AX35">
        <v>4.9400000000000004</v>
      </c>
      <c r="AY35">
        <v>10.81</v>
      </c>
      <c r="AZ35">
        <v>18.690000000000001</v>
      </c>
      <c r="BA35">
        <v>1.1299999999999999</v>
      </c>
      <c r="BB35">
        <v>90.85</v>
      </c>
      <c r="BC35">
        <v>55.28</v>
      </c>
      <c r="BQ35">
        <v>482.02300000000002</v>
      </c>
      <c r="BR35">
        <v>140.46899999999999</v>
      </c>
      <c r="BS35">
        <v>141.255</v>
      </c>
      <c r="BT35">
        <v>0</v>
      </c>
      <c r="BU35">
        <v>0</v>
      </c>
      <c r="BV35">
        <v>615.745</v>
      </c>
      <c r="BW35">
        <v>991.84</v>
      </c>
      <c r="BX35">
        <v>2371.31</v>
      </c>
      <c r="BY35">
        <v>151.51499999999999</v>
      </c>
      <c r="BZ35">
        <v>4894.1499999999996</v>
      </c>
      <c r="CA35">
        <v>562.81700000000001</v>
      </c>
      <c r="CB35">
        <v>0</v>
      </c>
      <c r="CC35">
        <v>0</v>
      </c>
      <c r="CD35">
        <v>0</v>
      </c>
      <c r="CE35">
        <v>145.16200000000001</v>
      </c>
      <c r="CF35">
        <v>0</v>
      </c>
      <c r="CG35">
        <v>45.121000000000002</v>
      </c>
      <c r="CH35">
        <v>0</v>
      </c>
      <c r="CI35">
        <v>0</v>
      </c>
      <c r="CJ35">
        <v>753.1</v>
      </c>
      <c r="CK35">
        <v>0</v>
      </c>
      <c r="CL35">
        <v>0</v>
      </c>
      <c r="CM35">
        <v>0</v>
      </c>
      <c r="CN35">
        <v>0</v>
      </c>
      <c r="CO35">
        <v>0</v>
      </c>
      <c r="CP35">
        <v>0</v>
      </c>
      <c r="CQ35">
        <v>0</v>
      </c>
      <c r="CR35">
        <v>0</v>
      </c>
      <c r="CS35">
        <v>0</v>
      </c>
      <c r="CT35">
        <v>0</v>
      </c>
      <c r="CU35">
        <v>41.18</v>
      </c>
      <c r="CV35">
        <v>3.98</v>
      </c>
      <c r="CW35">
        <v>1.0900000000000001</v>
      </c>
      <c r="CX35">
        <v>0</v>
      </c>
      <c r="CY35">
        <v>9.0299999999999994</v>
      </c>
      <c r="CZ35">
        <v>4.9400000000000004</v>
      </c>
      <c r="DA35">
        <v>10.81</v>
      </c>
      <c r="DB35">
        <v>18.690000000000001</v>
      </c>
      <c r="DC35">
        <v>1.1299999999999999</v>
      </c>
      <c r="DD35">
        <v>90.85</v>
      </c>
      <c r="DE35">
        <v>55.28</v>
      </c>
      <c r="DQ35" t="s">
        <v>716</v>
      </c>
      <c r="DR35" t="s">
        <v>717</v>
      </c>
      <c r="DS35" t="s">
        <v>22</v>
      </c>
      <c r="DT35" s="23">
        <v>3.6954900000000002E-6</v>
      </c>
      <c r="DU35" s="23">
        <v>3.6656900000000001E-6</v>
      </c>
      <c r="DV35">
        <v>0</v>
      </c>
      <c r="DW35">
        <v>0</v>
      </c>
      <c r="EG35">
        <v>482.02300000000002</v>
      </c>
      <c r="EH35">
        <v>140.46799999999999</v>
      </c>
      <c r="EI35">
        <v>141.255</v>
      </c>
      <c r="EJ35">
        <v>0</v>
      </c>
      <c r="EK35">
        <v>0</v>
      </c>
      <c r="EL35">
        <v>0</v>
      </c>
      <c r="EN35">
        <v>615.745</v>
      </c>
      <c r="EO35">
        <v>991.83900000000006</v>
      </c>
      <c r="EP35">
        <v>2371.31</v>
      </c>
      <c r="EQ35">
        <v>151.51499999999999</v>
      </c>
      <c r="ER35">
        <v>4894.1499999999996</v>
      </c>
      <c r="ES35">
        <v>562.81700000000001</v>
      </c>
      <c r="ET35">
        <v>0</v>
      </c>
      <c r="EU35">
        <v>0</v>
      </c>
      <c r="EV35">
        <v>0</v>
      </c>
      <c r="EW35">
        <v>145.16200000000001</v>
      </c>
      <c r="EX35">
        <v>0</v>
      </c>
      <c r="EY35">
        <v>45.121000000000002</v>
      </c>
      <c r="EZ35">
        <v>0</v>
      </c>
      <c r="FA35">
        <v>0</v>
      </c>
      <c r="FB35">
        <v>753.1</v>
      </c>
      <c r="FC35">
        <v>0</v>
      </c>
      <c r="FD35">
        <v>0</v>
      </c>
      <c r="FE35">
        <v>0</v>
      </c>
      <c r="FF35">
        <v>0</v>
      </c>
      <c r="FG35">
        <v>0</v>
      </c>
      <c r="FH35">
        <v>0</v>
      </c>
      <c r="FI35">
        <v>0</v>
      </c>
      <c r="FJ35">
        <v>0</v>
      </c>
      <c r="FK35">
        <v>0</v>
      </c>
      <c r="FL35">
        <v>0</v>
      </c>
      <c r="FM35">
        <v>41.18</v>
      </c>
      <c r="FN35">
        <v>3.98</v>
      </c>
      <c r="FO35">
        <v>1.0900000000000001</v>
      </c>
      <c r="FP35">
        <v>0</v>
      </c>
      <c r="FQ35">
        <v>9.0299999999999994</v>
      </c>
      <c r="FR35">
        <v>0</v>
      </c>
      <c r="FT35">
        <v>4.9400000000000004</v>
      </c>
      <c r="FU35">
        <v>10.81</v>
      </c>
      <c r="FV35">
        <v>18.690000000000001</v>
      </c>
      <c r="FW35">
        <v>1.1299999999999999</v>
      </c>
      <c r="FX35">
        <v>90.85</v>
      </c>
      <c r="FY35">
        <v>0</v>
      </c>
      <c r="FZ35">
        <v>0.24964</v>
      </c>
      <c r="GA35">
        <v>1.61297E-2</v>
      </c>
      <c r="GB35">
        <v>0</v>
      </c>
      <c r="GC35">
        <v>0</v>
      </c>
      <c r="GD35">
        <v>0</v>
      </c>
      <c r="GF35">
        <v>9.1244199999999998E-2</v>
      </c>
      <c r="GG35">
        <v>0.143568</v>
      </c>
      <c r="GH35">
        <v>0.30218800000000001</v>
      </c>
      <c r="GI35">
        <v>1.3338300000000001E-2</v>
      </c>
      <c r="GJ35">
        <v>0.81610899999999997</v>
      </c>
      <c r="GK35">
        <v>696.22199999999998</v>
      </c>
      <c r="GL35">
        <v>563.976</v>
      </c>
      <c r="GM35">
        <v>141.255</v>
      </c>
      <c r="GN35">
        <v>0</v>
      </c>
      <c r="GO35">
        <v>0</v>
      </c>
      <c r="GP35">
        <v>2615</v>
      </c>
      <c r="GQ35">
        <v>989.00099999999998</v>
      </c>
      <c r="GR35">
        <v>3267.2</v>
      </c>
      <c r="GS35">
        <v>327.5</v>
      </c>
      <c r="GT35">
        <v>8600.15</v>
      </c>
      <c r="GU35">
        <v>580.98900000000003</v>
      </c>
      <c r="GV35">
        <v>0</v>
      </c>
      <c r="GW35">
        <v>0</v>
      </c>
      <c r="GX35">
        <v>0</v>
      </c>
      <c r="GY35">
        <v>197.989</v>
      </c>
      <c r="GZ35">
        <v>0</v>
      </c>
      <c r="HA35">
        <v>73.400000000000006</v>
      </c>
      <c r="HB35">
        <v>0</v>
      </c>
      <c r="HC35">
        <v>0</v>
      </c>
      <c r="HD35">
        <v>852.37800000000004</v>
      </c>
      <c r="HE35">
        <v>0</v>
      </c>
      <c r="HF35">
        <v>0</v>
      </c>
      <c r="HG35">
        <v>0</v>
      </c>
      <c r="HH35">
        <v>0</v>
      </c>
      <c r="HI35">
        <v>0</v>
      </c>
      <c r="HJ35">
        <v>0</v>
      </c>
      <c r="HK35">
        <v>0</v>
      </c>
      <c r="HL35">
        <v>0</v>
      </c>
      <c r="HM35">
        <v>0</v>
      </c>
      <c r="HN35">
        <v>0</v>
      </c>
      <c r="HO35">
        <v>43.9</v>
      </c>
      <c r="HP35">
        <v>16.04</v>
      </c>
      <c r="HQ35">
        <v>1.0900000000000001</v>
      </c>
      <c r="HR35">
        <v>0</v>
      </c>
      <c r="HS35">
        <v>12.31</v>
      </c>
      <c r="HT35">
        <v>21.32</v>
      </c>
      <c r="HU35">
        <v>12.23</v>
      </c>
      <c r="HV35">
        <v>25.97</v>
      </c>
      <c r="HW35">
        <v>2.31</v>
      </c>
      <c r="HX35">
        <v>135.16999999999999</v>
      </c>
      <c r="HY35">
        <v>0</v>
      </c>
      <c r="HZ35">
        <v>1.1113599999999999</v>
      </c>
      <c r="IA35">
        <v>1.61297E-2</v>
      </c>
      <c r="IB35">
        <v>0</v>
      </c>
      <c r="IC35">
        <v>0</v>
      </c>
      <c r="ID35">
        <v>0.41129599999999999</v>
      </c>
      <c r="IE35">
        <v>0.118258</v>
      </c>
      <c r="IF35">
        <v>0.43522</v>
      </c>
      <c r="IG35">
        <v>4.56421E-3</v>
      </c>
      <c r="IH35">
        <v>2.0968300000000002</v>
      </c>
      <c r="II35">
        <v>50.481900000000003</v>
      </c>
      <c r="IJ35">
        <v>0</v>
      </c>
      <c r="IK35">
        <v>50.481900000000003</v>
      </c>
    </row>
    <row r="36" spans="1:245" x14ac:dyDescent="0.25">
      <c r="A36" s="9">
        <v>42613.709062499998</v>
      </c>
      <c r="B36" t="s">
        <v>364</v>
      </c>
      <c r="C36" t="s">
        <v>749</v>
      </c>
      <c r="G36" t="s">
        <v>104</v>
      </c>
      <c r="H36" t="s">
        <v>105</v>
      </c>
      <c r="I36">
        <v>0</v>
      </c>
      <c r="J36">
        <v>57.843400000000003</v>
      </c>
      <c r="K36">
        <v>480.80700000000002</v>
      </c>
      <c r="L36">
        <v>4.6427199999999997</v>
      </c>
      <c r="M36">
        <v>785.77200000000005</v>
      </c>
      <c r="N36">
        <v>0</v>
      </c>
      <c r="O36">
        <v>0</v>
      </c>
      <c r="R36">
        <v>2033.7</v>
      </c>
      <c r="S36">
        <v>5307.43</v>
      </c>
      <c r="T36">
        <v>12062</v>
      </c>
      <c r="U36">
        <v>433.91399999999999</v>
      </c>
      <c r="V36">
        <v>21108.2</v>
      </c>
      <c r="W36">
        <v>559.928</v>
      </c>
      <c r="X36">
        <v>0</v>
      </c>
      <c r="Y36">
        <v>0</v>
      </c>
      <c r="Z36">
        <v>0</v>
      </c>
      <c r="AA36">
        <v>775.96100000000001</v>
      </c>
      <c r="AB36">
        <v>0</v>
      </c>
      <c r="AC36">
        <v>287.95400000000001</v>
      </c>
      <c r="AD36">
        <v>0</v>
      </c>
      <c r="AE36">
        <v>0</v>
      </c>
      <c r="AF36">
        <v>1623.84</v>
      </c>
      <c r="AG36">
        <v>0</v>
      </c>
      <c r="AH36">
        <v>0</v>
      </c>
      <c r="AI36">
        <v>0</v>
      </c>
      <c r="AJ36">
        <v>0</v>
      </c>
      <c r="AK36">
        <v>0</v>
      </c>
      <c r="AL36">
        <v>0</v>
      </c>
      <c r="AM36">
        <v>0</v>
      </c>
      <c r="AN36">
        <v>0</v>
      </c>
      <c r="AO36">
        <v>0</v>
      </c>
      <c r="AP36">
        <v>0</v>
      </c>
      <c r="AQ36">
        <v>15.85</v>
      </c>
      <c r="AR36">
        <v>0.05</v>
      </c>
      <c r="AS36">
        <v>2.4700000000000002</v>
      </c>
      <c r="AT36">
        <v>0</v>
      </c>
      <c r="AU36">
        <v>18.45</v>
      </c>
      <c r="AV36">
        <v>0</v>
      </c>
      <c r="AX36">
        <v>6.6</v>
      </c>
      <c r="AY36">
        <v>23.91</v>
      </c>
      <c r="AZ36">
        <v>38.54</v>
      </c>
      <c r="BA36">
        <v>1.31</v>
      </c>
      <c r="BB36">
        <v>107.18</v>
      </c>
      <c r="BC36">
        <v>36.82</v>
      </c>
      <c r="BQ36">
        <v>480.80700000000002</v>
      </c>
      <c r="BR36">
        <v>4.6427199999999997</v>
      </c>
      <c r="BS36">
        <v>785.77200000000005</v>
      </c>
      <c r="BT36">
        <v>0</v>
      </c>
      <c r="BU36">
        <v>0</v>
      </c>
      <c r="BV36">
        <v>2033.7</v>
      </c>
      <c r="BW36">
        <v>5307.43</v>
      </c>
      <c r="BX36">
        <v>12062</v>
      </c>
      <c r="BY36">
        <v>433.91399999999999</v>
      </c>
      <c r="BZ36">
        <v>21108.2</v>
      </c>
      <c r="CA36">
        <v>559.928</v>
      </c>
      <c r="CB36">
        <v>0</v>
      </c>
      <c r="CC36">
        <v>0</v>
      </c>
      <c r="CD36">
        <v>0</v>
      </c>
      <c r="CE36">
        <v>775.96100000000001</v>
      </c>
      <c r="CF36">
        <v>0</v>
      </c>
      <c r="CG36">
        <v>287.95400000000001</v>
      </c>
      <c r="CH36">
        <v>0</v>
      </c>
      <c r="CI36">
        <v>0</v>
      </c>
      <c r="CJ36">
        <v>1623.84</v>
      </c>
      <c r="CK36">
        <v>0</v>
      </c>
      <c r="CL36">
        <v>0</v>
      </c>
      <c r="CM36">
        <v>0</v>
      </c>
      <c r="CN36">
        <v>0</v>
      </c>
      <c r="CO36">
        <v>0</v>
      </c>
      <c r="CP36">
        <v>0</v>
      </c>
      <c r="CQ36">
        <v>0</v>
      </c>
      <c r="CR36">
        <v>0</v>
      </c>
      <c r="CS36">
        <v>0</v>
      </c>
      <c r="CT36">
        <v>0</v>
      </c>
      <c r="CU36">
        <v>15.85</v>
      </c>
      <c r="CV36">
        <v>0.05</v>
      </c>
      <c r="CW36">
        <v>2.4700000000000002</v>
      </c>
      <c r="CX36">
        <v>0</v>
      </c>
      <c r="CY36">
        <v>18.45</v>
      </c>
      <c r="CZ36">
        <v>6.6</v>
      </c>
      <c r="DA36">
        <v>23.91</v>
      </c>
      <c r="DB36">
        <v>38.54</v>
      </c>
      <c r="DC36">
        <v>1.31</v>
      </c>
      <c r="DD36">
        <v>107.18</v>
      </c>
      <c r="DE36">
        <v>36.82</v>
      </c>
      <c r="DQ36" t="s">
        <v>716</v>
      </c>
      <c r="DR36" t="s">
        <v>717</v>
      </c>
      <c r="DS36" t="s">
        <v>22</v>
      </c>
      <c r="DT36">
        <v>0</v>
      </c>
      <c r="DU36">
        <v>0</v>
      </c>
      <c r="DV36">
        <v>0</v>
      </c>
      <c r="DW36">
        <v>0</v>
      </c>
      <c r="EG36">
        <v>480.80700000000002</v>
      </c>
      <c r="EH36">
        <v>4.6427199999999997</v>
      </c>
      <c r="EI36">
        <v>785.77200000000005</v>
      </c>
      <c r="EJ36">
        <v>0</v>
      </c>
      <c r="EK36">
        <v>0</v>
      </c>
      <c r="EL36">
        <v>0</v>
      </c>
      <c r="EN36">
        <v>2033.7</v>
      </c>
      <c r="EO36">
        <v>5307.43</v>
      </c>
      <c r="EP36">
        <v>12062</v>
      </c>
      <c r="EQ36">
        <v>433.91399999999999</v>
      </c>
      <c r="ER36">
        <v>21108.2</v>
      </c>
      <c r="ES36">
        <v>559.928</v>
      </c>
      <c r="ET36">
        <v>0</v>
      </c>
      <c r="EU36">
        <v>0</v>
      </c>
      <c r="EV36">
        <v>0</v>
      </c>
      <c r="EW36">
        <v>775.96100000000001</v>
      </c>
      <c r="EX36">
        <v>0</v>
      </c>
      <c r="EY36">
        <v>287.95400000000001</v>
      </c>
      <c r="EZ36">
        <v>0</v>
      </c>
      <c r="FA36">
        <v>0</v>
      </c>
      <c r="FB36">
        <v>1623.84</v>
      </c>
      <c r="FC36">
        <v>0</v>
      </c>
      <c r="FD36">
        <v>0</v>
      </c>
      <c r="FE36">
        <v>0</v>
      </c>
      <c r="FF36">
        <v>0</v>
      </c>
      <c r="FG36">
        <v>0</v>
      </c>
      <c r="FH36">
        <v>0</v>
      </c>
      <c r="FI36">
        <v>0</v>
      </c>
      <c r="FJ36">
        <v>0</v>
      </c>
      <c r="FK36">
        <v>0</v>
      </c>
      <c r="FL36">
        <v>0</v>
      </c>
      <c r="FM36">
        <v>15.85</v>
      </c>
      <c r="FN36">
        <v>0.05</v>
      </c>
      <c r="FO36">
        <v>2.4700000000000002</v>
      </c>
      <c r="FP36">
        <v>0</v>
      </c>
      <c r="FQ36">
        <v>18.45</v>
      </c>
      <c r="FR36">
        <v>0</v>
      </c>
      <c r="FT36">
        <v>6.6</v>
      </c>
      <c r="FU36">
        <v>23.91</v>
      </c>
      <c r="FV36">
        <v>38.54</v>
      </c>
      <c r="FW36">
        <v>1.31</v>
      </c>
      <c r="FX36">
        <v>107.18</v>
      </c>
      <c r="FY36">
        <v>0</v>
      </c>
      <c r="FZ36">
        <v>1.68871E-3</v>
      </c>
      <c r="GA36">
        <v>8.9726299999999995E-2</v>
      </c>
      <c r="GB36">
        <v>0</v>
      </c>
      <c r="GC36">
        <v>0</v>
      </c>
      <c r="GD36">
        <v>0</v>
      </c>
      <c r="GF36">
        <v>0.30136400000000002</v>
      </c>
      <c r="GG36">
        <v>0.70207799999999998</v>
      </c>
      <c r="GH36">
        <v>1.54311</v>
      </c>
      <c r="GI36">
        <v>3.8198599999999999E-2</v>
      </c>
      <c r="GJ36">
        <v>2.6761699999999999</v>
      </c>
      <c r="GK36">
        <v>888.24300000000005</v>
      </c>
      <c r="GL36">
        <v>0.19209100000000001</v>
      </c>
      <c r="GM36">
        <v>785.77200000000005</v>
      </c>
      <c r="GN36">
        <v>0</v>
      </c>
      <c r="GO36">
        <v>0</v>
      </c>
      <c r="GP36">
        <v>5894.96</v>
      </c>
      <c r="GQ36">
        <v>6547.68</v>
      </c>
      <c r="GR36">
        <v>10697.7</v>
      </c>
      <c r="GS36">
        <v>540.49900000000002</v>
      </c>
      <c r="GT36">
        <v>25355.1</v>
      </c>
      <c r="GU36">
        <v>739.25900000000001</v>
      </c>
      <c r="GV36">
        <v>0</v>
      </c>
      <c r="GW36">
        <v>0</v>
      </c>
      <c r="GX36">
        <v>0</v>
      </c>
      <c r="GY36">
        <v>1220.78</v>
      </c>
      <c r="GZ36">
        <v>0</v>
      </c>
      <c r="HA36">
        <v>291.12400000000002</v>
      </c>
      <c r="HB36">
        <v>0</v>
      </c>
      <c r="HC36">
        <v>0</v>
      </c>
      <c r="HD36">
        <v>2251.16</v>
      </c>
      <c r="HE36">
        <v>0</v>
      </c>
      <c r="HF36">
        <v>0</v>
      </c>
      <c r="HG36">
        <v>0</v>
      </c>
      <c r="HH36">
        <v>0</v>
      </c>
      <c r="HI36">
        <v>0</v>
      </c>
      <c r="HJ36">
        <v>0</v>
      </c>
      <c r="HK36">
        <v>0</v>
      </c>
      <c r="HL36">
        <v>0</v>
      </c>
      <c r="HM36">
        <v>0</v>
      </c>
      <c r="HN36">
        <v>0</v>
      </c>
      <c r="HO36">
        <v>21.59</v>
      </c>
      <c r="HP36">
        <v>0</v>
      </c>
      <c r="HQ36">
        <v>2.4700000000000002</v>
      </c>
      <c r="HR36">
        <v>0</v>
      </c>
      <c r="HS36">
        <v>29.02</v>
      </c>
      <c r="HT36">
        <v>19.34</v>
      </c>
      <c r="HU36">
        <v>27.59</v>
      </c>
      <c r="HV36">
        <v>34.31</v>
      </c>
      <c r="HW36">
        <v>1.54</v>
      </c>
      <c r="HX36">
        <v>135.86000000000001</v>
      </c>
      <c r="HY36">
        <v>0</v>
      </c>
      <c r="HZ36">
        <v>0</v>
      </c>
      <c r="IA36">
        <v>8.9726299999999995E-2</v>
      </c>
      <c r="IB36">
        <v>0</v>
      </c>
      <c r="IC36">
        <v>0</v>
      </c>
      <c r="ID36">
        <v>0.92718</v>
      </c>
      <c r="IE36">
        <v>0.77117400000000003</v>
      </c>
      <c r="IF36">
        <v>1.42503</v>
      </c>
      <c r="IG36">
        <v>7.5326799999999999E-3</v>
      </c>
      <c r="IH36">
        <v>3.22065</v>
      </c>
      <c r="II36">
        <v>57.843400000000003</v>
      </c>
      <c r="IJ36">
        <v>0</v>
      </c>
      <c r="IK36">
        <v>57.843400000000003</v>
      </c>
    </row>
    <row r="37" spans="1:245" x14ac:dyDescent="0.25">
      <c r="A37" s="9">
        <v>42613.709062499998</v>
      </c>
      <c r="B37" t="s">
        <v>365</v>
      </c>
      <c r="C37" t="s">
        <v>750</v>
      </c>
      <c r="G37" t="s">
        <v>104</v>
      </c>
      <c r="H37" t="s">
        <v>105</v>
      </c>
      <c r="I37">
        <v>1.00021E-2</v>
      </c>
      <c r="J37">
        <v>55.942399999999999</v>
      </c>
      <c r="K37">
        <v>340.613</v>
      </c>
      <c r="L37">
        <v>583.70100000000002</v>
      </c>
      <c r="M37">
        <v>785.77200000000005</v>
      </c>
      <c r="N37">
        <v>0</v>
      </c>
      <c r="O37">
        <v>0</v>
      </c>
      <c r="R37">
        <v>2033.7</v>
      </c>
      <c r="S37">
        <v>5405.35</v>
      </c>
      <c r="T37">
        <v>12062</v>
      </c>
      <c r="U37">
        <v>433.91399999999999</v>
      </c>
      <c r="V37">
        <v>21645</v>
      </c>
      <c r="W37">
        <v>396.65</v>
      </c>
      <c r="X37">
        <v>0</v>
      </c>
      <c r="Y37">
        <v>0</v>
      </c>
      <c r="Z37">
        <v>0</v>
      </c>
      <c r="AA37">
        <v>696.60599999999999</v>
      </c>
      <c r="AB37">
        <v>0</v>
      </c>
      <c r="AC37">
        <v>287.95400000000001</v>
      </c>
      <c r="AD37">
        <v>0</v>
      </c>
      <c r="AE37">
        <v>0</v>
      </c>
      <c r="AF37">
        <v>1381.21</v>
      </c>
      <c r="AG37">
        <v>0</v>
      </c>
      <c r="AH37">
        <v>0</v>
      </c>
      <c r="AI37">
        <v>0</v>
      </c>
      <c r="AJ37">
        <v>0</v>
      </c>
      <c r="AK37">
        <v>0</v>
      </c>
      <c r="AL37">
        <v>0</v>
      </c>
      <c r="AM37">
        <v>0</v>
      </c>
      <c r="AN37">
        <v>0</v>
      </c>
      <c r="AO37">
        <v>0</v>
      </c>
      <c r="AP37">
        <v>0</v>
      </c>
      <c r="AQ37">
        <v>11.56</v>
      </c>
      <c r="AR37">
        <v>7.36</v>
      </c>
      <c r="AS37">
        <v>2.4700000000000002</v>
      </c>
      <c r="AT37">
        <v>0</v>
      </c>
      <c r="AU37">
        <v>16.64</v>
      </c>
      <c r="AV37">
        <v>0</v>
      </c>
      <c r="AX37">
        <v>6.61</v>
      </c>
      <c r="AY37">
        <v>24.33</v>
      </c>
      <c r="AZ37">
        <v>38.58</v>
      </c>
      <c r="BA37">
        <v>1.31</v>
      </c>
      <c r="BB37">
        <v>108.86</v>
      </c>
      <c r="BC37">
        <v>38.03</v>
      </c>
      <c r="BQ37">
        <v>340.613</v>
      </c>
      <c r="BR37">
        <v>583.83900000000006</v>
      </c>
      <c r="BS37">
        <v>785.77200000000005</v>
      </c>
      <c r="BT37">
        <v>0</v>
      </c>
      <c r="BU37">
        <v>0</v>
      </c>
      <c r="BV37">
        <v>2033.7</v>
      </c>
      <c r="BW37">
        <v>5405.36</v>
      </c>
      <c r="BX37">
        <v>12062</v>
      </c>
      <c r="BY37">
        <v>433.91399999999999</v>
      </c>
      <c r="BZ37">
        <v>21645.200000000001</v>
      </c>
      <c r="CA37">
        <v>396.65</v>
      </c>
      <c r="CB37">
        <v>0</v>
      </c>
      <c r="CC37">
        <v>0</v>
      </c>
      <c r="CD37">
        <v>0</v>
      </c>
      <c r="CE37">
        <v>696.60599999999999</v>
      </c>
      <c r="CF37">
        <v>0</v>
      </c>
      <c r="CG37">
        <v>287.95400000000001</v>
      </c>
      <c r="CH37">
        <v>0</v>
      </c>
      <c r="CI37">
        <v>0</v>
      </c>
      <c r="CJ37">
        <v>1381.21</v>
      </c>
      <c r="CK37">
        <v>0</v>
      </c>
      <c r="CL37">
        <v>0</v>
      </c>
      <c r="CM37">
        <v>0</v>
      </c>
      <c r="CN37">
        <v>0</v>
      </c>
      <c r="CO37">
        <v>0</v>
      </c>
      <c r="CP37">
        <v>0</v>
      </c>
      <c r="CQ37">
        <v>0</v>
      </c>
      <c r="CR37">
        <v>0</v>
      </c>
      <c r="CS37">
        <v>0</v>
      </c>
      <c r="CT37">
        <v>0</v>
      </c>
      <c r="CU37">
        <v>11.56</v>
      </c>
      <c r="CV37">
        <v>7.37</v>
      </c>
      <c r="CW37">
        <v>2.4700000000000002</v>
      </c>
      <c r="CX37">
        <v>0</v>
      </c>
      <c r="CY37">
        <v>16.64</v>
      </c>
      <c r="CZ37">
        <v>6.61</v>
      </c>
      <c r="DA37">
        <v>24.33</v>
      </c>
      <c r="DB37">
        <v>38.58</v>
      </c>
      <c r="DC37">
        <v>1.31</v>
      </c>
      <c r="DD37">
        <v>108.87</v>
      </c>
      <c r="DE37">
        <v>38.04</v>
      </c>
      <c r="DQ37" t="s">
        <v>716</v>
      </c>
      <c r="DR37" t="s">
        <v>717</v>
      </c>
      <c r="DS37" t="s">
        <v>22</v>
      </c>
      <c r="DT37">
        <v>1.6450899999999999E-4</v>
      </c>
      <c r="DU37">
        <v>1.62244E-4</v>
      </c>
      <c r="DV37">
        <v>9.1872299999999994E-3</v>
      </c>
      <c r="DW37">
        <v>2.62937E-2</v>
      </c>
      <c r="EG37">
        <v>340.613</v>
      </c>
      <c r="EH37">
        <v>583.70100000000002</v>
      </c>
      <c r="EI37">
        <v>785.77200000000005</v>
      </c>
      <c r="EJ37">
        <v>0</v>
      </c>
      <c r="EK37">
        <v>0</v>
      </c>
      <c r="EL37">
        <v>0</v>
      </c>
      <c r="EN37">
        <v>2033.7</v>
      </c>
      <c r="EO37">
        <v>5405.35</v>
      </c>
      <c r="EP37">
        <v>12062</v>
      </c>
      <c r="EQ37">
        <v>433.91399999999999</v>
      </c>
      <c r="ER37">
        <v>21645</v>
      </c>
      <c r="ES37">
        <v>396.65</v>
      </c>
      <c r="ET37">
        <v>0</v>
      </c>
      <c r="EU37">
        <v>0</v>
      </c>
      <c r="EV37">
        <v>0</v>
      </c>
      <c r="EW37">
        <v>696.60599999999999</v>
      </c>
      <c r="EX37">
        <v>0</v>
      </c>
      <c r="EY37">
        <v>287.95400000000001</v>
      </c>
      <c r="EZ37">
        <v>0</v>
      </c>
      <c r="FA37">
        <v>0</v>
      </c>
      <c r="FB37">
        <v>1381.21</v>
      </c>
      <c r="FC37">
        <v>0</v>
      </c>
      <c r="FD37">
        <v>0</v>
      </c>
      <c r="FE37">
        <v>0</v>
      </c>
      <c r="FF37">
        <v>0</v>
      </c>
      <c r="FG37">
        <v>0</v>
      </c>
      <c r="FH37">
        <v>0</v>
      </c>
      <c r="FI37">
        <v>0</v>
      </c>
      <c r="FJ37">
        <v>0</v>
      </c>
      <c r="FK37">
        <v>0</v>
      </c>
      <c r="FL37">
        <v>0</v>
      </c>
      <c r="FM37">
        <v>11.56</v>
      </c>
      <c r="FN37">
        <v>7.36</v>
      </c>
      <c r="FO37">
        <v>2.4700000000000002</v>
      </c>
      <c r="FP37">
        <v>0</v>
      </c>
      <c r="FQ37">
        <v>16.64</v>
      </c>
      <c r="FR37">
        <v>0</v>
      </c>
      <c r="FT37">
        <v>6.61</v>
      </c>
      <c r="FU37">
        <v>24.33</v>
      </c>
      <c r="FV37">
        <v>38.58</v>
      </c>
      <c r="FW37">
        <v>1.31</v>
      </c>
      <c r="FX37">
        <v>108.86</v>
      </c>
      <c r="FY37">
        <v>0</v>
      </c>
      <c r="FZ37">
        <v>1.16181</v>
      </c>
      <c r="GA37">
        <v>8.9726299999999995E-2</v>
      </c>
      <c r="GB37">
        <v>0</v>
      </c>
      <c r="GC37">
        <v>0</v>
      </c>
      <c r="GD37">
        <v>0</v>
      </c>
      <c r="GF37">
        <v>0.30136400000000002</v>
      </c>
      <c r="GG37">
        <v>0.72809000000000001</v>
      </c>
      <c r="GH37">
        <v>1.54311</v>
      </c>
      <c r="GI37">
        <v>3.8198599999999999E-2</v>
      </c>
      <c r="GJ37">
        <v>3.8622999999999998</v>
      </c>
      <c r="GK37">
        <v>1065.97</v>
      </c>
      <c r="GL37">
        <v>1159.26</v>
      </c>
      <c r="GM37">
        <v>785.77200000000005</v>
      </c>
      <c r="GN37">
        <v>0</v>
      </c>
      <c r="GO37">
        <v>0</v>
      </c>
      <c r="GP37">
        <v>5894.96</v>
      </c>
      <c r="GQ37">
        <v>6547.68</v>
      </c>
      <c r="GR37">
        <v>10697.7</v>
      </c>
      <c r="GS37">
        <v>540.49900000000002</v>
      </c>
      <c r="GT37">
        <v>26691.9</v>
      </c>
      <c r="GU37">
        <v>887.14700000000005</v>
      </c>
      <c r="GV37">
        <v>0</v>
      </c>
      <c r="GW37">
        <v>0</v>
      </c>
      <c r="GX37">
        <v>0</v>
      </c>
      <c r="GY37">
        <v>1141.4000000000001</v>
      </c>
      <c r="GZ37">
        <v>0</v>
      </c>
      <c r="HA37">
        <v>291.12400000000002</v>
      </c>
      <c r="HB37">
        <v>0</v>
      </c>
      <c r="HC37">
        <v>0</v>
      </c>
      <c r="HD37">
        <v>2319.67</v>
      </c>
      <c r="HE37">
        <v>0</v>
      </c>
      <c r="HF37">
        <v>0</v>
      </c>
      <c r="HG37">
        <v>0</v>
      </c>
      <c r="HH37">
        <v>0</v>
      </c>
      <c r="HI37">
        <v>0</v>
      </c>
      <c r="HJ37">
        <v>0</v>
      </c>
      <c r="HK37">
        <v>0</v>
      </c>
      <c r="HL37">
        <v>0</v>
      </c>
      <c r="HM37">
        <v>0</v>
      </c>
      <c r="HN37">
        <v>0</v>
      </c>
      <c r="HO37">
        <v>26.52</v>
      </c>
      <c r="HP37">
        <v>15.31</v>
      </c>
      <c r="HQ37">
        <v>2.4700000000000002</v>
      </c>
      <c r="HR37">
        <v>0</v>
      </c>
      <c r="HS37">
        <v>27.27</v>
      </c>
      <c r="HT37">
        <v>19.399999999999999</v>
      </c>
      <c r="HU37">
        <v>27.6</v>
      </c>
      <c r="HV37">
        <v>34.42</v>
      </c>
      <c r="HW37">
        <v>1.54</v>
      </c>
      <c r="HX37">
        <v>154.53</v>
      </c>
      <c r="HY37">
        <v>0</v>
      </c>
      <c r="HZ37">
        <v>2.3363999999999998</v>
      </c>
      <c r="IA37">
        <v>8.9726299999999995E-2</v>
      </c>
      <c r="IB37">
        <v>0</v>
      </c>
      <c r="IC37">
        <v>0</v>
      </c>
      <c r="ID37">
        <v>0.92718</v>
      </c>
      <c r="IE37">
        <v>0.77117400000000003</v>
      </c>
      <c r="IF37">
        <v>1.42503</v>
      </c>
      <c r="IG37">
        <v>7.5326799999999999E-3</v>
      </c>
      <c r="IH37">
        <v>5.5570500000000003</v>
      </c>
      <c r="II37">
        <v>55.942399999999999</v>
      </c>
      <c r="IJ37">
        <v>0</v>
      </c>
      <c r="IK37">
        <v>55.947600000000001</v>
      </c>
    </row>
    <row r="38" spans="1:245" x14ac:dyDescent="0.25">
      <c r="A38" s="9">
        <v>42613.708981481483</v>
      </c>
      <c r="B38" t="s">
        <v>366</v>
      </c>
      <c r="C38" t="s">
        <v>751</v>
      </c>
      <c r="G38" t="s">
        <v>104</v>
      </c>
      <c r="H38" t="s">
        <v>105</v>
      </c>
      <c r="I38">
        <v>0</v>
      </c>
      <c r="J38">
        <v>55.438600000000001</v>
      </c>
      <c r="K38">
        <v>154.197</v>
      </c>
      <c r="L38">
        <v>148.77099999999999</v>
      </c>
      <c r="M38">
        <v>785.77200000000005</v>
      </c>
      <c r="N38">
        <v>0</v>
      </c>
      <c r="O38">
        <v>0</v>
      </c>
      <c r="R38">
        <v>2033.7</v>
      </c>
      <c r="S38">
        <v>5391.14</v>
      </c>
      <c r="T38">
        <v>12062</v>
      </c>
      <c r="U38">
        <v>433.91399999999999</v>
      </c>
      <c r="V38">
        <v>21009.4</v>
      </c>
      <c r="W38">
        <v>179.55500000000001</v>
      </c>
      <c r="X38">
        <v>0</v>
      </c>
      <c r="Y38">
        <v>0</v>
      </c>
      <c r="Z38">
        <v>0</v>
      </c>
      <c r="AA38">
        <v>699.798</v>
      </c>
      <c r="AB38">
        <v>0</v>
      </c>
      <c r="AC38">
        <v>287.95400000000001</v>
      </c>
      <c r="AD38">
        <v>0</v>
      </c>
      <c r="AE38">
        <v>0</v>
      </c>
      <c r="AF38">
        <v>1167.31</v>
      </c>
      <c r="AG38">
        <v>0</v>
      </c>
      <c r="AH38">
        <v>0</v>
      </c>
      <c r="AI38">
        <v>0</v>
      </c>
      <c r="AJ38">
        <v>0</v>
      </c>
      <c r="AK38">
        <v>0</v>
      </c>
      <c r="AL38">
        <v>0</v>
      </c>
      <c r="AM38">
        <v>0</v>
      </c>
      <c r="AN38">
        <v>0</v>
      </c>
      <c r="AO38">
        <v>0</v>
      </c>
      <c r="AP38">
        <v>0</v>
      </c>
      <c r="AQ38">
        <v>5.3</v>
      </c>
      <c r="AR38">
        <v>1.75</v>
      </c>
      <c r="AS38">
        <v>2.4700000000000002</v>
      </c>
      <c r="AT38">
        <v>0</v>
      </c>
      <c r="AU38">
        <v>16.670000000000002</v>
      </c>
      <c r="AV38">
        <v>0</v>
      </c>
      <c r="AX38">
        <v>6.57</v>
      </c>
      <c r="AY38">
        <v>24.13</v>
      </c>
      <c r="AZ38">
        <v>38.51</v>
      </c>
      <c r="BA38">
        <v>1.3</v>
      </c>
      <c r="BB38">
        <v>96.7</v>
      </c>
      <c r="BC38">
        <v>26.19</v>
      </c>
      <c r="BQ38">
        <v>154.197</v>
      </c>
      <c r="BR38">
        <v>148.78100000000001</v>
      </c>
      <c r="BS38">
        <v>785.77200000000005</v>
      </c>
      <c r="BT38">
        <v>0</v>
      </c>
      <c r="BU38">
        <v>0</v>
      </c>
      <c r="BV38">
        <v>2033.7</v>
      </c>
      <c r="BW38">
        <v>5391.15</v>
      </c>
      <c r="BX38">
        <v>12062</v>
      </c>
      <c r="BY38">
        <v>433.91399999999999</v>
      </c>
      <c r="BZ38">
        <v>21009.5</v>
      </c>
      <c r="CA38">
        <v>179.55500000000001</v>
      </c>
      <c r="CB38">
        <v>0</v>
      </c>
      <c r="CC38">
        <v>0</v>
      </c>
      <c r="CD38">
        <v>0</v>
      </c>
      <c r="CE38">
        <v>699.798</v>
      </c>
      <c r="CF38">
        <v>0</v>
      </c>
      <c r="CG38">
        <v>287.95400000000001</v>
      </c>
      <c r="CH38">
        <v>0</v>
      </c>
      <c r="CI38">
        <v>0</v>
      </c>
      <c r="CJ38">
        <v>1167.31</v>
      </c>
      <c r="CK38">
        <v>0</v>
      </c>
      <c r="CL38">
        <v>0</v>
      </c>
      <c r="CM38">
        <v>0</v>
      </c>
      <c r="CN38">
        <v>0</v>
      </c>
      <c r="CO38">
        <v>0</v>
      </c>
      <c r="CP38">
        <v>0</v>
      </c>
      <c r="CQ38">
        <v>0</v>
      </c>
      <c r="CR38">
        <v>0</v>
      </c>
      <c r="CS38">
        <v>0</v>
      </c>
      <c r="CT38">
        <v>0</v>
      </c>
      <c r="CU38">
        <v>5.3</v>
      </c>
      <c r="CV38">
        <v>1.75</v>
      </c>
      <c r="CW38">
        <v>2.4700000000000002</v>
      </c>
      <c r="CX38">
        <v>0</v>
      </c>
      <c r="CY38">
        <v>16.670000000000002</v>
      </c>
      <c r="CZ38">
        <v>6.57</v>
      </c>
      <c r="DA38">
        <v>24.13</v>
      </c>
      <c r="DB38">
        <v>38.51</v>
      </c>
      <c r="DC38">
        <v>1.3</v>
      </c>
      <c r="DD38">
        <v>96.7</v>
      </c>
      <c r="DE38">
        <v>26.19</v>
      </c>
      <c r="DQ38" t="s">
        <v>716</v>
      </c>
      <c r="DR38" t="s">
        <v>717</v>
      </c>
      <c r="DS38" t="s">
        <v>22</v>
      </c>
      <c r="DT38" s="23">
        <v>4.3630600000000002E-5</v>
      </c>
      <c r="DU38" s="23">
        <v>3.9994699999999998E-5</v>
      </c>
      <c r="DV38">
        <v>0</v>
      </c>
      <c r="DW38">
        <v>0</v>
      </c>
      <c r="EG38">
        <v>154.197</v>
      </c>
      <c r="EH38">
        <v>148.77099999999999</v>
      </c>
      <c r="EI38">
        <v>785.77200000000005</v>
      </c>
      <c r="EJ38">
        <v>0</v>
      </c>
      <c r="EK38">
        <v>0</v>
      </c>
      <c r="EL38">
        <v>0</v>
      </c>
      <c r="EN38">
        <v>2033.7</v>
      </c>
      <c r="EO38">
        <v>5391.14</v>
      </c>
      <c r="EP38">
        <v>12062</v>
      </c>
      <c r="EQ38">
        <v>433.91399999999999</v>
      </c>
      <c r="ER38">
        <v>21009.4</v>
      </c>
      <c r="ES38">
        <v>179.55500000000001</v>
      </c>
      <c r="ET38">
        <v>0</v>
      </c>
      <c r="EU38">
        <v>0</v>
      </c>
      <c r="EV38">
        <v>0</v>
      </c>
      <c r="EW38">
        <v>699.798</v>
      </c>
      <c r="EX38">
        <v>0</v>
      </c>
      <c r="EY38">
        <v>287.95400000000001</v>
      </c>
      <c r="EZ38">
        <v>0</v>
      </c>
      <c r="FA38">
        <v>0</v>
      </c>
      <c r="FB38">
        <v>1167.31</v>
      </c>
      <c r="FC38">
        <v>0</v>
      </c>
      <c r="FD38">
        <v>0</v>
      </c>
      <c r="FE38">
        <v>0</v>
      </c>
      <c r="FF38">
        <v>0</v>
      </c>
      <c r="FG38">
        <v>0</v>
      </c>
      <c r="FH38">
        <v>0</v>
      </c>
      <c r="FI38">
        <v>0</v>
      </c>
      <c r="FJ38">
        <v>0</v>
      </c>
      <c r="FK38">
        <v>0</v>
      </c>
      <c r="FL38">
        <v>0</v>
      </c>
      <c r="FM38">
        <v>5.3</v>
      </c>
      <c r="FN38">
        <v>1.75</v>
      </c>
      <c r="FO38">
        <v>2.4700000000000002</v>
      </c>
      <c r="FP38">
        <v>0</v>
      </c>
      <c r="FQ38">
        <v>16.670000000000002</v>
      </c>
      <c r="FR38">
        <v>0</v>
      </c>
      <c r="FT38">
        <v>6.57</v>
      </c>
      <c r="FU38">
        <v>24.13</v>
      </c>
      <c r="FV38">
        <v>38.51</v>
      </c>
      <c r="FW38">
        <v>1.3</v>
      </c>
      <c r="FX38">
        <v>96.7</v>
      </c>
      <c r="FY38">
        <v>0</v>
      </c>
      <c r="FZ38">
        <v>0.31318400000000002</v>
      </c>
      <c r="GA38">
        <v>8.9726299999999995E-2</v>
      </c>
      <c r="GB38">
        <v>0</v>
      </c>
      <c r="GC38">
        <v>0</v>
      </c>
      <c r="GD38">
        <v>0</v>
      </c>
      <c r="GF38">
        <v>0.30136400000000002</v>
      </c>
      <c r="GG38">
        <v>0.715333</v>
      </c>
      <c r="GH38">
        <v>1.54311</v>
      </c>
      <c r="GI38">
        <v>3.8198599999999999E-2</v>
      </c>
      <c r="GJ38">
        <v>3.0009199999999998</v>
      </c>
      <c r="GK38">
        <v>842.375</v>
      </c>
      <c r="GL38">
        <v>75.385999999999996</v>
      </c>
      <c r="GM38">
        <v>785.77200000000005</v>
      </c>
      <c r="GN38">
        <v>0</v>
      </c>
      <c r="GO38">
        <v>0</v>
      </c>
      <c r="GP38">
        <v>5894.96</v>
      </c>
      <c r="GQ38">
        <v>6547.68</v>
      </c>
      <c r="GR38">
        <v>10697.7</v>
      </c>
      <c r="GS38">
        <v>540.49900000000002</v>
      </c>
      <c r="GT38">
        <v>25384.400000000001</v>
      </c>
      <c r="GU38">
        <v>701.02099999999996</v>
      </c>
      <c r="GV38">
        <v>0</v>
      </c>
      <c r="GW38">
        <v>0</v>
      </c>
      <c r="GX38">
        <v>0</v>
      </c>
      <c r="GY38">
        <v>1145.3499999999999</v>
      </c>
      <c r="GZ38">
        <v>0</v>
      </c>
      <c r="HA38">
        <v>291.12400000000002</v>
      </c>
      <c r="HB38">
        <v>0</v>
      </c>
      <c r="HC38">
        <v>0</v>
      </c>
      <c r="HD38">
        <v>2137.4899999999998</v>
      </c>
      <c r="HE38">
        <v>0</v>
      </c>
      <c r="HF38">
        <v>0</v>
      </c>
      <c r="HG38">
        <v>0</v>
      </c>
      <c r="HH38">
        <v>0</v>
      </c>
      <c r="HI38">
        <v>0</v>
      </c>
      <c r="HJ38">
        <v>0</v>
      </c>
      <c r="HK38">
        <v>0</v>
      </c>
      <c r="HL38">
        <v>0</v>
      </c>
      <c r="HM38">
        <v>0</v>
      </c>
      <c r="HN38">
        <v>0</v>
      </c>
      <c r="HO38">
        <v>20.97</v>
      </c>
      <c r="HP38">
        <v>1.26</v>
      </c>
      <c r="HQ38">
        <v>2.4700000000000002</v>
      </c>
      <c r="HR38">
        <v>0</v>
      </c>
      <c r="HS38">
        <v>27.29</v>
      </c>
      <c r="HT38">
        <v>19.239999999999998</v>
      </c>
      <c r="HU38">
        <v>27.59</v>
      </c>
      <c r="HV38">
        <v>34.29</v>
      </c>
      <c r="HW38">
        <v>1.53</v>
      </c>
      <c r="HX38">
        <v>134.63999999999999</v>
      </c>
      <c r="HY38">
        <v>0</v>
      </c>
      <c r="HZ38">
        <v>0.24352599999999999</v>
      </c>
      <c r="IA38">
        <v>8.9726299999999995E-2</v>
      </c>
      <c r="IB38">
        <v>0</v>
      </c>
      <c r="IC38">
        <v>0</v>
      </c>
      <c r="ID38">
        <v>0.92718</v>
      </c>
      <c r="IE38">
        <v>0.77117400000000003</v>
      </c>
      <c r="IF38">
        <v>1.42503</v>
      </c>
      <c r="IG38">
        <v>7.5326799999999999E-3</v>
      </c>
      <c r="IH38">
        <v>3.4641700000000002</v>
      </c>
      <c r="II38">
        <v>55.438600000000001</v>
      </c>
      <c r="IJ38">
        <v>0</v>
      </c>
      <c r="IK38">
        <v>55.438600000000001</v>
      </c>
    </row>
    <row r="39" spans="1:245" x14ac:dyDescent="0.25">
      <c r="A39" s="9">
        <v>42613.708981481483</v>
      </c>
      <c r="B39" t="s">
        <v>367</v>
      </c>
      <c r="C39" t="s">
        <v>752</v>
      </c>
      <c r="G39" t="s">
        <v>104</v>
      </c>
      <c r="H39" t="s">
        <v>105</v>
      </c>
      <c r="I39">
        <v>0</v>
      </c>
      <c r="J39">
        <v>54.755699999999997</v>
      </c>
      <c r="K39">
        <v>221.58699999999999</v>
      </c>
      <c r="L39">
        <v>795.63300000000004</v>
      </c>
      <c r="M39">
        <v>785.77200000000005</v>
      </c>
      <c r="N39">
        <v>0</v>
      </c>
      <c r="O39">
        <v>0</v>
      </c>
      <c r="R39">
        <v>2033.7</v>
      </c>
      <c r="S39">
        <v>5449.84</v>
      </c>
      <c r="T39">
        <v>12062</v>
      </c>
      <c r="U39">
        <v>433.91399999999999</v>
      </c>
      <c r="V39">
        <v>21782.400000000001</v>
      </c>
      <c r="W39">
        <v>258.04300000000001</v>
      </c>
      <c r="X39">
        <v>0</v>
      </c>
      <c r="Y39">
        <v>0</v>
      </c>
      <c r="Z39">
        <v>0</v>
      </c>
      <c r="AA39">
        <v>666.51700000000005</v>
      </c>
      <c r="AB39">
        <v>0</v>
      </c>
      <c r="AC39">
        <v>287.95400000000001</v>
      </c>
      <c r="AD39">
        <v>0</v>
      </c>
      <c r="AE39">
        <v>0</v>
      </c>
      <c r="AF39">
        <v>1212.51</v>
      </c>
      <c r="AG39">
        <v>0</v>
      </c>
      <c r="AH39">
        <v>0</v>
      </c>
      <c r="AI39">
        <v>0</v>
      </c>
      <c r="AJ39">
        <v>0</v>
      </c>
      <c r="AK39">
        <v>0</v>
      </c>
      <c r="AL39">
        <v>0</v>
      </c>
      <c r="AM39">
        <v>0</v>
      </c>
      <c r="AN39">
        <v>0</v>
      </c>
      <c r="AO39">
        <v>0</v>
      </c>
      <c r="AP39">
        <v>0</v>
      </c>
      <c r="AQ39">
        <v>7.54</v>
      </c>
      <c r="AR39">
        <v>9.01</v>
      </c>
      <c r="AS39">
        <v>2.4700000000000002</v>
      </c>
      <c r="AT39">
        <v>0</v>
      </c>
      <c r="AU39">
        <v>15.94</v>
      </c>
      <c r="AV39">
        <v>0</v>
      </c>
      <c r="AX39">
        <v>6.62</v>
      </c>
      <c r="AY39">
        <v>24.44</v>
      </c>
      <c r="AZ39">
        <v>38.6</v>
      </c>
      <c r="BA39">
        <v>1.31</v>
      </c>
      <c r="BB39">
        <v>105.93</v>
      </c>
      <c r="BC39">
        <v>34.96</v>
      </c>
      <c r="BQ39">
        <v>221.58699999999999</v>
      </c>
      <c r="BR39">
        <v>795.721</v>
      </c>
      <c r="BS39">
        <v>785.77200000000005</v>
      </c>
      <c r="BT39">
        <v>0</v>
      </c>
      <c r="BU39">
        <v>0</v>
      </c>
      <c r="BV39">
        <v>2033.7</v>
      </c>
      <c r="BW39">
        <v>5449.85</v>
      </c>
      <c r="BX39">
        <v>12062</v>
      </c>
      <c r="BY39">
        <v>433.91399999999999</v>
      </c>
      <c r="BZ39">
        <v>21782.5</v>
      </c>
      <c r="CA39">
        <v>258.04199999999997</v>
      </c>
      <c r="CB39">
        <v>0</v>
      </c>
      <c r="CC39">
        <v>0</v>
      </c>
      <c r="CD39">
        <v>0</v>
      </c>
      <c r="CE39">
        <v>666.51700000000005</v>
      </c>
      <c r="CF39">
        <v>0</v>
      </c>
      <c r="CG39">
        <v>287.95400000000001</v>
      </c>
      <c r="CH39">
        <v>0</v>
      </c>
      <c r="CI39">
        <v>0</v>
      </c>
      <c r="CJ39">
        <v>1212.51</v>
      </c>
      <c r="CK39">
        <v>0</v>
      </c>
      <c r="CL39">
        <v>0</v>
      </c>
      <c r="CM39">
        <v>0</v>
      </c>
      <c r="CN39">
        <v>0</v>
      </c>
      <c r="CO39">
        <v>0</v>
      </c>
      <c r="CP39">
        <v>0</v>
      </c>
      <c r="CQ39">
        <v>0</v>
      </c>
      <c r="CR39">
        <v>0</v>
      </c>
      <c r="CS39">
        <v>0</v>
      </c>
      <c r="CT39">
        <v>0</v>
      </c>
      <c r="CU39">
        <v>7.54</v>
      </c>
      <c r="CV39">
        <v>9.01</v>
      </c>
      <c r="CW39">
        <v>2.4700000000000002</v>
      </c>
      <c r="CX39">
        <v>0</v>
      </c>
      <c r="CY39">
        <v>15.94</v>
      </c>
      <c r="CZ39">
        <v>6.62</v>
      </c>
      <c r="DA39">
        <v>24.44</v>
      </c>
      <c r="DB39">
        <v>38.6</v>
      </c>
      <c r="DC39">
        <v>1.31</v>
      </c>
      <c r="DD39">
        <v>105.93</v>
      </c>
      <c r="DE39">
        <v>34.96</v>
      </c>
      <c r="DQ39" t="s">
        <v>716</v>
      </c>
      <c r="DR39" t="s">
        <v>717</v>
      </c>
      <c r="DS39" t="s">
        <v>22</v>
      </c>
      <c r="DT39">
        <v>1.7690699999999999E-4</v>
      </c>
      <c r="DU39">
        <v>1.7595299999999999E-4</v>
      </c>
      <c r="DV39">
        <v>0</v>
      </c>
      <c r="DW39">
        <v>0</v>
      </c>
      <c r="EG39">
        <v>221.58699999999999</v>
      </c>
      <c r="EH39">
        <v>795.63300000000004</v>
      </c>
      <c r="EI39">
        <v>785.77200000000005</v>
      </c>
      <c r="EJ39">
        <v>0</v>
      </c>
      <c r="EK39">
        <v>0</v>
      </c>
      <c r="EL39">
        <v>0</v>
      </c>
      <c r="EN39">
        <v>2033.7</v>
      </c>
      <c r="EO39">
        <v>5449.84</v>
      </c>
      <c r="EP39">
        <v>12062</v>
      </c>
      <c r="EQ39">
        <v>433.91399999999999</v>
      </c>
      <c r="ER39">
        <v>21782.400000000001</v>
      </c>
      <c r="ES39">
        <v>258.04300000000001</v>
      </c>
      <c r="ET39">
        <v>0</v>
      </c>
      <c r="EU39">
        <v>0</v>
      </c>
      <c r="EV39">
        <v>0</v>
      </c>
      <c r="EW39">
        <v>666.51700000000005</v>
      </c>
      <c r="EX39">
        <v>0</v>
      </c>
      <c r="EY39">
        <v>287.95400000000001</v>
      </c>
      <c r="EZ39">
        <v>0</v>
      </c>
      <c r="FA39">
        <v>0</v>
      </c>
      <c r="FB39">
        <v>1212.51</v>
      </c>
      <c r="FC39">
        <v>0</v>
      </c>
      <c r="FD39">
        <v>0</v>
      </c>
      <c r="FE39">
        <v>0</v>
      </c>
      <c r="FF39">
        <v>0</v>
      </c>
      <c r="FG39">
        <v>0</v>
      </c>
      <c r="FH39">
        <v>0</v>
      </c>
      <c r="FI39">
        <v>0</v>
      </c>
      <c r="FJ39">
        <v>0</v>
      </c>
      <c r="FK39">
        <v>0</v>
      </c>
      <c r="FL39">
        <v>0</v>
      </c>
      <c r="FM39">
        <v>7.54</v>
      </c>
      <c r="FN39">
        <v>9.01</v>
      </c>
      <c r="FO39">
        <v>2.4700000000000002</v>
      </c>
      <c r="FP39">
        <v>0</v>
      </c>
      <c r="FQ39">
        <v>15.94</v>
      </c>
      <c r="FR39">
        <v>0</v>
      </c>
      <c r="FT39">
        <v>6.62</v>
      </c>
      <c r="FU39">
        <v>24.44</v>
      </c>
      <c r="FV39">
        <v>38.6</v>
      </c>
      <c r="FW39">
        <v>1.31</v>
      </c>
      <c r="FX39">
        <v>105.93</v>
      </c>
      <c r="FY39">
        <v>0</v>
      </c>
      <c r="FZ39">
        <v>2.2160700000000002</v>
      </c>
      <c r="GA39">
        <v>8.9726299999999995E-2</v>
      </c>
      <c r="GB39">
        <v>0</v>
      </c>
      <c r="GC39">
        <v>0</v>
      </c>
      <c r="GD39">
        <v>0</v>
      </c>
      <c r="GF39">
        <v>0.30136400000000002</v>
      </c>
      <c r="GG39">
        <v>0.74304999999999999</v>
      </c>
      <c r="GH39">
        <v>1.54311</v>
      </c>
      <c r="GI39">
        <v>3.8198599999999999E-2</v>
      </c>
      <c r="GJ39">
        <v>4.9315199999999999</v>
      </c>
      <c r="GK39">
        <v>803.59299999999996</v>
      </c>
      <c r="GL39">
        <v>1807.28</v>
      </c>
      <c r="GM39">
        <v>785.77200000000005</v>
      </c>
      <c r="GN39">
        <v>0</v>
      </c>
      <c r="GO39">
        <v>0</v>
      </c>
      <c r="GP39">
        <v>5894.96</v>
      </c>
      <c r="GQ39">
        <v>6547.68</v>
      </c>
      <c r="GR39">
        <v>10697.7</v>
      </c>
      <c r="GS39">
        <v>540.49900000000002</v>
      </c>
      <c r="GT39">
        <v>27077.5</v>
      </c>
      <c r="GU39">
        <v>668.78599999999994</v>
      </c>
      <c r="GV39">
        <v>0</v>
      </c>
      <c r="GW39">
        <v>0</v>
      </c>
      <c r="GX39">
        <v>0</v>
      </c>
      <c r="GY39">
        <v>1111.18</v>
      </c>
      <c r="GZ39">
        <v>0</v>
      </c>
      <c r="HA39">
        <v>291.12400000000002</v>
      </c>
      <c r="HB39">
        <v>0</v>
      </c>
      <c r="HC39">
        <v>0</v>
      </c>
      <c r="HD39">
        <v>2071.09</v>
      </c>
      <c r="HE39">
        <v>0</v>
      </c>
      <c r="HF39">
        <v>0</v>
      </c>
      <c r="HG39">
        <v>0</v>
      </c>
      <c r="HH39">
        <v>0</v>
      </c>
      <c r="HI39">
        <v>0</v>
      </c>
      <c r="HJ39">
        <v>0</v>
      </c>
      <c r="HK39">
        <v>0</v>
      </c>
      <c r="HL39">
        <v>0</v>
      </c>
      <c r="HM39">
        <v>0</v>
      </c>
      <c r="HN39">
        <v>0</v>
      </c>
      <c r="HO39">
        <v>20.079999999999998</v>
      </c>
      <c r="HP39">
        <v>21.65</v>
      </c>
      <c r="HQ39">
        <v>2.4700000000000002</v>
      </c>
      <c r="HR39">
        <v>0</v>
      </c>
      <c r="HS39">
        <v>26.57</v>
      </c>
      <c r="HT39">
        <v>19.440000000000001</v>
      </c>
      <c r="HU39">
        <v>27.6</v>
      </c>
      <c r="HV39">
        <v>34.450000000000003</v>
      </c>
      <c r="HW39">
        <v>1.53</v>
      </c>
      <c r="HX39">
        <v>153.79</v>
      </c>
      <c r="HY39">
        <v>0</v>
      </c>
      <c r="HZ39">
        <v>4.9297000000000004</v>
      </c>
      <c r="IA39">
        <v>8.9726299999999995E-2</v>
      </c>
      <c r="IB39">
        <v>0</v>
      </c>
      <c r="IC39">
        <v>0</v>
      </c>
      <c r="ID39">
        <v>0.92718</v>
      </c>
      <c r="IE39">
        <v>0.77117400000000003</v>
      </c>
      <c r="IF39">
        <v>1.42503</v>
      </c>
      <c r="IG39">
        <v>7.5326799999999999E-3</v>
      </c>
      <c r="IH39">
        <v>8.1503499999999995</v>
      </c>
      <c r="II39">
        <v>54.755699999999997</v>
      </c>
      <c r="IJ39">
        <v>0</v>
      </c>
      <c r="IK39">
        <v>54.755699999999997</v>
      </c>
    </row>
    <row r="40" spans="1:245" x14ac:dyDescent="0.25">
      <c r="A40" s="9">
        <v>42613.708969907406</v>
      </c>
      <c r="B40" t="s">
        <v>368</v>
      </c>
      <c r="C40" t="s">
        <v>753</v>
      </c>
      <c r="G40" t="s">
        <v>104</v>
      </c>
      <c r="H40" t="s">
        <v>105</v>
      </c>
      <c r="I40">
        <v>0</v>
      </c>
      <c r="J40">
        <v>53.897100000000002</v>
      </c>
      <c r="K40">
        <v>114.408</v>
      </c>
      <c r="L40">
        <v>121.46899999999999</v>
      </c>
      <c r="M40">
        <v>785.77200000000005</v>
      </c>
      <c r="N40">
        <v>0</v>
      </c>
      <c r="O40">
        <v>0</v>
      </c>
      <c r="R40">
        <v>2033.7</v>
      </c>
      <c r="S40">
        <v>5427.77</v>
      </c>
      <c r="T40">
        <v>12062</v>
      </c>
      <c r="U40">
        <v>433.91399999999999</v>
      </c>
      <c r="V40">
        <v>20979</v>
      </c>
      <c r="W40">
        <v>133.238</v>
      </c>
      <c r="X40">
        <v>0</v>
      </c>
      <c r="Y40">
        <v>0</v>
      </c>
      <c r="Z40">
        <v>0</v>
      </c>
      <c r="AA40">
        <v>716.42100000000005</v>
      </c>
      <c r="AB40">
        <v>0</v>
      </c>
      <c r="AC40">
        <v>287.95400000000001</v>
      </c>
      <c r="AD40">
        <v>0</v>
      </c>
      <c r="AE40">
        <v>0</v>
      </c>
      <c r="AF40">
        <v>1137.6099999999999</v>
      </c>
      <c r="AG40">
        <v>0</v>
      </c>
      <c r="AH40">
        <v>0</v>
      </c>
      <c r="AI40">
        <v>0</v>
      </c>
      <c r="AJ40">
        <v>0</v>
      </c>
      <c r="AK40">
        <v>0</v>
      </c>
      <c r="AL40">
        <v>0</v>
      </c>
      <c r="AM40">
        <v>0</v>
      </c>
      <c r="AN40">
        <v>0</v>
      </c>
      <c r="AO40">
        <v>0</v>
      </c>
      <c r="AP40">
        <v>0</v>
      </c>
      <c r="AQ40">
        <v>3.85</v>
      </c>
      <c r="AR40">
        <v>1.52</v>
      </c>
      <c r="AS40">
        <v>2.4700000000000002</v>
      </c>
      <c r="AT40">
        <v>0</v>
      </c>
      <c r="AU40">
        <v>17.05</v>
      </c>
      <c r="AV40">
        <v>0</v>
      </c>
      <c r="AX40">
        <v>6.51</v>
      </c>
      <c r="AY40">
        <v>24.18</v>
      </c>
      <c r="AZ40">
        <v>38.39</v>
      </c>
      <c r="BA40">
        <v>1.3</v>
      </c>
      <c r="BB40">
        <v>95.27</v>
      </c>
      <c r="BC40">
        <v>24.89</v>
      </c>
      <c r="BQ40">
        <v>114.408</v>
      </c>
      <c r="BR40">
        <v>121.47499999999999</v>
      </c>
      <c r="BS40">
        <v>785.77200000000005</v>
      </c>
      <c r="BT40">
        <v>0</v>
      </c>
      <c r="BU40">
        <v>0</v>
      </c>
      <c r="BV40">
        <v>2033.7</v>
      </c>
      <c r="BW40">
        <v>5427.78</v>
      </c>
      <c r="BX40">
        <v>12062</v>
      </c>
      <c r="BY40">
        <v>433.91399999999999</v>
      </c>
      <c r="BZ40">
        <v>20979</v>
      </c>
      <c r="CA40">
        <v>133.238</v>
      </c>
      <c r="CB40">
        <v>0</v>
      </c>
      <c r="CC40">
        <v>0</v>
      </c>
      <c r="CD40">
        <v>0</v>
      </c>
      <c r="CE40">
        <v>716.42100000000005</v>
      </c>
      <c r="CF40">
        <v>0</v>
      </c>
      <c r="CG40">
        <v>287.95400000000001</v>
      </c>
      <c r="CH40">
        <v>0</v>
      </c>
      <c r="CI40">
        <v>0</v>
      </c>
      <c r="CJ40">
        <v>1137.6099999999999</v>
      </c>
      <c r="CK40">
        <v>0</v>
      </c>
      <c r="CL40">
        <v>0</v>
      </c>
      <c r="CM40">
        <v>0</v>
      </c>
      <c r="CN40">
        <v>0</v>
      </c>
      <c r="CO40">
        <v>0</v>
      </c>
      <c r="CP40">
        <v>0</v>
      </c>
      <c r="CQ40">
        <v>0</v>
      </c>
      <c r="CR40">
        <v>0</v>
      </c>
      <c r="CS40">
        <v>0</v>
      </c>
      <c r="CT40">
        <v>0</v>
      </c>
      <c r="CU40">
        <v>3.85</v>
      </c>
      <c r="CV40">
        <v>1.52</v>
      </c>
      <c r="CW40">
        <v>2.4700000000000002</v>
      </c>
      <c r="CX40">
        <v>0</v>
      </c>
      <c r="CY40">
        <v>17.05</v>
      </c>
      <c r="CZ40">
        <v>6.51</v>
      </c>
      <c r="DA40">
        <v>24.18</v>
      </c>
      <c r="DB40">
        <v>38.39</v>
      </c>
      <c r="DC40">
        <v>1.3</v>
      </c>
      <c r="DD40">
        <v>95.27</v>
      </c>
      <c r="DE40">
        <v>24.89</v>
      </c>
      <c r="DQ40" t="s">
        <v>716</v>
      </c>
      <c r="DR40" t="s">
        <v>717</v>
      </c>
      <c r="DS40" t="s">
        <v>22</v>
      </c>
      <c r="DT40" s="23">
        <v>2.9325499999999999E-5</v>
      </c>
      <c r="DU40" s="23">
        <v>2.7716200000000001E-5</v>
      </c>
      <c r="DV40">
        <v>0</v>
      </c>
      <c r="DW40">
        <v>0</v>
      </c>
      <c r="EG40">
        <v>114.408</v>
      </c>
      <c r="EH40">
        <v>121.46899999999999</v>
      </c>
      <c r="EI40">
        <v>785.77200000000005</v>
      </c>
      <c r="EJ40">
        <v>0</v>
      </c>
      <c r="EK40">
        <v>0</v>
      </c>
      <c r="EL40">
        <v>0</v>
      </c>
      <c r="EN40">
        <v>2033.7</v>
      </c>
      <c r="EO40">
        <v>5427.77</v>
      </c>
      <c r="EP40">
        <v>12062</v>
      </c>
      <c r="EQ40">
        <v>433.91399999999999</v>
      </c>
      <c r="ER40">
        <v>20979</v>
      </c>
      <c r="ES40">
        <v>133.238</v>
      </c>
      <c r="ET40">
        <v>0</v>
      </c>
      <c r="EU40">
        <v>0</v>
      </c>
      <c r="EV40">
        <v>0</v>
      </c>
      <c r="EW40">
        <v>716.42100000000005</v>
      </c>
      <c r="EX40">
        <v>0</v>
      </c>
      <c r="EY40">
        <v>287.95400000000001</v>
      </c>
      <c r="EZ40">
        <v>0</v>
      </c>
      <c r="FA40">
        <v>0</v>
      </c>
      <c r="FB40">
        <v>1137.6099999999999</v>
      </c>
      <c r="FC40">
        <v>0</v>
      </c>
      <c r="FD40">
        <v>0</v>
      </c>
      <c r="FE40">
        <v>0</v>
      </c>
      <c r="FF40">
        <v>0</v>
      </c>
      <c r="FG40">
        <v>0</v>
      </c>
      <c r="FH40">
        <v>0</v>
      </c>
      <c r="FI40">
        <v>0</v>
      </c>
      <c r="FJ40">
        <v>0</v>
      </c>
      <c r="FK40">
        <v>0</v>
      </c>
      <c r="FL40">
        <v>0</v>
      </c>
      <c r="FM40">
        <v>3.85</v>
      </c>
      <c r="FN40">
        <v>1.52</v>
      </c>
      <c r="FO40">
        <v>2.4700000000000002</v>
      </c>
      <c r="FP40">
        <v>0</v>
      </c>
      <c r="FQ40">
        <v>17.05</v>
      </c>
      <c r="FR40">
        <v>0</v>
      </c>
      <c r="FT40">
        <v>6.51</v>
      </c>
      <c r="FU40">
        <v>24.18</v>
      </c>
      <c r="FV40">
        <v>38.39</v>
      </c>
      <c r="FW40">
        <v>1.3</v>
      </c>
      <c r="FX40">
        <v>95.27</v>
      </c>
      <c r="FY40">
        <v>0</v>
      </c>
      <c r="FZ40">
        <v>0.32561600000000002</v>
      </c>
      <c r="GA40">
        <v>8.9726299999999995E-2</v>
      </c>
      <c r="GB40">
        <v>0</v>
      </c>
      <c r="GC40">
        <v>0</v>
      </c>
      <c r="GD40">
        <v>0</v>
      </c>
      <c r="GF40">
        <v>0.30136400000000002</v>
      </c>
      <c r="GG40">
        <v>0.72127200000000002</v>
      </c>
      <c r="GH40">
        <v>1.54311</v>
      </c>
      <c r="GI40">
        <v>3.8198599999999999E-2</v>
      </c>
      <c r="GJ40">
        <v>3.0192899999999998</v>
      </c>
      <c r="GK40">
        <v>838.24199999999996</v>
      </c>
      <c r="GL40">
        <v>6.2671400000000004</v>
      </c>
      <c r="GM40">
        <v>785.77200000000005</v>
      </c>
      <c r="GN40">
        <v>0</v>
      </c>
      <c r="GO40">
        <v>0</v>
      </c>
      <c r="GP40">
        <v>5894.96</v>
      </c>
      <c r="GQ40">
        <v>6547.68</v>
      </c>
      <c r="GR40">
        <v>10697.7</v>
      </c>
      <c r="GS40">
        <v>540.49900000000002</v>
      </c>
      <c r="GT40">
        <v>25311.200000000001</v>
      </c>
      <c r="GU40">
        <v>697.66099999999994</v>
      </c>
      <c r="GV40">
        <v>0</v>
      </c>
      <c r="GW40">
        <v>0</v>
      </c>
      <c r="GX40">
        <v>0</v>
      </c>
      <c r="GY40">
        <v>1162.01</v>
      </c>
      <c r="GZ40">
        <v>0</v>
      </c>
      <c r="HA40">
        <v>291.12400000000002</v>
      </c>
      <c r="HB40">
        <v>0</v>
      </c>
      <c r="HC40">
        <v>0</v>
      </c>
      <c r="HD40">
        <v>2150.8000000000002</v>
      </c>
      <c r="HE40">
        <v>0</v>
      </c>
      <c r="HF40">
        <v>0</v>
      </c>
      <c r="HG40">
        <v>0</v>
      </c>
      <c r="HH40">
        <v>0</v>
      </c>
      <c r="HI40">
        <v>0</v>
      </c>
      <c r="HJ40">
        <v>0</v>
      </c>
      <c r="HK40">
        <v>0</v>
      </c>
      <c r="HL40">
        <v>0</v>
      </c>
      <c r="HM40">
        <v>0</v>
      </c>
      <c r="HN40">
        <v>0</v>
      </c>
      <c r="HO40">
        <v>20.52</v>
      </c>
      <c r="HP40">
        <v>0.04</v>
      </c>
      <c r="HQ40">
        <v>2.4700000000000002</v>
      </c>
      <c r="HR40">
        <v>0</v>
      </c>
      <c r="HS40">
        <v>27.65</v>
      </c>
      <c r="HT40">
        <v>19.03</v>
      </c>
      <c r="HU40">
        <v>27.56</v>
      </c>
      <c r="HV40">
        <v>34.090000000000003</v>
      </c>
      <c r="HW40">
        <v>1.52</v>
      </c>
      <c r="HX40">
        <v>132.88</v>
      </c>
      <c r="HY40">
        <v>0</v>
      </c>
      <c r="HZ40">
        <v>2.82621E-3</v>
      </c>
      <c r="IA40">
        <v>8.9726299999999995E-2</v>
      </c>
      <c r="IB40">
        <v>0</v>
      </c>
      <c r="IC40">
        <v>0</v>
      </c>
      <c r="ID40">
        <v>0.92718</v>
      </c>
      <c r="IE40">
        <v>0.77117400000000003</v>
      </c>
      <c r="IF40">
        <v>1.42503</v>
      </c>
      <c r="IG40">
        <v>7.5326799999999999E-3</v>
      </c>
      <c r="IH40">
        <v>3.2234699999999998</v>
      </c>
      <c r="II40">
        <v>53.897100000000002</v>
      </c>
      <c r="IJ40">
        <v>0</v>
      </c>
      <c r="IK40">
        <v>53.897100000000002</v>
      </c>
    </row>
    <row r="41" spans="1:245" x14ac:dyDescent="0.25">
      <c r="A41" s="9">
        <v>42613.708981481483</v>
      </c>
      <c r="B41" t="s">
        <v>369</v>
      </c>
      <c r="C41" t="s">
        <v>754</v>
      </c>
      <c r="G41" t="s">
        <v>104</v>
      </c>
      <c r="H41" t="s">
        <v>105</v>
      </c>
      <c r="I41">
        <v>0</v>
      </c>
      <c r="J41">
        <v>59.491</v>
      </c>
      <c r="K41">
        <v>54.724299999999999</v>
      </c>
      <c r="L41">
        <v>707.21299999999997</v>
      </c>
      <c r="M41">
        <v>785.77200000000005</v>
      </c>
      <c r="N41">
        <v>0</v>
      </c>
      <c r="O41">
        <v>0</v>
      </c>
      <c r="R41">
        <v>2033.7</v>
      </c>
      <c r="S41">
        <v>5517.32</v>
      </c>
      <c r="T41">
        <v>12062</v>
      </c>
      <c r="U41">
        <v>433.91399999999999</v>
      </c>
      <c r="V41">
        <v>21594.6</v>
      </c>
      <c r="W41">
        <v>63.726199999999999</v>
      </c>
      <c r="X41">
        <v>0</v>
      </c>
      <c r="Y41">
        <v>0</v>
      </c>
      <c r="Z41">
        <v>0</v>
      </c>
      <c r="AA41">
        <v>636.71799999999996</v>
      </c>
      <c r="AB41">
        <v>0</v>
      </c>
      <c r="AC41">
        <v>287.95400000000001</v>
      </c>
      <c r="AD41">
        <v>0</v>
      </c>
      <c r="AE41">
        <v>0</v>
      </c>
      <c r="AF41">
        <v>988.39800000000002</v>
      </c>
      <c r="AG41">
        <v>0</v>
      </c>
      <c r="AH41">
        <v>0</v>
      </c>
      <c r="AI41">
        <v>0</v>
      </c>
      <c r="AJ41">
        <v>0</v>
      </c>
      <c r="AK41">
        <v>0</v>
      </c>
      <c r="AL41">
        <v>0</v>
      </c>
      <c r="AM41">
        <v>0</v>
      </c>
      <c r="AN41">
        <v>0</v>
      </c>
      <c r="AO41">
        <v>0</v>
      </c>
      <c r="AP41">
        <v>0</v>
      </c>
      <c r="AQ41">
        <v>1.88</v>
      </c>
      <c r="AR41">
        <v>7.24</v>
      </c>
      <c r="AS41">
        <v>2.39</v>
      </c>
      <c r="AT41">
        <v>0</v>
      </c>
      <c r="AU41">
        <v>15.28</v>
      </c>
      <c r="AV41">
        <v>0</v>
      </c>
      <c r="AX41">
        <v>6.39</v>
      </c>
      <c r="AY41">
        <v>23.97</v>
      </c>
      <c r="AZ41">
        <v>37.35</v>
      </c>
      <c r="BA41">
        <v>1.26</v>
      </c>
      <c r="BB41">
        <v>95.76</v>
      </c>
      <c r="BC41">
        <v>26.79</v>
      </c>
      <c r="BQ41">
        <v>54.723999999999997</v>
      </c>
      <c r="BR41">
        <v>707.28200000000004</v>
      </c>
      <c r="BS41">
        <v>785.77200000000005</v>
      </c>
      <c r="BT41">
        <v>0</v>
      </c>
      <c r="BU41">
        <v>0</v>
      </c>
      <c r="BV41">
        <v>2033.7</v>
      </c>
      <c r="BW41">
        <v>5517.33</v>
      </c>
      <c r="BX41">
        <v>12062</v>
      </c>
      <c r="BY41">
        <v>433.91399999999999</v>
      </c>
      <c r="BZ41">
        <v>21594.7</v>
      </c>
      <c r="CA41">
        <v>63.725900000000003</v>
      </c>
      <c r="CB41">
        <v>0</v>
      </c>
      <c r="CC41">
        <v>0</v>
      </c>
      <c r="CD41">
        <v>0</v>
      </c>
      <c r="CE41">
        <v>636.71799999999996</v>
      </c>
      <c r="CF41">
        <v>0</v>
      </c>
      <c r="CG41">
        <v>287.95400000000001</v>
      </c>
      <c r="CH41">
        <v>0</v>
      </c>
      <c r="CI41">
        <v>0</v>
      </c>
      <c r="CJ41">
        <v>988.39800000000002</v>
      </c>
      <c r="CK41">
        <v>0</v>
      </c>
      <c r="CL41">
        <v>0</v>
      </c>
      <c r="CM41">
        <v>0</v>
      </c>
      <c r="CN41">
        <v>0</v>
      </c>
      <c r="CO41">
        <v>0</v>
      </c>
      <c r="CP41">
        <v>0</v>
      </c>
      <c r="CQ41">
        <v>0</v>
      </c>
      <c r="CR41">
        <v>0</v>
      </c>
      <c r="CS41">
        <v>0</v>
      </c>
      <c r="CT41">
        <v>0</v>
      </c>
      <c r="CU41">
        <v>1.88</v>
      </c>
      <c r="CV41">
        <v>7.24</v>
      </c>
      <c r="CW41">
        <v>2.39</v>
      </c>
      <c r="CX41">
        <v>0</v>
      </c>
      <c r="CY41">
        <v>15.28</v>
      </c>
      <c r="CZ41">
        <v>6.39</v>
      </c>
      <c r="DA41">
        <v>23.97</v>
      </c>
      <c r="DB41">
        <v>37.35</v>
      </c>
      <c r="DC41">
        <v>1.26</v>
      </c>
      <c r="DD41">
        <v>95.76</v>
      </c>
      <c r="DE41">
        <v>26.79</v>
      </c>
      <c r="DQ41" t="s">
        <v>716</v>
      </c>
      <c r="DR41" t="s">
        <v>717</v>
      </c>
      <c r="DS41" t="s">
        <v>22</v>
      </c>
      <c r="DT41">
        <v>1.1062599999999999E-4</v>
      </c>
      <c r="DU41">
        <v>1.0895699999999999E-4</v>
      </c>
      <c r="DV41">
        <v>0</v>
      </c>
      <c r="DW41">
        <v>0</v>
      </c>
      <c r="EG41">
        <v>54.724299999999999</v>
      </c>
      <c r="EH41">
        <v>707.21299999999997</v>
      </c>
      <c r="EI41">
        <v>785.77200000000005</v>
      </c>
      <c r="EJ41">
        <v>0</v>
      </c>
      <c r="EK41">
        <v>0</v>
      </c>
      <c r="EL41">
        <v>0</v>
      </c>
      <c r="EN41">
        <v>2033.7</v>
      </c>
      <c r="EO41">
        <v>5517.32</v>
      </c>
      <c r="EP41">
        <v>12062</v>
      </c>
      <c r="EQ41">
        <v>433.91399999999999</v>
      </c>
      <c r="ER41">
        <v>21594.6</v>
      </c>
      <c r="ES41">
        <v>63.726199999999999</v>
      </c>
      <c r="ET41">
        <v>0</v>
      </c>
      <c r="EU41">
        <v>0</v>
      </c>
      <c r="EV41">
        <v>0</v>
      </c>
      <c r="EW41">
        <v>636.71799999999996</v>
      </c>
      <c r="EX41">
        <v>0</v>
      </c>
      <c r="EY41">
        <v>287.95400000000001</v>
      </c>
      <c r="EZ41">
        <v>0</v>
      </c>
      <c r="FA41">
        <v>0</v>
      </c>
      <c r="FB41">
        <v>988.39800000000002</v>
      </c>
      <c r="FC41">
        <v>0</v>
      </c>
      <c r="FD41">
        <v>0</v>
      </c>
      <c r="FE41">
        <v>0</v>
      </c>
      <c r="FF41">
        <v>0</v>
      </c>
      <c r="FG41">
        <v>0</v>
      </c>
      <c r="FH41">
        <v>0</v>
      </c>
      <c r="FI41">
        <v>0</v>
      </c>
      <c r="FJ41">
        <v>0</v>
      </c>
      <c r="FK41">
        <v>0</v>
      </c>
      <c r="FL41">
        <v>0</v>
      </c>
      <c r="FM41">
        <v>1.88</v>
      </c>
      <c r="FN41">
        <v>7.24</v>
      </c>
      <c r="FO41">
        <v>2.39</v>
      </c>
      <c r="FP41">
        <v>0</v>
      </c>
      <c r="FQ41">
        <v>15.28</v>
      </c>
      <c r="FR41">
        <v>0</v>
      </c>
      <c r="FT41">
        <v>6.39</v>
      </c>
      <c r="FU41">
        <v>23.97</v>
      </c>
      <c r="FV41">
        <v>37.35</v>
      </c>
      <c r="FW41">
        <v>1.26</v>
      </c>
      <c r="FX41">
        <v>95.76</v>
      </c>
      <c r="FY41">
        <v>0</v>
      </c>
      <c r="FZ41">
        <v>1.57819</v>
      </c>
      <c r="GA41">
        <v>8.9726299999999995E-2</v>
      </c>
      <c r="GB41">
        <v>0</v>
      </c>
      <c r="GC41">
        <v>0</v>
      </c>
      <c r="GD41">
        <v>0</v>
      </c>
      <c r="GF41">
        <v>0.30136400000000002</v>
      </c>
      <c r="GG41">
        <v>0.73856599999999994</v>
      </c>
      <c r="GH41">
        <v>1.54311</v>
      </c>
      <c r="GI41">
        <v>3.8198599999999999E-2</v>
      </c>
      <c r="GJ41">
        <v>4.2891599999999999</v>
      </c>
      <c r="GK41">
        <v>277.27999999999997</v>
      </c>
      <c r="GL41">
        <v>1263.29</v>
      </c>
      <c r="GM41">
        <v>785.77200000000005</v>
      </c>
      <c r="GN41">
        <v>0</v>
      </c>
      <c r="GO41">
        <v>0</v>
      </c>
      <c r="GP41">
        <v>5894.96</v>
      </c>
      <c r="GQ41">
        <v>6547.68</v>
      </c>
      <c r="GR41">
        <v>10697.7</v>
      </c>
      <c r="GS41">
        <v>540.49900000000002</v>
      </c>
      <c r="GT41">
        <v>26007.200000000001</v>
      </c>
      <c r="GU41">
        <v>230.76</v>
      </c>
      <c r="GV41">
        <v>0</v>
      </c>
      <c r="GW41">
        <v>0</v>
      </c>
      <c r="GX41">
        <v>0</v>
      </c>
      <c r="GY41">
        <v>1082.05</v>
      </c>
      <c r="GZ41">
        <v>0</v>
      </c>
      <c r="HA41">
        <v>291.12400000000002</v>
      </c>
      <c r="HB41">
        <v>0</v>
      </c>
      <c r="HC41">
        <v>0</v>
      </c>
      <c r="HD41">
        <v>1603.93</v>
      </c>
      <c r="HE41">
        <v>0</v>
      </c>
      <c r="HF41">
        <v>0</v>
      </c>
      <c r="HG41">
        <v>0</v>
      </c>
      <c r="HH41">
        <v>0</v>
      </c>
      <c r="HI41">
        <v>0</v>
      </c>
      <c r="HJ41">
        <v>0</v>
      </c>
      <c r="HK41">
        <v>0</v>
      </c>
      <c r="HL41">
        <v>0</v>
      </c>
      <c r="HM41">
        <v>0</v>
      </c>
      <c r="HN41">
        <v>0</v>
      </c>
      <c r="HO41">
        <v>6.99</v>
      </c>
      <c r="HP41">
        <v>14.17</v>
      </c>
      <c r="HQ41">
        <v>2.39</v>
      </c>
      <c r="HR41">
        <v>0</v>
      </c>
      <c r="HS41">
        <v>25.97</v>
      </c>
      <c r="HT41">
        <v>18.68</v>
      </c>
      <c r="HU41">
        <v>26.93</v>
      </c>
      <c r="HV41">
        <v>33.130000000000003</v>
      </c>
      <c r="HW41">
        <v>1.5</v>
      </c>
      <c r="HX41">
        <v>129.76</v>
      </c>
      <c r="HY41">
        <v>0</v>
      </c>
      <c r="HZ41">
        <v>2.40483</v>
      </c>
      <c r="IA41">
        <v>8.9726299999999995E-2</v>
      </c>
      <c r="IB41">
        <v>0</v>
      </c>
      <c r="IC41">
        <v>0</v>
      </c>
      <c r="ID41">
        <v>0.92718</v>
      </c>
      <c r="IE41">
        <v>0.77117400000000003</v>
      </c>
      <c r="IF41">
        <v>1.42503</v>
      </c>
      <c r="IG41">
        <v>7.5326799999999999E-3</v>
      </c>
      <c r="IH41">
        <v>5.62547</v>
      </c>
      <c r="II41">
        <v>59.491</v>
      </c>
      <c r="IJ41">
        <v>0</v>
      </c>
      <c r="IK41">
        <v>59.491</v>
      </c>
    </row>
    <row r="42" spans="1:245" x14ac:dyDescent="0.25">
      <c r="A42" s="9">
        <v>42613.708981481483</v>
      </c>
      <c r="B42" t="s">
        <v>370</v>
      </c>
      <c r="C42" t="s">
        <v>755</v>
      </c>
      <c r="G42" t="s">
        <v>104</v>
      </c>
      <c r="H42" t="s">
        <v>105</v>
      </c>
      <c r="I42">
        <v>0</v>
      </c>
      <c r="J42">
        <v>60.450099999999999</v>
      </c>
      <c r="K42">
        <v>5.5001199999999999</v>
      </c>
      <c r="L42">
        <v>408.35899999999998</v>
      </c>
      <c r="M42">
        <v>785.77200000000005</v>
      </c>
      <c r="N42">
        <v>0</v>
      </c>
      <c r="O42">
        <v>0</v>
      </c>
      <c r="R42">
        <v>2033.7</v>
      </c>
      <c r="S42">
        <v>5527.39</v>
      </c>
      <c r="T42">
        <v>12062</v>
      </c>
      <c r="U42">
        <v>433.91399999999999</v>
      </c>
      <c r="V42">
        <v>21256.6</v>
      </c>
      <c r="W42">
        <v>6.4046500000000002</v>
      </c>
      <c r="X42">
        <v>0</v>
      </c>
      <c r="Y42">
        <v>0</v>
      </c>
      <c r="Z42">
        <v>0</v>
      </c>
      <c r="AA42">
        <v>626.69500000000005</v>
      </c>
      <c r="AB42">
        <v>0</v>
      </c>
      <c r="AC42">
        <v>287.95400000000001</v>
      </c>
      <c r="AD42">
        <v>0</v>
      </c>
      <c r="AE42">
        <v>0</v>
      </c>
      <c r="AF42">
        <v>921.05399999999997</v>
      </c>
      <c r="AG42">
        <v>0</v>
      </c>
      <c r="AH42">
        <v>0</v>
      </c>
      <c r="AI42">
        <v>0</v>
      </c>
      <c r="AJ42">
        <v>0</v>
      </c>
      <c r="AK42">
        <v>0</v>
      </c>
      <c r="AL42">
        <v>0</v>
      </c>
      <c r="AM42">
        <v>0</v>
      </c>
      <c r="AN42">
        <v>0</v>
      </c>
      <c r="AO42">
        <v>0</v>
      </c>
      <c r="AP42">
        <v>0</v>
      </c>
      <c r="AQ42">
        <v>0.19</v>
      </c>
      <c r="AR42">
        <v>6.21</v>
      </c>
      <c r="AS42">
        <v>2.48</v>
      </c>
      <c r="AT42">
        <v>0</v>
      </c>
      <c r="AU42">
        <v>14.76</v>
      </c>
      <c r="AV42">
        <v>0</v>
      </c>
      <c r="AX42">
        <v>6.72</v>
      </c>
      <c r="AY42">
        <v>24.67</v>
      </c>
      <c r="AZ42">
        <v>38.92</v>
      </c>
      <c r="BA42">
        <v>1.33</v>
      </c>
      <c r="BB42">
        <v>95.28</v>
      </c>
      <c r="BC42">
        <v>23.64</v>
      </c>
      <c r="BQ42">
        <v>5.4996900000000002</v>
      </c>
      <c r="BR42">
        <v>408.411</v>
      </c>
      <c r="BS42">
        <v>785.77200000000005</v>
      </c>
      <c r="BT42">
        <v>0</v>
      </c>
      <c r="BU42">
        <v>0</v>
      </c>
      <c r="BV42">
        <v>2033.7</v>
      </c>
      <c r="BW42">
        <v>5527.41</v>
      </c>
      <c r="BX42">
        <v>12062</v>
      </c>
      <c r="BY42">
        <v>433.91399999999999</v>
      </c>
      <c r="BZ42">
        <v>21256.7</v>
      </c>
      <c r="CA42">
        <v>6.4041399999999999</v>
      </c>
      <c r="CB42">
        <v>0</v>
      </c>
      <c r="CC42">
        <v>0</v>
      </c>
      <c r="CD42">
        <v>0</v>
      </c>
      <c r="CE42">
        <v>626.69500000000005</v>
      </c>
      <c r="CF42">
        <v>0</v>
      </c>
      <c r="CG42">
        <v>287.95400000000001</v>
      </c>
      <c r="CH42">
        <v>0</v>
      </c>
      <c r="CI42">
        <v>0</v>
      </c>
      <c r="CJ42">
        <v>921.053</v>
      </c>
      <c r="CK42">
        <v>0</v>
      </c>
      <c r="CL42">
        <v>0</v>
      </c>
      <c r="CM42">
        <v>0</v>
      </c>
      <c r="CN42">
        <v>0</v>
      </c>
      <c r="CO42">
        <v>0</v>
      </c>
      <c r="CP42">
        <v>0</v>
      </c>
      <c r="CQ42">
        <v>0</v>
      </c>
      <c r="CR42">
        <v>0</v>
      </c>
      <c r="CS42">
        <v>0</v>
      </c>
      <c r="CT42">
        <v>0</v>
      </c>
      <c r="CU42">
        <v>0.19</v>
      </c>
      <c r="CV42">
        <v>6.21</v>
      </c>
      <c r="CW42">
        <v>2.48</v>
      </c>
      <c r="CX42">
        <v>0</v>
      </c>
      <c r="CY42">
        <v>14.76</v>
      </c>
      <c r="CZ42">
        <v>6.72</v>
      </c>
      <c r="DA42">
        <v>24.67</v>
      </c>
      <c r="DB42">
        <v>38.92</v>
      </c>
      <c r="DC42">
        <v>1.33</v>
      </c>
      <c r="DD42">
        <v>95.28</v>
      </c>
      <c r="DE42">
        <v>23.64</v>
      </c>
      <c r="DQ42" t="s">
        <v>716</v>
      </c>
      <c r="DR42" t="s">
        <v>717</v>
      </c>
      <c r="DS42" t="s">
        <v>22</v>
      </c>
      <c r="DT42">
        <v>1.5163399999999999E-4</v>
      </c>
      <c r="DU42">
        <v>1.4960799999999999E-4</v>
      </c>
      <c r="DV42">
        <v>0</v>
      </c>
      <c r="DW42">
        <v>0</v>
      </c>
      <c r="EG42">
        <v>5.5001199999999999</v>
      </c>
      <c r="EH42">
        <v>408.35899999999998</v>
      </c>
      <c r="EI42">
        <v>785.77200000000005</v>
      </c>
      <c r="EJ42">
        <v>0</v>
      </c>
      <c r="EK42">
        <v>0</v>
      </c>
      <c r="EL42">
        <v>0</v>
      </c>
      <c r="EN42">
        <v>2033.7</v>
      </c>
      <c r="EO42">
        <v>5527.39</v>
      </c>
      <c r="EP42">
        <v>12062</v>
      </c>
      <c r="EQ42">
        <v>433.91399999999999</v>
      </c>
      <c r="ER42">
        <v>21256.6</v>
      </c>
      <c r="ES42">
        <v>6.4046500000000002</v>
      </c>
      <c r="ET42">
        <v>0</v>
      </c>
      <c r="EU42">
        <v>0</v>
      </c>
      <c r="EV42">
        <v>0</v>
      </c>
      <c r="EW42">
        <v>626.69500000000005</v>
      </c>
      <c r="EX42">
        <v>0</v>
      </c>
      <c r="EY42">
        <v>287.95400000000001</v>
      </c>
      <c r="EZ42">
        <v>0</v>
      </c>
      <c r="FA42">
        <v>0</v>
      </c>
      <c r="FB42">
        <v>921.05399999999997</v>
      </c>
      <c r="FC42">
        <v>0</v>
      </c>
      <c r="FD42">
        <v>0</v>
      </c>
      <c r="FE42">
        <v>0</v>
      </c>
      <c r="FF42">
        <v>0</v>
      </c>
      <c r="FG42">
        <v>0</v>
      </c>
      <c r="FH42">
        <v>0</v>
      </c>
      <c r="FI42">
        <v>0</v>
      </c>
      <c r="FJ42">
        <v>0</v>
      </c>
      <c r="FK42">
        <v>0</v>
      </c>
      <c r="FL42">
        <v>0</v>
      </c>
      <c r="FM42">
        <v>0.19</v>
      </c>
      <c r="FN42">
        <v>6.21</v>
      </c>
      <c r="FO42">
        <v>2.48</v>
      </c>
      <c r="FP42">
        <v>0</v>
      </c>
      <c r="FQ42">
        <v>14.76</v>
      </c>
      <c r="FR42">
        <v>0</v>
      </c>
      <c r="FT42">
        <v>6.72</v>
      </c>
      <c r="FU42">
        <v>24.67</v>
      </c>
      <c r="FV42">
        <v>38.92</v>
      </c>
      <c r="FW42">
        <v>1.33</v>
      </c>
      <c r="FX42">
        <v>95.28</v>
      </c>
      <c r="FY42">
        <v>0</v>
      </c>
      <c r="FZ42">
        <v>1.3881300000000001</v>
      </c>
      <c r="GA42">
        <v>8.9726299999999995E-2</v>
      </c>
      <c r="GB42">
        <v>0</v>
      </c>
      <c r="GC42">
        <v>0</v>
      </c>
      <c r="GD42">
        <v>0</v>
      </c>
      <c r="GF42">
        <v>0.30136400000000002</v>
      </c>
      <c r="GG42">
        <v>0.73728499999999997</v>
      </c>
      <c r="GH42">
        <v>1.54311</v>
      </c>
      <c r="GI42">
        <v>3.8198599999999999E-2</v>
      </c>
      <c r="GJ42">
        <v>4.0978199999999996</v>
      </c>
      <c r="GK42">
        <v>74.553299999999993</v>
      </c>
      <c r="GL42">
        <v>764.65099999999995</v>
      </c>
      <c r="GM42">
        <v>785.77200000000005</v>
      </c>
      <c r="GN42">
        <v>0</v>
      </c>
      <c r="GO42">
        <v>0</v>
      </c>
      <c r="GP42">
        <v>5894.96</v>
      </c>
      <c r="GQ42">
        <v>6547.68</v>
      </c>
      <c r="GR42">
        <v>10697.7</v>
      </c>
      <c r="GS42">
        <v>540.49900000000002</v>
      </c>
      <c r="GT42">
        <v>25305.9</v>
      </c>
      <c r="GU42">
        <v>62.043100000000003</v>
      </c>
      <c r="GV42">
        <v>0</v>
      </c>
      <c r="GW42">
        <v>0</v>
      </c>
      <c r="GX42">
        <v>0</v>
      </c>
      <c r="GY42">
        <v>1072.78</v>
      </c>
      <c r="GZ42">
        <v>0</v>
      </c>
      <c r="HA42">
        <v>291.12400000000002</v>
      </c>
      <c r="HB42">
        <v>0</v>
      </c>
      <c r="HC42">
        <v>0</v>
      </c>
      <c r="HD42">
        <v>1425.95</v>
      </c>
      <c r="HE42">
        <v>0</v>
      </c>
      <c r="HF42">
        <v>0</v>
      </c>
      <c r="HG42">
        <v>0</v>
      </c>
      <c r="HH42">
        <v>0</v>
      </c>
      <c r="HI42">
        <v>0</v>
      </c>
      <c r="HJ42">
        <v>0</v>
      </c>
      <c r="HK42">
        <v>0</v>
      </c>
      <c r="HL42">
        <v>0</v>
      </c>
      <c r="HM42">
        <v>0</v>
      </c>
      <c r="HN42">
        <v>0</v>
      </c>
      <c r="HO42">
        <v>1.83</v>
      </c>
      <c r="HP42">
        <v>12.15</v>
      </c>
      <c r="HQ42">
        <v>2.48</v>
      </c>
      <c r="HR42">
        <v>0</v>
      </c>
      <c r="HS42">
        <v>25.26</v>
      </c>
      <c r="HT42">
        <v>19.649999999999999</v>
      </c>
      <c r="HU42">
        <v>27.62</v>
      </c>
      <c r="HV42">
        <v>34.58</v>
      </c>
      <c r="HW42">
        <v>1.61</v>
      </c>
      <c r="HX42">
        <v>125.18</v>
      </c>
      <c r="HY42">
        <v>0</v>
      </c>
      <c r="HZ42">
        <v>2.50596</v>
      </c>
      <c r="IA42">
        <v>8.9726299999999995E-2</v>
      </c>
      <c r="IB42">
        <v>0</v>
      </c>
      <c r="IC42">
        <v>0</v>
      </c>
      <c r="ID42">
        <v>0.92718</v>
      </c>
      <c r="IE42">
        <v>0.77117400000000003</v>
      </c>
      <c r="IF42">
        <v>1.42503</v>
      </c>
      <c r="IG42">
        <v>7.5326799999999999E-3</v>
      </c>
      <c r="IH42">
        <v>5.7266000000000004</v>
      </c>
      <c r="II42">
        <v>60.450099999999999</v>
      </c>
      <c r="IJ42">
        <v>0</v>
      </c>
      <c r="IK42">
        <v>60.450099999999999</v>
      </c>
    </row>
    <row r="43" spans="1:245" x14ac:dyDescent="0.25">
      <c r="A43" s="9">
        <v>42613.708981481483</v>
      </c>
      <c r="B43" t="s">
        <v>371</v>
      </c>
      <c r="C43" t="s">
        <v>756</v>
      </c>
      <c r="G43" t="s">
        <v>104</v>
      </c>
      <c r="H43" t="s">
        <v>105</v>
      </c>
      <c r="I43">
        <v>1.00021E-2</v>
      </c>
      <c r="J43">
        <v>59.013500000000001</v>
      </c>
      <c r="K43">
        <v>25.5425</v>
      </c>
      <c r="L43">
        <v>2167.27</v>
      </c>
      <c r="M43">
        <v>785.77200000000005</v>
      </c>
      <c r="N43">
        <v>0</v>
      </c>
      <c r="O43">
        <v>0</v>
      </c>
      <c r="R43">
        <v>2033.7</v>
      </c>
      <c r="S43">
        <v>5600.87</v>
      </c>
      <c r="T43">
        <v>12062</v>
      </c>
      <c r="U43">
        <v>433.91399999999999</v>
      </c>
      <c r="V43">
        <v>23109</v>
      </c>
      <c r="W43">
        <v>29.744199999999999</v>
      </c>
      <c r="X43">
        <v>0</v>
      </c>
      <c r="Y43">
        <v>0</v>
      </c>
      <c r="Z43">
        <v>0</v>
      </c>
      <c r="AA43">
        <v>610.30799999999999</v>
      </c>
      <c r="AB43">
        <v>0</v>
      </c>
      <c r="AC43">
        <v>287.95400000000001</v>
      </c>
      <c r="AD43">
        <v>0</v>
      </c>
      <c r="AE43">
        <v>0</v>
      </c>
      <c r="AF43">
        <v>928.00599999999997</v>
      </c>
      <c r="AG43">
        <v>0</v>
      </c>
      <c r="AH43">
        <v>0</v>
      </c>
      <c r="AI43">
        <v>0</v>
      </c>
      <c r="AJ43">
        <v>0</v>
      </c>
      <c r="AK43">
        <v>0</v>
      </c>
      <c r="AL43">
        <v>0</v>
      </c>
      <c r="AM43">
        <v>0</v>
      </c>
      <c r="AN43">
        <v>0</v>
      </c>
      <c r="AO43">
        <v>0</v>
      </c>
      <c r="AP43">
        <v>0</v>
      </c>
      <c r="AQ43">
        <v>0.89</v>
      </c>
      <c r="AR43">
        <v>17.13</v>
      </c>
      <c r="AS43">
        <v>2.4</v>
      </c>
      <c r="AT43">
        <v>0</v>
      </c>
      <c r="AU43">
        <v>14.66</v>
      </c>
      <c r="AV43">
        <v>0</v>
      </c>
      <c r="AX43">
        <v>6.45</v>
      </c>
      <c r="AY43">
        <v>24.36</v>
      </c>
      <c r="AZ43">
        <v>37.51</v>
      </c>
      <c r="BA43">
        <v>1.28</v>
      </c>
      <c r="BB43">
        <v>104.68</v>
      </c>
      <c r="BC43">
        <v>35.08</v>
      </c>
      <c r="BQ43">
        <v>25.542000000000002</v>
      </c>
      <c r="BR43">
        <v>2167.4499999999998</v>
      </c>
      <c r="BS43">
        <v>785.77200000000005</v>
      </c>
      <c r="BT43">
        <v>0</v>
      </c>
      <c r="BU43">
        <v>0</v>
      </c>
      <c r="BV43">
        <v>2033.7</v>
      </c>
      <c r="BW43">
        <v>5600.89</v>
      </c>
      <c r="BX43">
        <v>12062</v>
      </c>
      <c r="BY43">
        <v>433.91399999999999</v>
      </c>
      <c r="BZ43">
        <v>23109.200000000001</v>
      </c>
      <c r="CA43">
        <v>29.7437</v>
      </c>
      <c r="CB43">
        <v>0</v>
      </c>
      <c r="CC43">
        <v>0</v>
      </c>
      <c r="CD43">
        <v>0</v>
      </c>
      <c r="CE43">
        <v>610.30799999999999</v>
      </c>
      <c r="CF43">
        <v>0</v>
      </c>
      <c r="CG43">
        <v>287.95400000000001</v>
      </c>
      <c r="CH43">
        <v>0</v>
      </c>
      <c r="CI43">
        <v>0</v>
      </c>
      <c r="CJ43">
        <v>928.00599999999997</v>
      </c>
      <c r="CK43">
        <v>0</v>
      </c>
      <c r="CL43">
        <v>0</v>
      </c>
      <c r="CM43">
        <v>0</v>
      </c>
      <c r="CN43">
        <v>0</v>
      </c>
      <c r="CO43">
        <v>0</v>
      </c>
      <c r="CP43">
        <v>0</v>
      </c>
      <c r="CQ43">
        <v>0</v>
      </c>
      <c r="CR43">
        <v>0</v>
      </c>
      <c r="CS43">
        <v>0</v>
      </c>
      <c r="CT43">
        <v>0</v>
      </c>
      <c r="CU43">
        <v>0.89</v>
      </c>
      <c r="CV43">
        <v>17.14</v>
      </c>
      <c r="CW43">
        <v>2.4</v>
      </c>
      <c r="CX43">
        <v>0</v>
      </c>
      <c r="CY43">
        <v>14.66</v>
      </c>
      <c r="CZ43">
        <v>6.45</v>
      </c>
      <c r="DA43">
        <v>24.36</v>
      </c>
      <c r="DB43">
        <v>37.51</v>
      </c>
      <c r="DC43">
        <v>1.28</v>
      </c>
      <c r="DD43">
        <v>104.69</v>
      </c>
      <c r="DE43">
        <v>35.090000000000003</v>
      </c>
      <c r="DQ43" t="s">
        <v>716</v>
      </c>
      <c r="DR43" t="s">
        <v>717</v>
      </c>
      <c r="DS43" t="s">
        <v>22</v>
      </c>
      <c r="DT43" s="23">
        <v>5.1975299999999997E-5</v>
      </c>
      <c r="DU43" s="23">
        <v>5.1975299999999997E-5</v>
      </c>
      <c r="DV43">
        <v>9.5540499999999997E-3</v>
      </c>
      <c r="DW43">
        <v>2.85042E-2</v>
      </c>
      <c r="EG43">
        <v>25.5425</v>
      </c>
      <c r="EH43">
        <v>2167.27</v>
      </c>
      <c r="EI43">
        <v>785.77200000000005</v>
      </c>
      <c r="EJ43">
        <v>0</v>
      </c>
      <c r="EK43">
        <v>0</v>
      </c>
      <c r="EL43">
        <v>0</v>
      </c>
      <c r="EN43">
        <v>2033.7</v>
      </c>
      <c r="EO43">
        <v>5600.87</v>
      </c>
      <c r="EP43">
        <v>12062</v>
      </c>
      <c r="EQ43">
        <v>433.91399999999999</v>
      </c>
      <c r="ER43">
        <v>23109</v>
      </c>
      <c r="ES43">
        <v>29.744199999999999</v>
      </c>
      <c r="ET43">
        <v>0</v>
      </c>
      <c r="EU43">
        <v>0</v>
      </c>
      <c r="EV43">
        <v>0</v>
      </c>
      <c r="EW43">
        <v>610.30799999999999</v>
      </c>
      <c r="EX43">
        <v>0</v>
      </c>
      <c r="EY43">
        <v>287.95400000000001</v>
      </c>
      <c r="EZ43">
        <v>0</v>
      </c>
      <c r="FA43">
        <v>0</v>
      </c>
      <c r="FB43">
        <v>928.00599999999997</v>
      </c>
      <c r="FC43">
        <v>0</v>
      </c>
      <c r="FD43">
        <v>0</v>
      </c>
      <c r="FE43">
        <v>0</v>
      </c>
      <c r="FF43">
        <v>0</v>
      </c>
      <c r="FG43">
        <v>0</v>
      </c>
      <c r="FH43">
        <v>0</v>
      </c>
      <c r="FI43">
        <v>0</v>
      </c>
      <c r="FJ43">
        <v>0</v>
      </c>
      <c r="FK43">
        <v>0</v>
      </c>
      <c r="FL43">
        <v>0</v>
      </c>
      <c r="FM43">
        <v>0.89</v>
      </c>
      <c r="FN43">
        <v>17.13</v>
      </c>
      <c r="FO43">
        <v>2.4</v>
      </c>
      <c r="FP43">
        <v>0</v>
      </c>
      <c r="FQ43">
        <v>14.66</v>
      </c>
      <c r="FR43">
        <v>0</v>
      </c>
      <c r="FT43">
        <v>6.45</v>
      </c>
      <c r="FU43">
        <v>24.36</v>
      </c>
      <c r="FV43">
        <v>37.51</v>
      </c>
      <c r="FW43">
        <v>1.28</v>
      </c>
      <c r="FX43">
        <v>104.68</v>
      </c>
      <c r="FY43">
        <v>0</v>
      </c>
      <c r="FZ43">
        <v>3.6818399999999998</v>
      </c>
      <c r="GA43">
        <v>8.9726299999999995E-2</v>
      </c>
      <c r="GB43">
        <v>0</v>
      </c>
      <c r="GC43">
        <v>0</v>
      </c>
      <c r="GD43">
        <v>0</v>
      </c>
      <c r="GF43">
        <v>0.30136400000000002</v>
      </c>
      <c r="GG43">
        <v>0.75144100000000003</v>
      </c>
      <c r="GH43">
        <v>1.54311</v>
      </c>
      <c r="GI43">
        <v>3.8198599999999999E-2</v>
      </c>
      <c r="GJ43">
        <v>6.4056800000000003</v>
      </c>
      <c r="GK43">
        <v>200.43700000000001</v>
      </c>
      <c r="GL43">
        <v>4238.05</v>
      </c>
      <c r="GM43">
        <v>785.77200000000005</v>
      </c>
      <c r="GN43">
        <v>0</v>
      </c>
      <c r="GO43">
        <v>0</v>
      </c>
      <c r="GP43">
        <v>5894.96</v>
      </c>
      <c r="GQ43">
        <v>6547.68</v>
      </c>
      <c r="GR43">
        <v>10697.7</v>
      </c>
      <c r="GS43">
        <v>540.49900000000002</v>
      </c>
      <c r="GT43">
        <v>28905.1</v>
      </c>
      <c r="GU43">
        <v>166.81</v>
      </c>
      <c r="GV43">
        <v>0</v>
      </c>
      <c r="GW43">
        <v>0</v>
      </c>
      <c r="GX43">
        <v>0</v>
      </c>
      <c r="GY43">
        <v>1055.28</v>
      </c>
      <c r="GZ43">
        <v>0</v>
      </c>
      <c r="HA43">
        <v>291.12400000000002</v>
      </c>
      <c r="HB43">
        <v>0</v>
      </c>
      <c r="HC43">
        <v>0</v>
      </c>
      <c r="HD43">
        <v>1513.21</v>
      </c>
      <c r="HE43">
        <v>0</v>
      </c>
      <c r="HF43">
        <v>0</v>
      </c>
      <c r="HG43">
        <v>0</v>
      </c>
      <c r="HH43">
        <v>0</v>
      </c>
      <c r="HI43">
        <v>0</v>
      </c>
      <c r="HJ43">
        <v>0</v>
      </c>
      <c r="HK43">
        <v>0</v>
      </c>
      <c r="HL43">
        <v>0</v>
      </c>
      <c r="HM43">
        <v>0</v>
      </c>
      <c r="HN43">
        <v>0</v>
      </c>
      <c r="HO43">
        <v>5.07</v>
      </c>
      <c r="HP43">
        <v>34.58</v>
      </c>
      <c r="HQ43">
        <v>2.4</v>
      </c>
      <c r="HR43">
        <v>0</v>
      </c>
      <c r="HS43">
        <v>25.35</v>
      </c>
      <c r="HT43">
        <v>18.86</v>
      </c>
      <c r="HU43">
        <v>26.98</v>
      </c>
      <c r="HV43">
        <v>33.32</v>
      </c>
      <c r="HW43">
        <v>1.53</v>
      </c>
      <c r="HX43">
        <v>148.09</v>
      </c>
      <c r="HY43">
        <v>0</v>
      </c>
      <c r="HZ43">
        <v>6.4691999999999998</v>
      </c>
      <c r="IA43">
        <v>8.9726299999999995E-2</v>
      </c>
      <c r="IB43">
        <v>0</v>
      </c>
      <c r="IC43">
        <v>0</v>
      </c>
      <c r="ID43">
        <v>0.92718</v>
      </c>
      <c r="IE43">
        <v>0.77117400000000003</v>
      </c>
      <c r="IF43">
        <v>1.42503</v>
      </c>
      <c r="IG43">
        <v>7.5326799999999999E-3</v>
      </c>
      <c r="IH43">
        <v>9.6898400000000002</v>
      </c>
      <c r="II43">
        <v>59.013500000000001</v>
      </c>
      <c r="IJ43">
        <v>0</v>
      </c>
      <c r="IK43">
        <v>59.019199999999998</v>
      </c>
    </row>
    <row r="44" spans="1:245" x14ac:dyDescent="0.25">
      <c r="A44" s="9">
        <v>42613.708981481483</v>
      </c>
      <c r="B44" t="s">
        <v>372</v>
      </c>
      <c r="C44" t="s">
        <v>757</v>
      </c>
      <c r="G44" t="s">
        <v>104</v>
      </c>
      <c r="H44" t="s">
        <v>105</v>
      </c>
      <c r="I44">
        <v>0</v>
      </c>
      <c r="J44">
        <v>57.580500000000001</v>
      </c>
      <c r="K44">
        <v>53.674500000000002</v>
      </c>
      <c r="L44">
        <v>3175.06</v>
      </c>
      <c r="M44">
        <v>785.77200000000005</v>
      </c>
      <c r="N44">
        <v>0</v>
      </c>
      <c r="O44">
        <v>0</v>
      </c>
      <c r="R44">
        <v>2033.7</v>
      </c>
      <c r="S44">
        <v>5579.89</v>
      </c>
      <c r="T44">
        <v>12062</v>
      </c>
      <c r="U44">
        <v>433.91399999999999</v>
      </c>
      <c r="V44">
        <v>24124</v>
      </c>
      <c r="W44">
        <v>62.522799999999997</v>
      </c>
      <c r="X44">
        <v>0</v>
      </c>
      <c r="Y44">
        <v>0</v>
      </c>
      <c r="Z44">
        <v>0</v>
      </c>
      <c r="AA44">
        <v>609.06299999999999</v>
      </c>
      <c r="AB44">
        <v>0</v>
      </c>
      <c r="AC44">
        <v>287.95400000000001</v>
      </c>
      <c r="AD44">
        <v>0</v>
      </c>
      <c r="AE44">
        <v>0</v>
      </c>
      <c r="AF44">
        <v>959.54</v>
      </c>
      <c r="AG44">
        <v>0</v>
      </c>
      <c r="AH44">
        <v>0</v>
      </c>
      <c r="AI44">
        <v>0</v>
      </c>
      <c r="AJ44">
        <v>0</v>
      </c>
      <c r="AK44">
        <v>0</v>
      </c>
      <c r="AL44">
        <v>0</v>
      </c>
      <c r="AM44">
        <v>0</v>
      </c>
      <c r="AN44">
        <v>0</v>
      </c>
      <c r="AO44">
        <v>0</v>
      </c>
      <c r="AP44">
        <v>0</v>
      </c>
      <c r="AQ44">
        <v>1.84</v>
      </c>
      <c r="AR44">
        <v>27.22</v>
      </c>
      <c r="AS44">
        <v>2.37</v>
      </c>
      <c r="AT44">
        <v>0</v>
      </c>
      <c r="AU44">
        <v>14.66</v>
      </c>
      <c r="AV44">
        <v>0</v>
      </c>
      <c r="AX44">
        <v>6.37</v>
      </c>
      <c r="AY44">
        <v>24.16</v>
      </c>
      <c r="AZ44">
        <v>37.08</v>
      </c>
      <c r="BA44">
        <v>1.26</v>
      </c>
      <c r="BB44">
        <v>114.96</v>
      </c>
      <c r="BC44">
        <v>46.09</v>
      </c>
      <c r="BQ44">
        <v>53.673999999999999</v>
      </c>
      <c r="BR44">
        <v>3175.19</v>
      </c>
      <c r="BS44">
        <v>785.77200000000005</v>
      </c>
      <c r="BT44">
        <v>0</v>
      </c>
      <c r="BU44">
        <v>0</v>
      </c>
      <c r="BV44">
        <v>2033.7</v>
      </c>
      <c r="BW44">
        <v>5579.9</v>
      </c>
      <c r="BX44">
        <v>12062</v>
      </c>
      <c r="BY44">
        <v>433.91399999999999</v>
      </c>
      <c r="BZ44">
        <v>24124.1</v>
      </c>
      <c r="CA44">
        <v>62.522100000000002</v>
      </c>
      <c r="CB44">
        <v>0</v>
      </c>
      <c r="CC44">
        <v>0</v>
      </c>
      <c r="CD44">
        <v>0</v>
      </c>
      <c r="CE44">
        <v>609.06299999999999</v>
      </c>
      <c r="CF44">
        <v>0</v>
      </c>
      <c r="CG44">
        <v>287.95400000000001</v>
      </c>
      <c r="CH44">
        <v>0</v>
      </c>
      <c r="CI44">
        <v>0</v>
      </c>
      <c r="CJ44">
        <v>959.54</v>
      </c>
      <c r="CK44">
        <v>0</v>
      </c>
      <c r="CL44">
        <v>0</v>
      </c>
      <c r="CM44">
        <v>0</v>
      </c>
      <c r="CN44">
        <v>0</v>
      </c>
      <c r="CO44">
        <v>0</v>
      </c>
      <c r="CP44">
        <v>0</v>
      </c>
      <c r="CQ44">
        <v>0</v>
      </c>
      <c r="CR44">
        <v>0</v>
      </c>
      <c r="CS44">
        <v>0</v>
      </c>
      <c r="CT44">
        <v>0</v>
      </c>
      <c r="CU44">
        <v>1.84</v>
      </c>
      <c r="CV44">
        <v>27.22</v>
      </c>
      <c r="CW44">
        <v>2.37</v>
      </c>
      <c r="CX44">
        <v>0</v>
      </c>
      <c r="CY44">
        <v>14.66</v>
      </c>
      <c r="CZ44">
        <v>6.37</v>
      </c>
      <c r="DA44">
        <v>24.16</v>
      </c>
      <c r="DB44">
        <v>37.08</v>
      </c>
      <c r="DC44">
        <v>1.26</v>
      </c>
      <c r="DD44">
        <v>114.96</v>
      </c>
      <c r="DE44">
        <v>46.09</v>
      </c>
      <c r="DQ44" t="s">
        <v>716</v>
      </c>
      <c r="DR44" t="s">
        <v>717</v>
      </c>
      <c r="DS44" t="s">
        <v>22</v>
      </c>
      <c r="DT44" s="23">
        <v>4.00543E-5</v>
      </c>
      <c r="DU44" s="23">
        <v>4.0531200000000003E-5</v>
      </c>
      <c r="DV44">
        <v>0</v>
      </c>
      <c r="DW44">
        <v>0</v>
      </c>
      <c r="EG44">
        <v>53.674500000000002</v>
      </c>
      <c r="EH44">
        <v>3175.06</v>
      </c>
      <c r="EI44">
        <v>785.77200000000005</v>
      </c>
      <c r="EJ44">
        <v>0</v>
      </c>
      <c r="EK44">
        <v>0</v>
      </c>
      <c r="EL44">
        <v>0</v>
      </c>
      <c r="EN44">
        <v>2033.7</v>
      </c>
      <c r="EO44">
        <v>5579.89</v>
      </c>
      <c r="EP44">
        <v>12062</v>
      </c>
      <c r="EQ44">
        <v>433.91399999999999</v>
      </c>
      <c r="ER44">
        <v>24124</v>
      </c>
      <c r="ES44">
        <v>62.522799999999997</v>
      </c>
      <c r="ET44">
        <v>0</v>
      </c>
      <c r="EU44">
        <v>0</v>
      </c>
      <c r="EV44">
        <v>0</v>
      </c>
      <c r="EW44">
        <v>609.06299999999999</v>
      </c>
      <c r="EX44">
        <v>0</v>
      </c>
      <c r="EY44">
        <v>287.95400000000001</v>
      </c>
      <c r="EZ44">
        <v>0</v>
      </c>
      <c r="FA44">
        <v>0</v>
      </c>
      <c r="FB44">
        <v>959.54</v>
      </c>
      <c r="FC44">
        <v>0</v>
      </c>
      <c r="FD44">
        <v>0</v>
      </c>
      <c r="FE44">
        <v>0</v>
      </c>
      <c r="FF44">
        <v>0</v>
      </c>
      <c r="FG44">
        <v>0</v>
      </c>
      <c r="FH44">
        <v>0</v>
      </c>
      <c r="FI44">
        <v>0</v>
      </c>
      <c r="FJ44">
        <v>0</v>
      </c>
      <c r="FK44">
        <v>0</v>
      </c>
      <c r="FL44">
        <v>0</v>
      </c>
      <c r="FM44">
        <v>1.84</v>
      </c>
      <c r="FN44">
        <v>27.22</v>
      </c>
      <c r="FO44">
        <v>2.37</v>
      </c>
      <c r="FP44">
        <v>0</v>
      </c>
      <c r="FQ44">
        <v>14.66</v>
      </c>
      <c r="FR44">
        <v>0</v>
      </c>
      <c r="FT44">
        <v>6.37</v>
      </c>
      <c r="FU44">
        <v>24.16</v>
      </c>
      <c r="FV44">
        <v>37.08</v>
      </c>
      <c r="FW44">
        <v>1.26</v>
      </c>
      <c r="FX44">
        <v>114.96</v>
      </c>
      <c r="FY44">
        <v>0</v>
      </c>
      <c r="FZ44">
        <v>5.5484</v>
      </c>
      <c r="GA44">
        <v>8.9726299999999995E-2</v>
      </c>
      <c r="GB44">
        <v>0</v>
      </c>
      <c r="GC44">
        <v>0</v>
      </c>
      <c r="GD44">
        <v>0</v>
      </c>
      <c r="GF44">
        <v>0.30136400000000002</v>
      </c>
      <c r="GG44">
        <v>0.75509499999999996</v>
      </c>
      <c r="GH44">
        <v>1.54311</v>
      </c>
      <c r="GI44">
        <v>3.8198599999999999E-2</v>
      </c>
      <c r="GJ44">
        <v>8.2758900000000004</v>
      </c>
      <c r="GK44">
        <v>325.18400000000003</v>
      </c>
      <c r="GL44">
        <v>6261.79</v>
      </c>
      <c r="GM44">
        <v>785.77200000000005</v>
      </c>
      <c r="GN44">
        <v>0</v>
      </c>
      <c r="GO44">
        <v>0</v>
      </c>
      <c r="GP44">
        <v>5894.96</v>
      </c>
      <c r="GQ44">
        <v>6547.68</v>
      </c>
      <c r="GR44">
        <v>10697.7</v>
      </c>
      <c r="GS44">
        <v>540.49900000000002</v>
      </c>
      <c r="GT44">
        <v>31053.599999999999</v>
      </c>
      <c r="GU44">
        <v>270.70999999999998</v>
      </c>
      <c r="GV44">
        <v>0</v>
      </c>
      <c r="GW44">
        <v>0</v>
      </c>
      <c r="GX44">
        <v>0</v>
      </c>
      <c r="GY44">
        <v>1053.72</v>
      </c>
      <c r="GZ44">
        <v>0</v>
      </c>
      <c r="HA44">
        <v>291.12400000000002</v>
      </c>
      <c r="HB44">
        <v>0</v>
      </c>
      <c r="HC44">
        <v>0</v>
      </c>
      <c r="HD44">
        <v>1615.55</v>
      </c>
      <c r="HE44">
        <v>0</v>
      </c>
      <c r="HF44">
        <v>0</v>
      </c>
      <c r="HG44">
        <v>0</v>
      </c>
      <c r="HH44">
        <v>0</v>
      </c>
      <c r="HI44">
        <v>0</v>
      </c>
      <c r="HJ44">
        <v>0</v>
      </c>
      <c r="HK44">
        <v>0</v>
      </c>
      <c r="HL44">
        <v>0</v>
      </c>
      <c r="HM44">
        <v>0</v>
      </c>
      <c r="HN44">
        <v>0</v>
      </c>
      <c r="HO44">
        <v>8.14</v>
      </c>
      <c r="HP44">
        <v>55.34</v>
      </c>
      <c r="HQ44">
        <v>2.37</v>
      </c>
      <c r="HR44">
        <v>0</v>
      </c>
      <c r="HS44">
        <v>25.36</v>
      </c>
      <c r="HT44">
        <v>18.649999999999999</v>
      </c>
      <c r="HU44">
        <v>26.78</v>
      </c>
      <c r="HV44">
        <v>33</v>
      </c>
      <c r="HW44">
        <v>1.51</v>
      </c>
      <c r="HX44">
        <v>171.15</v>
      </c>
      <c r="HY44">
        <v>0</v>
      </c>
      <c r="HZ44">
        <v>9.4844899999999992</v>
      </c>
      <c r="IA44">
        <v>8.9726299999999995E-2</v>
      </c>
      <c r="IB44">
        <v>0</v>
      </c>
      <c r="IC44">
        <v>0</v>
      </c>
      <c r="ID44">
        <v>0.92718</v>
      </c>
      <c r="IE44">
        <v>0.77117400000000003</v>
      </c>
      <c r="IF44">
        <v>1.42503</v>
      </c>
      <c r="IG44">
        <v>7.5326799999999999E-3</v>
      </c>
      <c r="IH44">
        <v>12.7051</v>
      </c>
      <c r="II44">
        <v>57.580500000000001</v>
      </c>
      <c r="IJ44">
        <v>0</v>
      </c>
      <c r="IK44">
        <v>57.580500000000001</v>
      </c>
    </row>
    <row r="45" spans="1:245" x14ac:dyDescent="0.25">
      <c r="A45" s="9">
        <v>42613.708993055552</v>
      </c>
      <c r="B45" t="s">
        <v>373</v>
      </c>
      <c r="C45" t="s">
        <v>758</v>
      </c>
      <c r="G45" t="s">
        <v>104</v>
      </c>
      <c r="H45" t="s">
        <v>105</v>
      </c>
      <c r="I45">
        <v>0</v>
      </c>
      <c r="J45">
        <v>56.029699999999998</v>
      </c>
      <c r="K45">
        <v>68.168599999999998</v>
      </c>
      <c r="L45">
        <v>3834.01</v>
      </c>
      <c r="M45">
        <v>785.77200000000005</v>
      </c>
      <c r="N45">
        <v>0</v>
      </c>
      <c r="O45">
        <v>0</v>
      </c>
      <c r="R45">
        <v>2033.7</v>
      </c>
      <c r="S45">
        <v>5585.71</v>
      </c>
      <c r="T45">
        <v>12062</v>
      </c>
      <c r="U45">
        <v>433.91399999999999</v>
      </c>
      <c r="V45">
        <v>24803.200000000001</v>
      </c>
      <c r="W45">
        <v>79.409899999999993</v>
      </c>
      <c r="X45">
        <v>0</v>
      </c>
      <c r="Y45">
        <v>0</v>
      </c>
      <c r="Z45">
        <v>0</v>
      </c>
      <c r="AA45">
        <v>604.34299999999996</v>
      </c>
      <c r="AB45">
        <v>0</v>
      </c>
      <c r="AC45">
        <v>287.95400000000001</v>
      </c>
      <c r="AD45">
        <v>0</v>
      </c>
      <c r="AE45">
        <v>0</v>
      </c>
      <c r="AF45">
        <v>971.70699999999999</v>
      </c>
      <c r="AG45">
        <v>0</v>
      </c>
      <c r="AH45">
        <v>0</v>
      </c>
      <c r="AI45">
        <v>0</v>
      </c>
      <c r="AJ45">
        <v>0</v>
      </c>
      <c r="AK45">
        <v>0</v>
      </c>
      <c r="AL45">
        <v>0</v>
      </c>
      <c r="AM45">
        <v>0</v>
      </c>
      <c r="AN45">
        <v>0</v>
      </c>
      <c r="AO45">
        <v>0</v>
      </c>
      <c r="AP45">
        <v>0</v>
      </c>
      <c r="AQ45">
        <v>2.3199999999999998</v>
      </c>
      <c r="AR45">
        <v>27.73</v>
      </c>
      <c r="AS45">
        <v>2.37</v>
      </c>
      <c r="AT45">
        <v>0</v>
      </c>
      <c r="AU45">
        <v>14.57</v>
      </c>
      <c r="AV45">
        <v>0</v>
      </c>
      <c r="AX45">
        <v>6.29</v>
      </c>
      <c r="AY45">
        <v>24.11</v>
      </c>
      <c r="AZ45">
        <v>36.92</v>
      </c>
      <c r="BA45">
        <v>1.25</v>
      </c>
      <c r="BB45">
        <v>115.56</v>
      </c>
      <c r="BC45">
        <v>46.99</v>
      </c>
      <c r="BQ45">
        <v>68.168099999999995</v>
      </c>
      <c r="BR45">
        <v>3834.13</v>
      </c>
      <c r="BS45">
        <v>785.77200000000005</v>
      </c>
      <c r="BT45">
        <v>0</v>
      </c>
      <c r="BU45">
        <v>0</v>
      </c>
      <c r="BV45">
        <v>2033.7</v>
      </c>
      <c r="BW45">
        <v>5585.71</v>
      </c>
      <c r="BX45">
        <v>12062</v>
      </c>
      <c r="BY45">
        <v>433.91399999999999</v>
      </c>
      <c r="BZ45">
        <v>24803.4</v>
      </c>
      <c r="CA45">
        <v>79.409400000000005</v>
      </c>
      <c r="CB45">
        <v>0</v>
      </c>
      <c r="CC45">
        <v>0</v>
      </c>
      <c r="CD45">
        <v>0</v>
      </c>
      <c r="CE45">
        <v>604.34299999999996</v>
      </c>
      <c r="CF45">
        <v>0</v>
      </c>
      <c r="CG45">
        <v>287.95400000000001</v>
      </c>
      <c r="CH45">
        <v>0</v>
      </c>
      <c r="CI45">
        <v>0</v>
      </c>
      <c r="CJ45">
        <v>971.70600000000002</v>
      </c>
      <c r="CK45">
        <v>0</v>
      </c>
      <c r="CL45">
        <v>0</v>
      </c>
      <c r="CM45">
        <v>0</v>
      </c>
      <c r="CN45">
        <v>0</v>
      </c>
      <c r="CO45">
        <v>0</v>
      </c>
      <c r="CP45">
        <v>0</v>
      </c>
      <c r="CQ45">
        <v>0</v>
      </c>
      <c r="CR45">
        <v>0</v>
      </c>
      <c r="CS45">
        <v>0</v>
      </c>
      <c r="CT45">
        <v>0</v>
      </c>
      <c r="CU45">
        <v>2.3199999999999998</v>
      </c>
      <c r="CV45">
        <v>27.73</v>
      </c>
      <c r="CW45">
        <v>2.37</v>
      </c>
      <c r="CX45">
        <v>0</v>
      </c>
      <c r="CY45">
        <v>14.57</v>
      </c>
      <c r="CZ45">
        <v>6.29</v>
      </c>
      <c r="DA45">
        <v>24.11</v>
      </c>
      <c r="DB45">
        <v>36.92</v>
      </c>
      <c r="DC45">
        <v>1.25</v>
      </c>
      <c r="DD45">
        <v>115.56</v>
      </c>
      <c r="DE45">
        <v>46.99</v>
      </c>
      <c r="DQ45" t="s">
        <v>716</v>
      </c>
      <c r="DR45" t="s">
        <v>717</v>
      </c>
      <c r="DS45" t="s">
        <v>22</v>
      </c>
      <c r="DT45" s="23">
        <v>2.95639E-5</v>
      </c>
      <c r="DU45" s="23">
        <v>2.9087100000000001E-5</v>
      </c>
      <c r="DV45">
        <v>0</v>
      </c>
      <c r="DW45">
        <v>0</v>
      </c>
      <c r="EG45">
        <v>68.168599999999998</v>
      </c>
      <c r="EH45">
        <v>3834.01</v>
      </c>
      <c r="EI45">
        <v>785.77200000000005</v>
      </c>
      <c r="EJ45">
        <v>0</v>
      </c>
      <c r="EK45">
        <v>0</v>
      </c>
      <c r="EL45">
        <v>0</v>
      </c>
      <c r="EN45">
        <v>2033.7</v>
      </c>
      <c r="EO45">
        <v>5585.71</v>
      </c>
      <c r="EP45">
        <v>12062</v>
      </c>
      <c r="EQ45">
        <v>433.91399999999999</v>
      </c>
      <c r="ER45">
        <v>24803.200000000001</v>
      </c>
      <c r="ES45">
        <v>79.409899999999993</v>
      </c>
      <c r="ET45">
        <v>0</v>
      </c>
      <c r="EU45">
        <v>0</v>
      </c>
      <c r="EV45">
        <v>0</v>
      </c>
      <c r="EW45">
        <v>604.34299999999996</v>
      </c>
      <c r="EX45">
        <v>0</v>
      </c>
      <c r="EY45">
        <v>287.95400000000001</v>
      </c>
      <c r="EZ45">
        <v>0</v>
      </c>
      <c r="FA45">
        <v>0</v>
      </c>
      <c r="FB45">
        <v>971.70699999999999</v>
      </c>
      <c r="FC45">
        <v>0</v>
      </c>
      <c r="FD45">
        <v>0</v>
      </c>
      <c r="FE45">
        <v>0</v>
      </c>
      <c r="FF45">
        <v>0</v>
      </c>
      <c r="FG45">
        <v>0</v>
      </c>
      <c r="FH45">
        <v>0</v>
      </c>
      <c r="FI45">
        <v>0</v>
      </c>
      <c r="FJ45">
        <v>0</v>
      </c>
      <c r="FK45">
        <v>0</v>
      </c>
      <c r="FL45">
        <v>0</v>
      </c>
      <c r="FM45">
        <v>2.3199999999999998</v>
      </c>
      <c r="FN45">
        <v>27.73</v>
      </c>
      <c r="FO45">
        <v>2.37</v>
      </c>
      <c r="FP45">
        <v>0</v>
      </c>
      <c r="FQ45">
        <v>14.57</v>
      </c>
      <c r="FR45">
        <v>0</v>
      </c>
      <c r="FT45">
        <v>6.29</v>
      </c>
      <c r="FU45">
        <v>24.11</v>
      </c>
      <c r="FV45">
        <v>36.92</v>
      </c>
      <c r="FW45">
        <v>1.25</v>
      </c>
      <c r="FX45">
        <v>115.56</v>
      </c>
      <c r="FY45">
        <v>0</v>
      </c>
      <c r="FZ45">
        <v>5.5297000000000001</v>
      </c>
      <c r="GA45">
        <v>8.9726299999999995E-2</v>
      </c>
      <c r="GB45">
        <v>0</v>
      </c>
      <c r="GC45">
        <v>0</v>
      </c>
      <c r="GD45">
        <v>0</v>
      </c>
      <c r="GF45">
        <v>0.30136400000000002</v>
      </c>
      <c r="GG45">
        <v>0.75569699999999995</v>
      </c>
      <c r="GH45">
        <v>1.54311</v>
      </c>
      <c r="GI45">
        <v>3.8198599999999999E-2</v>
      </c>
      <c r="GJ45">
        <v>8.2577999999999996</v>
      </c>
      <c r="GK45">
        <v>370.08</v>
      </c>
      <c r="GL45">
        <v>7899.94</v>
      </c>
      <c r="GM45">
        <v>785.77200000000005</v>
      </c>
      <c r="GN45">
        <v>0</v>
      </c>
      <c r="GO45">
        <v>0</v>
      </c>
      <c r="GP45">
        <v>5894.96</v>
      </c>
      <c r="GQ45">
        <v>6547.68</v>
      </c>
      <c r="GR45">
        <v>10697.7</v>
      </c>
      <c r="GS45">
        <v>540.49900000000002</v>
      </c>
      <c r="GT45">
        <v>32736.7</v>
      </c>
      <c r="GU45">
        <v>308.10000000000002</v>
      </c>
      <c r="GV45">
        <v>0</v>
      </c>
      <c r="GW45">
        <v>0</v>
      </c>
      <c r="GX45">
        <v>0</v>
      </c>
      <c r="GY45">
        <v>1048.3399999999999</v>
      </c>
      <c r="GZ45">
        <v>0</v>
      </c>
      <c r="HA45">
        <v>291.12400000000002</v>
      </c>
      <c r="HB45">
        <v>0</v>
      </c>
      <c r="HC45">
        <v>0</v>
      </c>
      <c r="HD45">
        <v>1647.57</v>
      </c>
      <c r="HE45">
        <v>0</v>
      </c>
      <c r="HF45">
        <v>0</v>
      </c>
      <c r="HG45">
        <v>0</v>
      </c>
      <c r="HH45">
        <v>0</v>
      </c>
      <c r="HI45">
        <v>0</v>
      </c>
      <c r="HJ45">
        <v>0</v>
      </c>
      <c r="HK45">
        <v>0</v>
      </c>
      <c r="HL45">
        <v>0</v>
      </c>
      <c r="HM45">
        <v>0</v>
      </c>
      <c r="HN45">
        <v>0</v>
      </c>
      <c r="HO45">
        <v>9.26</v>
      </c>
      <c r="HP45">
        <v>60.87</v>
      </c>
      <c r="HQ45">
        <v>2.37</v>
      </c>
      <c r="HR45">
        <v>0</v>
      </c>
      <c r="HS45">
        <v>25.28</v>
      </c>
      <c r="HT45">
        <v>18.45</v>
      </c>
      <c r="HU45">
        <v>26.75</v>
      </c>
      <c r="HV45">
        <v>32.86</v>
      </c>
      <c r="HW45">
        <v>1.49</v>
      </c>
      <c r="HX45">
        <v>177.33</v>
      </c>
      <c r="HY45">
        <v>0</v>
      </c>
      <c r="HZ45">
        <v>10.250500000000001</v>
      </c>
      <c r="IA45">
        <v>8.9726299999999995E-2</v>
      </c>
      <c r="IB45">
        <v>0</v>
      </c>
      <c r="IC45">
        <v>0</v>
      </c>
      <c r="ID45">
        <v>0.92718</v>
      </c>
      <c r="IE45">
        <v>0.77117400000000003</v>
      </c>
      <c r="IF45">
        <v>1.42503</v>
      </c>
      <c r="IG45">
        <v>7.5326799999999999E-3</v>
      </c>
      <c r="IH45">
        <v>13.4712</v>
      </c>
      <c r="II45">
        <v>56.029699999999998</v>
      </c>
      <c r="IJ45">
        <v>0</v>
      </c>
      <c r="IK45">
        <v>56.029699999999998</v>
      </c>
    </row>
    <row r="46" spans="1:245" x14ac:dyDescent="0.25">
      <c r="A46" s="9">
        <v>42613.708831018521</v>
      </c>
      <c r="B46" t="s">
        <v>374</v>
      </c>
      <c r="C46" t="s">
        <v>759</v>
      </c>
      <c r="G46" t="s">
        <v>104</v>
      </c>
      <c r="H46" t="s">
        <v>105</v>
      </c>
      <c r="I46">
        <v>0</v>
      </c>
      <c r="J46">
        <v>56.161799999999999</v>
      </c>
      <c r="K46">
        <v>332.48899999999998</v>
      </c>
      <c r="L46">
        <v>6190.11</v>
      </c>
      <c r="M46">
        <v>785.77200000000005</v>
      </c>
      <c r="N46">
        <v>0</v>
      </c>
      <c r="O46">
        <v>0</v>
      </c>
      <c r="R46">
        <v>2033.7</v>
      </c>
      <c r="S46">
        <v>5543.01</v>
      </c>
      <c r="T46">
        <v>12062</v>
      </c>
      <c r="U46">
        <v>433.91399999999999</v>
      </c>
      <c r="V46">
        <v>27381</v>
      </c>
      <c r="W46">
        <v>387.22899999999998</v>
      </c>
      <c r="X46">
        <v>0</v>
      </c>
      <c r="Y46">
        <v>0</v>
      </c>
      <c r="Z46">
        <v>0</v>
      </c>
      <c r="AA46">
        <v>615.9</v>
      </c>
      <c r="AB46">
        <v>0</v>
      </c>
      <c r="AC46">
        <v>287.95400000000001</v>
      </c>
      <c r="AD46">
        <v>0</v>
      </c>
      <c r="AE46">
        <v>0</v>
      </c>
      <c r="AF46">
        <v>1291.08</v>
      </c>
      <c r="AG46">
        <v>0</v>
      </c>
      <c r="AH46">
        <v>0</v>
      </c>
      <c r="AI46">
        <v>0</v>
      </c>
      <c r="AJ46">
        <v>0</v>
      </c>
      <c r="AK46">
        <v>0</v>
      </c>
      <c r="AL46">
        <v>0</v>
      </c>
      <c r="AM46">
        <v>0</v>
      </c>
      <c r="AN46">
        <v>0</v>
      </c>
      <c r="AO46">
        <v>0</v>
      </c>
      <c r="AP46">
        <v>0</v>
      </c>
      <c r="AQ46">
        <v>11.34</v>
      </c>
      <c r="AR46">
        <v>44.66</v>
      </c>
      <c r="AS46">
        <v>2.4700000000000002</v>
      </c>
      <c r="AT46">
        <v>0</v>
      </c>
      <c r="AU46">
        <v>14.87</v>
      </c>
      <c r="AV46">
        <v>0</v>
      </c>
      <c r="AX46">
        <v>6.7</v>
      </c>
      <c r="AY46">
        <v>24.95</v>
      </c>
      <c r="AZ46">
        <v>38.71</v>
      </c>
      <c r="BA46">
        <v>1.32</v>
      </c>
      <c r="BB46">
        <v>145.02000000000001</v>
      </c>
      <c r="BC46">
        <v>73.34</v>
      </c>
      <c r="BQ46">
        <v>332.48899999999998</v>
      </c>
      <c r="BR46">
        <v>6190.24</v>
      </c>
      <c r="BS46">
        <v>785.77200000000005</v>
      </c>
      <c r="BT46">
        <v>0</v>
      </c>
      <c r="BU46">
        <v>0</v>
      </c>
      <c r="BV46">
        <v>2033.7</v>
      </c>
      <c r="BW46">
        <v>5543.01</v>
      </c>
      <c r="BX46">
        <v>12062</v>
      </c>
      <c r="BY46">
        <v>433.91399999999999</v>
      </c>
      <c r="BZ46">
        <v>27381.1</v>
      </c>
      <c r="CA46">
        <v>387.22800000000001</v>
      </c>
      <c r="CB46">
        <v>0</v>
      </c>
      <c r="CC46">
        <v>0</v>
      </c>
      <c r="CD46">
        <v>0</v>
      </c>
      <c r="CE46">
        <v>615.9</v>
      </c>
      <c r="CF46">
        <v>0</v>
      </c>
      <c r="CG46">
        <v>287.95400000000001</v>
      </c>
      <c r="CH46">
        <v>0</v>
      </c>
      <c r="CI46">
        <v>0</v>
      </c>
      <c r="CJ46">
        <v>1291.08</v>
      </c>
      <c r="CK46">
        <v>0</v>
      </c>
      <c r="CL46">
        <v>0</v>
      </c>
      <c r="CM46">
        <v>0</v>
      </c>
      <c r="CN46">
        <v>0</v>
      </c>
      <c r="CO46">
        <v>0</v>
      </c>
      <c r="CP46">
        <v>0</v>
      </c>
      <c r="CQ46">
        <v>0</v>
      </c>
      <c r="CR46">
        <v>0</v>
      </c>
      <c r="CS46">
        <v>0</v>
      </c>
      <c r="CT46">
        <v>0</v>
      </c>
      <c r="CU46">
        <v>11.34</v>
      </c>
      <c r="CV46">
        <v>44.66</v>
      </c>
      <c r="CW46">
        <v>2.4700000000000002</v>
      </c>
      <c r="CX46">
        <v>0</v>
      </c>
      <c r="CY46">
        <v>14.87</v>
      </c>
      <c r="CZ46">
        <v>6.7</v>
      </c>
      <c r="DA46">
        <v>24.95</v>
      </c>
      <c r="DB46">
        <v>38.71</v>
      </c>
      <c r="DC46">
        <v>1.32</v>
      </c>
      <c r="DD46">
        <v>145.02000000000001</v>
      </c>
      <c r="DE46">
        <v>73.34</v>
      </c>
      <c r="DQ46" t="s">
        <v>716</v>
      </c>
      <c r="DR46" t="s">
        <v>717</v>
      </c>
      <c r="DS46" t="s">
        <v>22</v>
      </c>
      <c r="DT46" s="23">
        <v>8.0108600000000001E-5</v>
      </c>
      <c r="DU46" s="23">
        <v>8.0108600000000001E-5</v>
      </c>
      <c r="DV46">
        <v>0</v>
      </c>
      <c r="DW46">
        <v>0</v>
      </c>
      <c r="EG46">
        <v>332.48899999999998</v>
      </c>
      <c r="EH46">
        <v>6190.11</v>
      </c>
      <c r="EI46">
        <v>785.77200000000005</v>
      </c>
      <c r="EJ46">
        <v>0</v>
      </c>
      <c r="EK46">
        <v>0</v>
      </c>
      <c r="EL46">
        <v>0</v>
      </c>
      <c r="EN46">
        <v>2033.7</v>
      </c>
      <c r="EO46">
        <v>5543.01</v>
      </c>
      <c r="EP46">
        <v>12062</v>
      </c>
      <c r="EQ46">
        <v>433.91399999999999</v>
      </c>
      <c r="ER46">
        <v>27381</v>
      </c>
      <c r="ES46">
        <v>387.22899999999998</v>
      </c>
      <c r="ET46">
        <v>0</v>
      </c>
      <c r="EU46">
        <v>0</v>
      </c>
      <c r="EV46">
        <v>0</v>
      </c>
      <c r="EW46">
        <v>615.9</v>
      </c>
      <c r="EX46">
        <v>0</v>
      </c>
      <c r="EY46">
        <v>287.95400000000001</v>
      </c>
      <c r="EZ46">
        <v>0</v>
      </c>
      <c r="FA46">
        <v>0</v>
      </c>
      <c r="FB46">
        <v>1291.08</v>
      </c>
      <c r="FC46">
        <v>0</v>
      </c>
      <c r="FD46">
        <v>0</v>
      </c>
      <c r="FE46">
        <v>0</v>
      </c>
      <c r="FF46">
        <v>0</v>
      </c>
      <c r="FG46">
        <v>0</v>
      </c>
      <c r="FH46">
        <v>0</v>
      </c>
      <c r="FI46">
        <v>0</v>
      </c>
      <c r="FJ46">
        <v>0</v>
      </c>
      <c r="FK46">
        <v>0</v>
      </c>
      <c r="FL46">
        <v>0</v>
      </c>
      <c r="FM46">
        <v>11.34</v>
      </c>
      <c r="FN46">
        <v>44.66</v>
      </c>
      <c r="FO46">
        <v>2.4700000000000002</v>
      </c>
      <c r="FP46">
        <v>0</v>
      </c>
      <c r="FQ46">
        <v>14.87</v>
      </c>
      <c r="FR46">
        <v>0</v>
      </c>
      <c r="FT46">
        <v>6.7</v>
      </c>
      <c r="FU46">
        <v>24.95</v>
      </c>
      <c r="FV46">
        <v>38.71</v>
      </c>
      <c r="FW46">
        <v>1.32</v>
      </c>
      <c r="FX46">
        <v>145.02000000000001</v>
      </c>
      <c r="FY46">
        <v>0</v>
      </c>
      <c r="FZ46">
        <v>6.68065</v>
      </c>
      <c r="GA46">
        <v>8.9726299999999995E-2</v>
      </c>
      <c r="GB46">
        <v>0</v>
      </c>
      <c r="GC46">
        <v>0</v>
      </c>
      <c r="GD46">
        <v>0</v>
      </c>
      <c r="GF46">
        <v>0.30136400000000002</v>
      </c>
      <c r="GG46">
        <v>0.75359500000000001</v>
      </c>
      <c r="GH46">
        <v>1.54311</v>
      </c>
      <c r="GI46">
        <v>3.8198599999999999E-2</v>
      </c>
      <c r="GJ46">
        <v>9.4066500000000008</v>
      </c>
      <c r="GK46">
        <v>1038.6500000000001</v>
      </c>
      <c r="GL46">
        <v>12457.1</v>
      </c>
      <c r="GM46">
        <v>785.77200000000005</v>
      </c>
      <c r="GN46">
        <v>0</v>
      </c>
      <c r="GO46">
        <v>0</v>
      </c>
      <c r="GP46">
        <v>5894.96</v>
      </c>
      <c r="GQ46">
        <v>6547.68</v>
      </c>
      <c r="GR46">
        <v>10697.7</v>
      </c>
      <c r="GS46">
        <v>540.49900000000002</v>
      </c>
      <c r="GT46">
        <v>37962.400000000001</v>
      </c>
      <c r="GU46">
        <v>864.495</v>
      </c>
      <c r="GV46">
        <v>0</v>
      </c>
      <c r="GW46">
        <v>0</v>
      </c>
      <c r="GX46">
        <v>0</v>
      </c>
      <c r="GY46">
        <v>1058.55</v>
      </c>
      <c r="GZ46">
        <v>0</v>
      </c>
      <c r="HA46">
        <v>291.12400000000002</v>
      </c>
      <c r="HB46">
        <v>0</v>
      </c>
      <c r="HC46">
        <v>0</v>
      </c>
      <c r="HD46">
        <v>2214.17</v>
      </c>
      <c r="HE46">
        <v>0</v>
      </c>
      <c r="HF46">
        <v>0</v>
      </c>
      <c r="HG46">
        <v>0</v>
      </c>
      <c r="HH46">
        <v>0</v>
      </c>
      <c r="HI46">
        <v>0</v>
      </c>
      <c r="HJ46">
        <v>0</v>
      </c>
      <c r="HK46">
        <v>0</v>
      </c>
      <c r="HL46">
        <v>0</v>
      </c>
      <c r="HM46">
        <v>0</v>
      </c>
      <c r="HN46">
        <v>0</v>
      </c>
      <c r="HO46">
        <v>26.02</v>
      </c>
      <c r="HP46">
        <v>84.37</v>
      </c>
      <c r="HQ46">
        <v>2.4700000000000002</v>
      </c>
      <c r="HR46">
        <v>0</v>
      </c>
      <c r="HS46">
        <v>25.55</v>
      </c>
      <c r="HT46">
        <v>19.739999999999998</v>
      </c>
      <c r="HU46">
        <v>27.62</v>
      </c>
      <c r="HV46">
        <v>34.61</v>
      </c>
      <c r="HW46">
        <v>1.57</v>
      </c>
      <c r="HX46">
        <v>221.95</v>
      </c>
      <c r="HY46">
        <v>0</v>
      </c>
      <c r="HZ46">
        <v>11.447100000000001</v>
      </c>
      <c r="IA46">
        <v>8.9726299999999995E-2</v>
      </c>
      <c r="IB46">
        <v>0</v>
      </c>
      <c r="IC46">
        <v>0</v>
      </c>
      <c r="ID46">
        <v>0.92718</v>
      </c>
      <c r="IE46">
        <v>0.77117400000000003</v>
      </c>
      <c r="IF46">
        <v>1.42503</v>
      </c>
      <c r="IG46">
        <v>7.5326799999999999E-3</v>
      </c>
      <c r="IH46">
        <v>14.6678</v>
      </c>
      <c r="II46">
        <v>56.161799999999999</v>
      </c>
      <c r="IJ46">
        <v>0</v>
      </c>
      <c r="IK46">
        <v>56.161799999999999</v>
      </c>
    </row>
    <row r="47" spans="1:245" x14ac:dyDescent="0.25">
      <c r="A47" s="9">
        <v>42613.708831018521</v>
      </c>
      <c r="B47" t="s">
        <v>375</v>
      </c>
      <c r="C47" t="s">
        <v>760</v>
      </c>
      <c r="G47" t="s">
        <v>104</v>
      </c>
      <c r="H47" t="s">
        <v>105</v>
      </c>
      <c r="I47">
        <v>0</v>
      </c>
      <c r="J47">
        <v>55.641399999999997</v>
      </c>
      <c r="K47">
        <v>325.666</v>
      </c>
      <c r="L47">
        <v>2661.1</v>
      </c>
      <c r="M47">
        <v>785.77200000000005</v>
      </c>
      <c r="N47">
        <v>0</v>
      </c>
      <c r="O47">
        <v>0</v>
      </c>
      <c r="R47">
        <v>2033.7</v>
      </c>
      <c r="S47">
        <v>5501.42</v>
      </c>
      <c r="T47">
        <v>12062</v>
      </c>
      <c r="U47">
        <v>433.91399999999999</v>
      </c>
      <c r="V47">
        <v>23803.5</v>
      </c>
      <c r="W47">
        <v>379.22500000000002</v>
      </c>
      <c r="X47">
        <v>0</v>
      </c>
      <c r="Y47">
        <v>0</v>
      </c>
      <c r="Z47">
        <v>0</v>
      </c>
      <c r="AA47">
        <v>647.79700000000003</v>
      </c>
      <c r="AB47">
        <v>0</v>
      </c>
      <c r="AC47">
        <v>287.95400000000001</v>
      </c>
      <c r="AD47">
        <v>0</v>
      </c>
      <c r="AE47">
        <v>0</v>
      </c>
      <c r="AF47">
        <v>1314.98</v>
      </c>
      <c r="AG47">
        <v>0</v>
      </c>
      <c r="AH47">
        <v>0</v>
      </c>
      <c r="AI47">
        <v>0</v>
      </c>
      <c r="AJ47">
        <v>0</v>
      </c>
      <c r="AK47">
        <v>0</v>
      </c>
      <c r="AL47">
        <v>0</v>
      </c>
      <c r="AM47">
        <v>0</v>
      </c>
      <c r="AN47">
        <v>0</v>
      </c>
      <c r="AO47">
        <v>0</v>
      </c>
      <c r="AP47">
        <v>0</v>
      </c>
      <c r="AQ47">
        <v>11.15</v>
      </c>
      <c r="AR47">
        <v>27.7</v>
      </c>
      <c r="AS47">
        <v>2.4700000000000002</v>
      </c>
      <c r="AT47">
        <v>0</v>
      </c>
      <c r="AU47">
        <v>15.55</v>
      </c>
      <c r="AV47">
        <v>0</v>
      </c>
      <c r="AX47">
        <v>6.74</v>
      </c>
      <c r="AY47">
        <v>24.8</v>
      </c>
      <c r="AZ47">
        <v>38.78</v>
      </c>
      <c r="BA47">
        <v>1.33</v>
      </c>
      <c r="BB47">
        <v>128.52000000000001</v>
      </c>
      <c r="BC47">
        <v>56.87</v>
      </c>
      <c r="BQ47">
        <v>325.666</v>
      </c>
      <c r="BR47">
        <v>2661.26</v>
      </c>
      <c r="BS47">
        <v>785.77200000000005</v>
      </c>
      <c r="BT47">
        <v>0</v>
      </c>
      <c r="BU47">
        <v>0</v>
      </c>
      <c r="BV47">
        <v>2033.7</v>
      </c>
      <c r="BW47">
        <v>5501.43</v>
      </c>
      <c r="BX47">
        <v>12062</v>
      </c>
      <c r="BY47">
        <v>433.91399999999999</v>
      </c>
      <c r="BZ47">
        <v>23803.7</v>
      </c>
      <c r="CA47">
        <v>379.22399999999999</v>
      </c>
      <c r="CB47">
        <v>0</v>
      </c>
      <c r="CC47">
        <v>0</v>
      </c>
      <c r="CD47">
        <v>0</v>
      </c>
      <c r="CE47">
        <v>647.79700000000003</v>
      </c>
      <c r="CF47">
        <v>0</v>
      </c>
      <c r="CG47">
        <v>287.95400000000001</v>
      </c>
      <c r="CH47">
        <v>0</v>
      </c>
      <c r="CI47">
        <v>0</v>
      </c>
      <c r="CJ47">
        <v>1314.98</v>
      </c>
      <c r="CK47">
        <v>0</v>
      </c>
      <c r="CL47">
        <v>0</v>
      </c>
      <c r="CM47">
        <v>0</v>
      </c>
      <c r="CN47">
        <v>0</v>
      </c>
      <c r="CO47">
        <v>0</v>
      </c>
      <c r="CP47">
        <v>0</v>
      </c>
      <c r="CQ47">
        <v>0</v>
      </c>
      <c r="CR47">
        <v>0</v>
      </c>
      <c r="CS47">
        <v>0</v>
      </c>
      <c r="CT47">
        <v>0</v>
      </c>
      <c r="CU47">
        <v>11.15</v>
      </c>
      <c r="CV47">
        <v>27.7</v>
      </c>
      <c r="CW47">
        <v>2.4700000000000002</v>
      </c>
      <c r="CX47">
        <v>0</v>
      </c>
      <c r="CY47">
        <v>15.55</v>
      </c>
      <c r="CZ47">
        <v>6.74</v>
      </c>
      <c r="DA47">
        <v>24.8</v>
      </c>
      <c r="DB47">
        <v>38.78</v>
      </c>
      <c r="DC47">
        <v>1.33</v>
      </c>
      <c r="DD47">
        <v>128.52000000000001</v>
      </c>
      <c r="DE47">
        <v>56.87</v>
      </c>
      <c r="DQ47" t="s">
        <v>716</v>
      </c>
      <c r="DR47" t="s">
        <v>717</v>
      </c>
      <c r="DS47" t="s">
        <v>22</v>
      </c>
      <c r="DT47">
        <v>1.46389E-4</v>
      </c>
      <c r="DU47">
        <v>1.4591199999999999E-4</v>
      </c>
      <c r="DV47">
        <v>0</v>
      </c>
      <c r="DW47">
        <v>0</v>
      </c>
      <c r="EG47">
        <v>325.666</v>
      </c>
      <c r="EH47">
        <v>2661.1</v>
      </c>
      <c r="EI47">
        <v>785.77200000000005</v>
      </c>
      <c r="EJ47">
        <v>0</v>
      </c>
      <c r="EK47">
        <v>0</v>
      </c>
      <c r="EL47">
        <v>0</v>
      </c>
      <c r="EN47">
        <v>2033.7</v>
      </c>
      <c r="EO47">
        <v>5501.42</v>
      </c>
      <c r="EP47">
        <v>12062</v>
      </c>
      <c r="EQ47">
        <v>433.91399999999999</v>
      </c>
      <c r="ER47">
        <v>23803.5</v>
      </c>
      <c r="ES47">
        <v>379.22500000000002</v>
      </c>
      <c r="ET47">
        <v>0</v>
      </c>
      <c r="EU47">
        <v>0</v>
      </c>
      <c r="EV47">
        <v>0</v>
      </c>
      <c r="EW47">
        <v>647.79700000000003</v>
      </c>
      <c r="EX47">
        <v>0</v>
      </c>
      <c r="EY47">
        <v>287.95400000000001</v>
      </c>
      <c r="EZ47">
        <v>0</v>
      </c>
      <c r="FA47">
        <v>0</v>
      </c>
      <c r="FB47">
        <v>1314.98</v>
      </c>
      <c r="FC47">
        <v>0</v>
      </c>
      <c r="FD47">
        <v>0</v>
      </c>
      <c r="FE47">
        <v>0</v>
      </c>
      <c r="FF47">
        <v>0</v>
      </c>
      <c r="FG47">
        <v>0</v>
      </c>
      <c r="FH47">
        <v>0</v>
      </c>
      <c r="FI47">
        <v>0</v>
      </c>
      <c r="FJ47">
        <v>0</v>
      </c>
      <c r="FK47">
        <v>0</v>
      </c>
      <c r="FL47">
        <v>0</v>
      </c>
      <c r="FM47">
        <v>11.15</v>
      </c>
      <c r="FN47">
        <v>27.7</v>
      </c>
      <c r="FO47">
        <v>2.4700000000000002</v>
      </c>
      <c r="FP47">
        <v>0</v>
      </c>
      <c r="FQ47">
        <v>15.55</v>
      </c>
      <c r="FR47">
        <v>0</v>
      </c>
      <c r="FT47">
        <v>6.74</v>
      </c>
      <c r="FU47">
        <v>24.8</v>
      </c>
      <c r="FV47">
        <v>38.78</v>
      </c>
      <c r="FW47">
        <v>1.33</v>
      </c>
      <c r="FX47">
        <v>128.52000000000001</v>
      </c>
      <c r="FY47">
        <v>0</v>
      </c>
      <c r="FZ47">
        <v>4.9396699999999996</v>
      </c>
      <c r="GA47">
        <v>8.9726299999999995E-2</v>
      </c>
      <c r="GB47">
        <v>0</v>
      </c>
      <c r="GC47">
        <v>0</v>
      </c>
      <c r="GD47">
        <v>0</v>
      </c>
      <c r="GF47">
        <v>0.30136400000000002</v>
      </c>
      <c r="GG47">
        <v>0.74921000000000004</v>
      </c>
      <c r="GH47">
        <v>1.54311</v>
      </c>
      <c r="GI47">
        <v>3.8198599999999999E-2</v>
      </c>
      <c r="GJ47">
        <v>7.6612799999999996</v>
      </c>
      <c r="GK47">
        <v>1029.96</v>
      </c>
      <c r="GL47">
        <v>5831.04</v>
      </c>
      <c r="GM47">
        <v>785.77200000000005</v>
      </c>
      <c r="GN47">
        <v>0</v>
      </c>
      <c r="GO47">
        <v>0</v>
      </c>
      <c r="GP47">
        <v>5894.96</v>
      </c>
      <c r="GQ47">
        <v>6547.68</v>
      </c>
      <c r="GR47">
        <v>10697.7</v>
      </c>
      <c r="GS47">
        <v>540.49900000000002</v>
      </c>
      <c r="GT47">
        <v>31327.7</v>
      </c>
      <c r="GU47">
        <v>857.13099999999997</v>
      </c>
      <c r="GV47">
        <v>0</v>
      </c>
      <c r="GW47">
        <v>0</v>
      </c>
      <c r="GX47">
        <v>0</v>
      </c>
      <c r="GY47">
        <v>1091.3900000000001</v>
      </c>
      <c r="GZ47">
        <v>0</v>
      </c>
      <c r="HA47">
        <v>291.12400000000002</v>
      </c>
      <c r="HB47">
        <v>0</v>
      </c>
      <c r="HC47">
        <v>0</v>
      </c>
      <c r="HD47">
        <v>2239.65</v>
      </c>
      <c r="HE47">
        <v>0</v>
      </c>
      <c r="HF47">
        <v>0</v>
      </c>
      <c r="HG47">
        <v>0</v>
      </c>
      <c r="HH47">
        <v>0</v>
      </c>
      <c r="HI47">
        <v>0</v>
      </c>
      <c r="HJ47">
        <v>0</v>
      </c>
      <c r="HK47">
        <v>0</v>
      </c>
      <c r="HL47">
        <v>0</v>
      </c>
      <c r="HM47">
        <v>0</v>
      </c>
      <c r="HN47">
        <v>0</v>
      </c>
      <c r="HO47">
        <v>25.89</v>
      </c>
      <c r="HP47">
        <v>54.47</v>
      </c>
      <c r="HQ47">
        <v>2.4700000000000002</v>
      </c>
      <c r="HR47">
        <v>0</v>
      </c>
      <c r="HS47">
        <v>26.21</v>
      </c>
      <c r="HT47">
        <v>19.850000000000001</v>
      </c>
      <c r="HU47">
        <v>27.63</v>
      </c>
      <c r="HV47">
        <v>34.69</v>
      </c>
      <c r="HW47">
        <v>1.57</v>
      </c>
      <c r="HX47">
        <v>192.78</v>
      </c>
      <c r="HY47">
        <v>0</v>
      </c>
      <c r="HZ47">
        <v>9.2231100000000001</v>
      </c>
      <c r="IA47">
        <v>8.9726299999999995E-2</v>
      </c>
      <c r="IB47">
        <v>0</v>
      </c>
      <c r="IC47">
        <v>0</v>
      </c>
      <c r="ID47">
        <v>0.92718</v>
      </c>
      <c r="IE47">
        <v>0.77117400000000003</v>
      </c>
      <c r="IF47">
        <v>1.42503</v>
      </c>
      <c r="IG47">
        <v>7.5326799999999999E-3</v>
      </c>
      <c r="IH47">
        <v>12.4438</v>
      </c>
      <c r="II47">
        <v>55.641399999999997</v>
      </c>
      <c r="IJ47">
        <v>0</v>
      </c>
      <c r="IK47">
        <v>55.641399999999997</v>
      </c>
    </row>
    <row r="48" spans="1:245" x14ac:dyDescent="0.25">
      <c r="A48" s="9">
        <v>42613.708831018521</v>
      </c>
      <c r="B48" t="s">
        <v>376</v>
      </c>
      <c r="C48" t="s">
        <v>761</v>
      </c>
      <c r="G48" t="s">
        <v>104</v>
      </c>
      <c r="H48" t="s">
        <v>105</v>
      </c>
      <c r="I48">
        <v>0</v>
      </c>
      <c r="J48">
        <v>56.851700000000001</v>
      </c>
      <c r="K48">
        <v>285.15800000000002</v>
      </c>
      <c r="L48">
        <v>6836.91</v>
      </c>
      <c r="M48">
        <v>785.77200000000005</v>
      </c>
      <c r="N48">
        <v>0</v>
      </c>
      <c r="O48">
        <v>0</v>
      </c>
      <c r="R48">
        <v>2033.7</v>
      </c>
      <c r="S48">
        <v>5570.99</v>
      </c>
      <c r="T48">
        <v>12062</v>
      </c>
      <c r="U48">
        <v>433.91399999999999</v>
      </c>
      <c r="V48">
        <v>28008.400000000001</v>
      </c>
      <c r="W48">
        <v>332.10300000000001</v>
      </c>
      <c r="X48">
        <v>0</v>
      </c>
      <c r="Y48">
        <v>0</v>
      </c>
      <c r="Z48">
        <v>0</v>
      </c>
      <c r="AA48">
        <v>604.26199999999994</v>
      </c>
      <c r="AB48">
        <v>0</v>
      </c>
      <c r="AC48">
        <v>287.95400000000001</v>
      </c>
      <c r="AD48">
        <v>0</v>
      </c>
      <c r="AE48">
        <v>0</v>
      </c>
      <c r="AF48">
        <v>1224.32</v>
      </c>
      <c r="AG48">
        <v>0</v>
      </c>
      <c r="AH48">
        <v>0</v>
      </c>
      <c r="AI48">
        <v>0</v>
      </c>
      <c r="AJ48">
        <v>0</v>
      </c>
      <c r="AK48">
        <v>0</v>
      </c>
      <c r="AL48">
        <v>0</v>
      </c>
      <c r="AM48">
        <v>0</v>
      </c>
      <c r="AN48">
        <v>0</v>
      </c>
      <c r="AO48">
        <v>0</v>
      </c>
      <c r="AP48">
        <v>0</v>
      </c>
      <c r="AQ48">
        <v>9.8000000000000007</v>
      </c>
      <c r="AR48">
        <v>47.98</v>
      </c>
      <c r="AS48">
        <v>2.4700000000000002</v>
      </c>
      <c r="AT48">
        <v>0</v>
      </c>
      <c r="AU48">
        <v>14.59</v>
      </c>
      <c r="AV48">
        <v>0</v>
      </c>
      <c r="AX48">
        <v>6.67</v>
      </c>
      <c r="AY48">
        <v>24.95</v>
      </c>
      <c r="AZ48">
        <v>38.69</v>
      </c>
      <c r="BA48">
        <v>1.32</v>
      </c>
      <c r="BB48">
        <v>146.47</v>
      </c>
      <c r="BC48">
        <v>74.84</v>
      </c>
      <c r="BQ48">
        <v>285.15699999999998</v>
      </c>
      <c r="BR48">
        <v>6837.03</v>
      </c>
      <c r="BS48">
        <v>785.77200000000005</v>
      </c>
      <c r="BT48">
        <v>0</v>
      </c>
      <c r="BU48">
        <v>0</v>
      </c>
      <c r="BV48">
        <v>2033.7</v>
      </c>
      <c r="BW48">
        <v>5570.99</v>
      </c>
      <c r="BX48">
        <v>12062</v>
      </c>
      <c r="BY48">
        <v>433.91399999999999</v>
      </c>
      <c r="BZ48">
        <v>28008.5</v>
      </c>
      <c r="CA48">
        <v>332.10199999999998</v>
      </c>
      <c r="CB48">
        <v>0</v>
      </c>
      <c r="CC48">
        <v>0</v>
      </c>
      <c r="CD48">
        <v>0</v>
      </c>
      <c r="CE48">
        <v>604.26199999999994</v>
      </c>
      <c r="CF48">
        <v>0</v>
      </c>
      <c r="CG48">
        <v>287.95400000000001</v>
      </c>
      <c r="CH48">
        <v>0</v>
      </c>
      <c r="CI48">
        <v>0</v>
      </c>
      <c r="CJ48">
        <v>1224.32</v>
      </c>
      <c r="CK48">
        <v>0</v>
      </c>
      <c r="CL48">
        <v>0</v>
      </c>
      <c r="CM48">
        <v>0</v>
      </c>
      <c r="CN48">
        <v>0</v>
      </c>
      <c r="CO48">
        <v>0</v>
      </c>
      <c r="CP48">
        <v>0</v>
      </c>
      <c r="CQ48">
        <v>0</v>
      </c>
      <c r="CR48">
        <v>0</v>
      </c>
      <c r="CS48">
        <v>0</v>
      </c>
      <c r="CT48">
        <v>0</v>
      </c>
      <c r="CU48">
        <v>9.8000000000000007</v>
      </c>
      <c r="CV48">
        <v>47.98</v>
      </c>
      <c r="CW48">
        <v>2.4700000000000002</v>
      </c>
      <c r="CX48">
        <v>0</v>
      </c>
      <c r="CY48">
        <v>14.59</v>
      </c>
      <c r="CZ48">
        <v>6.67</v>
      </c>
      <c r="DA48">
        <v>24.95</v>
      </c>
      <c r="DB48">
        <v>38.69</v>
      </c>
      <c r="DC48">
        <v>1.32</v>
      </c>
      <c r="DD48">
        <v>146.47</v>
      </c>
      <c r="DE48">
        <v>74.84</v>
      </c>
      <c r="DQ48" t="s">
        <v>716</v>
      </c>
      <c r="DR48" t="s">
        <v>717</v>
      </c>
      <c r="DS48" t="s">
        <v>22</v>
      </c>
      <c r="DT48" s="23">
        <v>2.95639E-5</v>
      </c>
      <c r="DU48" s="23">
        <v>2.9087100000000001E-5</v>
      </c>
      <c r="DV48">
        <v>0</v>
      </c>
      <c r="DW48">
        <v>0</v>
      </c>
      <c r="EG48">
        <v>285.15800000000002</v>
      </c>
      <c r="EH48">
        <v>6836.91</v>
      </c>
      <c r="EI48">
        <v>785.77200000000005</v>
      </c>
      <c r="EJ48">
        <v>0</v>
      </c>
      <c r="EK48">
        <v>0</v>
      </c>
      <c r="EL48">
        <v>0</v>
      </c>
      <c r="EN48">
        <v>2033.7</v>
      </c>
      <c r="EO48">
        <v>5570.99</v>
      </c>
      <c r="EP48">
        <v>12062</v>
      </c>
      <c r="EQ48">
        <v>433.91399999999999</v>
      </c>
      <c r="ER48">
        <v>28008.400000000001</v>
      </c>
      <c r="ES48">
        <v>332.10300000000001</v>
      </c>
      <c r="ET48">
        <v>0</v>
      </c>
      <c r="EU48">
        <v>0</v>
      </c>
      <c r="EV48">
        <v>0</v>
      </c>
      <c r="EW48">
        <v>604.26199999999994</v>
      </c>
      <c r="EX48">
        <v>0</v>
      </c>
      <c r="EY48">
        <v>287.95400000000001</v>
      </c>
      <c r="EZ48">
        <v>0</v>
      </c>
      <c r="FA48">
        <v>0</v>
      </c>
      <c r="FB48">
        <v>1224.32</v>
      </c>
      <c r="FC48">
        <v>0</v>
      </c>
      <c r="FD48">
        <v>0</v>
      </c>
      <c r="FE48">
        <v>0</v>
      </c>
      <c r="FF48">
        <v>0</v>
      </c>
      <c r="FG48">
        <v>0</v>
      </c>
      <c r="FH48">
        <v>0</v>
      </c>
      <c r="FI48">
        <v>0</v>
      </c>
      <c r="FJ48">
        <v>0</v>
      </c>
      <c r="FK48">
        <v>0</v>
      </c>
      <c r="FL48">
        <v>0</v>
      </c>
      <c r="FM48">
        <v>9.8000000000000007</v>
      </c>
      <c r="FN48">
        <v>47.98</v>
      </c>
      <c r="FO48">
        <v>2.4700000000000002</v>
      </c>
      <c r="FP48">
        <v>0</v>
      </c>
      <c r="FQ48">
        <v>14.59</v>
      </c>
      <c r="FR48">
        <v>0</v>
      </c>
      <c r="FT48">
        <v>6.67</v>
      </c>
      <c r="FU48">
        <v>24.95</v>
      </c>
      <c r="FV48">
        <v>38.69</v>
      </c>
      <c r="FW48">
        <v>1.32</v>
      </c>
      <c r="FX48">
        <v>146.47</v>
      </c>
      <c r="FY48">
        <v>0</v>
      </c>
      <c r="FZ48">
        <v>7.6774899999999997</v>
      </c>
      <c r="GA48">
        <v>8.9726299999999995E-2</v>
      </c>
      <c r="GB48">
        <v>0</v>
      </c>
      <c r="GC48">
        <v>0</v>
      </c>
      <c r="GD48">
        <v>0</v>
      </c>
      <c r="GF48">
        <v>0.30136400000000002</v>
      </c>
      <c r="GG48">
        <v>0.755409</v>
      </c>
      <c r="GH48">
        <v>1.54311</v>
      </c>
      <c r="GI48">
        <v>3.8198599999999999E-2</v>
      </c>
      <c r="GJ48">
        <v>10.4053</v>
      </c>
      <c r="GK48">
        <v>927.52</v>
      </c>
      <c r="GL48">
        <v>13616.4</v>
      </c>
      <c r="GM48">
        <v>785.77200000000005</v>
      </c>
      <c r="GN48">
        <v>0</v>
      </c>
      <c r="GO48">
        <v>0</v>
      </c>
      <c r="GP48">
        <v>5894.96</v>
      </c>
      <c r="GQ48">
        <v>6547.68</v>
      </c>
      <c r="GR48">
        <v>10697.7</v>
      </c>
      <c r="GS48">
        <v>540.49900000000002</v>
      </c>
      <c r="GT48">
        <v>39010.5</v>
      </c>
      <c r="GU48">
        <v>771.99599999999998</v>
      </c>
      <c r="GV48">
        <v>0</v>
      </c>
      <c r="GW48">
        <v>0</v>
      </c>
      <c r="GX48">
        <v>0</v>
      </c>
      <c r="GY48">
        <v>1046.18</v>
      </c>
      <c r="GZ48">
        <v>0</v>
      </c>
      <c r="HA48">
        <v>291.12400000000002</v>
      </c>
      <c r="HB48">
        <v>0</v>
      </c>
      <c r="HC48">
        <v>0</v>
      </c>
      <c r="HD48">
        <v>2109.3000000000002</v>
      </c>
      <c r="HE48">
        <v>0</v>
      </c>
      <c r="HF48">
        <v>0</v>
      </c>
      <c r="HG48">
        <v>0</v>
      </c>
      <c r="HH48">
        <v>0</v>
      </c>
      <c r="HI48">
        <v>0</v>
      </c>
      <c r="HJ48">
        <v>0</v>
      </c>
      <c r="HK48">
        <v>0</v>
      </c>
      <c r="HL48">
        <v>0</v>
      </c>
      <c r="HM48">
        <v>0</v>
      </c>
      <c r="HN48">
        <v>0</v>
      </c>
      <c r="HO48">
        <v>23.39</v>
      </c>
      <c r="HP48">
        <v>85.46</v>
      </c>
      <c r="HQ48">
        <v>2.4700000000000002</v>
      </c>
      <c r="HR48">
        <v>0</v>
      </c>
      <c r="HS48">
        <v>25.26</v>
      </c>
      <c r="HT48">
        <v>19.649999999999999</v>
      </c>
      <c r="HU48">
        <v>27.62</v>
      </c>
      <c r="HV48">
        <v>34.590000000000003</v>
      </c>
      <c r="HW48">
        <v>1.54</v>
      </c>
      <c r="HX48">
        <v>219.98</v>
      </c>
      <c r="HY48">
        <v>0</v>
      </c>
      <c r="HZ48">
        <v>12.217599999999999</v>
      </c>
      <c r="IA48">
        <v>8.9726299999999995E-2</v>
      </c>
      <c r="IB48">
        <v>0</v>
      </c>
      <c r="IC48">
        <v>0</v>
      </c>
      <c r="ID48">
        <v>0.92718</v>
      </c>
      <c r="IE48">
        <v>0.77117400000000003</v>
      </c>
      <c r="IF48">
        <v>1.42503</v>
      </c>
      <c r="IG48">
        <v>7.5326799999999999E-3</v>
      </c>
      <c r="IH48">
        <v>15.4382</v>
      </c>
      <c r="II48">
        <v>56.851700000000001</v>
      </c>
      <c r="IJ48">
        <v>0</v>
      </c>
      <c r="IK48">
        <v>56.851700000000001</v>
      </c>
    </row>
    <row r="49" spans="1:245" x14ac:dyDescent="0.25">
      <c r="A49" s="9">
        <v>42613.70884259259</v>
      </c>
      <c r="B49" t="s">
        <v>377</v>
      </c>
      <c r="C49" t="s">
        <v>762</v>
      </c>
      <c r="G49" t="s">
        <v>104</v>
      </c>
      <c r="H49" t="s">
        <v>105</v>
      </c>
      <c r="I49">
        <v>0</v>
      </c>
      <c r="J49">
        <v>56.897399999999998</v>
      </c>
      <c r="K49">
        <v>322.464</v>
      </c>
      <c r="L49">
        <v>5872.07</v>
      </c>
      <c r="M49">
        <v>785.77200000000005</v>
      </c>
      <c r="N49">
        <v>0</v>
      </c>
      <c r="O49">
        <v>0</v>
      </c>
      <c r="R49">
        <v>2033.7</v>
      </c>
      <c r="S49">
        <v>5539.67</v>
      </c>
      <c r="T49">
        <v>12062</v>
      </c>
      <c r="U49">
        <v>433.91399999999999</v>
      </c>
      <c r="V49">
        <v>27049.5</v>
      </c>
      <c r="W49">
        <v>375.95100000000002</v>
      </c>
      <c r="X49">
        <v>0</v>
      </c>
      <c r="Y49">
        <v>0</v>
      </c>
      <c r="Z49">
        <v>0</v>
      </c>
      <c r="AA49">
        <v>623.22699999999998</v>
      </c>
      <c r="AB49">
        <v>0</v>
      </c>
      <c r="AC49">
        <v>287.95400000000001</v>
      </c>
      <c r="AD49">
        <v>0</v>
      </c>
      <c r="AE49">
        <v>0</v>
      </c>
      <c r="AF49">
        <v>1287.1300000000001</v>
      </c>
      <c r="AG49">
        <v>0</v>
      </c>
      <c r="AH49">
        <v>0</v>
      </c>
      <c r="AI49">
        <v>0</v>
      </c>
      <c r="AJ49">
        <v>0</v>
      </c>
      <c r="AK49">
        <v>0</v>
      </c>
      <c r="AL49">
        <v>0</v>
      </c>
      <c r="AM49">
        <v>0</v>
      </c>
      <c r="AN49">
        <v>0</v>
      </c>
      <c r="AO49">
        <v>0</v>
      </c>
      <c r="AP49">
        <v>0</v>
      </c>
      <c r="AQ49">
        <v>11.06</v>
      </c>
      <c r="AR49">
        <v>40.96</v>
      </c>
      <c r="AS49">
        <v>2.37</v>
      </c>
      <c r="AT49">
        <v>0</v>
      </c>
      <c r="AU49">
        <v>15.15</v>
      </c>
      <c r="AV49">
        <v>0</v>
      </c>
      <c r="AX49">
        <v>6.38</v>
      </c>
      <c r="AY49">
        <v>24.13</v>
      </c>
      <c r="AZ49">
        <v>37.020000000000003</v>
      </c>
      <c r="BA49">
        <v>1.26</v>
      </c>
      <c r="BB49">
        <v>138.33000000000001</v>
      </c>
      <c r="BC49">
        <v>69.540000000000006</v>
      </c>
      <c r="BQ49">
        <v>322.464</v>
      </c>
      <c r="BR49">
        <v>5872.13</v>
      </c>
      <c r="BS49">
        <v>785.77200000000005</v>
      </c>
      <c r="BT49">
        <v>0</v>
      </c>
      <c r="BU49">
        <v>0</v>
      </c>
      <c r="BV49">
        <v>2033.7</v>
      </c>
      <c r="BW49">
        <v>5539.67</v>
      </c>
      <c r="BX49">
        <v>12062</v>
      </c>
      <c r="BY49">
        <v>433.91399999999999</v>
      </c>
      <c r="BZ49">
        <v>27049.599999999999</v>
      </c>
      <c r="CA49">
        <v>375.95</v>
      </c>
      <c r="CB49">
        <v>0</v>
      </c>
      <c r="CC49">
        <v>0</v>
      </c>
      <c r="CD49">
        <v>0</v>
      </c>
      <c r="CE49">
        <v>623.22699999999998</v>
      </c>
      <c r="CF49">
        <v>0</v>
      </c>
      <c r="CG49">
        <v>287.95400000000001</v>
      </c>
      <c r="CH49">
        <v>0</v>
      </c>
      <c r="CI49">
        <v>0</v>
      </c>
      <c r="CJ49">
        <v>1287.1300000000001</v>
      </c>
      <c r="CK49">
        <v>0</v>
      </c>
      <c r="CL49">
        <v>0</v>
      </c>
      <c r="CM49">
        <v>0</v>
      </c>
      <c r="CN49">
        <v>0</v>
      </c>
      <c r="CO49">
        <v>0</v>
      </c>
      <c r="CP49">
        <v>0</v>
      </c>
      <c r="CQ49">
        <v>0</v>
      </c>
      <c r="CR49">
        <v>0</v>
      </c>
      <c r="CS49">
        <v>0</v>
      </c>
      <c r="CT49">
        <v>0</v>
      </c>
      <c r="CU49">
        <v>11.06</v>
      </c>
      <c r="CV49">
        <v>40.96</v>
      </c>
      <c r="CW49">
        <v>2.37</v>
      </c>
      <c r="CX49">
        <v>0</v>
      </c>
      <c r="CY49">
        <v>15.15</v>
      </c>
      <c r="CZ49">
        <v>6.38</v>
      </c>
      <c r="DA49">
        <v>24.13</v>
      </c>
      <c r="DB49">
        <v>37.020000000000003</v>
      </c>
      <c r="DC49">
        <v>1.26</v>
      </c>
      <c r="DD49">
        <v>138.33000000000001</v>
      </c>
      <c r="DE49">
        <v>69.540000000000006</v>
      </c>
      <c r="DQ49" t="s">
        <v>716</v>
      </c>
      <c r="DR49" t="s">
        <v>717</v>
      </c>
      <c r="DS49" t="s">
        <v>22</v>
      </c>
      <c r="DT49" s="23">
        <v>3.9100600000000003E-5</v>
      </c>
      <c r="DU49" s="23">
        <v>3.8146999999999999E-5</v>
      </c>
      <c r="DV49">
        <v>0</v>
      </c>
      <c r="DW49">
        <v>0</v>
      </c>
      <c r="EG49">
        <v>322.464</v>
      </c>
      <c r="EH49">
        <v>5872.07</v>
      </c>
      <c r="EI49">
        <v>785.77200000000005</v>
      </c>
      <c r="EJ49">
        <v>0</v>
      </c>
      <c r="EK49">
        <v>0</v>
      </c>
      <c r="EL49">
        <v>0</v>
      </c>
      <c r="EN49">
        <v>2033.7</v>
      </c>
      <c r="EO49">
        <v>5539.67</v>
      </c>
      <c r="EP49">
        <v>12062</v>
      </c>
      <c r="EQ49">
        <v>433.91399999999999</v>
      </c>
      <c r="ER49">
        <v>27049.5</v>
      </c>
      <c r="ES49">
        <v>375.95100000000002</v>
      </c>
      <c r="ET49">
        <v>0</v>
      </c>
      <c r="EU49">
        <v>0</v>
      </c>
      <c r="EV49">
        <v>0</v>
      </c>
      <c r="EW49">
        <v>623.22699999999998</v>
      </c>
      <c r="EX49">
        <v>0</v>
      </c>
      <c r="EY49">
        <v>287.95400000000001</v>
      </c>
      <c r="EZ49">
        <v>0</v>
      </c>
      <c r="FA49">
        <v>0</v>
      </c>
      <c r="FB49">
        <v>1287.1300000000001</v>
      </c>
      <c r="FC49">
        <v>0</v>
      </c>
      <c r="FD49">
        <v>0</v>
      </c>
      <c r="FE49">
        <v>0</v>
      </c>
      <c r="FF49">
        <v>0</v>
      </c>
      <c r="FG49">
        <v>0</v>
      </c>
      <c r="FH49">
        <v>0</v>
      </c>
      <c r="FI49">
        <v>0</v>
      </c>
      <c r="FJ49">
        <v>0</v>
      </c>
      <c r="FK49">
        <v>0</v>
      </c>
      <c r="FL49">
        <v>0</v>
      </c>
      <c r="FM49">
        <v>11.06</v>
      </c>
      <c r="FN49">
        <v>40.96</v>
      </c>
      <c r="FO49">
        <v>2.37</v>
      </c>
      <c r="FP49">
        <v>0</v>
      </c>
      <c r="FQ49">
        <v>15.15</v>
      </c>
      <c r="FR49">
        <v>0</v>
      </c>
      <c r="FT49">
        <v>6.38</v>
      </c>
      <c r="FU49">
        <v>24.13</v>
      </c>
      <c r="FV49">
        <v>37.020000000000003</v>
      </c>
      <c r="FW49">
        <v>1.26</v>
      </c>
      <c r="FX49">
        <v>138.33000000000001</v>
      </c>
      <c r="FY49">
        <v>0</v>
      </c>
      <c r="FZ49">
        <v>7.0342099999999999</v>
      </c>
      <c r="GA49">
        <v>8.9726299999999995E-2</v>
      </c>
      <c r="GB49">
        <v>0</v>
      </c>
      <c r="GC49">
        <v>0</v>
      </c>
      <c r="GD49">
        <v>0</v>
      </c>
      <c r="GF49">
        <v>0.30136400000000002</v>
      </c>
      <c r="GG49">
        <v>0.75548400000000004</v>
      </c>
      <c r="GH49">
        <v>1.54311</v>
      </c>
      <c r="GI49">
        <v>3.8198599999999999E-2</v>
      </c>
      <c r="GJ49">
        <v>9.7621000000000002</v>
      </c>
      <c r="GK49">
        <v>1031.54</v>
      </c>
      <c r="GL49">
        <v>11891</v>
      </c>
      <c r="GM49">
        <v>785.77200000000005</v>
      </c>
      <c r="GN49">
        <v>0</v>
      </c>
      <c r="GO49">
        <v>0</v>
      </c>
      <c r="GP49">
        <v>5894.96</v>
      </c>
      <c r="GQ49">
        <v>6547.68</v>
      </c>
      <c r="GR49">
        <v>10697.7</v>
      </c>
      <c r="GS49">
        <v>540.49900000000002</v>
      </c>
      <c r="GT49">
        <v>37389.199999999997</v>
      </c>
      <c r="GU49">
        <v>859.49900000000002</v>
      </c>
      <c r="GV49">
        <v>0</v>
      </c>
      <c r="GW49">
        <v>0</v>
      </c>
      <c r="GX49">
        <v>0</v>
      </c>
      <c r="GY49">
        <v>1065.1300000000001</v>
      </c>
      <c r="GZ49">
        <v>0</v>
      </c>
      <c r="HA49">
        <v>291.12400000000002</v>
      </c>
      <c r="HB49">
        <v>0</v>
      </c>
      <c r="HC49">
        <v>0</v>
      </c>
      <c r="HD49">
        <v>2215.7600000000002</v>
      </c>
      <c r="HE49">
        <v>0</v>
      </c>
      <c r="HF49">
        <v>0</v>
      </c>
      <c r="HG49">
        <v>0</v>
      </c>
      <c r="HH49">
        <v>0</v>
      </c>
      <c r="HI49">
        <v>0</v>
      </c>
      <c r="HJ49">
        <v>0</v>
      </c>
      <c r="HK49">
        <v>0</v>
      </c>
      <c r="HL49">
        <v>0</v>
      </c>
      <c r="HM49">
        <v>0</v>
      </c>
      <c r="HN49">
        <v>0</v>
      </c>
      <c r="HO49">
        <v>25.94</v>
      </c>
      <c r="HP49">
        <v>75.430000000000007</v>
      </c>
      <c r="HQ49">
        <v>2.37</v>
      </c>
      <c r="HR49">
        <v>0</v>
      </c>
      <c r="HS49">
        <v>25.9</v>
      </c>
      <c r="HT49">
        <v>18.829999999999998</v>
      </c>
      <c r="HU49">
        <v>26.77</v>
      </c>
      <c r="HV49">
        <v>33.130000000000003</v>
      </c>
      <c r="HW49">
        <v>1.49</v>
      </c>
      <c r="HX49">
        <v>209.86</v>
      </c>
      <c r="HY49">
        <v>0</v>
      </c>
      <c r="HZ49">
        <v>11.264099999999999</v>
      </c>
      <c r="IA49">
        <v>8.9726299999999995E-2</v>
      </c>
      <c r="IB49">
        <v>0</v>
      </c>
      <c r="IC49">
        <v>0</v>
      </c>
      <c r="ID49">
        <v>0.92718</v>
      </c>
      <c r="IE49">
        <v>0.77117400000000003</v>
      </c>
      <c r="IF49">
        <v>1.42503</v>
      </c>
      <c r="IG49">
        <v>7.5326799999999999E-3</v>
      </c>
      <c r="IH49">
        <v>14.4847</v>
      </c>
      <c r="II49">
        <v>56.897399999999998</v>
      </c>
      <c r="IJ49">
        <v>0</v>
      </c>
      <c r="IK49">
        <v>56.897399999999998</v>
      </c>
    </row>
    <row r="50" spans="1:245" x14ac:dyDescent="0.25">
      <c r="A50" s="9">
        <v>42613.70884259259</v>
      </c>
      <c r="B50" t="s">
        <v>378</v>
      </c>
      <c r="C50" t="s">
        <v>763</v>
      </c>
      <c r="G50" t="s">
        <v>104</v>
      </c>
      <c r="H50" t="s">
        <v>105</v>
      </c>
      <c r="I50">
        <v>0</v>
      </c>
      <c r="J50">
        <v>62.315399999999997</v>
      </c>
      <c r="K50">
        <v>4.7719899999999997</v>
      </c>
      <c r="L50">
        <v>17538.2</v>
      </c>
      <c r="M50">
        <v>785.77200000000005</v>
      </c>
      <c r="N50">
        <v>0</v>
      </c>
      <c r="O50">
        <v>0</v>
      </c>
      <c r="R50">
        <v>2033.7</v>
      </c>
      <c r="S50">
        <v>5776.37</v>
      </c>
      <c r="T50">
        <v>12062</v>
      </c>
      <c r="U50">
        <v>433.91399999999999</v>
      </c>
      <c r="V50">
        <v>38634.699999999997</v>
      </c>
      <c r="W50">
        <v>5.5579599999999996</v>
      </c>
      <c r="X50">
        <v>0</v>
      </c>
      <c r="Y50">
        <v>0</v>
      </c>
      <c r="Z50">
        <v>0</v>
      </c>
      <c r="AA50">
        <v>452.49599999999998</v>
      </c>
      <c r="AB50">
        <v>0</v>
      </c>
      <c r="AC50">
        <v>287.95400000000001</v>
      </c>
      <c r="AD50">
        <v>0</v>
      </c>
      <c r="AE50">
        <v>0</v>
      </c>
      <c r="AF50">
        <v>746.00800000000004</v>
      </c>
      <c r="AG50">
        <v>0</v>
      </c>
      <c r="AH50">
        <v>0</v>
      </c>
      <c r="AI50">
        <v>0</v>
      </c>
      <c r="AJ50">
        <v>0</v>
      </c>
      <c r="AK50">
        <v>0</v>
      </c>
      <c r="AL50">
        <v>0</v>
      </c>
      <c r="AM50">
        <v>0</v>
      </c>
      <c r="AN50">
        <v>0</v>
      </c>
      <c r="AO50">
        <v>0</v>
      </c>
      <c r="AP50">
        <v>0</v>
      </c>
      <c r="AQ50">
        <v>0.16</v>
      </c>
      <c r="AR50">
        <v>91.62</v>
      </c>
      <c r="AS50">
        <v>2.37</v>
      </c>
      <c r="AT50">
        <v>0</v>
      </c>
      <c r="AU50">
        <v>11.08</v>
      </c>
      <c r="AV50">
        <v>0</v>
      </c>
      <c r="AX50">
        <v>6.42</v>
      </c>
      <c r="AY50">
        <v>24.77</v>
      </c>
      <c r="AZ50">
        <v>37.11</v>
      </c>
      <c r="BA50">
        <v>1.27</v>
      </c>
      <c r="BB50">
        <v>174.8</v>
      </c>
      <c r="BC50">
        <v>105.23</v>
      </c>
      <c r="BQ50">
        <v>4.7716700000000003</v>
      </c>
      <c r="BR50">
        <v>17538.3</v>
      </c>
      <c r="BS50">
        <v>785.77200000000005</v>
      </c>
      <c r="BT50">
        <v>0</v>
      </c>
      <c r="BU50">
        <v>0</v>
      </c>
      <c r="BV50">
        <v>2033.7</v>
      </c>
      <c r="BW50">
        <v>5776.38</v>
      </c>
      <c r="BX50">
        <v>12062</v>
      </c>
      <c r="BY50">
        <v>433.91399999999999</v>
      </c>
      <c r="BZ50">
        <v>38634.800000000003</v>
      </c>
      <c r="CA50">
        <v>5.5575799999999997</v>
      </c>
      <c r="CB50">
        <v>0</v>
      </c>
      <c r="CC50">
        <v>0</v>
      </c>
      <c r="CD50">
        <v>0</v>
      </c>
      <c r="CE50">
        <v>452.49599999999998</v>
      </c>
      <c r="CF50">
        <v>0</v>
      </c>
      <c r="CG50">
        <v>287.95400000000001</v>
      </c>
      <c r="CH50">
        <v>0</v>
      </c>
      <c r="CI50">
        <v>0</v>
      </c>
      <c r="CJ50">
        <v>746.00800000000004</v>
      </c>
      <c r="CK50">
        <v>0</v>
      </c>
      <c r="CL50">
        <v>0</v>
      </c>
      <c r="CM50">
        <v>0</v>
      </c>
      <c r="CN50">
        <v>0</v>
      </c>
      <c r="CO50">
        <v>0</v>
      </c>
      <c r="CP50">
        <v>0</v>
      </c>
      <c r="CQ50">
        <v>0</v>
      </c>
      <c r="CR50">
        <v>0</v>
      </c>
      <c r="CS50">
        <v>0</v>
      </c>
      <c r="CT50">
        <v>0</v>
      </c>
      <c r="CU50">
        <v>0.16</v>
      </c>
      <c r="CV50">
        <v>91.62</v>
      </c>
      <c r="CW50">
        <v>2.37</v>
      </c>
      <c r="CX50">
        <v>0</v>
      </c>
      <c r="CY50">
        <v>11.08</v>
      </c>
      <c r="CZ50">
        <v>6.42</v>
      </c>
      <c r="DA50">
        <v>24.77</v>
      </c>
      <c r="DB50">
        <v>37.11</v>
      </c>
      <c r="DC50">
        <v>1.27</v>
      </c>
      <c r="DD50">
        <v>174.8</v>
      </c>
      <c r="DE50">
        <v>105.23</v>
      </c>
      <c r="DQ50" t="s">
        <v>716</v>
      </c>
      <c r="DR50" t="s">
        <v>717</v>
      </c>
      <c r="DS50" t="s">
        <v>22</v>
      </c>
      <c r="DT50">
        <v>0</v>
      </c>
      <c r="DU50">
        <v>0</v>
      </c>
      <c r="DV50">
        <v>0</v>
      </c>
      <c r="DW50">
        <v>0</v>
      </c>
      <c r="EG50">
        <v>4.7719899999999997</v>
      </c>
      <c r="EH50">
        <v>17538.2</v>
      </c>
      <c r="EI50">
        <v>785.77200000000005</v>
      </c>
      <c r="EJ50">
        <v>0</v>
      </c>
      <c r="EK50">
        <v>0</v>
      </c>
      <c r="EL50">
        <v>0</v>
      </c>
      <c r="EN50">
        <v>2033.7</v>
      </c>
      <c r="EO50">
        <v>5776.37</v>
      </c>
      <c r="EP50">
        <v>12062</v>
      </c>
      <c r="EQ50">
        <v>433.91399999999999</v>
      </c>
      <c r="ER50">
        <v>38634.699999999997</v>
      </c>
      <c r="ES50">
        <v>5.5579599999999996</v>
      </c>
      <c r="ET50">
        <v>0</v>
      </c>
      <c r="EU50">
        <v>0</v>
      </c>
      <c r="EV50">
        <v>0</v>
      </c>
      <c r="EW50">
        <v>452.49599999999998</v>
      </c>
      <c r="EX50">
        <v>0</v>
      </c>
      <c r="EY50">
        <v>287.95400000000001</v>
      </c>
      <c r="EZ50">
        <v>0</v>
      </c>
      <c r="FA50">
        <v>0</v>
      </c>
      <c r="FB50">
        <v>746.00800000000004</v>
      </c>
      <c r="FC50">
        <v>0</v>
      </c>
      <c r="FD50">
        <v>0</v>
      </c>
      <c r="FE50">
        <v>0</v>
      </c>
      <c r="FF50">
        <v>0</v>
      </c>
      <c r="FG50">
        <v>0</v>
      </c>
      <c r="FH50">
        <v>0</v>
      </c>
      <c r="FI50">
        <v>0</v>
      </c>
      <c r="FJ50">
        <v>0</v>
      </c>
      <c r="FK50">
        <v>0</v>
      </c>
      <c r="FL50">
        <v>0</v>
      </c>
      <c r="FM50">
        <v>0.16</v>
      </c>
      <c r="FN50">
        <v>91.62</v>
      </c>
      <c r="FO50">
        <v>2.37</v>
      </c>
      <c r="FP50">
        <v>0</v>
      </c>
      <c r="FQ50">
        <v>11.08</v>
      </c>
      <c r="FR50">
        <v>0</v>
      </c>
      <c r="FT50">
        <v>6.42</v>
      </c>
      <c r="FU50">
        <v>24.77</v>
      </c>
      <c r="FV50">
        <v>37.11</v>
      </c>
      <c r="FW50">
        <v>1.27</v>
      </c>
      <c r="FX50">
        <v>174.8</v>
      </c>
      <c r="FY50">
        <v>0</v>
      </c>
      <c r="FZ50">
        <v>12.2578</v>
      </c>
      <c r="GA50">
        <v>8.9726299999999995E-2</v>
      </c>
      <c r="GB50">
        <v>0</v>
      </c>
      <c r="GC50">
        <v>0</v>
      </c>
      <c r="GD50">
        <v>0</v>
      </c>
      <c r="GF50">
        <v>0.30136400000000002</v>
      </c>
      <c r="GG50">
        <v>0.75797000000000003</v>
      </c>
      <c r="GH50">
        <v>1.54311</v>
      </c>
      <c r="GI50">
        <v>3.8198599999999999E-2</v>
      </c>
      <c r="GJ50">
        <v>14.988200000000001</v>
      </c>
      <c r="GK50">
        <v>95.000900000000001</v>
      </c>
      <c r="GL50">
        <v>32917.800000000003</v>
      </c>
      <c r="GM50">
        <v>785.77200000000005</v>
      </c>
      <c r="GN50">
        <v>0</v>
      </c>
      <c r="GO50">
        <v>0</v>
      </c>
      <c r="GP50">
        <v>5894.96</v>
      </c>
      <c r="GQ50">
        <v>6547.68</v>
      </c>
      <c r="GR50">
        <v>10697.7</v>
      </c>
      <c r="GS50">
        <v>540.49900000000002</v>
      </c>
      <c r="GT50">
        <v>57479.5</v>
      </c>
      <c r="GU50">
        <v>79.076599999999999</v>
      </c>
      <c r="GV50">
        <v>0</v>
      </c>
      <c r="GW50">
        <v>0</v>
      </c>
      <c r="GX50">
        <v>0</v>
      </c>
      <c r="GY50">
        <v>889.40899999999999</v>
      </c>
      <c r="GZ50">
        <v>0</v>
      </c>
      <c r="HA50">
        <v>291.12400000000002</v>
      </c>
      <c r="HB50">
        <v>0</v>
      </c>
      <c r="HC50">
        <v>0</v>
      </c>
      <c r="HD50">
        <v>1259.6099999999999</v>
      </c>
      <c r="HE50">
        <v>0</v>
      </c>
      <c r="HF50">
        <v>0</v>
      </c>
      <c r="HG50">
        <v>0</v>
      </c>
      <c r="HH50">
        <v>0</v>
      </c>
      <c r="HI50">
        <v>0</v>
      </c>
      <c r="HJ50">
        <v>0</v>
      </c>
      <c r="HK50">
        <v>0</v>
      </c>
      <c r="HL50">
        <v>0</v>
      </c>
      <c r="HM50">
        <v>0</v>
      </c>
      <c r="HN50">
        <v>0</v>
      </c>
      <c r="HO50">
        <v>2.42</v>
      </c>
      <c r="HP50">
        <v>153.05000000000001</v>
      </c>
      <c r="HQ50">
        <v>2.37</v>
      </c>
      <c r="HR50">
        <v>0</v>
      </c>
      <c r="HS50">
        <v>21.77</v>
      </c>
      <c r="HT50">
        <v>18.93</v>
      </c>
      <c r="HU50">
        <v>26.8</v>
      </c>
      <c r="HV50">
        <v>33.18</v>
      </c>
      <c r="HW50">
        <v>1.51</v>
      </c>
      <c r="HX50">
        <v>260.02999999999997</v>
      </c>
      <c r="HY50">
        <v>0</v>
      </c>
      <c r="HZ50">
        <v>16.9299</v>
      </c>
      <c r="IA50">
        <v>8.9726299999999995E-2</v>
      </c>
      <c r="IB50">
        <v>0</v>
      </c>
      <c r="IC50">
        <v>0</v>
      </c>
      <c r="ID50">
        <v>0.92718</v>
      </c>
      <c r="IE50">
        <v>0.77117400000000003</v>
      </c>
      <c r="IF50">
        <v>1.42503</v>
      </c>
      <c r="IG50">
        <v>7.5326799999999999E-3</v>
      </c>
      <c r="IH50">
        <v>20.150600000000001</v>
      </c>
      <c r="II50">
        <v>62.315399999999997</v>
      </c>
      <c r="IJ50">
        <v>0</v>
      </c>
      <c r="IK50">
        <v>62.315399999999997</v>
      </c>
    </row>
    <row r="51" spans="1:245" x14ac:dyDescent="0.25">
      <c r="A51" s="9">
        <v>42613.709074074075</v>
      </c>
      <c r="B51" t="s">
        <v>379</v>
      </c>
      <c r="C51" t="s">
        <v>764</v>
      </c>
      <c r="G51" t="s">
        <v>104</v>
      </c>
      <c r="H51" t="s">
        <v>105</v>
      </c>
      <c r="I51">
        <v>0</v>
      </c>
      <c r="J51">
        <v>56.9071</v>
      </c>
      <c r="K51">
        <v>890.63599999999997</v>
      </c>
      <c r="L51">
        <v>943.73400000000004</v>
      </c>
      <c r="M51">
        <v>785.77200000000005</v>
      </c>
      <c r="N51">
        <v>0</v>
      </c>
      <c r="O51">
        <v>0</v>
      </c>
      <c r="R51">
        <v>2033.7</v>
      </c>
      <c r="S51">
        <v>5399.12</v>
      </c>
      <c r="T51">
        <v>12062</v>
      </c>
      <c r="U51">
        <v>433.91399999999999</v>
      </c>
      <c r="V51">
        <v>22548.799999999999</v>
      </c>
      <c r="W51">
        <v>1039.92</v>
      </c>
      <c r="X51">
        <v>0</v>
      </c>
      <c r="Y51">
        <v>0</v>
      </c>
      <c r="Z51">
        <v>0</v>
      </c>
      <c r="AA51">
        <v>768.83</v>
      </c>
      <c r="AB51">
        <v>0</v>
      </c>
      <c r="AC51">
        <v>287.95400000000001</v>
      </c>
      <c r="AD51">
        <v>0</v>
      </c>
      <c r="AE51">
        <v>0</v>
      </c>
      <c r="AF51">
        <v>2096.6999999999998</v>
      </c>
      <c r="AG51">
        <v>0</v>
      </c>
      <c r="AH51">
        <v>0</v>
      </c>
      <c r="AI51">
        <v>0</v>
      </c>
      <c r="AJ51">
        <v>0</v>
      </c>
      <c r="AK51">
        <v>0</v>
      </c>
      <c r="AL51">
        <v>0</v>
      </c>
      <c r="AM51">
        <v>0</v>
      </c>
      <c r="AN51">
        <v>0</v>
      </c>
      <c r="AO51">
        <v>0</v>
      </c>
      <c r="AP51">
        <v>0</v>
      </c>
      <c r="AQ51">
        <v>29.56</v>
      </c>
      <c r="AR51">
        <v>8.98</v>
      </c>
      <c r="AS51">
        <v>2.36</v>
      </c>
      <c r="AT51">
        <v>0</v>
      </c>
      <c r="AU51">
        <v>18.559999999999999</v>
      </c>
      <c r="AV51">
        <v>0</v>
      </c>
      <c r="AX51">
        <v>6.33</v>
      </c>
      <c r="AY51">
        <v>23.66</v>
      </c>
      <c r="AZ51">
        <v>36.909999999999997</v>
      </c>
      <c r="BA51">
        <v>1.25</v>
      </c>
      <c r="BB51">
        <v>127.61</v>
      </c>
      <c r="BC51">
        <v>59.46</v>
      </c>
      <c r="BQ51">
        <v>890.63599999999997</v>
      </c>
      <c r="BR51">
        <v>943.80600000000004</v>
      </c>
      <c r="BS51">
        <v>785.77200000000005</v>
      </c>
      <c r="BT51">
        <v>0</v>
      </c>
      <c r="BU51">
        <v>0</v>
      </c>
      <c r="BV51">
        <v>2033.7</v>
      </c>
      <c r="BW51">
        <v>5399.13</v>
      </c>
      <c r="BX51">
        <v>12062</v>
      </c>
      <c r="BY51">
        <v>433.91399999999999</v>
      </c>
      <c r="BZ51">
        <v>22548.9</v>
      </c>
      <c r="CA51">
        <v>1039.92</v>
      </c>
      <c r="CB51">
        <v>0</v>
      </c>
      <c r="CC51">
        <v>0</v>
      </c>
      <c r="CD51">
        <v>0</v>
      </c>
      <c r="CE51">
        <v>768.83</v>
      </c>
      <c r="CF51">
        <v>0</v>
      </c>
      <c r="CG51">
        <v>287.95400000000001</v>
      </c>
      <c r="CH51">
        <v>0</v>
      </c>
      <c r="CI51">
        <v>0</v>
      </c>
      <c r="CJ51">
        <v>2096.6999999999998</v>
      </c>
      <c r="CK51">
        <v>0</v>
      </c>
      <c r="CL51">
        <v>0</v>
      </c>
      <c r="CM51">
        <v>0</v>
      </c>
      <c r="CN51">
        <v>0</v>
      </c>
      <c r="CO51">
        <v>0</v>
      </c>
      <c r="CP51">
        <v>0</v>
      </c>
      <c r="CQ51">
        <v>0</v>
      </c>
      <c r="CR51">
        <v>0</v>
      </c>
      <c r="CS51">
        <v>0</v>
      </c>
      <c r="CT51">
        <v>0</v>
      </c>
      <c r="CU51">
        <v>29.56</v>
      </c>
      <c r="CV51">
        <v>8.98</v>
      </c>
      <c r="CW51">
        <v>2.36</v>
      </c>
      <c r="CX51">
        <v>0</v>
      </c>
      <c r="CY51">
        <v>18.559999999999999</v>
      </c>
      <c r="CZ51">
        <v>6.33</v>
      </c>
      <c r="DA51">
        <v>23.66</v>
      </c>
      <c r="DB51">
        <v>36.909999999999997</v>
      </c>
      <c r="DC51">
        <v>1.25</v>
      </c>
      <c r="DD51">
        <v>127.61</v>
      </c>
      <c r="DE51">
        <v>59.46</v>
      </c>
      <c r="DQ51" t="s">
        <v>716</v>
      </c>
      <c r="DR51" t="s">
        <v>717</v>
      </c>
      <c r="DS51" t="s">
        <v>22</v>
      </c>
      <c r="DT51" s="23">
        <v>6.1988800000000005E-5</v>
      </c>
      <c r="DU51" s="23">
        <v>6.1154400000000005E-5</v>
      </c>
      <c r="DV51">
        <v>0</v>
      </c>
      <c r="DW51">
        <v>0</v>
      </c>
      <c r="EG51">
        <v>890.63599999999997</v>
      </c>
      <c r="EH51">
        <v>943.73400000000004</v>
      </c>
      <c r="EI51">
        <v>785.77200000000005</v>
      </c>
      <c r="EJ51">
        <v>0</v>
      </c>
      <c r="EK51">
        <v>0</v>
      </c>
      <c r="EL51">
        <v>0</v>
      </c>
      <c r="EN51">
        <v>2033.7</v>
      </c>
      <c r="EO51">
        <v>5399.12</v>
      </c>
      <c r="EP51">
        <v>12062</v>
      </c>
      <c r="EQ51">
        <v>433.91399999999999</v>
      </c>
      <c r="ER51">
        <v>22548.799999999999</v>
      </c>
      <c r="ES51">
        <v>1039.92</v>
      </c>
      <c r="ET51">
        <v>0</v>
      </c>
      <c r="EU51">
        <v>0</v>
      </c>
      <c r="EV51">
        <v>0</v>
      </c>
      <c r="EW51">
        <v>768.83</v>
      </c>
      <c r="EX51">
        <v>0</v>
      </c>
      <c r="EY51">
        <v>287.95400000000001</v>
      </c>
      <c r="EZ51">
        <v>0</v>
      </c>
      <c r="FA51">
        <v>0</v>
      </c>
      <c r="FB51">
        <v>2096.6999999999998</v>
      </c>
      <c r="FC51">
        <v>0</v>
      </c>
      <c r="FD51">
        <v>0</v>
      </c>
      <c r="FE51">
        <v>0</v>
      </c>
      <c r="FF51">
        <v>0</v>
      </c>
      <c r="FG51">
        <v>0</v>
      </c>
      <c r="FH51">
        <v>0</v>
      </c>
      <c r="FI51">
        <v>0</v>
      </c>
      <c r="FJ51">
        <v>0</v>
      </c>
      <c r="FK51">
        <v>0</v>
      </c>
      <c r="FL51">
        <v>0</v>
      </c>
      <c r="FM51">
        <v>29.56</v>
      </c>
      <c r="FN51">
        <v>8.98</v>
      </c>
      <c r="FO51">
        <v>2.36</v>
      </c>
      <c r="FP51">
        <v>0</v>
      </c>
      <c r="FQ51">
        <v>18.559999999999999</v>
      </c>
      <c r="FR51">
        <v>0</v>
      </c>
      <c r="FT51">
        <v>6.33</v>
      </c>
      <c r="FU51">
        <v>23.66</v>
      </c>
      <c r="FV51">
        <v>36.909999999999997</v>
      </c>
      <c r="FW51">
        <v>1.25</v>
      </c>
      <c r="FX51">
        <v>127.61</v>
      </c>
      <c r="FY51">
        <v>0</v>
      </c>
      <c r="FZ51">
        <v>1.6954100000000001</v>
      </c>
      <c r="GA51">
        <v>8.9726299999999995E-2</v>
      </c>
      <c r="GB51">
        <v>0</v>
      </c>
      <c r="GC51">
        <v>0</v>
      </c>
      <c r="GD51">
        <v>0</v>
      </c>
      <c r="GF51">
        <v>0.30136400000000002</v>
      </c>
      <c r="GG51">
        <v>0.74360199999999999</v>
      </c>
      <c r="GH51">
        <v>1.54311</v>
      </c>
      <c r="GI51">
        <v>3.8198599999999999E-2</v>
      </c>
      <c r="GJ51">
        <v>4.4114100000000001</v>
      </c>
      <c r="GK51">
        <v>1353.48</v>
      </c>
      <c r="GL51">
        <v>2658.86</v>
      </c>
      <c r="GM51">
        <v>785.77200000000005</v>
      </c>
      <c r="GN51">
        <v>0</v>
      </c>
      <c r="GO51">
        <v>0</v>
      </c>
      <c r="GP51">
        <v>5894.96</v>
      </c>
      <c r="GQ51">
        <v>6547.68</v>
      </c>
      <c r="GR51">
        <v>10697.7</v>
      </c>
      <c r="GS51">
        <v>540.49900000000002</v>
      </c>
      <c r="GT51">
        <v>28479</v>
      </c>
      <c r="GU51">
        <v>1129.46</v>
      </c>
      <c r="GV51">
        <v>0</v>
      </c>
      <c r="GW51">
        <v>0</v>
      </c>
      <c r="GX51">
        <v>0</v>
      </c>
      <c r="GY51">
        <v>1211.55</v>
      </c>
      <c r="GZ51">
        <v>0</v>
      </c>
      <c r="HA51">
        <v>291.12400000000002</v>
      </c>
      <c r="HB51">
        <v>0</v>
      </c>
      <c r="HC51">
        <v>0</v>
      </c>
      <c r="HD51">
        <v>2632.13</v>
      </c>
      <c r="HE51">
        <v>0</v>
      </c>
      <c r="HF51">
        <v>0</v>
      </c>
      <c r="HG51">
        <v>0</v>
      </c>
      <c r="HH51">
        <v>0</v>
      </c>
      <c r="HI51">
        <v>0</v>
      </c>
      <c r="HJ51">
        <v>0</v>
      </c>
      <c r="HK51">
        <v>0</v>
      </c>
      <c r="HL51">
        <v>0</v>
      </c>
      <c r="HM51">
        <v>0</v>
      </c>
      <c r="HN51">
        <v>0</v>
      </c>
      <c r="HO51">
        <v>33.17</v>
      </c>
      <c r="HP51">
        <v>22.39</v>
      </c>
      <c r="HQ51">
        <v>2.36</v>
      </c>
      <c r="HR51">
        <v>0</v>
      </c>
      <c r="HS51">
        <v>29.25</v>
      </c>
      <c r="HT51">
        <v>18.649999999999999</v>
      </c>
      <c r="HU51">
        <v>26.72</v>
      </c>
      <c r="HV51">
        <v>32.99</v>
      </c>
      <c r="HW51">
        <v>1.48</v>
      </c>
      <c r="HX51">
        <v>167.01</v>
      </c>
      <c r="HY51">
        <v>0</v>
      </c>
      <c r="HZ51">
        <v>3.6081099999999999</v>
      </c>
      <c r="IA51">
        <v>8.9726299999999995E-2</v>
      </c>
      <c r="IB51">
        <v>0</v>
      </c>
      <c r="IC51">
        <v>0</v>
      </c>
      <c r="ID51">
        <v>0.92718</v>
      </c>
      <c r="IE51">
        <v>0.77117400000000003</v>
      </c>
      <c r="IF51">
        <v>1.42503</v>
      </c>
      <c r="IG51">
        <v>7.5326799999999999E-3</v>
      </c>
      <c r="IH51">
        <v>6.8287599999999999</v>
      </c>
      <c r="II51">
        <v>56.9071</v>
      </c>
      <c r="IJ51">
        <v>0</v>
      </c>
      <c r="IK51">
        <v>56.9071</v>
      </c>
    </row>
    <row r="52" spans="1:245" x14ac:dyDescent="0.25">
      <c r="A52" s="9">
        <v>42613.708692129629</v>
      </c>
      <c r="B52" t="s">
        <v>380</v>
      </c>
      <c r="C52" t="s">
        <v>765</v>
      </c>
      <c r="G52" t="s">
        <v>104</v>
      </c>
      <c r="H52" t="s">
        <v>105</v>
      </c>
      <c r="I52">
        <v>1.8</v>
      </c>
      <c r="J52">
        <v>56.038899999999998</v>
      </c>
      <c r="K52">
        <v>301.66800000000001</v>
      </c>
      <c r="L52">
        <v>0</v>
      </c>
      <c r="M52">
        <v>111.69</v>
      </c>
      <c r="N52">
        <v>0</v>
      </c>
      <c r="O52">
        <v>0</v>
      </c>
      <c r="R52">
        <v>505.55700000000002</v>
      </c>
      <c r="S52">
        <v>885.56200000000001</v>
      </c>
      <c r="T52">
        <v>2025.88</v>
      </c>
      <c r="U52">
        <v>119.621</v>
      </c>
      <c r="V52">
        <v>3949.98</v>
      </c>
      <c r="W52">
        <v>351.31</v>
      </c>
      <c r="X52">
        <v>0</v>
      </c>
      <c r="Y52">
        <v>0</v>
      </c>
      <c r="Z52">
        <v>0</v>
      </c>
      <c r="AA52">
        <v>129.65100000000001</v>
      </c>
      <c r="AB52">
        <v>0</v>
      </c>
      <c r="AC52">
        <v>43.669699999999999</v>
      </c>
      <c r="AD52">
        <v>0</v>
      </c>
      <c r="AE52">
        <v>0</v>
      </c>
      <c r="AF52">
        <v>524.63099999999997</v>
      </c>
      <c r="AG52">
        <v>0</v>
      </c>
      <c r="AH52">
        <v>0</v>
      </c>
      <c r="AI52">
        <v>0</v>
      </c>
      <c r="AJ52">
        <v>0</v>
      </c>
      <c r="AK52">
        <v>0</v>
      </c>
      <c r="AL52">
        <v>0</v>
      </c>
      <c r="AM52">
        <v>0</v>
      </c>
      <c r="AN52">
        <v>0</v>
      </c>
      <c r="AO52">
        <v>0</v>
      </c>
      <c r="AP52">
        <v>0</v>
      </c>
      <c r="AQ52">
        <v>32.200000000000003</v>
      </c>
      <c r="AR52">
        <v>0</v>
      </c>
      <c r="AS52">
        <v>1.17</v>
      </c>
      <c r="AT52">
        <v>0</v>
      </c>
      <c r="AU52">
        <v>10.27</v>
      </c>
      <c r="AV52">
        <v>0</v>
      </c>
      <c r="AX52">
        <v>5.44</v>
      </c>
      <c r="AY52">
        <v>13.02</v>
      </c>
      <c r="AZ52">
        <v>21.44</v>
      </c>
      <c r="BA52">
        <v>1.2</v>
      </c>
      <c r="BB52">
        <v>84.74</v>
      </c>
      <c r="BC52">
        <v>43.64</v>
      </c>
      <c r="BQ52">
        <v>315.01799999999997</v>
      </c>
      <c r="BR52">
        <v>0</v>
      </c>
      <c r="BS52">
        <v>111.69</v>
      </c>
      <c r="BT52">
        <v>0</v>
      </c>
      <c r="BU52">
        <v>0</v>
      </c>
      <c r="BV52">
        <v>505.55700000000002</v>
      </c>
      <c r="BW52">
        <v>889.01599999999996</v>
      </c>
      <c r="BX52">
        <v>2025.88</v>
      </c>
      <c r="BY52">
        <v>119.621</v>
      </c>
      <c r="BZ52">
        <v>3966.79</v>
      </c>
      <c r="CA52">
        <v>366.85700000000003</v>
      </c>
      <c r="CB52">
        <v>0</v>
      </c>
      <c r="CC52">
        <v>0</v>
      </c>
      <c r="CD52">
        <v>0</v>
      </c>
      <c r="CE52">
        <v>129.65100000000001</v>
      </c>
      <c r="CF52">
        <v>0</v>
      </c>
      <c r="CG52">
        <v>43.669699999999999</v>
      </c>
      <c r="CH52">
        <v>0</v>
      </c>
      <c r="CI52">
        <v>0</v>
      </c>
      <c r="CJ52">
        <v>540.178</v>
      </c>
      <c r="CK52">
        <v>0</v>
      </c>
      <c r="CL52">
        <v>0</v>
      </c>
      <c r="CM52">
        <v>0</v>
      </c>
      <c r="CN52">
        <v>0</v>
      </c>
      <c r="CO52">
        <v>0</v>
      </c>
      <c r="CP52">
        <v>0</v>
      </c>
      <c r="CQ52">
        <v>0</v>
      </c>
      <c r="CR52">
        <v>0</v>
      </c>
      <c r="CS52">
        <v>0</v>
      </c>
      <c r="CT52">
        <v>0</v>
      </c>
      <c r="CU52">
        <v>34</v>
      </c>
      <c r="CV52">
        <v>0</v>
      </c>
      <c r="CW52">
        <v>1.17</v>
      </c>
      <c r="CX52">
        <v>0</v>
      </c>
      <c r="CY52">
        <v>10.27</v>
      </c>
      <c r="CZ52">
        <v>5.44</v>
      </c>
      <c r="DA52">
        <v>13.06</v>
      </c>
      <c r="DB52">
        <v>21.44</v>
      </c>
      <c r="DC52">
        <v>1.2</v>
      </c>
      <c r="DD52">
        <v>86.58</v>
      </c>
      <c r="DE52">
        <v>45.44</v>
      </c>
      <c r="DQ52" t="s">
        <v>716</v>
      </c>
      <c r="DR52" t="s">
        <v>717</v>
      </c>
      <c r="DS52" t="s">
        <v>22</v>
      </c>
      <c r="DT52">
        <v>9.41902E-4</v>
      </c>
      <c r="DU52">
        <v>0</v>
      </c>
      <c r="DV52">
        <v>2.12521</v>
      </c>
      <c r="DW52">
        <v>3.9612699999999998</v>
      </c>
      <c r="EG52">
        <v>301.66800000000001</v>
      </c>
      <c r="EH52">
        <v>0</v>
      </c>
      <c r="EI52">
        <v>111.69</v>
      </c>
      <c r="EJ52">
        <v>0</v>
      </c>
      <c r="EK52">
        <v>0</v>
      </c>
      <c r="EL52">
        <v>0</v>
      </c>
      <c r="EN52">
        <v>505.55700000000002</v>
      </c>
      <c r="EO52">
        <v>885.56200000000001</v>
      </c>
      <c r="EP52">
        <v>2025.88</v>
      </c>
      <c r="EQ52">
        <v>119.621</v>
      </c>
      <c r="ER52">
        <v>3949.98</v>
      </c>
      <c r="ES52">
        <v>351.31</v>
      </c>
      <c r="ET52">
        <v>0</v>
      </c>
      <c r="EU52">
        <v>0</v>
      </c>
      <c r="EV52">
        <v>0</v>
      </c>
      <c r="EW52">
        <v>129.65100000000001</v>
      </c>
      <c r="EX52">
        <v>0</v>
      </c>
      <c r="EY52">
        <v>43.669699999999999</v>
      </c>
      <c r="EZ52">
        <v>0</v>
      </c>
      <c r="FA52">
        <v>0</v>
      </c>
      <c r="FB52">
        <v>524.63099999999997</v>
      </c>
      <c r="FC52">
        <v>0</v>
      </c>
      <c r="FD52">
        <v>0</v>
      </c>
      <c r="FE52">
        <v>0</v>
      </c>
      <c r="FF52">
        <v>0</v>
      </c>
      <c r="FG52">
        <v>0</v>
      </c>
      <c r="FH52">
        <v>0</v>
      </c>
      <c r="FI52">
        <v>0</v>
      </c>
      <c r="FJ52">
        <v>0</v>
      </c>
      <c r="FK52">
        <v>0</v>
      </c>
      <c r="FL52">
        <v>0</v>
      </c>
      <c r="FM52">
        <v>32.200000000000003</v>
      </c>
      <c r="FN52">
        <v>0</v>
      </c>
      <c r="FO52">
        <v>1.17</v>
      </c>
      <c r="FP52">
        <v>0</v>
      </c>
      <c r="FQ52">
        <v>10.27</v>
      </c>
      <c r="FR52">
        <v>0</v>
      </c>
      <c r="FT52">
        <v>5.44</v>
      </c>
      <c r="FU52">
        <v>13.02</v>
      </c>
      <c r="FV52">
        <v>21.44</v>
      </c>
      <c r="FW52">
        <v>1.2</v>
      </c>
      <c r="FX52">
        <v>84.74</v>
      </c>
      <c r="FY52" s="23">
        <v>5.8522800000000004E-10</v>
      </c>
      <c r="FZ52">
        <v>0</v>
      </c>
      <c r="GA52">
        <v>1.2753799999999999E-2</v>
      </c>
      <c r="GB52">
        <v>0</v>
      </c>
      <c r="GC52">
        <v>0</v>
      </c>
      <c r="GD52">
        <v>0</v>
      </c>
      <c r="GF52">
        <v>7.4915999999999996E-2</v>
      </c>
      <c r="GG52">
        <v>0.13134100000000001</v>
      </c>
      <c r="GH52">
        <v>0.25846799999999998</v>
      </c>
      <c r="GI52">
        <v>1.0530599999999999E-2</v>
      </c>
      <c r="GJ52">
        <v>0.48800900000000003</v>
      </c>
      <c r="GK52">
        <v>419.18900000000002</v>
      </c>
      <c r="GL52">
        <v>0</v>
      </c>
      <c r="GM52">
        <v>111.69</v>
      </c>
      <c r="GN52">
        <v>0</v>
      </c>
      <c r="GO52">
        <v>0</v>
      </c>
      <c r="GP52">
        <v>2135</v>
      </c>
      <c r="GQ52">
        <v>930.00099999999998</v>
      </c>
      <c r="GR52">
        <v>2637.81</v>
      </c>
      <c r="GS52">
        <v>297.5</v>
      </c>
      <c r="GT52">
        <v>6531.19</v>
      </c>
      <c r="GU52">
        <v>348.87900000000002</v>
      </c>
      <c r="GV52">
        <v>0</v>
      </c>
      <c r="GW52">
        <v>0</v>
      </c>
      <c r="GX52">
        <v>0</v>
      </c>
      <c r="GY52">
        <v>183.46600000000001</v>
      </c>
      <c r="GZ52">
        <v>0</v>
      </c>
      <c r="HA52">
        <v>65.400000000000006</v>
      </c>
      <c r="HB52">
        <v>0</v>
      </c>
      <c r="HC52">
        <v>0</v>
      </c>
      <c r="HD52">
        <v>597.745</v>
      </c>
      <c r="HE52">
        <v>0</v>
      </c>
      <c r="HF52">
        <v>0</v>
      </c>
      <c r="HG52">
        <v>0</v>
      </c>
      <c r="HH52">
        <v>0</v>
      </c>
      <c r="HI52">
        <v>0</v>
      </c>
      <c r="HJ52">
        <v>0</v>
      </c>
      <c r="HK52">
        <v>0</v>
      </c>
      <c r="HL52">
        <v>0</v>
      </c>
      <c r="HM52">
        <v>0</v>
      </c>
      <c r="HN52">
        <v>0</v>
      </c>
      <c r="HO52">
        <v>33.33</v>
      </c>
      <c r="HP52">
        <v>0</v>
      </c>
      <c r="HQ52">
        <v>1.17</v>
      </c>
      <c r="HR52">
        <v>0</v>
      </c>
      <c r="HS52">
        <v>14.53</v>
      </c>
      <c r="HT52">
        <v>23.21</v>
      </c>
      <c r="HU52">
        <v>14.89</v>
      </c>
      <c r="HV52">
        <v>28.04</v>
      </c>
      <c r="HW52">
        <v>2.82</v>
      </c>
      <c r="HX52">
        <v>117.99</v>
      </c>
      <c r="HY52" s="23">
        <v>1.8028300000000001E-9</v>
      </c>
      <c r="HZ52">
        <v>0</v>
      </c>
      <c r="IA52">
        <v>1.2753799999999999E-2</v>
      </c>
      <c r="IB52">
        <v>0</v>
      </c>
      <c r="IC52">
        <v>0</v>
      </c>
      <c r="ID52">
        <v>0.33579999999999999</v>
      </c>
      <c r="IE52">
        <v>0.11074100000000001</v>
      </c>
      <c r="IF52">
        <v>0.35138000000000003</v>
      </c>
      <c r="IG52">
        <v>4.1461199999999997E-3</v>
      </c>
      <c r="IH52">
        <v>0.81482200000000005</v>
      </c>
      <c r="II52">
        <v>56.038899999999998</v>
      </c>
      <c r="IJ52">
        <v>0</v>
      </c>
      <c r="IK52">
        <v>57.255699999999997</v>
      </c>
    </row>
    <row r="53" spans="1:245" x14ac:dyDescent="0.25">
      <c r="A53" s="9">
        <v>42613.708715277775</v>
      </c>
      <c r="B53" t="s">
        <v>381</v>
      </c>
      <c r="C53" t="s">
        <v>766</v>
      </c>
      <c r="G53" t="s">
        <v>104</v>
      </c>
      <c r="H53" t="s">
        <v>105</v>
      </c>
      <c r="I53">
        <v>1.65</v>
      </c>
      <c r="J53">
        <v>49.472000000000001</v>
      </c>
      <c r="K53">
        <v>201.386</v>
      </c>
      <c r="L53">
        <v>0.84929699999999997</v>
      </c>
      <c r="M53">
        <v>111.69</v>
      </c>
      <c r="N53">
        <v>0</v>
      </c>
      <c r="O53">
        <v>0</v>
      </c>
      <c r="R53">
        <v>505.55700000000002</v>
      </c>
      <c r="S53">
        <v>920.76300000000003</v>
      </c>
      <c r="T53">
        <v>2025.88</v>
      </c>
      <c r="U53">
        <v>119.621</v>
      </c>
      <c r="V53">
        <v>3885.75</v>
      </c>
      <c r="W53">
        <v>234.517</v>
      </c>
      <c r="X53">
        <v>0</v>
      </c>
      <c r="Y53">
        <v>0</v>
      </c>
      <c r="Z53">
        <v>0</v>
      </c>
      <c r="AA53">
        <v>116.405</v>
      </c>
      <c r="AB53">
        <v>0</v>
      </c>
      <c r="AC53">
        <v>43.669699999999999</v>
      </c>
      <c r="AD53">
        <v>0</v>
      </c>
      <c r="AE53">
        <v>0</v>
      </c>
      <c r="AF53">
        <v>394.59199999999998</v>
      </c>
      <c r="AG53">
        <v>0</v>
      </c>
      <c r="AH53">
        <v>0</v>
      </c>
      <c r="AI53">
        <v>0</v>
      </c>
      <c r="AJ53">
        <v>0</v>
      </c>
      <c r="AK53">
        <v>0</v>
      </c>
      <c r="AL53">
        <v>0</v>
      </c>
      <c r="AM53">
        <v>0</v>
      </c>
      <c r="AN53">
        <v>0</v>
      </c>
      <c r="AO53">
        <v>0</v>
      </c>
      <c r="AP53">
        <v>0</v>
      </c>
      <c r="AQ53">
        <v>22.42</v>
      </c>
      <c r="AR53">
        <v>0.02</v>
      </c>
      <c r="AS53">
        <v>1.17</v>
      </c>
      <c r="AT53">
        <v>0</v>
      </c>
      <c r="AU53">
        <v>9.26</v>
      </c>
      <c r="AV53">
        <v>0</v>
      </c>
      <c r="AX53">
        <v>5.44</v>
      </c>
      <c r="AY53">
        <v>13.62</v>
      </c>
      <c r="AZ53">
        <v>21.46</v>
      </c>
      <c r="BA53">
        <v>1.2</v>
      </c>
      <c r="BB53">
        <v>74.59</v>
      </c>
      <c r="BC53">
        <v>32.869999999999997</v>
      </c>
      <c r="BQ53">
        <v>212.21600000000001</v>
      </c>
      <c r="BR53">
        <v>6.16716</v>
      </c>
      <c r="BS53">
        <v>111.69</v>
      </c>
      <c r="BT53">
        <v>0</v>
      </c>
      <c r="BU53">
        <v>0</v>
      </c>
      <c r="BV53">
        <v>505.55700000000002</v>
      </c>
      <c r="BW53">
        <v>926.02300000000002</v>
      </c>
      <c r="BX53">
        <v>2025.88</v>
      </c>
      <c r="BY53">
        <v>119.621</v>
      </c>
      <c r="BZ53">
        <v>3907.16</v>
      </c>
      <c r="CA53">
        <v>247.12899999999999</v>
      </c>
      <c r="CB53">
        <v>0</v>
      </c>
      <c r="CC53">
        <v>0</v>
      </c>
      <c r="CD53">
        <v>0</v>
      </c>
      <c r="CE53">
        <v>116.405</v>
      </c>
      <c r="CF53">
        <v>0</v>
      </c>
      <c r="CG53">
        <v>43.669699999999999</v>
      </c>
      <c r="CH53">
        <v>0</v>
      </c>
      <c r="CI53">
        <v>0</v>
      </c>
      <c r="CJ53">
        <v>407.20400000000001</v>
      </c>
      <c r="CK53">
        <v>0</v>
      </c>
      <c r="CL53">
        <v>0</v>
      </c>
      <c r="CM53">
        <v>0</v>
      </c>
      <c r="CN53">
        <v>0</v>
      </c>
      <c r="CO53">
        <v>0</v>
      </c>
      <c r="CP53">
        <v>0</v>
      </c>
      <c r="CQ53">
        <v>0</v>
      </c>
      <c r="CR53">
        <v>0</v>
      </c>
      <c r="CS53">
        <v>0</v>
      </c>
      <c r="CT53">
        <v>0</v>
      </c>
      <c r="CU53">
        <v>23.73</v>
      </c>
      <c r="CV53">
        <v>0.36</v>
      </c>
      <c r="CW53">
        <v>1.17</v>
      </c>
      <c r="CX53">
        <v>0</v>
      </c>
      <c r="CY53">
        <v>9.26</v>
      </c>
      <c r="CZ53">
        <v>5.44</v>
      </c>
      <c r="DA53">
        <v>13.69</v>
      </c>
      <c r="DB53">
        <v>21.46</v>
      </c>
      <c r="DC53">
        <v>1.2</v>
      </c>
      <c r="DD53">
        <v>76.31</v>
      </c>
      <c r="DE53">
        <v>34.520000000000003</v>
      </c>
      <c r="DQ53" t="s">
        <v>716</v>
      </c>
      <c r="DR53" t="s">
        <v>717</v>
      </c>
      <c r="DS53" t="s">
        <v>22</v>
      </c>
      <c r="DT53">
        <v>1.1526099999999999E-2</v>
      </c>
      <c r="DU53">
        <v>1.01996E-2</v>
      </c>
      <c r="DV53">
        <v>2.2539699999999998</v>
      </c>
      <c r="DW53">
        <v>4.7798400000000001</v>
      </c>
      <c r="EG53">
        <v>201.386</v>
      </c>
      <c r="EH53">
        <v>0.84929699999999997</v>
      </c>
      <c r="EI53">
        <v>111.69</v>
      </c>
      <c r="EJ53">
        <v>0</v>
      </c>
      <c r="EK53">
        <v>0</v>
      </c>
      <c r="EL53">
        <v>0</v>
      </c>
      <c r="EN53">
        <v>505.55700000000002</v>
      </c>
      <c r="EO53">
        <v>920.76300000000003</v>
      </c>
      <c r="EP53">
        <v>2025.88</v>
      </c>
      <c r="EQ53">
        <v>119.621</v>
      </c>
      <c r="ER53">
        <v>3885.75</v>
      </c>
      <c r="ES53">
        <v>234.517</v>
      </c>
      <c r="ET53">
        <v>0</v>
      </c>
      <c r="EU53">
        <v>0</v>
      </c>
      <c r="EV53">
        <v>0</v>
      </c>
      <c r="EW53">
        <v>116.405</v>
      </c>
      <c r="EX53">
        <v>0</v>
      </c>
      <c r="EY53">
        <v>43.669699999999999</v>
      </c>
      <c r="EZ53">
        <v>0</v>
      </c>
      <c r="FA53">
        <v>0</v>
      </c>
      <c r="FB53">
        <v>394.59199999999998</v>
      </c>
      <c r="FC53">
        <v>0</v>
      </c>
      <c r="FD53">
        <v>0</v>
      </c>
      <c r="FE53">
        <v>0</v>
      </c>
      <c r="FF53">
        <v>0</v>
      </c>
      <c r="FG53">
        <v>0</v>
      </c>
      <c r="FH53">
        <v>0</v>
      </c>
      <c r="FI53">
        <v>0</v>
      </c>
      <c r="FJ53">
        <v>0</v>
      </c>
      <c r="FK53">
        <v>0</v>
      </c>
      <c r="FL53">
        <v>0</v>
      </c>
      <c r="FM53">
        <v>22.42</v>
      </c>
      <c r="FN53">
        <v>0.02</v>
      </c>
      <c r="FO53">
        <v>1.17</v>
      </c>
      <c r="FP53">
        <v>0</v>
      </c>
      <c r="FQ53">
        <v>9.26</v>
      </c>
      <c r="FR53">
        <v>0</v>
      </c>
      <c r="FT53">
        <v>5.44</v>
      </c>
      <c r="FU53">
        <v>13.62</v>
      </c>
      <c r="FV53">
        <v>21.46</v>
      </c>
      <c r="FW53">
        <v>1.2</v>
      </c>
      <c r="FX53">
        <v>74.59</v>
      </c>
      <c r="FY53">
        <v>0</v>
      </c>
      <c r="FZ53">
        <v>1.0497099999999999E-3</v>
      </c>
      <c r="GA53">
        <v>1.2753799999999999E-2</v>
      </c>
      <c r="GB53">
        <v>0</v>
      </c>
      <c r="GC53">
        <v>0</v>
      </c>
      <c r="GD53">
        <v>0</v>
      </c>
      <c r="GF53">
        <v>7.4915999999999996E-2</v>
      </c>
      <c r="GG53">
        <v>0.14169599999999999</v>
      </c>
      <c r="GH53">
        <v>0.25846799999999998</v>
      </c>
      <c r="GI53">
        <v>1.0530599999999999E-2</v>
      </c>
      <c r="GJ53">
        <v>0.499415</v>
      </c>
      <c r="GK53">
        <v>455.72300000000001</v>
      </c>
      <c r="GL53">
        <v>63.205500000000001</v>
      </c>
      <c r="GM53">
        <v>111.69</v>
      </c>
      <c r="GN53">
        <v>0</v>
      </c>
      <c r="GO53">
        <v>0</v>
      </c>
      <c r="GP53">
        <v>2135</v>
      </c>
      <c r="GQ53">
        <v>930.00099999999998</v>
      </c>
      <c r="GR53">
        <v>2637.81</v>
      </c>
      <c r="GS53">
        <v>297.5</v>
      </c>
      <c r="GT53">
        <v>6630.93</v>
      </c>
      <c r="GU53">
        <v>379.27100000000002</v>
      </c>
      <c r="GV53">
        <v>0</v>
      </c>
      <c r="GW53">
        <v>0</v>
      </c>
      <c r="GX53">
        <v>0</v>
      </c>
      <c r="GY53">
        <v>170.803</v>
      </c>
      <c r="GZ53">
        <v>0</v>
      </c>
      <c r="HA53">
        <v>65.400000000000006</v>
      </c>
      <c r="HB53">
        <v>0</v>
      </c>
      <c r="HC53">
        <v>0</v>
      </c>
      <c r="HD53">
        <v>615.47400000000005</v>
      </c>
      <c r="HE53">
        <v>0</v>
      </c>
      <c r="HF53">
        <v>0</v>
      </c>
      <c r="HG53">
        <v>0</v>
      </c>
      <c r="HH53">
        <v>0</v>
      </c>
      <c r="HI53">
        <v>0</v>
      </c>
      <c r="HJ53">
        <v>0</v>
      </c>
      <c r="HK53">
        <v>0</v>
      </c>
      <c r="HL53">
        <v>0</v>
      </c>
      <c r="HM53">
        <v>0</v>
      </c>
      <c r="HN53">
        <v>0</v>
      </c>
      <c r="HO53">
        <v>37.39</v>
      </c>
      <c r="HP53">
        <v>3.55</v>
      </c>
      <c r="HQ53">
        <v>1.17</v>
      </c>
      <c r="HR53">
        <v>0</v>
      </c>
      <c r="HS53">
        <v>13.59</v>
      </c>
      <c r="HT53">
        <v>23.29</v>
      </c>
      <c r="HU53">
        <v>14.9</v>
      </c>
      <c r="HV53">
        <v>28.13</v>
      </c>
      <c r="HW53">
        <v>2.81</v>
      </c>
      <c r="HX53">
        <v>124.83</v>
      </c>
      <c r="HY53">
        <v>0</v>
      </c>
      <c r="HZ53">
        <v>0.130719</v>
      </c>
      <c r="IA53">
        <v>1.2753799999999999E-2</v>
      </c>
      <c r="IB53">
        <v>0</v>
      </c>
      <c r="IC53">
        <v>0</v>
      </c>
      <c r="ID53">
        <v>0.33579999999999999</v>
      </c>
      <c r="IE53">
        <v>0.11074100000000001</v>
      </c>
      <c r="IF53">
        <v>0.35138000000000003</v>
      </c>
      <c r="IG53">
        <v>4.1461199999999997E-3</v>
      </c>
      <c r="IH53">
        <v>0.94554099999999996</v>
      </c>
      <c r="II53">
        <v>49.472000000000001</v>
      </c>
      <c r="IJ53">
        <v>0</v>
      </c>
      <c r="IK53">
        <v>50.6128</v>
      </c>
    </row>
    <row r="54" spans="1:245" x14ac:dyDescent="0.25">
      <c r="A54" s="9">
        <v>42613.708668981482</v>
      </c>
      <c r="B54" t="s">
        <v>382</v>
      </c>
      <c r="C54" t="s">
        <v>767</v>
      </c>
      <c r="G54" t="s">
        <v>104</v>
      </c>
      <c r="H54" t="s">
        <v>105</v>
      </c>
      <c r="I54">
        <v>2.19</v>
      </c>
      <c r="J54">
        <v>46.202100000000002</v>
      </c>
      <c r="K54">
        <v>111.346</v>
      </c>
      <c r="L54">
        <v>0</v>
      </c>
      <c r="M54">
        <v>111.69</v>
      </c>
      <c r="N54">
        <v>0</v>
      </c>
      <c r="O54">
        <v>0</v>
      </c>
      <c r="R54">
        <v>505.55700000000002</v>
      </c>
      <c r="S54">
        <v>915.94</v>
      </c>
      <c r="T54">
        <v>2025.88</v>
      </c>
      <c r="U54">
        <v>119.621</v>
      </c>
      <c r="V54">
        <v>3790.04</v>
      </c>
      <c r="W54">
        <v>129.65700000000001</v>
      </c>
      <c r="X54">
        <v>0</v>
      </c>
      <c r="Y54">
        <v>0</v>
      </c>
      <c r="Z54">
        <v>0</v>
      </c>
      <c r="AA54">
        <v>116.887</v>
      </c>
      <c r="AB54">
        <v>0</v>
      </c>
      <c r="AC54">
        <v>43.669699999999999</v>
      </c>
      <c r="AD54">
        <v>0</v>
      </c>
      <c r="AE54">
        <v>0</v>
      </c>
      <c r="AF54">
        <v>290.214</v>
      </c>
      <c r="AG54">
        <v>0</v>
      </c>
      <c r="AH54">
        <v>0</v>
      </c>
      <c r="AI54">
        <v>0</v>
      </c>
      <c r="AJ54">
        <v>0</v>
      </c>
      <c r="AK54">
        <v>0</v>
      </c>
      <c r="AL54">
        <v>0</v>
      </c>
      <c r="AM54">
        <v>0</v>
      </c>
      <c r="AN54">
        <v>0</v>
      </c>
      <c r="AO54">
        <v>0</v>
      </c>
      <c r="AP54">
        <v>0</v>
      </c>
      <c r="AQ54">
        <v>12.49</v>
      </c>
      <c r="AR54">
        <v>0</v>
      </c>
      <c r="AS54">
        <v>1.17</v>
      </c>
      <c r="AT54">
        <v>0</v>
      </c>
      <c r="AU54">
        <v>9.2799999999999994</v>
      </c>
      <c r="AV54">
        <v>0</v>
      </c>
      <c r="AX54">
        <v>5.41</v>
      </c>
      <c r="AY54">
        <v>13.49</v>
      </c>
      <c r="AZ54">
        <v>21.43</v>
      </c>
      <c r="BA54">
        <v>1.19</v>
      </c>
      <c r="BB54">
        <v>64.459999999999994</v>
      </c>
      <c r="BC54">
        <v>22.94</v>
      </c>
      <c r="BQ54">
        <v>129.86799999999999</v>
      </c>
      <c r="BR54">
        <v>0</v>
      </c>
      <c r="BS54">
        <v>111.69</v>
      </c>
      <c r="BT54">
        <v>0</v>
      </c>
      <c r="BU54">
        <v>0</v>
      </c>
      <c r="BV54">
        <v>505.55700000000002</v>
      </c>
      <c r="BW54">
        <v>919.53800000000001</v>
      </c>
      <c r="BX54">
        <v>2025.88</v>
      </c>
      <c r="BY54">
        <v>119.621</v>
      </c>
      <c r="BZ54">
        <v>3812.16</v>
      </c>
      <c r="CA54">
        <v>151.22499999999999</v>
      </c>
      <c r="CB54">
        <v>0</v>
      </c>
      <c r="CC54">
        <v>0</v>
      </c>
      <c r="CD54">
        <v>0</v>
      </c>
      <c r="CE54">
        <v>116.887</v>
      </c>
      <c r="CF54">
        <v>0</v>
      </c>
      <c r="CG54">
        <v>43.669699999999999</v>
      </c>
      <c r="CH54">
        <v>0</v>
      </c>
      <c r="CI54">
        <v>0</v>
      </c>
      <c r="CJ54">
        <v>311.78100000000001</v>
      </c>
      <c r="CK54">
        <v>0</v>
      </c>
      <c r="CL54">
        <v>0</v>
      </c>
      <c r="CM54">
        <v>0</v>
      </c>
      <c r="CN54">
        <v>0</v>
      </c>
      <c r="CO54">
        <v>0</v>
      </c>
      <c r="CP54">
        <v>0</v>
      </c>
      <c r="CQ54">
        <v>0</v>
      </c>
      <c r="CR54">
        <v>0</v>
      </c>
      <c r="CS54">
        <v>0</v>
      </c>
      <c r="CT54">
        <v>0</v>
      </c>
      <c r="CU54">
        <v>14.68</v>
      </c>
      <c r="CV54">
        <v>0</v>
      </c>
      <c r="CW54">
        <v>1.17</v>
      </c>
      <c r="CX54">
        <v>0</v>
      </c>
      <c r="CY54">
        <v>9.2799999999999994</v>
      </c>
      <c r="CZ54">
        <v>5.41</v>
      </c>
      <c r="DA54">
        <v>13.54</v>
      </c>
      <c r="DB54">
        <v>21.43</v>
      </c>
      <c r="DC54">
        <v>1.19</v>
      </c>
      <c r="DD54">
        <v>66.7</v>
      </c>
      <c r="DE54">
        <v>25.13</v>
      </c>
      <c r="DQ54" t="s">
        <v>716</v>
      </c>
      <c r="DR54" t="s">
        <v>717</v>
      </c>
      <c r="DS54" t="s">
        <v>22</v>
      </c>
      <c r="DT54">
        <v>1.1612199999999999E-3</v>
      </c>
      <c r="DU54">
        <v>0</v>
      </c>
      <c r="DV54">
        <v>3.35832</v>
      </c>
      <c r="DW54">
        <v>8.7146899999999992</v>
      </c>
      <c r="EG54">
        <v>111.346</v>
      </c>
      <c r="EH54">
        <v>0</v>
      </c>
      <c r="EI54">
        <v>111.69</v>
      </c>
      <c r="EJ54">
        <v>0</v>
      </c>
      <c r="EK54">
        <v>0</v>
      </c>
      <c r="EL54">
        <v>0</v>
      </c>
      <c r="EN54">
        <v>505.55700000000002</v>
      </c>
      <c r="EO54">
        <v>915.94</v>
      </c>
      <c r="EP54">
        <v>2025.88</v>
      </c>
      <c r="EQ54">
        <v>119.621</v>
      </c>
      <c r="ER54">
        <v>3790.04</v>
      </c>
      <c r="ES54">
        <v>129.65700000000001</v>
      </c>
      <c r="ET54">
        <v>0</v>
      </c>
      <c r="EU54">
        <v>0</v>
      </c>
      <c r="EV54">
        <v>0</v>
      </c>
      <c r="EW54">
        <v>116.887</v>
      </c>
      <c r="EX54">
        <v>0</v>
      </c>
      <c r="EY54">
        <v>43.669699999999999</v>
      </c>
      <c r="EZ54">
        <v>0</v>
      </c>
      <c r="FA54">
        <v>0</v>
      </c>
      <c r="FB54">
        <v>290.214</v>
      </c>
      <c r="FC54">
        <v>0</v>
      </c>
      <c r="FD54">
        <v>0</v>
      </c>
      <c r="FE54">
        <v>0</v>
      </c>
      <c r="FF54">
        <v>0</v>
      </c>
      <c r="FG54">
        <v>0</v>
      </c>
      <c r="FH54">
        <v>0</v>
      </c>
      <c r="FI54">
        <v>0</v>
      </c>
      <c r="FJ54">
        <v>0</v>
      </c>
      <c r="FK54">
        <v>0</v>
      </c>
      <c r="FL54">
        <v>0</v>
      </c>
      <c r="FM54">
        <v>12.49</v>
      </c>
      <c r="FN54">
        <v>0</v>
      </c>
      <c r="FO54">
        <v>1.17</v>
      </c>
      <c r="FP54">
        <v>0</v>
      </c>
      <c r="FQ54">
        <v>9.2799999999999994</v>
      </c>
      <c r="FR54">
        <v>0</v>
      </c>
      <c r="FT54">
        <v>5.41</v>
      </c>
      <c r="FU54">
        <v>13.49</v>
      </c>
      <c r="FV54">
        <v>21.43</v>
      </c>
      <c r="FW54">
        <v>1.19</v>
      </c>
      <c r="FX54">
        <v>64.459999999999994</v>
      </c>
      <c r="FY54">
        <v>0</v>
      </c>
      <c r="FZ54">
        <v>0</v>
      </c>
      <c r="GA54">
        <v>1.2753799999999999E-2</v>
      </c>
      <c r="GB54">
        <v>0</v>
      </c>
      <c r="GC54">
        <v>0</v>
      </c>
      <c r="GD54">
        <v>0</v>
      </c>
      <c r="GF54">
        <v>7.4915999999999996E-2</v>
      </c>
      <c r="GG54">
        <v>0.13777900000000001</v>
      </c>
      <c r="GH54">
        <v>0.25846799999999998</v>
      </c>
      <c r="GI54">
        <v>1.0530599999999999E-2</v>
      </c>
      <c r="GJ54">
        <v>0.494448</v>
      </c>
      <c r="GK54">
        <v>387.17700000000002</v>
      </c>
      <c r="GL54">
        <v>0</v>
      </c>
      <c r="GM54">
        <v>111.69</v>
      </c>
      <c r="GN54">
        <v>0</v>
      </c>
      <c r="GO54">
        <v>0</v>
      </c>
      <c r="GP54">
        <v>2135</v>
      </c>
      <c r="GQ54">
        <v>930.00099999999998</v>
      </c>
      <c r="GR54">
        <v>2637.81</v>
      </c>
      <c r="GS54">
        <v>297.5</v>
      </c>
      <c r="GT54">
        <v>6499.18</v>
      </c>
      <c r="GU54">
        <v>322.20699999999999</v>
      </c>
      <c r="GV54">
        <v>0</v>
      </c>
      <c r="GW54">
        <v>0</v>
      </c>
      <c r="GX54">
        <v>0</v>
      </c>
      <c r="GY54">
        <v>171.37200000000001</v>
      </c>
      <c r="GZ54">
        <v>0</v>
      </c>
      <c r="HA54">
        <v>65.400000000000006</v>
      </c>
      <c r="HB54">
        <v>0</v>
      </c>
      <c r="HC54">
        <v>0</v>
      </c>
      <c r="HD54">
        <v>558.97900000000004</v>
      </c>
      <c r="HE54">
        <v>0</v>
      </c>
      <c r="HF54">
        <v>0</v>
      </c>
      <c r="HG54">
        <v>0</v>
      </c>
      <c r="HH54">
        <v>0</v>
      </c>
      <c r="HI54">
        <v>0</v>
      </c>
      <c r="HJ54">
        <v>0</v>
      </c>
      <c r="HK54">
        <v>0</v>
      </c>
      <c r="HL54">
        <v>0</v>
      </c>
      <c r="HM54">
        <v>0</v>
      </c>
      <c r="HN54">
        <v>0</v>
      </c>
      <c r="HO54">
        <v>31.69</v>
      </c>
      <c r="HP54">
        <v>0</v>
      </c>
      <c r="HQ54">
        <v>1.17</v>
      </c>
      <c r="HR54">
        <v>0</v>
      </c>
      <c r="HS54">
        <v>13.6</v>
      </c>
      <c r="HT54">
        <v>23.09</v>
      </c>
      <c r="HU54">
        <v>14.89</v>
      </c>
      <c r="HV54">
        <v>28.02</v>
      </c>
      <c r="HW54">
        <v>2.78</v>
      </c>
      <c r="HX54">
        <v>115.24</v>
      </c>
      <c r="HY54">
        <v>0</v>
      </c>
      <c r="HZ54">
        <v>0</v>
      </c>
      <c r="IA54">
        <v>1.2753799999999999E-2</v>
      </c>
      <c r="IB54">
        <v>0</v>
      </c>
      <c r="IC54">
        <v>0</v>
      </c>
      <c r="ID54">
        <v>0.33579999999999999</v>
      </c>
      <c r="IE54">
        <v>0.11074100000000001</v>
      </c>
      <c r="IF54">
        <v>0.35138000000000003</v>
      </c>
      <c r="IG54">
        <v>4.1461199999999997E-3</v>
      </c>
      <c r="IH54">
        <v>0.81482200000000005</v>
      </c>
      <c r="II54">
        <v>46.202100000000002</v>
      </c>
      <c r="IJ54">
        <v>0</v>
      </c>
      <c r="IK54">
        <v>47.807600000000001</v>
      </c>
    </row>
    <row r="55" spans="1:245" x14ac:dyDescent="0.25">
      <c r="A55" s="9">
        <v>42613.708738425928</v>
      </c>
      <c r="B55" t="s">
        <v>383</v>
      </c>
      <c r="C55" t="s">
        <v>768</v>
      </c>
      <c r="G55" t="s">
        <v>104</v>
      </c>
      <c r="H55" t="s">
        <v>105</v>
      </c>
      <c r="I55">
        <v>2.79</v>
      </c>
      <c r="J55">
        <v>46.290599999999998</v>
      </c>
      <c r="K55">
        <v>137.58099999999999</v>
      </c>
      <c r="L55">
        <v>7.0410000000000004</v>
      </c>
      <c r="M55">
        <v>111.69</v>
      </c>
      <c r="N55">
        <v>0</v>
      </c>
      <c r="O55">
        <v>0</v>
      </c>
      <c r="R55">
        <v>505.55700000000002</v>
      </c>
      <c r="S55">
        <v>933.9</v>
      </c>
      <c r="T55">
        <v>2025.88</v>
      </c>
      <c r="U55">
        <v>119.621</v>
      </c>
      <c r="V55">
        <v>3841.27</v>
      </c>
      <c r="W55">
        <v>160.21600000000001</v>
      </c>
      <c r="X55">
        <v>0</v>
      </c>
      <c r="Y55">
        <v>0</v>
      </c>
      <c r="Z55">
        <v>0</v>
      </c>
      <c r="AA55">
        <v>111.371</v>
      </c>
      <c r="AB55">
        <v>0</v>
      </c>
      <c r="AC55">
        <v>43.669699999999999</v>
      </c>
      <c r="AD55">
        <v>0</v>
      </c>
      <c r="AE55">
        <v>0</v>
      </c>
      <c r="AF55">
        <v>315.25700000000001</v>
      </c>
      <c r="AG55">
        <v>0</v>
      </c>
      <c r="AH55">
        <v>0</v>
      </c>
      <c r="AI55">
        <v>0</v>
      </c>
      <c r="AJ55">
        <v>0</v>
      </c>
      <c r="AK55">
        <v>0</v>
      </c>
      <c r="AL55">
        <v>0</v>
      </c>
      <c r="AM55">
        <v>0</v>
      </c>
      <c r="AN55">
        <v>0</v>
      </c>
      <c r="AO55">
        <v>0</v>
      </c>
      <c r="AP55">
        <v>0</v>
      </c>
      <c r="AQ55">
        <v>15.37</v>
      </c>
      <c r="AR55">
        <v>0.26</v>
      </c>
      <c r="AS55">
        <v>1.17</v>
      </c>
      <c r="AT55">
        <v>0</v>
      </c>
      <c r="AU55">
        <v>8.8699999999999992</v>
      </c>
      <c r="AV55">
        <v>0</v>
      </c>
      <c r="AX55">
        <v>5.46</v>
      </c>
      <c r="AY55">
        <v>13.71</v>
      </c>
      <c r="AZ55">
        <v>21.48</v>
      </c>
      <c r="BA55">
        <v>1.2</v>
      </c>
      <c r="BB55">
        <v>67.52</v>
      </c>
      <c r="BC55">
        <v>25.67</v>
      </c>
      <c r="BQ55">
        <v>149.80000000000001</v>
      </c>
      <c r="BR55">
        <v>24.561900000000001</v>
      </c>
      <c r="BS55">
        <v>111.69</v>
      </c>
      <c r="BT55">
        <v>0</v>
      </c>
      <c r="BU55">
        <v>0</v>
      </c>
      <c r="BV55">
        <v>505.55700000000002</v>
      </c>
      <c r="BW55">
        <v>938.95500000000004</v>
      </c>
      <c r="BX55">
        <v>2025.88</v>
      </c>
      <c r="BY55">
        <v>119.621</v>
      </c>
      <c r="BZ55">
        <v>3876.07</v>
      </c>
      <c r="CA55">
        <v>174.44499999999999</v>
      </c>
      <c r="CB55">
        <v>0</v>
      </c>
      <c r="CC55">
        <v>0</v>
      </c>
      <c r="CD55">
        <v>0</v>
      </c>
      <c r="CE55">
        <v>111.371</v>
      </c>
      <c r="CF55">
        <v>0</v>
      </c>
      <c r="CG55">
        <v>43.669699999999999</v>
      </c>
      <c r="CH55">
        <v>0</v>
      </c>
      <c r="CI55">
        <v>0</v>
      </c>
      <c r="CJ55">
        <v>329.48599999999999</v>
      </c>
      <c r="CK55">
        <v>0</v>
      </c>
      <c r="CL55">
        <v>0</v>
      </c>
      <c r="CM55">
        <v>0</v>
      </c>
      <c r="CN55">
        <v>0</v>
      </c>
      <c r="CO55">
        <v>0</v>
      </c>
      <c r="CP55">
        <v>0</v>
      </c>
      <c r="CQ55">
        <v>0</v>
      </c>
      <c r="CR55">
        <v>0</v>
      </c>
      <c r="CS55">
        <v>0</v>
      </c>
      <c r="CT55">
        <v>0</v>
      </c>
      <c r="CU55">
        <v>16.82</v>
      </c>
      <c r="CV55">
        <v>1.6</v>
      </c>
      <c r="CW55">
        <v>1.17</v>
      </c>
      <c r="CX55">
        <v>0</v>
      </c>
      <c r="CY55">
        <v>8.8699999999999992</v>
      </c>
      <c r="CZ55">
        <v>5.46</v>
      </c>
      <c r="DA55">
        <v>13.77</v>
      </c>
      <c r="DB55">
        <v>21.48</v>
      </c>
      <c r="DC55">
        <v>1.2</v>
      </c>
      <c r="DD55">
        <v>70.37</v>
      </c>
      <c r="DE55">
        <v>28.46</v>
      </c>
      <c r="DQ55" t="s">
        <v>716</v>
      </c>
      <c r="DR55" t="s">
        <v>717</v>
      </c>
      <c r="DS55" t="s">
        <v>22</v>
      </c>
      <c r="DT55">
        <v>0.13050200000000001</v>
      </c>
      <c r="DU55">
        <v>0.12945100000000001</v>
      </c>
      <c r="DV55">
        <v>4.0500299999999996</v>
      </c>
      <c r="DW55">
        <v>9.8032299999999992</v>
      </c>
      <c r="EG55">
        <v>137.58099999999999</v>
      </c>
      <c r="EH55">
        <v>7.0410000000000004</v>
      </c>
      <c r="EI55">
        <v>111.69</v>
      </c>
      <c r="EJ55">
        <v>0</v>
      </c>
      <c r="EK55">
        <v>0</v>
      </c>
      <c r="EL55">
        <v>0</v>
      </c>
      <c r="EN55">
        <v>505.55700000000002</v>
      </c>
      <c r="EO55">
        <v>933.9</v>
      </c>
      <c r="EP55">
        <v>2025.88</v>
      </c>
      <c r="EQ55">
        <v>119.621</v>
      </c>
      <c r="ER55">
        <v>3841.27</v>
      </c>
      <c r="ES55">
        <v>160.21600000000001</v>
      </c>
      <c r="ET55">
        <v>0</v>
      </c>
      <c r="EU55">
        <v>0</v>
      </c>
      <c r="EV55">
        <v>0</v>
      </c>
      <c r="EW55">
        <v>111.371</v>
      </c>
      <c r="EX55">
        <v>0</v>
      </c>
      <c r="EY55">
        <v>43.669699999999999</v>
      </c>
      <c r="EZ55">
        <v>0</v>
      </c>
      <c r="FA55">
        <v>0</v>
      </c>
      <c r="FB55">
        <v>315.25700000000001</v>
      </c>
      <c r="FC55">
        <v>0</v>
      </c>
      <c r="FD55">
        <v>0</v>
      </c>
      <c r="FE55">
        <v>0</v>
      </c>
      <c r="FF55">
        <v>0</v>
      </c>
      <c r="FG55">
        <v>0</v>
      </c>
      <c r="FH55">
        <v>0</v>
      </c>
      <c r="FI55">
        <v>0</v>
      </c>
      <c r="FJ55">
        <v>0</v>
      </c>
      <c r="FK55">
        <v>0</v>
      </c>
      <c r="FL55">
        <v>0</v>
      </c>
      <c r="FM55">
        <v>15.37</v>
      </c>
      <c r="FN55">
        <v>0.26</v>
      </c>
      <c r="FO55">
        <v>1.17</v>
      </c>
      <c r="FP55">
        <v>0</v>
      </c>
      <c r="FQ55">
        <v>8.8699999999999992</v>
      </c>
      <c r="FR55">
        <v>0</v>
      </c>
      <c r="FT55">
        <v>5.46</v>
      </c>
      <c r="FU55">
        <v>13.71</v>
      </c>
      <c r="FV55">
        <v>21.48</v>
      </c>
      <c r="FW55">
        <v>1.2</v>
      </c>
      <c r="FX55">
        <v>67.52</v>
      </c>
      <c r="FY55">
        <v>0</v>
      </c>
      <c r="FZ55">
        <v>2.4018399999999999E-2</v>
      </c>
      <c r="GA55">
        <v>1.2753799999999999E-2</v>
      </c>
      <c r="GB55">
        <v>0</v>
      </c>
      <c r="GC55">
        <v>0</v>
      </c>
      <c r="GD55">
        <v>0</v>
      </c>
      <c r="GF55">
        <v>7.4915999999999996E-2</v>
      </c>
      <c r="GG55">
        <v>0.14554900000000001</v>
      </c>
      <c r="GH55">
        <v>0.25846799999999998</v>
      </c>
      <c r="GI55">
        <v>1.0530599999999999E-2</v>
      </c>
      <c r="GJ55">
        <v>0.52623500000000001</v>
      </c>
      <c r="GK55">
        <v>351.05599999999998</v>
      </c>
      <c r="GL55">
        <v>151.226</v>
      </c>
      <c r="GM55">
        <v>111.69</v>
      </c>
      <c r="GN55">
        <v>0</v>
      </c>
      <c r="GO55">
        <v>0</v>
      </c>
      <c r="GP55">
        <v>2135</v>
      </c>
      <c r="GQ55">
        <v>930.00099999999998</v>
      </c>
      <c r="GR55">
        <v>2637.81</v>
      </c>
      <c r="GS55">
        <v>297.5</v>
      </c>
      <c r="GT55">
        <v>6614.28</v>
      </c>
      <c r="GU55">
        <v>292.16399999999999</v>
      </c>
      <c r="GV55">
        <v>0</v>
      </c>
      <c r="GW55">
        <v>0</v>
      </c>
      <c r="GX55">
        <v>0</v>
      </c>
      <c r="GY55">
        <v>165.96</v>
      </c>
      <c r="GZ55">
        <v>0</v>
      </c>
      <c r="HA55">
        <v>65.400000000000006</v>
      </c>
      <c r="HB55">
        <v>0</v>
      </c>
      <c r="HC55">
        <v>0</v>
      </c>
      <c r="HD55">
        <v>523.524</v>
      </c>
      <c r="HE55">
        <v>0</v>
      </c>
      <c r="HF55">
        <v>0</v>
      </c>
      <c r="HG55">
        <v>0</v>
      </c>
      <c r="HH55">
        <v>0</v>
      </c>
      <c r="HI55">
        <v>0</v>
      </c>
      <c r="HJ55">
        <v>0</v>
      </c>
      <c r="HK55">
        <v>0</v>
      </c>
      <c r="HL55">
        <v>0</v>
      </c>
      <c r="HM55">
        <v>0</v>
      </c>
      <c r="HN55">
        <v>0</v>
      </c>
      <c r="HO55">
        <v>28.98</v>
      </c>
      <c r="HP55">
        <v>8.16</v>
      </c>
      <c r="HQ55">
        <v>1.17</v>
      </c>
      <c r="HR55">
        <v>0</v>
      </c>
      <c r="HS55">
        <v>13.22</v>
      </c>
      <c r="HT55">
        <v>23.33</v>
      </c>
      <c r="HU55">
        <v>14.9</v>
      </c>
      <c r="HV55">
        <v>28.15</v>
      </c>
      <c r="HW55">
        <v>2.8</v>
      </c>
      <c r="HX55">
        <v>120.71</v>
      </c>
      <c r="HY55">
        <v>0</v>
      </c>
      <c r="HZ55">
        <v>0.64194300000000004</v>
      </c>
      <c r="IA55">
        <v>1.2753799999999999E-2</v>
      </c>
      <c r="IB55">
        <v>0</v>
      </c>
      <c r="IC55">
        <v>0</v>
      </c>
      <c r="ID55">
        <v>0.33579999999999999</v>
      </c>
      <c r="IE55">
        <v>0.11074100000000001</v>
      </c>
      <c r="IF55">
        <v>0.35138000000000003</v>
      </c>
      <c r="IG55">
        <v>4.1461199999999997E-3</v>
      </c>
      <c r="IH55">
        <v>1.4567600000000001</v>
      </c>
      <c r="II55">
        <v>46.290599999999998</v>
      </c>
      <c r="IJ55">
        <v>0</v>
      </c>
      <c r="IK55">
        <v>48.244599999999998</v>
      </c>
    </row>
    <row r="56" spans="1:245" x14ac:dyDescent="0.25">
      <c r="A56" s="9">
        <v>42613.708738425928</v>
      </c>
      <c r="B56" t="s">
        <v>384</v>
      </c>
      <c r="C56" t="s">
        <v>769</v>
      </c>
      <c r="G56" t="s">
        <v>104</v>
      </c>
      <c r="H56" t="s">
        <v>105</v>
      </c>
      <c r="I56">
        <v>2.2999999999999998</v>
      </c>
      <c r="J56">
        <v>42.988799999999998</v>
      </c>
      <c r="K56">
        <v>89.5047</v>
      </c>
      <c r="L56">
        <v>0</v>
      </c>
      <c r="M56">
        <v>111.69</v>
      </c>
      <c r="N56">
        <v>0</v>
      </c>
      <c r="O56">
        <v>0</v>
      </c>
      <c r="R56">
        <v>505.55700000000002</v>
      </c>
      <c r="S56">
        <v>914.70500000000004</v>
      </c>
      <c r="T56">
        <v>2025.88</v>
      </c>
      <c r="U56">
        <v>119.621</v>
      </c>
      <c r="V56">
        <v>3766.96</v>
      </c>
      <c r="W56">
        <v>104.236</v>
      </c>
      <c r="X56">
        <v>0</v>
      </c>
      <c r="Y56">
        <v>0</v>
      </c>
      <c r="Z56">
        <v>0</v>
      </c>
      <c r="AA56">
        <v>119.652</v>
      </c>
      <c r="AB56">
        <v>0</v>
      </c>
      <c r="AC56">
        <v>43.669699999999999</v>
      </c>
      <c r="AD56">
        <v>0</v>
      </c>
      <c r="AE56">
        <v>0</v>
      </c>
      <c r="AF56">
        <v>267.55700000000002</v>
      </c>
      <c r="AG56">
        <v>0</v>
      </c>
      <c r="AH56">
        <v>0</v>
      </c>
      <c r="AI56">
        <v>0</v>
      </c>
      <c r="AJ56">
        <v>0</v>
      </c>
      <c r="AK56">
        <v>0</v>
      </c>
      <c r="AL56">
        <v>0</v>
      </c>
      <c r="AM56">
        <v>0</v>
      </c>
      <c r="AN56">
        <v>0</v>
      </c>
      <c r="AO56">
        <v>0</v>
      </c>
      <c r="AP56">
        <v>0</v>
      </c>
      <c r="AQ56">
        <v>9.73</v>
      </c>
      <c r="AR56">
        <v>0</v>
      </c>
      <c r="AS56">
        <v>1.17</v>
      </c>
      <c r="AT56">
        <v>0</v>
      </c>
      <c r="AU56">
        <v>9.48</v>
      </c>
      <c r="AV56">
        <v>0</v>
      </c>
      <c r="AX56">
        <v>5.36</v>
      </c>
      <c r="AY56">
        <v>13.38</v>
      </c>
      <c r="AZ56">
        <v>21.36</v>
      </c>
      <c r="BA56">
        <v>1.19</v>
      </c>
      <c r="BB56">
        <v>61.67</v>
      </c>
      <c r="BC56">
        <v>20.38</v>
      </c>
      <c r="BQ56">
        <v>108.196</v>
      </c>
      <c r="BR56">
        <v>0</v>
      </c>
      <c r="BS56">
        <v>111.69</v>
      </c>
      <c r="BT56">
        <v>0</v>
      </c>
      <c r="BU56">
        <v>0</v>
      </c>
      <c r="BV56">
        <v>505.55700000000002</v>
      </c>
      <c r="BW56">
        <v>919.42700000000002</v>
      </c>
      <c r="BX56">
        <v>2025.88</v>
      </c>
      <c r="BY56">
        <v>119.621</v>
      </c>
      <c r="BZ56">
        <v>3790.37</v>
      </c>
      <c r="CA56">
        <v>126.003</v>
      </c>
      <c r="CB56">
        <v>0</v>
      </c>
      <c r="CC56">
        <v>0</v>
      </c>
      <c r="CD56">
        <v>0</v>
      </c>
      <c r="CE56">
        <v>119.652</v>
      </c>
      <c r="CF56">
        <v>0</v>
      </c>
      <c r="CG56">
        <v>43.669699999999999</v>
      </c>
      <c r="CH56">
        <v>0</v>
      </c>
      <c r="CI56">
        <v>0</v>
      </c>
      <c r="CJ56">
        <v>289.32499999999999</v>
      </c>
      <c r="CK56">
        <v>0</v>
      </c>
      <c r="CL56">
        <v>0</v>
      </c>
      <c r="CM56">
        <v>0</v>
      </c>
      <c r="CN56">
        <v>0</v>
      </c>
      <c r="CO56">
        <v>0</v>
      </c>
      <c r="CP56">
        <v>0</v>
      </c>
      <c r="CQ56">
        <v>0</v>
      </c>
      <c r="CR56">
        <v>0</v>
      </c>
      <c r="CS56">
        <v>0</v>
      </c>
      <c r="CT56">
        <v>0</v>
      </c>
      <c r="CU56">
        <v>12.03</v>
      </c>
      <c r="CV56">
        <v>0</v>
      </c>
      <c r="CW56">
        <v>1.17</v>
      </c>
      <c r="CX56">
        <v>0</v>
      </c>
      <c r="CY56">
        <v>9.48</v>
      </c>
      <c r="CZ56">
        <v>5.36</v>
      </c>
      <c r="DA56">
        <v>13.44</v>
      </c>
      <c r="DB56">
        <v>21.36</v>
      </c>
      <c r="DC56">
        <v>1.19</v>
      </c>
      <c r="DD56">
        <v>64.03</v>
      </c>
      <c r="DE56">
        <v>22.68</v>
      </c>
      <c r="DQ56" t="s">
        <v>716</v>
      </c>
      <c r="DR56" t="s">
        <v>717</v>
      </c>
      <c r="DS56" t="s">
        <v>22</v>
      </c>
      <c r="DT56">
        <v>1.6763500000000001E-3</v>
      </c>
      <c r="DU56">
        <v>0</v>
      </c>
      <c r="DV56">
        <v>3.6857700000000002</v>
      </c>
      <c r="DW56">
        <v>10.1411</v>
      </c>
      <c r="EG56">
        <v>89.5047</v>
      </c>
      <c r="EH56">
        <v>0</v>
      </c>
      <c r="EI56">
        <v>111.69</v>
      </c>
      <c r="EJ56">
        <v>0</v>
      </c>
      <c r="EK56">
        <v>0</v>
      </c>
      <c r="EL56">
        <v>0</v>
      </c>
      <c r="EN56">
        <v>505.55700000000002</v>
      </c>
      <c r="EO56">
        <v>914.70500000000004</v>
      </c>
      <c r="EP56">
        <v>2025.88</v>
      </c>
      <c r="EQ56">
        <v>119.621</v>
      </c>
      <c r="ER56">
        <v>3766.96</v>
      </c>
      <c r="ES56">
        <v>104.236</v>
      </c>
      <c r="ET56">
        <v>0</v>
      </c>
      <c r="EU56">
        <v>0</v>
      </c>
      <c r="EV56">
        <v>0</v>
      </c>
      <c r="EW56">
        <v>119.652</v>
      </c>
      <c r="EX56">
        <v>0</v>
      </c>
      <c r="EY56">
        <v>43.669699999999999</v>
      </c>
      <c r="EZ56">
        <v>0</v>
      </c>
      <c r="FA56">
        <v>0</v>
      </c>
      <c r="FB56">
        <v>267.55700000000002</v>
      </c>
      <c r="FC56">
        <v>0</v>
      </c>
      <c r="FD56">
        <v>0</v>
      </c>
      <c r="FE56">
        <v>0</v>
      </c>
      <c r="FF56">
        <v>0</v>
      </c>
      <c r="FG56">
        <v>0</v>
      </c>
      <c r="FH56">
        <v>0</v>
      </c>
      <c r="FI56">
        <v>0</v>
      </c>
      <c r="FJ56">
        <v>0</v>
      </c>
      <c r="FK56">
        <v>0</v>
      </c>
      <c r="FL56">
        <v>0</v>
      </c>
      <c r="FM56">
        <v>9.73</v>
      </c>
      <c r="FN56">
        <v>0</v>
      </c>
      <c r="FO56">
        <v>1.17</v>
      </c>
      <c r="FP56">
        <v>0</v>
      </c>
      <c r="FQ56">
        <v>9.48</v>
      </c>
      <c r="FR56">
        <v>0</v>
      </c>
      <c r="FT56">
        <v>5.36</v>
      </c>
      <c r="FU56">
        <v>13.38</v>
      </c>
      <c r="FV56">
        <v>21.36</v>
      </c>
      <c r="FW56">
        <v>1.19</v>
      </c>
      <c r="FX56">
        <v>61.67</v>
      </c>
      <c r="FY56">
        <v>0</v>
      </c>
      <c r="FZ56">
        <v>0</v>
      </c>
      <c r="GA56">
        <v>1.2753799999999999E-2</v>
      </c>
      <c r="GB56">
        <v>0</v>
      </c>
      <c r="GC56">
        <v>0</v>
      </c>
      <c r="GD56">
        <v>0</v>
      </c>
      <c r="GF56">
        <v>7.4915999999999996E-2</v>
      </c>
      <c r="GG56">
        <v>0.13678699999999999</v>
      </c>
      <c r="GH56">
        <v>0.25846799999999998</v>
      </c>
      <c r="GI56">
        <v>1.0530599999999999E-2</v>
      </c>
      <c r="GJ56">
        <v>0.49345499999999998</v>
      </c>
      <c r="GK56">
        <v>402.94099999999997</v>
      </c>
      <c r="GL56">
        <v>0</v>
      </c>
      <c r="GM56">
        <v>111.69</v>
      </c>
      <c r="GN56">
        <v>0</v>
      </c>
      <c r="GO56">
        <v>0</v>
      </c>
      <c r="GP56">
        <v>2135</v>
      </c>
      <c r="GQ56">
        <v>930.00099999999998</v>
      </c>
      <c r="GR56">
        <v>2637.81</v>
      </c>
      <c r="GS56">
        <v>297.5</v>
      </c>
      <c r="GT56">
        <v>6514.94</v>
      </c>
      <c r="GU56">
        <v>335.36399999999998</v>
      </c>
      <c r="GV56">
        <v>0</v>
      </c>
      <c r="GW56">
        <v>0</v>
      </c>
      <c r="GX56">
        <v>0</v>
      </c>
      <c r="GY56">
        <v>174.023</v>
      </c>
      <c r="GZ56">
        <v>0</v>
      </c>
      <c r="HA56">
        <v>65.400000000000006</v>
      </c>
      <c r="HB56">
        <v>0</v>
      </c>
      <c r="HC56">
        <v>0</v>
      </c>
      <c r="HD56">
        <v>574.78800000000001</v>
      </c>
      <c r="HE56">
        <v>0</v>
      </c>
      <c r="HF56">
        <v>0</v>
      </c>
      <c r="HG56">
        <v>0</v>
      </c>
      <c r="HH56">
        <v>0</v>
      </c>
      <c r="HI56">
        <v>0</v>
      </c>
      <c r="HJ56">
        <v>0</v>
      </c>
      <c r="HK56">
        <v>0</v>
      </c>
      <c r="HL56">
        <v>0</v>
      </c>
      <c r="HM56">
        <v>0</v>
      </c>
      <c r="HN56">
        <v>0</v>
      </c>
      <c r="HO56">
        <v>32.380000000000003</v>
      </c>
      <c r="HP56">
        <v>0</v>
      </c>
      <c r="HQ56">
        <v>1.17</v>
      </c>
      <c r="HR56">
        <v>0</v>
      </c>
      <c r="HS56">
        <v>13.79</v>
      </c>
      <c r="HT56">
        <v>22.84</v>
      </c>
      <c r="HU56">
        <v>14.87</v>
      </c>
      <c r="HV56">
        <v>27.86</v>
      </c>
      <c r="HW56">
        <v>2.78</v>
      </c>
      <c r="HX56">
        <v>115.69</v>
      </c>
      <c r="HY56" s="23">
        <v>2.6512700000000002E-15</v>
      </c>
      <c r="HZ56">
        <v>0</v>
      </c>
      <c r="IA56">
        <v>1.2753799999999999E-2</v>
      </c>
      <c r="IB56">
        <v>0</v>
      </c>
      <c r="IC56">
        <v>0</v>
      </c>
      <c r="ID56">
        <v>0.33579999999999999</v>
      </c>
      <c r="IE56">
        <v>0.11074100000000001</v>
      </c>
      <c r="IF56">
        <v>0.35138000000000003</v>
      </c>
      <c r="IG56">
        <v>4.1461199999999997E-3</v>
      </c>
      <c r="IH56">
        <v>0.81482200000000005</v>
      </c>
      <c r="II56">
        <v>42.988799999999998</v>
      </c>
      <c r="IJ56">
        <v>0</v>
      </c>
      <c r="IK56">
        <v>44.633899999999997</v>
      </c>
    </row>
    <row r="57" spans="1:245" x14ac:dyDescent="0.25">
      <c r="A57" s="9">
        <v>42613.708738425928</v>
      </c>
      <c r="B57" t="s">
        <v>385</v>
      </c>
      <c r="C57" t="s">
        <v>770</v>
      </c>
      <c r="G57" t="s">
        <v>104</v>
      </c>
      <c r="H57" t="s">
        <v>105</v>
      </c>
      <c r="I57">
        <v>1.67</v>
      </c>
      <c r="J57">
        <v>49.566099999999999</v>
      </c>
      <c r="K57">
        <v>58.390700000000002</v>
      </c>
      <c r="L57">
        <v>21.417400000000001</v>
      </c>
      <c r="M57">
        <v>111.69</v>
      </c>
      <c r="N57">
        <v>0</v>
      </c>
      <c r="O57">
        <v>0</v>
      </c>
      <c r="R57">
        <v>505.55700000000002</v>
      </c>
      <c r="S57">
        <v>949.80700000000002</v>
      </c>
      <c r="T57">
        <v>2025.88</v>
      </c>
      <c r="U57">
        <v>119.621</v>
      </c>
      <c r="V57">
        <v>3792.37</v>
      </c>
      <c r="W57">
        <v>67.995699999999999</v>
      </c>
      <c r="X57">
        <v>0</v>
      </c>
      <c r="Y57">
        <v>0</v>
      </c>
      <c r="Z57">
        <v>0</v>
      </c>
      <c r="AA57">
        <v>106.27500000000001</v>
      </c>
      <c r="AB57">
        <v>0</v>
      </c>
      <c r="AC57">
        <v>43.669699999999999</v>
      </c>
      <c r="AD57">
        <v>0</v>
      </c>
      <c r="AE57">
        <v>0</v>
      </c>
      <c r="AF57">
        <v>217.941</v>
      </c>
      <c r="AG57">
        <v>0</v>
      </c>
      <c r="AH57">
        <v>0</v>
      </c>
      <c r="AI57">
        <v>0</v>
      </c>
      <c r="AJ57">
        <v>0</v>
      </c>
      <c r="AK57">
        <v>0</v>
      </c>
      <c r="AL57">
        <v>0</v>
      </c>
      <c r="AM57">
        <v>0</v>
      </c>
      <c r="AN57">
        <v>0</v>
      </c>
      <c r="AO57">
        <v>0</v>
      </c>
      <c r="AP57">
        <v>0</v>
      </c>
      <c r="AQ57">
        <v>6.59</v>
      </c>
      <c r="AR57">
        <v>1.6</v>
      </c>
      <c r="AS57">
        <v>1.1299999999999999</v>
      </c>
      <c r="AT57">
        <v>0</v>
      </c>
      <c r="AU57">
        <v>8.5</v>
      </c>
      <c r="AV57">
        <v>0</v>
      </c>
      <c r="AX57">
        <v>5.27</v>
      </c>
      <c r="AY57">
        <v>13.58</v>
      </c>
      <c r="AZ57">
        <v>20.78</v>
      </c>
      <c r="BA57">
        <v>1.1499999999999999</v>
      </c>
      <c r="BB57">
        <v>58.6</v>
      </c>
      <c r="BC57">
        <v>17.82</v>
      </c>
      <c r="BQ57">
        <v>67.737700000000004</v>
      </c>
      <c r="BR57">
        <v>35.925899999999999</v>
      </c>
      <c r="BS57">
        <v>111.69</v>
      </c>
      <c r="BT57">
        <v>0</v>
      </c>
      <c r="BU57">
        <v>0</v>
      </c>
      <c r="BV57">
        <v>505.55700000000002</v>
      </c>
      <c r="BW57">
        <v>953.52599999999995</v>
      </c>
      <c r="BX57">
        <v>2025.88</v>
      </c>
      <c r="BY57">
        <v>119.621</v>
      </c>
      <c r="BZ57">
        <v>3819.94</v>
      </c>
      <c r="CA57">
        <v>78.880300000000005</v>
      </c>
      <c r="CB57">
        <v>0</v>
      </c>
      <c r="CC57">
        <v>0</v>
      </c>
      <c r="CD57">
        <v>0</v>
      </c>
      <c r="CE57">
        <v>106.27500000000001</v>
      </c>
      <c r="CF57">
        <v>0</v>
      </c>
      <c r="CG57">
        <v>43.669699999999999</v>
      </c>
      <c r="CH57">
        <v>0</v>
      </c>
      <c r="CI57">
        <v>0</v>
      </c>
      <c r="CJ57">
        <v>228.82499999999999</v>
      </c>
      <c r="CK57">
        <v>0</v>
      </c>
      <c r="CL57">
        <v>0</v>
      </c>
      <c r="CM57">
        <v>0</v>
      </c>
      <c r="CN57">
        <v>0</v>
      </c>
      <c r="CO57">
        <v>0</v>
      </c>
      <c r="CP57">
        <v>0</v>
      </c>
      <c r="CQ57">
        <v>0</v>
      </c>
      <c r="CR57">
        <v>0</v>
      </c>
      <c r="CS57">
        <v>0</v>
      </c>
      <c r="CT57">
        <v>0</v>
      </c>
      <c r="CU57">
        <v>7.7</v>
      </c>
      <c r="CV57">
        <v>2.16</v>
      </c>
      <c r="CW57">
        <v>1.1299999999999999</v>
      </c>
      <c r="CX57">
        <v>0</v>
      </c>
      <c r="CY57">
        <v>8.5</v>
      </c>
      <c r="CZ57">
        <v>5.27</v>
      </c>
      <c r="DA57">
        <v>13.63</v>
      </c>
      <c r="DB57">
        <v>20.78</v>
      </c>
      <c r="DC57">
        <v>1.1499999999999999</v>
      </c>
      <c r="DD57">
        <v>60.32</v>
      </c>
      <c r="DE57">
        <v>19.489999999999998</v>
      </c>
      <c r="DQ57" t="s">
        <v>716</v>
      </c>
      <c r="DR57" t="s">
        <v>717</v>
      </c>
      <c r="DS57" t="s">
        <v>22</v>
      </c>
      <c r="DT57">
        <v>3.2250599999999997E-2</v>
      </c>
      <c r="DU57">
        <v>3.1356299999999997E-2</v>
      </c>
      <c r="DV57">
        <v>2.8514599999999999</v>
      </c>
      <c r="DW57">
        <v>8.5685000000000002</v>
      </c>
      <c r="EG57">
        <v>58.390700000000002</v>
      </c>
      <c r="EH57">
        <v>21.417400000000001</v>
      </c>
      <c r="EI57">
        <v>111.69</v>
      </c>
      <c r="EJ57">
        <v>0</v>
      </c>
      <c r="EK57">
        <v>0</v>
      </c>
      <c r="EL57">
        <v>0</v>
      </c>
      <c r="EN57">
        <v>505.55700000000002</v>
      </c>
      <c r="EO57">
        <v>949.80700000000002</v>
      </c>
      <c r="EP57">
        <v>2025.88</v>
      </c>
      <c r="EQ57">
        <v>119.621</v>
      </c>
      <c r="ER57">
        <v>3792.37</v>
      </c>
      <c r="ES57">
        <v>67.995699999999999</v>
      </c>
      <c r="ET57">
        <v>0</v>
      </c>
      <c r="EU57">
        <v>0</v>
      </c>
      <c r="EV57">
        <v>0</v>
      </c>
      <c r="EW57">
        <v>106.27500000000001</v>
      </c>
      <c r="EX57">
        <v>0</v>
      </c>
      <c r="EY57">
        <v>43.669699999999999</v>
      </c>
      <c r="EZ57">
        <v>0</v>
      </c>
      <c r="FA57">
        <v>0</v>
      </c>
      <c r="FB57">
        <v>217.941</v>
      </c>
      <c r="FC57">
        <v>0</v>
      </c>
      <c r="FD57">
        <v>0</v>
      </c>
      <c r="FE57">
        <v>0</v>
      </c>
      <c r="FF57">
        <v>0</v>
      </c>
      <c r="FG57">
        <v>0</v>
      </c>
      <c r="FH57">
        <v>0</v>
      </c>
      <c r="FI57">
        <v>0</v>
      </c>
      <c r="FJ57">
        <v>0</v>
      </c>
      <c r="FK57">
        <v>0</v>
      </c>
      <c r="FL57">
        <v>0</v>
      </c>
      <c r="FM57">
        <v>6.59</v>
      </c>
      <c r="FN57">
        <v>1.6</v>
      </c>
      <c r="FO57">
        <v>1.1299999999999999</v>
      </c>
      <c r="FP57">
        <v>0</v>
      </c>
      <c r="FQ57">
        <v>8.5</v>
      </c>
      <c r="FR57">
        <v>0</v>
      </c>
      <c r="FT57">
        <v>5.27</v>
      </c>
      <c r="FU57">
        <v>13.58</v>
      </c>
      <c r="FV57">
        <v>20.78</v>
      </c>
      <c r="FW57">
        <v>1.1499999999999999</v>
      </c>
      <c r="FX57">
        <v>58.6</v>
      </c>
      <c r="FY57">
        <v>0</v>
      </c>
      <c r="FZ57">
        <v>0.14163700000000001</v>
      </c>
      <c r="GA57">
        <v>1.2753799999999999E-2</v>
      </c>
      <c r="GB57">
        <v>0</v>
      </c>
      <c r="GC57">
        <v>0</v>
      </c>
      <c r="GD57">
        <v>0</v>
      </c>
      <c r="GF57">
        <v>7.4915999999999996E-2</v>
      </c>
      <c r="GG57">
        <v>0.143651</v>
      </c>
      <c r="GH57">
        <v>0.25846799999999998</v>
      </c>
      <c r="GI57">
        <v>1.0530599999999999E-2</v>
      </c>
      <c r="GJ57">
        <v>0.641957</v>
      </c>
      <c r="GK57">
        <v>148.465</v>
      </c>
      <c r="GL57">
        <v>90.926299999999998</v>
      </c>
      <c r="GM57">
        <v>111.69</v>
      </c>
      <c r="GN57">
        <v>0</v>
      </c>
      <c r="GO57">
        <v>0</v>
      </c>
      <c r="GP57">
        <v>2135</v>
      </c>
      <c r="GQ57">
        <v>930.00099999999998</v>
      </c>
      <c r="GR57">
        <v>2637.81</v>
      </c>
      <c r="GS57">
        <v>297.5</v>
      </c>
      <c r="GT57">
        <v>6351.39</v>
      </c>
      <c r="GU57">
        <v>123.557</v>
      </c>
      <c r="GV57">
        <v>0</v>
      </c>
      <c r="GW57">
        <v>0</v>
      </c>
      <c r="GX57">
        <v>0</v>
      </c>
      <c r="GY57">
        <v>161.15600000000001</v>
      </c>
      <c r="GZ57">
        <v>0</v>
      </c>
      <c r="HA57">
        <v>65.400000000000006</v>
      </c>
      <c r="HB57">
        <v>0</v>
      </c>
      <c r="HC57">
        <v>0</v>
      </c>
      <c r="HD57">
        <v>350.113</v>
      </c>
      <c r="HE57">
        <v>0</v>
      </c>
      <c r="HF57">
        <v>0</v>
      </c>
      <c r="HG57">
        <v>0</v>
      </c>
      <c r="HH57">
        <v>0</v>
      </c>
      <c r="HI57">
        <v>0</v>
      </c>
      <c r="HJ57">
        <v>0</v>
      </c>
      <c r="HK57">
        <v>0</v>
      </c>
      <c r="HL57">
        <v>0</v>
      </c>
      <c r="HM57">
        <v>0</v>
      </c>
      <c r="HN57">
        <v>0</v>
      </c>
      <c r="HO57">
        <v>12.35</v>
      </c>
      <c r="HP57">
        <v>5.55</v>
      </c>
      <c r="HQ57">
        <v>1.1299999999999999</v>
      </c>
      <c r="HR57">
        <v>0</v>
      </c>
      <c r="HS57">
        <v>12.88</v>
      </c>
      <c r="HT57">
        <v>22.42</v>
      </c>
      <c r="HU57">
        <v>14.59</v>
      </c>
      <c r="HV57">
        <v>27.08</v>
      </c>
      <c r="HW57">
        <v>2.74</v>
      </c>
      <c r="HX57">
        <v>98.74</v>
      </c>
      <c r="HY57">
        <v>0</v>
      </c>
      <c r="HZ57">
        <v>0.29978900000000003</v>
      </c>
      <c r="IA57">
        <v>1.2753799999999999E-2</v>
      </c>
      <c r="IB57">
        <v>0</v>
      </c>
      <c r="IC57">
        <v>0</v>
      </c>
      <c r="ID57">
        <v>0.33579999999999999</v>
      </c>
      <c r="IE57">
        <v>0.11074100000000001</v>
      </c>
      <c r="IF57">
        <v>0.35138000000000003</v>
      </c>
      <c r="IG57">
        <v>4.1461199999999997E-3</v>
      </c>
      <c r="IH57">
        <v>1.1146100000000001</v>
      </c>
      <c r="II57">
        <v>49.566099999999999</v>
      </c>
      <c r="IJ57">
        <v>0</v>
      </c>
      <c r="IK57">
        <v>51.020899999999997</v>
      </c>
    </row>
    <row r="58" spans="1:245" x14ac:dyDescent="0.25">
      <c r="A58" s="9">
        <v>42613.708738425928</v>
      </c>
      <c r="B58" t="s">
        <v>386</v>
      </c>
      <c r="C58" t="s">
        <v>771</v>
      </c>
      <c r="G58" t="s">
        <v>104</v>
      </c>
      <c r="H58" t="s">
        <v>105</v>
      </c>
      <c r="I58">
        <v>0.88</v>
      </c>
      <c r="J58">
        <v>48.950200000000002</v>
      </c>
      <c r="K58">
        <v>19.406099999999999</v>
      </c>
      <c r="L58">
        <v>1.4439900000000001</v>
      </c>
      <c r="M58">
        <v>111.69</v>
      </c>
      <c r="N58">
        <v>0</v>
      </c>
      <c r="O58">
        <v>0</v>
      </c>
      <c r="R58">
        <v>505.55700000000002</v>
      </c>
      <c r="S58">
        <v>951.37599999999998</v>
      </c>
      <c r="T58">
        <v>2025.88</v>
      </c>
      <c r="U58">
        <v>119.621</v>
      </c>
      <c r="V58">
        <v>3734.98</v>
      </c>
      <c r="W58">
        <v>22.5975</v>
      </c>
      <c r="X58">
        <v>0</v>
      </c>
      <c r="Y58">
        <v>0</v>
      </c>
      <c r="Z58">
        <v>0</v>
      </c>
      <c r="AA58">
        <v>104.54600000000001</v>
      </c>
      <c r="AB58">
        <v>0</v>
      </c>
      <c r="AC58">
        <v>43.669699999999999</v>
      </c>
      <c r="AD58">
        <v>0</v>
      </c>
      <c r="AE58">
        <v>0</v>
      </c>
      <c r="AF58">
        <v>170.81299999999999</v>
      </c>
      <c r="AG58">
        <v>0</v>
      </c>
      <c r="AH58">
        <v>0</v>
      </c>
      <c r="AI58">
        <v>0</v>
      </c>
      <c r="AJ58">
        <v>0</v>
      </c>
      <c r="AK58">
        <v>0</v>
      </c>
      <c r="AL58">
        <v>0</v>
      </c>
      <c r="AM58">
        <v>0</v>
      </c>
      <c r="AN58">
        <v>0</v>
      </c>
      <c r="AO58">
        <v>0</v>
      </c>
      <c r="AP58">
        <v>0</v>
      </c>
      <c r="AQ58">
        <v>2.09</v>
      </c>
      <c r="AR58">
        <v>0.08</v>
      </c>
      <c r="AS58">
        <v>1.17</v>
      </c>
      <c r="AT58">
        <v>0</v>
      </c>
      <c r="AU58">
        <v>8.1999999999999993</v>
      </c>
      <c r="AV58">
        <v>0</v>
      </c>
      <c r="AX58">
        <v>5.54</v>
      </c>
      <c r="AY58">
        <v>13.84</v>
      </c>
      <c r="AZ58">
        <v>21.65</v>
      </c>
      <c r="BA58">
        <v>1.22</v>
      </c>
      <c r="BB58">
        <v>53.79</v>
      </c>
      <c r="BC58">
        <v>11.54</v>
      </c>
      <c r="BQ58">
        <v>25.065000000000001</v>
      </c>
      <c r="BR58">
        <v>3.65082</v>
      </c>
      <c r="BS58">
        <v>111.69</v>
      </c>
      <c r="BT58">
        <v>0</v>
      </c>
      <c r="BU58">
        <v>0</v>
      </c>
      <c r="BV58">
        <v>505.55700000000002</v>
      </c>
      <c r="BW58">
        <v>955.10199999999998</v>
      </c>
      <c r="BX58">
        <v>2025.88</v>
      </c>
      <c r="BY58">
        <v>119.621</v>
      </c>
      <c r="BZ58">
        <v>3746.57</v>
      </c>
      <c r="CA58">
        <v>29.187200000000001</v>
      </c>
      <c r="CB58">
        <v>0</v>
      </c>
      <c r="CC58">
        <v>0</v>
      </c>
      <c r="CD58">
        <v>0</v>
      </c>
      <c r="CE58">
        <v>104.54600000000001</v>
      </c>
      <c r="CF58">
        <v>0</v>
      </c>
      <c r="CG58">
        <v>43.669699999999999</v>
      </c>
      <c r="CH58">
        <v>0</v>
      </c>
      <c r="CI58">
        <v>0</v>
      </c>
      <c r="CJ58">
        <v>177.40299999999999</v>
      </c>
      <c r="CK58">
        <v>0</v>
      </c>
      <c r="CL58">
        <v>0</v>
      </c>
      <c r="CM58">
        <v>0</v>
      </c>
      <c r="CN58">
        <v>0</v>
      </c>
      <c r="CO58">
        <v>0</v>
      </c>
      <c r="CP58">
        <v>0</v>
      </c>
      <c r="CQ58">
        <v>0</v>
      </c>
      <c r="CR58">
        <v>0</v>
      </c>
      <c r="CS58">
        <v>0</v>
      </c>
      <c r="CT58">
        <v>0</v>
      </c>
      <c r="CU58">
        <v>2.75</v>
      </c>
      <c r="CV58">
        <v>0.3</v>
      </c>
      <c r="CW58">
        <v>1.17</v>
      </c>
      <c r="CX58">
        <v>0</v>
      </c>
      <c r="CY58">
        <v>8.1999999999999993</v>
      </c>
      <c r="CZ58">
        <v>5.54</v>
      </c>
      <c r="DA58">
        <v>13.89</v>
      </c>
      <c r="DB58">
        <v>21.65</v>
      </c>
      <c r="DC58">
        <v>1.22</v>
      </c>
      <c r="DD58">
        <v>54.72</v>
      </c>
      <c r="DE58">
        <v>12.42</v>
      </c>
      <c r="DQ58" t="s">
        <v>716</v>
      </c>
      <c r="DR58" t="s">
        <v>717</v>
      </c>
      <c r="DS58" t="s">
        <v>22</v>
      </c>
      <c r="DT58">
        <v>2.38389E-2</v>
      </c>
      <c r="DU58">
        <v>2.27587E-2</v>
      </c>
      <c r="DV58">
        <v>1.69956</v>
      </c>
      <c r="DW58">
        <v>7.08535</v>
      </c>
      <c r="EG58">
        <v>19.406099999999999</v>
      </c>
      <c r="EH58">
        <v>1.4439900000000001</v>
      </c>
      <c r="EI58">
        <v>111.69</v>
      </c>
      <c r="EJ58">
        <v>0</v>
      </c>
      <c r="EK58">
        <v>0</v>
      </c>
      <c r="EL58">
        <v>0</v>
      </c>
      <c r="EN58">
        <v>505.55700000000002</v>
      </c>
      <c r="EO58">
        <v>951.37599999999998</v>
      </c>
      <c r="EP58">
        <v>2025.88</v>
      </c>
      <c r="EQ58">
        <v>119.621</v>
      </c>
      <c r="ER58">
        <v>3734.98</v>
      </c>
      <c r="ES58">
        <v>22.5975</v>
      </c>
      <c r="ET58">
        <v>0</v>
      </c>
      <c r="EU58">
        <v>0</v>
      </c>
      <c r="EV58">
        <v>0</v>
      </c>
      <c r="EW58">
        <v>104.54600000000001</v>
      </c>
      <c r="EX58">
        <v>0</v>
      </c>
      <c r="EY58">
        <v>43.669699999999999</v>
      </c>
      <c r="EZ58">
        <v>0</v>
      </c>
      <c r="FA58">
        <v>0</v>
      </c>
      <c r="FB58">
        <v>170.81299999999999</v>
      </c>
      <c r="FC58">
        <v>0</v>
      </c>
      <c r="FD58">
        <v>0</v>
      </c>
      <c r="FE58">
        <v>0</v>
      </c>
      <c r="FF58">
        <v>0</v>
      </c>
      <c r="FG58">
        <v>0</v>
      </c>
      <c r="FH58">
        <v>0</v>
      </c>
      <c r="FI58">
        <v>0</v>
      </c>
      <c r="FJ58">
        <v>0</v>
      </c>
      <c r="FK58">
        <v>0</v>
      </c>
      <c r="FL58">
        <v>0</v>
      </c>
      <c r="FM58">
        <v>2.09</v>
      </c>
      <c r="FN58">
        <v>0.08</v>
      </c>
      <c r="FO58">
        <v>1.17</v>
      </c>
      <c r="FP58">
        <v>0</v>
      </c>
      <c r="FQ58">
        <v>8.1999999999999993</v>
      </c>
      <c r="FR58">
        <v>0</v>
      </c>
      <c r="FT58">
        <v>5.54</v>
      </c>
      <c r="FU58">
        <v>13.84</v>
      </c>
      <c r="FV58">
        <v>21.65</v>
      </c>
      <c r="FW58">
        <v>1.22</v>
      </c>
      <c r="FX58">
        <v>53.79</v>
      </c>
      <c r="FY58">
        <v>0</v>
      </c>
      <c r="FZ58">
        <v>9.2964299999999996E-3</v>
      </c>
      <c r="GA58">
        <v>1.2753799999999999E-2</v>
      </c>
      <c r="GB58">
        <v>0</v>
      </c>
      <c r="GC58">
        <v>0</v>
      </c>
      <c r="GD58">
        <v>0</v>
      </c>
      <c r="GF58">
        <v>7.4915999999999996E-2</v>
      </c>
      <c r="GG58">
        <v>0.142984</v>
      </c>
      <c r="GH58">
        <v>0.25846799999999998</v>
      </c>
      <c r="GI58">
        <v>1.0530599999999999E-2</v>
      </c>
      <c r="GJ58">
        <v>0.50894799999999996</v>
      </c>
      <c r="GK58">
        <v>60.110500000000002</v>
      </c>
      <c r="GL58">
        <v>29.023700000000002</v>
      </c>
      <c r="GM58">
        <v>111.69</v>
      </c>
      <c r="GN58">
        <v>0</v>
      </c>
      <c r="GO58">
        <v>0</v>
      </c>
      <c r="GP58">
        <v>2135</v>
      </c>
      <c r="GQ58">
        <v>930.00099999999998</v>
      </c>
      <c r="GR58">
        <v>2637.81</v>
      </c>
      <c r="GS58">
        <v>297.5</v>
      </c>
      <c r="GT58">
        <v>6201.14</v>
      </c>
      <c r="GU58">
        <v>50.023800000000001</v>
      </c>
      <c r="GV58">
        <v>0</v>
      </c>
      <c r="GW58">
        <v>0</v>
      </c>
      <c r="GX58">
        <v>0</v>
      </c>
      <c r="GY58">
        <v>159.6</v>
      </c>
      <c r="GZ58">
        <v>0</v>
      </c>
      <c r="HA58">
        <v>65.400000000000006</v>
      </c>
      <c r="HB58">
        <v>0</v>
      </c>
      <c r="HC58">
        <v>0</v>
      </c>
      <c r="HD58">
        <v>275.024</v>
      </c>
      <c r="HE58">
        <v>0</v>
      </c>
      <c r="HF58">
        <v>0</v>
      </c>
      <c r="HG58">
        <v>0</v>
      </c>
      <c r="HH58">
        <v>0</v>
      </c>
      <c r="HI58">
        <v>0</v>
      </c>
      <c r="HJ58">
        <v>0</v>
      </c>
      <c r="HK58">
        <v>0</v>
      </c>
      <c r="HL58">
        <v>0</v>
      </c>
      <c r="HM58">
        <v>0</v>
      </c>
      <c r="HN58">
        <v>0</v>
      </c>
      <c r="HO58">
        <v>4.8499999999999996</v>
      </c>
      <c r="HP58">
        <v>2.38</v>
      </c>
      <c r="HQ58">
        <v>1.17</v>
      </c>
      <c r="HR58">
        <v>0</v>
      </c>
      <c r="HS58">
        <v>12.51</v>
      </c>
      <c r="HT58">
        <v>23.59</v>
      </c>
      <c r="HU58">
        <v>14.88</v>
      </c>
      <c r="HV58">
        <v>28.26</v>
      </c>
      <c r="HW58">
        <v>2.93</v>
      </c>
      <c r="HX58">
        <v>90.57</v>
      </c>
      <c r="HY58">
        <v>0</v>
      </c>
      <c r="HZ58">
        <v>0.133802</v>
      </c>
      <c r="IA58">
        <v>1.2753799999999999E-2</v>
      </c>
      <c r="IB58">
        <v>0</v>
      </c>
      <c r="IC58">
        <v>0</v>
      </c>
      <c r="ID58">
        <v>0.33579999999999999</v>
      </c>
      <c r="IE58">
        <v>0.11074100000000001</v>
      </c>
      <c r="IF58">
        <v>0.35138000000000003</v>
      </c>
      <c r="IG58">
        <v>4.1461199999999997E-3</v>
      </c>
      <c r="IH58">
        <v>0.94862299999999999</v>
      </c>
      <c r="II58">
        <v>48.950200000000002</v>
      </c>
      <c r="IJ58">
        <v>0</v>
      </c>
      <c r="IK58">
        <v>49.796500000000002</v>
      </c>
    </row>
    <row r="59" spans="1:245" x14ac:dyDescent="0.25">
      <c r="A59" s="9">
        <v>42613.708749999998</v>
      </c>
      <c r="B59" t="s">
        <v>387</v>
      </c>
      <c r="C59" t="s">
        <v>772</v>
      </c>
      <c r="G59" t="s">
        <v>104</v>
      </c>
      <c r="H59" t="s">
        <v>105</v>
      </c>
      <c r="I59">
        <v>2.0099999999999998</v>
      </c>
      <c r="J59">
        <v>45.169499999999999</v>
      </c>
      <c r="K59">
        <v>28.4861</v>
      </c>
      <c r="L59">
        <v>187.22399999999999</v>
      </c>
      <c r="M59">
        <v>111.69</v>
      </c>
      <c r="N59">
        <v>0</v>
      </c>
      <c r="O59">
        <v>0</v>
      </c>
      <c r="R59">
        <v>505.55700000000002</v>
      </c>
      <c r="S59">
        <v>965.86199999999997</v>
      </c>
      <c r="T59">
        <v>2025.88</v>
      </c>
      <c r="U59">
        <v>119.621</v>
      </c>
      <c r="V59">
        <v>3944.32</v>
      </c>
      <c r="W59">
        <v>33.171999999999997</v>
      </c>
      <c r="X59">
        <v>0</v>
      </c>
      <c r="Y59">
        <v>0</v>
      </c>
      <c r="Z59">
        <v>0</v>
      </c>
      <c r="AA59">
        <v>101.84099999999999</v>
      </c>
      <c r="AB59">
        <v>0</v>
      </c>
      <c r="AC59">
        <v>43.669699999999999</v>
      </c>
      <c r="AD59">
        <v>0</v>
      </c>
      <c r="AE59">
        <v>0</v>
      </c>
      <c r="AF59">
        <v>178.68299999999999</v>
      </c>
      <c r="AG59">
        <v>0</v>
      </c>
      <c r="AH59">
        <v>0</v>
      </c>
      <c r="AI59">
        <v>0</v>
      </c>
      <c r="AJ59">
        <v>0</v>
      </c>
      <c r="AK59">
        <v>0</v>
      </c>
      <c r="AL59">
        <v>0</v>
      </c>
      <c r="AM59">
        <v>0</v>
      </c>
      <c r="AN59">
        <v>0</v>
      </c>
      <c r="AO59">
        <v>0</v>
      </c>
      <c r="AP59">
        <v>0</v>
      </c>
      <c r="AQ59">
        <v>3.23</v>
      </c>
      <c r="AR59">
        <v>5.01</v>
      </c>
      <c r="AS59">
        <v>1.1299999999999999</v>
      </c>
      <c r="AT59">
        <v>0</v>
      </c>
      <c r="AU59">
        <v>8.15</v>
      </c>
      <c r="AV59">
        <v>0</v>
      </c>
      <c r="AX59">
        <v>5.32</v>
      </c>
      <c r="AY59">
        <v>13.79</v>
      </c>
      <c r="AZ59">
        <v>20.87</v>
      </c>
      <c r="BA59">
        <v>1.17</v>
      </c>
      <c r="BB59">
        <v>58.67</v>
      </c>
      <c r="BC59">
        <v>17.52</v>
      </c>
      <c r="BQ59">
        <v>35.346200000000003</v>
      </c>
      <c r="BR59">
        <v>226.191</v>
      </c>
      <c r="BS59">
        <v>111.69</v>
      </c>
      <c r="BT59">
        <v>0</v>
      </c>
      <c r="BU59">
        <v>0</v>
      </c>
      <c r="BV59">
        <v>505.55700000000002</v>
      </c>
      <c r="BW59">
        <v>969.94299999999998</v>
      </c>
      <c r="BX59">
        <v>2025.88</v>
      </c>
      <c r="BY59">
        <v>119.621</v>
      </c>
      <c r="BZ59">
        <v>3994.23</v>
      </c>
      <c r="CA59">
        <v>41.160699999999999</v>
      </c>
      <c r="CB59">
        <v>0</v>
      </c>
      <c r="CC59">
        <v>0</v>
      </c>
      <c r="CD59">
        <v>0</v>
      </c>
      <c r="CE59">
        <v>101.84099999999999</v>
      </c>
      <c r="CF59">
        <v>0</v>
      </c>
      <c r="CG59">
        <v>43.669699999999999</v>
      </c>
      <c r="CH59">
        <v>0</v>
      </c>
      <c r="CI59">
        <v>0</v>
      </c>
      <c r="CJ59">
        <v>186.672</v>
      </c>
      <c r="CK59">
        <v>0</v>
      </c>
      <c r="CL59">
        <v>0</v>
      </c>
      <c r="CM59">
        <v>0</v>
      </c>
      <c r="CN59">
        <v>0</v>
      </c>
      <c r="CO59">
        <v>0</v>
      </c>
      <c r="CP59">
        <v>0</v>
      </c>
      <c r="CQ59">
        <v>0</v>
      </c>
      <c r="CR59">
        <v>0</v>
      </c>
      <c r="CS59">
        <v>0</v>
      </c>
      <c r="CT59">
        <v>0</v>
      </c>
      <c r="CU59">
        <v>4.03</v>
      </c>
      <c r="CV59">
        <v>6.22</v>
      </c>
      <c r="CW59">
        <v>1.1299999999999999</v>
      </c>
      <c r="CX59">
        <v>0</v>
      </c>
      <c r="CY59">
        <v>8.15</v>
      </c>
      <c r="CZ59">
        <v>5.32</v>
      </c>
      <c r="DA59">
        <v>13.84</v>
      </c>
      <c r="DB59">
        <v>20.87</v>
      </c>
      <c r="DC59">
        <v>1.17</v>
      </c>
      <c r="DD59">
        <v>60.73</v>
      </c>
      <c r="DE59">
        <v>19.53</v>
      </c>
      <c r="DQ59" t="s">
        <v>716</v>
      </c>
      <c r="DR59" t="s">
        <v>717</v>
      </c>
      <c r="DS59" t="s">
        <v>22</v>
      </c>
      <c r="DT59">
        <v>0.10688599999999999</v>
      </c>
      <c r="DU59">
        <v>0.105876</v>
      </c>
      <c r="DV59">
        <v>3.3920599999999999</v>
      </c>
      <c r="DW59">
        <v>10.2919</v>
      </c>
      <c r="EG59">
        <v>28.4861</v>
      </c>
      <c r="EH59">
        <v>187.22399999999999</v>
      </c>
      <c r="EI59">
        <v>111.69</v>
      </c>
      <c r="EJ59">
        <v>0</v>
      </c>
      <c r="EK59">
        <v>0</v>
      </c>
      <c r="EL59">
        <v>0</v>
      </c>
      <c r="EN59">
        <v>505.55700000000002</v>
      </c>
      <c r="EO59">
        <v>965.86199999999997</v>
      </c>
      <c r="EP59">
        <v>2025.88</v>
      </c>
      <c r="EQ59">
        <v>119.621</v>
      </c>
      <c r="ER59">
        <v>3944.32</v>
      </c>
      <c r="ES59">
        <v>33.171999999999997</v>
      </c>
      <c r="ET59">
        <v>0</v>
      </c>
      <c r="EU59">
        <v>0</v>
      </c>
      <c r="EV59">
        <v>0</v>
      </c>
      <c r="EW59">
        <v>101.84099999999999</v>
      </c>
      <c r="EX59">
        <v>0</v>
      </c>
      <c r="EY59">
        <v>43.669699999999999</v>
      </c>
      <c r="EZ59">
        <v>0</v>
      </c>
      <c r="FA59">
        <v>0</v>
      </c>
      <c r="FB59">
        <v>178.68299999999999</v>
      </c>
      <c r="FC59">
        <v>0</v>
      </c>
      <c r="FD59">
        <v>0</v>
      </c>
      <c r="FE59">
        <v>0</v>
      </c>
      <c r="FF59">
        <v>0</v>
      </c>
      <c r="FG59">
        <v>0</v>
      </c>
      <c r="FH59">
        <v>0</v>
      </c>
      <c r="FI59">
        <v>0</v>
      </c>
      <c r="FJ59">
        <v>0</v>
      </c>
      <c r="FK59">
        <v>0</v>
      </c>
      <c r="FL59">
        <v>0</v>
      </c>
      <c r="FM59">
        <v>3.23</v>
      </c>
      <c r="FN59">
        <v>5.01</v>
      </c>
      <c r="FO59">
        <v>1.1299999999999999</v>
      </c>
      <c r="FP59">
        <v>0</v>
      </c>
      <c r="FQ59">
        <v>8.15</v>
      </c>
      <c r="FR59">
        <v>0</v>
      </c>
      <c r="FT59">
        <v>5.32</v>
      </c>
      <c r="FU59">
        <v>13.79</v>
      </c>
      <c r="FV59">
        <v>20.87</v>
      </c>
      <c r="FW59">
        <v>1.17</v>
      </c>
      <c r="FX59">
        <v>58.67</v>
      </c>
      <c r="FY59">
        <v>0</v>
      </c>
      <c r="FZ59">
        <v>0.34553899999999999</v>
      </c>
      <c r="GA59">
        <v>1.2753799999999999E-2</v>
      </c>
      <c r="GB59">
        <v>0</v>
      </c>
      <c r="GC59">
        <v>0</v>
      </c>
      <c r="GD59">
        <v>0</v>
      </c>
      <c r="GF59">
        <v>7.4915999999999996E-2</v>
      </c>
      <c r="GG59">
        <v>0.14818600000000001</v>
      </c>
      <c r="GH59">
        <v>0.25846799999999998</v>
      </c>
      <c r="GI59">
        <v>1.0530599999999999E-2</v>
      </c>
      <c r="GJ59">
        <v>0.85039299999999995</v>
      </c>
      <c r="GK59">
        <v>108.01900000000001</v>
      </c>
      <c r="GL59">
        <v>654.303</v>
      </c>
      <c r="GM59">
        <v>111.69</v>
      </c>
      <c r="GN59">
        <v>0</v>
      </c>
      <c r="GO59">
        <v>0</v>
      </c>
      <c r="GP59">
        <v>2135</v>
      </c>
      <c r="GQ59">
        <v>930.00099999999998</v>
      </c>
      <c r="GR59">
        <v>2637.81</v>
      </c>
      <c r="GS59">
        <v>297.5</v>
      </c>
      <c r="GT59">
        <v>6874.32</v>
      </c>
      <c r="GU59">
        <v>89.896699999999996</v>
      </c>
      <c r="GV59">
        <v>0</v>
      </c>
      <c r="GW59">
        <v>0</v>
      </c>
      <c r="GX59">
        <v>0</v>
      </c>
      <c r="GY59">
        <v>156.83799999999999</v>
      </c>
      <c r="GZ59">
        <v>0</v>
      </c>
      <c r="HA59">
        <v>65.400000000000006</v>
      </c>
      <c r="HB59">
        <v>0</v>
      </c>
      <c r="HC59">
        <v>0</v>
      </c>
      <c r="HD59">
        <v>312.13400000000001</v>
      </c>
      <c r="HE59">
        <v>0</v>
      </c>
      <c r="HF59">
        <v>0</v>
      </c>
      <c r="HG59">
        <v>0</v>
      </c>
      <c r="HH59">
        <v>0</v>
      </c>
      <c r="HI59">
        <v>0</v>
      </c>
      <c r="HJ59">
        <v>0</v>
      </c>
      <c r="HK59">
        <v>0</v>
      </c>
      <c r="HL59">
        <v>0</v>
      </c>
      <c r="HM59">
        <v>0</v>
      </c>
      <c r="HN59">
        <v>0</v>
      </c>
      <c r="HO59">
        <v>9.02</v>
      </c>
      <c r="HP59">
        <v>22.55</v>
      </c>
      <c r="HQ59">
        <v>1.1299999999999999</v>
      </c>
      <c r="HR59">
        <v>0</v>
      </c>
      <c r="HS59">
        <v>12.55</v>
      </c>
      <c r="HT59">
        <v>22.64</v>
      </c>
      <c r="HU59">
        <v>14.62</v>
      </c>
      <c r="HV59">
        <v>27.23</v>
      </c>
      <c r="HW59">
        <v>2.79</v>
      </c>
      <c r="HX59">
        <v>112.53</v>
      </c>
      <c r="HY59">
        <v>0</v>
      </c>
      <c r="HZ59">
        <v>1.5246500000000001</v>
      </c>
      <c r="IA59">
        <v>1.2753799999999999E-2</v>
      </c>
      <c r="IB59">
        <v>0</v>
      </c>
      <c r="IC59">
        <v>0</v>
      </c>
      <c r="ID59">
        <v>0.33579999999999999</v>
      </c>
      <c r="IE59">
        <v>0.11074100000000001</v>
      </c>
      <c r="IF59">
        <v>0.35138000000000003</v>
      </c>
      <c r="IG59">
        <v>4.1461199999999997E-3</v>
      </c>
      <c r="IH59">
        <v>2.33948</v>
      </c>
      <c r="II59">
        <v>45.169499999999999</v>
      </c>
      <c r="IJ59">
        <v>0</v>
      </c>
      <c r="IK59">
        <v>46.755400000000002</v>
      </c>
    </row>
    <row r="60" spans="1:245" x14ac:dyDescent="0.25">
      <c r="A60" s="9">
        <v>42613.708715277775</v>
      </c>
      <c r="B60" t="s">
        <v>388</v>
      </c>
      <c r="C60" t="s">
        <v>773</v>
      </c>
      <c r="G60" t="s">
        <v>104</v>
      </c>
      <c r="H60" t="s">
        <v>105</v>
      </c>
      <c r="I60">
        <v>3.95</v>
      </c>
      <c r="J60">
        <v>44.959400000000002</v>
      </c>
      <c r="K60">
        <v>46.349699999999999</v>
      </c>
      <c r="L60">
        <v>387.94499999999999</v>
      </c>
      <c r="M60">
        <v>111.69</v>
      </c>
      <c r="N60">
        <v>0</v>
      </c>
      <c r="O60">
        <v>0</v>
      </c>
      <c r="R60">
        <v>505.55700000000002</v>
      </c>
      <c r="S60">
        <v>965.36699999999996</v>
      </c>
      <c r="T60">
        <v>2025.88</v>
      </c>
      <c r="U60">
        <v>119.621</v>
      </c>
      <c r="V60">
        <v>4162.41</v>
      </c>
      <c r="W60">
        <v>53.990400000000001</v>
      </c>
      <c r="X60">
        <v>0</v>
      </c>
      <c r="Y60">
        <v>0</v>
      </c>
      <c r="Z60">
        <v>0</v>
      </c>
      <c r="AA60">
        <v>101.676</v>
      </c>
      <c r="AB60">
        <v>0</v>
      </c>
      <c r="AC60">
        <v>43.669699999999999</v>
      </c>
      <c r="AD60">
        <v>0</v>
      </c>
      <c r="AE60">
        <v>0</v>
      </c>
      <c r="AF60">
        <v>199.33699999999999</v>
      </c>
      <c r="AG60">
        <v>0</v>
      </c>
      <c r="AH60">
        <v>0</v>
      </c>
      <c r="AI60">
        <v>0</v>
      </c>
      <c r="AJ60">
        <v>0</v>
      </c>
      <c r="AK60">
        <v>0</v>
      </c>
      <c r="AL60">
        <v>0</v>
      </c>
      <c r="AM60">
        <v>0</v>
      </c>
      <c r="AN60">
        <v>0</v>
      </c>
      <c r="AO60">
        <v>0</v>
      </c>
      <c r="AP60">
        <v>0</v>
      </c>
      <c r="AQ60">
        <v>5.21</v>
      </c>
      <c r="AR60">
        <v>13.87</v>
      </c>
      <c r="AS60">
        <v>1.1200000000000001</v>
      </c>
      <c r="AT60">
        <v>0</v>
      </c>
      <c r="AU60">
        <v>8.15</v>
      </c>
      <c r="AV60">
        <v>0</v>
      </c>
      <c r="AX60">
        <v>5.25</v>
      </c>
      <c r="AY60">
        <v>13.67</v>
      </c>
      <c r="AZ60">
        <v>20.63</v>
      </c>
      <c r="BA60">
        <v>1.1499999999999999</v>
      </c>
      <c r="BB60">
        <v>69.05</v>
      </c>
      <c r="BC60">
        <v>28.35</v>
      </c>
      <c r="BQ60">
        <v>54.219000000000001</v>
      </c>
      <c r="BR60">
        <v>462.12099999999998</v>
      </c>
      <c r="BS60">
        <v>111.69</v>
      </c>
      <c r="BT60">
        <v>0</v>
      </c>
      <c r="BU60">
        <v>0</v>
      </c>
      <c r="BV60">
        <v>505.55700000000002</v>
      </c>
      <c r="BW60">
        <v>969.65200000000004</v>
      </c>
      <c r="BX60">
        <v>2025.88</v>
      </c>
      <c r="BY60">
        <v>119.621</v>
      </c>
      <c r="BZ60">
        <v>4248.74</v>
      </c>
      <c r="CA60">
        <v>63.1571</v>
      </c>
      <c r="CB60">
        <v>0</v>
      </c>
      <c r="CC60">
        <v>0</v>
      </c>
      <c r="CD60">
        <v>0</v>
      </c>
      <c r="CE60">
        <v>101.676</v>
      </c>
      <c r="CF60">
        <v>0</v>
      </c>
      <c r="CG60">
        <v>43.669699999999999</v>
      </c>
      <c r="CH60">
        <v>0</v>
      </c>
      <c r="CI60">
        <v>0</v>
      </c>
      <c r="CJ60">
        <v>208.50299999999999</v>
      </c>
      <c r="CK60">
        <v>0</v>
      </c>
      <c r="CL60">
        <v>0</v>
      </c>
      <c r="CM60">
        <v>0</v>
      </c>
      <c r="CN60">
        <v>0</v>
      </c>
      <c r="CO60">
        <v>0</v>
      </c>
      <c r="CP60">
        <v>0</v>
      </c>
      <c r="CQ60">
        <v>0</v>
      </c>
      <c r="CR60">
        <v>0</v>
      </c>
      <c r="CS60">
        <v>0</v>
      </c>
      <c r="CT60">
        <v>0</v>
      </c>
      <c r="CU60">
        <v>6.13</v>
      </c>
      <c r="CV60">
        <v>16.899999999999999</v>
      </c>
      <c r="CW60">
        <v>1.1200000000000001</v>
      </c>
      <c r="CX60">
        <v>0</v>
      </c>
      <c r="CY60">
        <v>8.15</v>
      </c>
      <c r="CZ60">
        <v>5.25</v>
      </c>
      <c r="DA60">
        <v>13.72</v>
      </c>
      <c r="DB60">
        <v>20.63</v>
      </c>
      <c r="DC60">
        <v>1.1499999999999999</v>
      </c>
      <c r="DD60">
        <v>73.05</v>
      </c>
      <c r="DE60">
        <v>32.299999999999997</v>
      </c>
      <c r="DQ60" t="s">
        <v>716</v>
      </c>
      <c r="DR60" t="s">
        <v>717</v>
      </c>
      <c r="DS60" t="s">
        <v>22</v>
      </c>
      <c r="DT60">
        <v>0.223636</v>
      </c>
      <c r="DU60">
        <v>0.222745</v>
      </c>
      <c r="DV60">
        <v>5.4756900000000002</v>
      </c>
      <c r="DW60">
        <v>12.229100000000001</v>
      </c>
      <c r="EG60">
        <v>46.349699999999999</v>
      </c>
      <c r="EH60">
        <v>387.94499999999999</v>
      </c>
      <c r="EI60">
        <v>111.69</v>
      </c>
      <c r="EJ60">
        <v>0</v>
      </c>
      <c r="EK60">
        <v>0</v>
      </c>
      <c r="EL60">
        <v>0</v>
      </c>
      <c r="EN60">
        <v>505.55700000000002</v>
      </c>
      <c r="EO60">
        <v>965.36699999999996</v>
      </c>
      <c r="EP60">
        <v>2025.88</v>
      </c>
      <c r="EQ60">
        <v>119.621</v>
      </c>
      <c r="ER60">
        <v>4162.41</v>
      </c>
      <c r="ES60">
        <v>53.990400000000001</v>
      </c>
      <c r="ET60">
        <v>0</v>
      </c>
      <c r="EU60">
        <v>0</v>
      </c>
      <c r="EV60">
        <v>0</v>
      </c>
      <c r="EW60">
        <v>101.676</v>
      </c>
      <c r="EX60">
        <v>0</v>
      </c>
      <c r="EY60">
        <v>43.669699999999999</v>
      </c>
      <c r="EZ60">
        <v>0</v>
      </c>
      <c r="FA60">
        <v>0</v>
      </c>
      <c r="FB60">
        <v>199.33699999999999</v>
      </c>
      <c r="FC60">
        <v>0</v>
      </c>
      <c r="FD60">
        <v>0</v>
      </c>
      <c r="FE60">
        <v>0</v>
      </c>
      <c r="FF60">
        <v>0</v>
      </c>
      <c r="FG60">
        <v>0</v>
      </c>
      <c r="FH60">
        <v>0</v>
      </c>
      <c r="FI60">
        <v>0</v>
      </c>
      <c r="FJ60">
        <v>0</v>
      </c>
      <c r="FK60">
        <v>0</v>
      </c>
      <c r="FL60">
        <v>0</v>
      </c>
      <c r="FM60">
        <v>5.21</v>
      </c>
      <c r="FN60">
        <v>13.87</v>
      </c>
      <c r="FO60">
        <v>1.1200000000000001</v>
      </c>
      <c r="FP60">
        <v>0</v>
      </c>
      <c r="FQ60">
        <v>8.15</v>
      </c>
      <c r="FR60">
        <v>0</v>
      </c>
      <c r="FT60">
        <v>5.25</v>
      </c>
      <c r="FU60">
        <v>13.67</v>
      </c>
      <c r="FV60">
        <v>20.63</v>
      </c>
      <c r="FW60">
        <v>1.1499999999999999</v>
      </c>
      <c r="FX60">
        <v>69.05</v>
      </c>
      <c r="FY60">
        <v>0</v>
      </c>
      <c r="FZ60">
        <v>0.94950299999999999</v>
      </c>
      <c r="GA60">
        <v>1.2753799999999999E-2</v>
      </c>
      <c r="GB60">
        <v>0</v>
      </c>
      <c r="GC60">
        <v>0</v>
      </c>
      <c r="GD60">
        <v>0</v>
      </c>
      <c r="GF60">
        <v>7.4915999999999996E-2</v>
      </c>
      <c r="GG60">
        <v>0.15090700000000001</v>
      </c>
      <c r="GH60">
        <v>0.25846799999999998</v>
      </c>
      <c r="GI60">
        <v>1.0530599999999999E-2</v>
      </c>
      <c r="GJ60">
        <v>1.4570799999999999</v>
      </c>
      <c r="GK60">
        <v>152.267</v>
      </c>
      <c r="GL60">
        <v>1205.06</v>
      </c>
      <c r="GM60">
        <v>111.69</v>
      </c>
      <c r="GN60">
        <v>0</v>
      </c>
      <c r="GO60">
        <v>0</v>
      </c>
      <c r="GP60">
        <v>2135</v>
      </c>
      <c r="GQ60">
        <v>930.00099999999998</v>
      </c>
      <c r="GR60">
        <v>2637.81</v>
      </c>
      <c r="GS60">
        <v>297.5</v>
      </c>
      <c r="GT60">
        <v>7469.33</v>
      </c>
      <c r="GU60">
        <v>126.76</v>
      </c>
      <c r="GV60">
        <v>0</v>
      </c>
      <c r="GW60">
        <v>0</v>
      </c>
      <c r="GX60">
        <v>0</v>
      </c>
      <c r="GY60">
        <v>156.63499999999999</v>
      </c>
      <c r="GZ60">
        <v>0</v>
      </c>
      <c r="HA60">
        <v>65.400000000000006</v>
      </c>
      <c r="HB60">
        <v>0</v>
      </c>
      <c r="HC60">
        <v>0</v>
      </c>
      <c r="HD60">
        <v>348.79500000000002</v>
      </c>
      <c r="HE60">
        <v>0</v>
      </c>
      <c r="HF60">
        <v>0</v>
      </c>
      <c r="HG60">
        <v>0</v>
      </c>
      <c r="HH60">
        <v>0</v>
      </c>
      <c r="HI60">
        <v>0</v>
      </c>
      <c r="HJ60">
        <v>0</v>
      </c>
      <c r="HK60">
        <v>0</v>
      </c>
      <c r="HL60">
        <v>0</v>
      </c>
      <c r="HM60">
        <v>0</v>
      </c>
      <c r="HN60">
        <v>0</v>
      </c>
      <c r="HO60">
        <v>12.63</v>
      </c>
      <c r="HP60">
        <v>43.11</v>
      </c>
      <c r="HQ60">
        <v>1.1200000000000001</v>
      </c>
      <c r="HR60">
        <v>0</v>
      </c>
      <c r="HS60">
        <v>12.56</v>
      </c>
      <c r="HT60">
        <v>22.39</v>
      </c>
      <c r="HU60">
        <v>14.52</v>
      </c>
      <c r="HV60">
        <v>26.97</v>
      </c>
      <c r="HW60">
        <v>2.75</v>
      </c>
      <c r="HX60">
        <v>136.05000000000001</v>
      </c>
      <c r="HY60">
        <v>0</v>
      </c>
      <c r="HZ60">
        <v>2.45269</v>
      </c>
      <c r="IA60">
        <v>1.2753799999999999E-2</v>
      </c>
      <c r="IB60">
        <v>0</v>
      </c>
      <c r="IC60">
        <v>0</v>
      </c>
      <c r="ID60">
        <v>0.33579999999999999</v>
      </c>
      <c r="IE60">
        <v>0.11074100000000001</v>
      </c>
      <c r="IF60">
        <v>0.35138000000000003</v>
      </c>
      <c r="IG60">
        <v>4.1461199999999997E-3</v>
      </c>
      <c r="IH60">
        <v>3.2675100000000001</v>
      </c>
      <c r="II60">
        <v>44.959400000000002</v>
      </c>
      <c r="IJ60">
        <v>0</v>
      </c>
      <c r="IK60">
        <v>47.563800000000001</v>
      </c>
    </row>
    <row r="61" spans="1:245" x14ac:dyDescent="0.25">
      <c r="A61" s="9">
        <v>42613.708738425928</v>
      </c>
      <c r="B61" t="s">
        <v>389</v>
      </c>
      <c r="C61" t="s">
        <v>774</v>
      </c>
      <c r="G61" t="s">
        <v>104</v>
      </c>
      <c r="H61" t="s">
        <v>105</v>
      </c>
      <c r="I61">
        <v>3.69</v>
      </c>
      <c r="J61">
        <v>43.486699999999999</v>
      </c>
      <c r="K61">
        <v>54.806399999999996</v>
      </c>
      <c r="L61">
        <v>482.96199999999999</v>
      </c>
      <c r="M61">
        <v>111.69</v>
      </c>
      <c r="N61">
        <v>0</v>
      </c>
      <c r="O61">
        <v>0</v>
      </c>
      <c r="R61">
        <v>505.55700000000002</v>
      </c>
      <c r="S61">
        <v>967.38499999999999</v>
      </c>
      <c r="T61">
        <v>2025.88</v>
      </c>
      <c r="U61">
        <v>119.621</v>
      </c>
      <c r="V61">
        <v>4267.8999999999996</v>
      </c>
      <c r="W61">
        <v>63.844200000000001</v>
      </c>
      <c r="X61">
        <v>0</v>
      </c>
      <c r="Y61">
        <v>0</v>
      </c>
      <c r="Z61">
        <v>0</v>
      </c>
      <c r="AA61">
        <v>100.913</v>
      </c>
      <c r="AB61">
        <v>0</v>
      </c>
      <c r="AC61">
        <v>43.669699999999999</v>
      </c>
      <c r="AD61">
        <v>0</v>
      </c>
      <c r="AE61">
        <v>0</v>
      </c>
      <c r="AF61">
        <v>208.42699999999999</v>
      </c>
      <c r="AG61">
        <v>0</v>
      </c>
      <c r="AH61">
        <v>0</v>
      </c>
      <c r="AI61">
        <v>0</v>
      </c>
      <c r="AJ61">
        <v>0</v>
      </c>
      <c r="AK61">
        <v>0</v>
      </c>
      <c r="AL61">
        <v>0</v>
      </c>
      <c r="AM61">
        <v>0</v>
      </c>
      <c r="AN61">
        <v>0</v>
      </c>
      <c r="AO61">
        <v>0</v>
      </c>
      <c r="AP61">
        <v>0</v>
      </c>
      <c r="AQ61">
        <v>6.13</v>
      </c>
      <c r="AR61">
        <v>13.68</v>
      </c>
      <c r="AS61">
        <v>1.1200000000000001</v>
      </c>
      <c r="AT61">
        <v>0</v>
      </c>
      <c r="AU61">
        <v>8.11</v>
      </c>
      <c r="AV61">
        <v>0</v>
      </c>
      <c r="AX61">
        <v>5.18</v>
      </c>
      <c r="AY61">
        <v>13.63</v>
      </c>
      <c r="AZ61">
        <v>20.54</v>
      </c>
      <c r="BA61">
        <v>1.1399999999999999</v>
      </c>
      <c r="BB61">
        <v>69.53</v>
      </c>
      <c r="BC61">
        <v>29.04</v>
      </c>
      <c r="BQ61">
        <v>64.058099999999996</v>
      </c>
      <c r="BR61">
        <v>580.50699999999995</v>
      </c>
      <c r="BS61">
        <v>111.69</v>
      </c>
      <c r="BT61">
        <v>0</v>
      </c>
      <c r="BU61">
        <v>0</v>
      </c>
      <c r="BV61">
        <v>505.55700000000002</v>
      </c>
      <c r="BW61">
        <v>971.48599999999999</v>
      </c>
      <c r="BX61">
        <v>2025.88</v>
      </c>
      <c r="BY61">
        <v>119.621</v>
      </c>
      <c r="BZ61">
        <v>4378.8</v>
      </c>
      <c r="CA61">
        <v>74.621600000000001</v>
      </c>
      <c r="CB61">
        <v>0</v>
      </c>
      <c r="CC61">
        <v>0</v>
      </c>
      <c r="CD61">
        <v>0</v>
      </c>
      <c r="CE61">
        <v>100.913</v>
      </c>
      <c r="CF61">
        <v>0</v>
      </c>
      <c r="CG61">
        <v>43.669699999999999</v>
      </c>
      <c r="CH61">
        <v>0</v>
      </c>
      <c r="CI61">
        <v>0</v>
      </c>
      <c r="CJ61">
        <v>219.20400000000001</v>
      </c>
      <c r="CK61">
        <v>0</v>
      </c>
      <c r="CL61">
        <v>0</v>
      </c>
      <c r="CM61">
        <v>0</v>
      </c>
      <c r="CN61">
        <v>0</v>
      </c>
      <c r="CO61">
        <v>0</v>
      </c>
      <c r="CP61">
        <v>0</v>
      </c>
      <c r="CQ61">
        <v>0</v>
      </c>
      <c r="CR61">
        <v>0</v>
      </c>
      <c r="CS61">
        <v>0</v>
      </c>
      <c r="CT61">
        <v>0</v>
      </c>
      <c r="CU61">
        <v>7.23</v>
      </c>
      <c r="CV61">
        <v>16.27</v>
      </c>
      <c r="CW61">
        <v>1.1200000000000001</v>
      </c>
      <c r="CX61">
        <v>0</v>
      </c>
      <c r="CY61">
        <v>8.11</v>
      </c>
      <c r="CZ61">
        <v>5.18</v>
      </c>
      <c r="DA61">
        <v>13.68</v>
      </c>
      <c r="DB61">
        <v>20.54</v>
      </c>
      <c r="DC61">
        <v>1.1399999999999999</v>
      </c>
      <c r="DD61">
        <v>73.27</v>
      </c>
      <c r="DE61">
        <v>32.729999999999997</v>
      </c>
      <c r="DQ61" t="s">
        <v>716</v>
      </c>
      <c r="DR61" t="s">
        <v>717</v>
      </c>
      <c r="DS61" t="s">
        <v>22</v>
      </c>
      <c r="DT61">
        <v>0.158056</v>
      </c>
      <c r="DU61">
        <v>0.15724199999999999</v>
      </c>
      <c r="DV61">
        <v>5.1044200000000002</v>
      </c>
      <c r="DW61">
        <v>11.274100000000001</v>
      </c>
      <c r="EG61">
        <v>54.806399999999996</v>
      </c>
      <c r="EH61">
        <v>482.96199999999999</v>
      </c>
      <c r="EI61">
        <v>111.69</v>
      </c>
      <c r="EJ61">
        <v>0</v>
      </c>
      <c r="EK61">
        <v>0</v>
      </c>
      <c r="EL61">
        <v>0</v>
      </c>
      <c r="EN61">
        <v>505.55700000000002</v>
      </c>
      <c r="EO61">
        <v>967.38499999999999</v>
      </c>
      <c r="EP61">
        <v>2025.88</v>
      </c>
      <c r="EQ61">
        <v>119.621</v>
      </c>
      <c r="ER61">
        <v>4267.8999999999996</v>
      </c>
      <c r="ES61">
        <v>63.844200000000001</v>
      </c>
      <c r="ET61">
        <v>0</v>
      </c>
      <c r="EU61">
        <v>0</v>
      </c>
      <c r="EV61">
        <v>0</v>
      </c>
      <c r="EW61">
        <v>100.913</v>
      </c>
      <c r="EX61">
        <v>0</v>
      </c>
      <c r="EY61">
        <v>43.669699999999999</v>
      </c>
      <c r="EZ61">
        <v>0</v>
      </c>
      <c r="FA61">
        <v>0</v>
      </c>
      <c r="FB61">
        <v>208.42699999999999</v>
      </c>
      <c r="FC61">
        <v>0</v>
      </c>
      <c r="FD61">
        <v>0</v>
      </c>
      <c r="FE61">
        <v>0</v>
      </c>
      <c r="FF61">
        <v>0</v>
      </c>
      <c r="FG61">
        <v>0</v>
      </c>
      <c r="FH61">
        <v>0</v>
      </c>
      <c r="FI61">
        <v>0</v>
      </c>
      <c r="FJ61">
        <v>0</v>
      </c>
      <c r="FK61">
        <v>0</v>
      </c>
      <c r="FL61">
        <v>0</v>
      </c>
      <c r="FM61">
        <v>6.13</v>
      </c>
      <c r="FN61">
        <v>13.68</v>
      </c>
      <c r="FO61">
        <v>1.1200000000000001</v>
      </c>
      <c r="FP61">
        <v>0</v>
      </c>
      <c r="FQ61">
        <v>8.11</v>
      </c>
      <c r="FR61">
        <v>0</v>
      </c>
      <c r="FT61">
        <v>5.18</v>
      </c>
      <c r="FU61">
        <v>13.63</v>
      </c>
      <c r="FV61">
        <v>20.54</v>
      </c>
      <c r="FW61">
        <v>1.1399999999999999</v>
      </c>
      <c r="FX61">
        <v>69.53</v>
      </c>
      <c r="FY61">
        <v>0</v>
      </c>
      <c r="FZ61">
        <v>0.99762499999999998</v>
      </c>
      <c r="GA61">
        <v>1.2753799999999999E-2</v>
      </c>
      <c r="GB61">
        <v>0</v>
      </c>
      <c r="GC61">
        <v>0</v>
      </c>
      <c r="GD61">
        <v>0</v>
      </c>
      <c r="GF61">
        <v>7.4915999999999996E-2</v>
      </c>
      <c r="GG61">
        <v>0.151479</v>
      </c>
      <c r="GH61">
        <v>0.25846799999999998</v>
      </c>
      <c r="GI61">
        <v>1.0530599999999999E-2</v>
      </c>
      <c r="GJ61">
        <v>1.5057700000000001</v>
      </c>
      <c r="GK61">
        <v>170.91200000000001</v>
      </c>
      <c r="GL61">
        <v>1686.8</v>
      </c>
      <c r="GM61">
        <v>111.69</v>
      </c>
      <c r="GN61">
        <v>0</v>
      </c>
      <c r="GO61">
        <v>0</v>
      </c>
      <c r="GP61">
        <v>2135</v>
      </c>
      <c r="GQ61">
        <v>930.00099999999998</v>
      </c>
      <c r="GR61">
        <v>2637.81</v>
      </c>
      <c r="GS61">
        <v>297.5</v>
      </c>
      <c r="GT61">
        <v>7969.71</v>
      </c>
      <c r="GU61">
        <v>142.28800000000001</v>
      </c>
      <c r="GV61">
        <v>0</v>
      </c>
      <c r="GW61">
        <v>0</v>
      </c>
      <c r="GX61">
        <v>0</v>
      </c>
      <c r="GY61">
        <v>155.80699999999999</v>
      </c>
      <c r="GZ61">
        <v>0</v>
      </c>
      <c r="HA61">
        <v>65.400000000000006</v>
      </c>
      <c r="HB61">
        <v>0</v>
      </c>
      <c r="HC61">
        <v>0</v>
      </c>
      <c r="HD61">
        <v>363.495</v>
      </c>
      <c r="HE61">
        <v>0</v>
      </c>
      <c r="HF61">
        <v>0</v>
      </c>
      <c r="HG61">
        <v>0</v>
      </c>
      <c r="HH61">
        <v>0</v>
      </c>
      <c r="HI61">
        <v>0</v>
      </c>
      <c r="HJ61">
        <v>0</v>
      </c>
      <c r="HK61">
        <v>0</v>
      </c>
      <c r="HL61">
        <v>0</v>
      </c>
      <c r="HM61">
        <v>0</v>
      </c>
      <c r="HN61">
        <v>0</v>
      </c>
      <c r="HO61">
        <v>14.15</v>
      </c>
      <c r="HP61">
        <v>48.73</v>
      </c>
      <c r="HQ61">
        <v>1.1200000000000001</v>
      </c>
      <c r="HR61">
        <v>0</v>
      </c>
      <c r="HS61">
        <v>12.51</v>
      </c>
      <c r="HT61">
        <v>22.15</v>
      </c>
      <c r="HU61">
        <v>14.51</v>
      </c>
      <c r="HV61">
        <v>26.85</v>
      </c>
      <c r="HW61">
        <v>2.71</v>
      </c>
      <c r="HX61">
        <v>142.72999999999999</v>
      </c>
      <c r="HY61">
        <v>0</v>
      </c>
      <c r="HZ61">
        <v>2.7154500000000001</v>
      </c>
      <c r="IA61">
        <v>1.2753799999999999E-2</v>
      </c>
      <c r="IB61">
        <v>0</v>
      </c>
      <c r="IC61">
        <v>0</v>
      </c>
      <c r="ID61">
        <v>0.33579999999999999</v>
      </c>
      <c r="IE61">
        <v>0.11074100000000001</v>
      </c>
      <c r="IF61">
        <v>0.35138000000000003</v>
      </c>
      <c r="IG61">
        <v>4.1461199999999997E-3</v>
      </c>
      <c r="IH61">
        <v>3.5302699999999998</v>
      </c>
      <c r="II61">
        <v>43.486699999999999</v>
      </c>
      <c r="IJ61">
        <v>0</v>
      </c>
      <c r="IK61">
        <v>45.825800000000001</v>
      </c>
    </row>
    <row r="62" spans="1:245" x14ac:dyDescent="0.25">
      <c r="A62" s="9">
        <v>42613.708749999998</v>
      </c>
      <c r="B62" t="s">
        <v>390</v>
      </c>
      <c r="C62" t="s">
        <v>775</v>
      </c>
      <c r="G62" t="s">
        <v>104</v>
      </c>
      <c r="H62" t="s">
        <v>105</v>
      </c>
      <c r="I62">
        <v>5.52</v>
      </c>
      <c r="J62">
        <v>46.721499999999999</v>
      </c>
      <c r="K62">
        <v>166.77600000000001</v>
      </c>
      <c r="L62">
        <v>1156.52</v>
      </c>
      <c r="M62">
        <v>111.69</v>
      </c>
      <c r="N62">
        <v>0</v>
      </c>
      <c r="O62">
        <v>0</v>
      </c>
      <c r="R62">
        <v>505.55700000000002</v>
      </c>
      <c r="S62">
        <v>962.81</v>
      </c>
      <c r="T62">
        <v>2025.88</v>
      </c>
      <c r="U62">
        <v>119.621</v>
      </c>
      <c r="V62">
        <v>5048.8599999999997</v>
      </c>
      <c r="W62">
        <v>194.233</v>
      </c>
      <c r="X62">
        <v>0</v>
      </c>
      <c r="Y62">
        <v>0</v>
      </c>
      <c r="Z62">
        <v>0</v>
      </c>
      <c r="AA62">
        <v>103.003</v>
      </c>
      <c r="AB62">
        <v>0</v>
      </c>
      <c r="AC62">
        <v>43.669699999999999</v>
      </c>
      <c r="AD62">
        <v>0</v>
      </c>
      <c r="AE62">
        <v>0</v>
      </c>
      <c r="AF62">
        <v>340.90600000000001</v>
      </c>
      <c r="AG62">
        <v>0</v>
      </c>
      <c r="AH62">
        <v>0</v>
      </c>
      <c r="AI62">
        <v>0</v>
      </c>
      <c r="AJ62">
        <v>0</v>
      </c>
      <c r="AK62">
        <v>0</v>
      </c>
      <c r="AL62">
        <v>0</v>
      </c>
      <c r="AM62">
        <v>0</v>
      </c>
      <c r="AN62">
        <v>0</v>
      </c>
      <c r="AO62">
        <v>0</v>
      </c>
      <c r="AP62">
        <v>0</v>
      </c>
      <c r="AQ62">
        <v>18.71</v>
      </c>
      <c r="AR62">
        <v>30.53</v>
      </c>
      <c r="AS62">
        <v>1.17</v>
      </c>
      <c r="AT62">
        <v>0</v>
      </c>
      <c r="AU62">
        <v>8.2799999999999994</v>
      </c>
      <c r="AV62">
        <v>0</v>
      </c>
      <c r="AX62">
        <v>5.52</v>
      </c>
      <c r="AY62">
        <v>14.25</v>
      </c>
      <c r="AZ62">
        <v>21.53</v>
      </c>
      <c r="BA62">
        <v>1.21</v>
      </c>
      <c r="BB62">
        <v>101.2</v>
      </c>
      <c r="BC62">
        <v>58.69</v>
      </c>
      <c r="BQ62">
        <v>180.417</v>
      </c>
      <c r="BR62">
        <v>1317.77</v>
      </c>
      <c r="BS62">
        <v>111.69</v>
      </c>
      <c r="BT62">
        <v>0</v>
      </c>
      <c r="BU62">
        <v>0</v>
      </c>
      <c r="BV62">
        <v>505.55700000000002</v>
      </c>
      <c r="BW62">
        <v>966.471</v>
      </c>
      <c r="BX62">
        <v>2025.88</v>
      </c>
      <c r="BY62">
        <v>119.621</v>
      </c>
      <c r="BZ62">
        <v>5227.41</v>
      </c>
      <c r="CA62">
        <v>210.12</v>
      </c>
      <c r="CB62">
        <v>0</v>
      </c>
      <c r="CC62">
        <v>0</v>
      </c>
      <c r="CD62">
        <v>0</v>
      </c>
      <c r="CE62">
        <v>103.003</v>
      </c>
      <c r="CF62">
        <v>0</v>
      </c>
      <c r="CG62">
        <v>43.669699999999999</v>
      </c>
      <c r="CH62">
        <v>0</v>
      </c>
      <c r="CI62">
        <v>0</v>
      </c>
      <c r="CJ62">
        <v>356.79199999999997</v>
      </c>
      <c r="CK62">
        <v>0</v>
      </c>
      <c r="CL62">
        <v>0</v>
      </c>
      <c r="CM62">
        <v>0</v>
      </c>
      <c r="CN62">
        <v>0</v>
      </c>
      <c r="CO62">
        <v>0</v>
      </c>
      <c r="CP62">
        <v>0</v>
      </c>
      <c r="CQ62">
        <v>0</v>
      </c>
      <c r="CR62">
        <v>0</v>
      </c>
      <c r="CS62">
        <v>0</v>
      </c>
      <c r="CT62">
        <v>0</v>
      </c>
      <c r="CU62">
        <v>20.32</v>
      </c>
      <c r="CV62">
        <v>34.44</v>
      </c>
      <c r="CW62">
        <v>1.17</v>
      </c>
      <c r="CX62">
        <v>0</v>
      </c>
      <c r="CY62">
        <v>8.2799999999999994</v>
      </c>
      <c r="CZ62">
        <v>5.52</v>
      </c>
      <c r="DA62">
        <v>14.3</v>
      </c>
      <c r="DB62">
        <v>21.53</v>
      </c>
      <c r="DC62">
        <v>1.21</v>
      </c>
      <c r="DD62">
        <v>106.77</v>
      </c>
      <c r="DE62">
        <v>64.209999999999994</v>
      </c>
      <c r="DQ62" t="s">
        <v>716</v>
      </c>
      <c r="DR62" t="s">
        <v>717</v>
      </c>
      <c r="DS62" t="s">
        <v>22</v>
      </c>
      <c r="DT62">
        <v>0.13307099999999999</v>
      </c>
      <c r="DU62">
        <v>0.13208</v>
      </c>
      <c r="DV62">
        <v>5.2168099999999997</v>
      </c>
      <c r="DW62">
        <v>8.5967900000000004</v>
      </c>
      <c r="EG62">
        <v>166.77600000000001</v>
      </c>
      <c r="EH62">
        <v>1156.52</v>
      </c>
      <c r="EI62">
        <v>111.69</v>
      </c>
      <c r="EJ62">
        <v>0</v>
      </c>
      <c r="EK62">
        <v>0</v>
      </c>
      <c r="EL62">
        <v>0</v>
      </c>
      <c r="EN62">
        <v>505.55700000000002</v>
      </c>
      <c r="EO62">
        <v>962.81</v>
      </c>
      <c r="EP62">
        <v>2025.88</v>
      </c>
      <c r="EQ62">
        <v>119.621</v>
      </c>
      <c r="ER62">
        <v>5048.8599999999997</v>
      </c>
      <c r="ES62">
        <v>194.233</v>
      </c>
      <c r="ET62">
        <v>0</v>
      </c>
      <c r="EU62">
        <v>0</v>
      </c>
      <c r="EV62">
        <v>0</v>
      </c>
      <c r="EW62">
        <v>103.003</v>
      </c>
      <c r="EX62">
        <v>0</v>
      </c>
      <c r="EY62">
        <v>43.669699999999999</v>
      </c>
      <c r="EZ62">
        <v>0</v>
      </c>
      <c r="FA62">
        <v>0</v>
      </c>
      <c r="FB62">
        <v>340.90600000000001</v>
      </c>
      <c r="FC62">
        <v>0</v>
      </c>
      <c r="FD62">
        <v>0</v>
      </c>
      <c r="FE62">
        <v>0</v>
      </c>
      <c r="FF62">
        <v>0</v>
      </c>
      <c r="FG62">
        <v>0</v>
      </c>
      <c r="FH62">
        <v>0</v>
      </c>
      <c r="FI62">
        <v>0</v>
      </c>
      <c r="FJ62">
        <v>0</v>
      </c>
      <c r="FK62">
        <v>0</v>
      </c>
      <c r="FL62">
        <v>0</v>
      </c>
      <c r="FM62">
        <v>18.71</v>
      </c>
      <c r="FN62">
        <v>30.53</v>
      </c>
      <c r="FO62">
        <v>1.17</v>
      </c>
      <c r="FP62">
        <v>0</v>
      </c>
      <c r="FQ62">
        <v>8.2799999999999994</v>
      </c>
      <c r="FR62">
        <v>0</v>
      </c>
      <c r="FT62">
        <v>5.52</v>
      </c>
      <c r="FU62">
        <v>14.25</v>
      </c>
      <c r="FV62">
        <v>21.53</v>
      </c>
      <c r="FW62">
        <v>1.21</v>
      </c>
      <c r="FX62">
        <v>101.2</v>
      </c>
      <c r="FY62">
        <v>0</v>
      </c>
      <c r="FZ62">
        <v>1.4113100000000001</v>
      </c>
      <c r="GA62">
        <v>1.2753799999999999E-2</v>
      </c>
      <c r="GB62">
        <v>0</v>
      </c>
      <c r="GC62">
        <v>0</v>
      </c>
      <c r="GD62">
        <v>0</v>
      </c>
      <c r="GF62">
        <v>7.4915999999999996E-2</v>
      </c>
      <c r="GG62">
        <v>0.15171000000000001</v>
      </c>
      <c r="GH62">
        <v>0.25846799999999998</v>
      </c>
      <c r="GI62">
        <v>1.0530599999999999E-2</v>
      </c>
      <c r="GJ62">
        <v>1.9196800000000001</v>
      </c>
      <c r="GK62">
        <v>414.50099999999998</v>
      </c>
      <c r="GL62">
        <v>3106.48</v>
      </c>
      <c r="GM62">
        <v>111.69</v>
      </c>
      <c r="GN62">
        <v>0</v>
      </c>
      <c r="GO62">
        <v>0</v>
      </c>
      <c r="GP62">
        <v>2135</v>
      </c>
      <c r="GQ62">
        <v>930.00099999999998</v>
      </c>
      <c r="GR62">
        <v>2637.81</v>
      </c>
      <c r="GS62">
        <v>297.5</v>
      </c>
      <c r="GT62">
        <v>9632.98</v>
      </c>
      <c r="GU62">
        <v>345.00099999999998</v>
      </c>
      <c r="GV62">
        <v>0</v>
      </c>
      <c r="GW62">
        <v>0</v>
      </c>
      <c r="GX62">
        <v>0</v>
      </c>
      <c r="GY62">
        <v>157.63800000000001</v>
      </c>
      <c r="GZ62">
        <v>0</v>
      </c>
      <c r="HA62">
        <v>65.400000000000006</v>
      </c>
      <c r="HB62">
        <v>0</v>
      </c>
      <c r="HC62">
        <v>0</v>
      </c>
      <c r="HD62">
        <v>568.03899999999999</v>
      </c>
      <c r="HE62">
        <v>0</v>
      </c>
      <c r="HF62">
        <v>0</v>
      </c>
      <c r="HG62">
        <v>0</v>
      </c>
      <c r="HH62">
        <v>0</v>
      </c>
      <c r="HI62">
        <v>0</v>
      </c>
      <c r="HJ62">
        <v>0</v>
      </c>
      <c r="HK62">
        <v>0</v>
      </c>
      <c r="HL62">
        <v>0</v>
      </c>
      <c r="HM62">
        <v>0</v>
      </c>
      <c r="HN62">
        <v>0</v>
      </c>
      <c r="HO62">
        <v>34.33</v>
      </c>
      <c r="HP62">
        <v>74.87</v>
      </c>
      <c r="HQ62">
        <v>1.17</v>
      </c>
      <c r="HR62">
        <v>0</v>
      </c>
      <c r="HS62">
        <v>12.68</v>
      </c>
      <c r="HT62">
        <v>23.7</v>
      </c>
      <c r="HU62">
        <v>14.91</v>
      </c>
      <c r="HV62">
        <v>28.28</v>
      </c>
      <c r="HW62">
        <v>2.86</v>
      </c>
      <c r="HX62">
        <v>192.8</v>
      </c>
      <c r="HY62">
        <v>0</v>
      </c>
      <c r="HZ62">
        <v>3.16703</v>
      </c>
      <c r="IA62">
        <v>1.2753799999999999E-2</v>
      </c>
      <c r="IB62">
        <v>0</v>
      </c>
      <c r="IC62">
        <v>0</v>
      </c>
      <c r="ID62">
        <v>0.33579999999999999</v>
      </c>
      <c r="IE62">
        <v>0.11074100000000001</v>
      </c>
      <c r="IF62">
        <v>0.35138000000000003</v>
      </c>
      <c r="IG62">
        <v>4.1461199999999997E-3</v>
      </c>
      <c r="IH62">
        <v>3.9818600000000002</v>
      </c>
      <c r="II62">
        <v>46.721499999999999</v>
      </c>
      <c r="IJ62">
        <v>0</v>
      </c>
      <c r="IK62">
        <v>49.292999999999999</v>
      </c>
    </row>
    <row r="63" spans="1:245" x14ac:dyDescent="0.25">
      <c r="A63" s="9">
        <v>42613.708703703705</v>
      </c>
      <c r="B63" t="s">
        <v>391</v>
      </c>
      <c r="C63" t="s">
        <v>776</v>
      </c>
      <c r="G63" t="s">
        <v>104</v>
      </c>
      <c r="H63" t="s">
        <v>105</v>
      </c>
      <c r="I63">
        <v>4.04</v>
      </c>
      <c r="J63">
        <v>43.378</v>
      </c>
      <c r="K63">
        <v>179.28899999999999</v>
      </c>
      <c r="L63">
        <v>212.96899999999999</v>
      </c>
      <c r="M63">
        <v>111.69</v>
      </c>
      <c r="N63">
        <v>0</v>
      </c>
      <c r="O63">
        <v>0</v>
      </c>
      <c r="R63">
        <v>505.55700000000002</v>
      </c>
      <c r="S63">
        <v>943.90800000000002</v>
      </c>
      <c r="T63">
        <v>2025.88</v>
      </c>
      <c r="U63">
        <v>119.621</v>
      </c>
      <c r="V63">
        <v>4098.92</v>
      </c>
      <c r="W63">
        <v>208.77500000000001</v>
      </c>
      <c r="X63">
        <v>0</v>
      </c>
      <c r="Y63">
        <v>0</v>
      </c>
      <c r="Z63">
        <v>0</v>
      </c>
      <c r="AA63">
        <v>108.29</v>
      </c>
      <c r="AB63">
        <v>0</v>
      </c>
      <c r="AC63">
        <v>43.669699999999999</v>
      </c>
      <c r="AD63">
        <v>0</v>
      </c>
      <c r="AE63">
        <v>0</v>
      </c>
      <c r="AF63">
        <v>360.73500000000001</v>
      </c>
      <c r="AG63">
        <v>0</v>
      </c>
      <c r="AH63">
        <v>0</v>
      </c>
      <c r="AI63">
        <v>0</v>
      </c>
      <c r="AJ63">
        <v>0</v>
      </c>
      <c r="AK63">
        <v>0</v>
      </c>
      <c r="AL63">
        <v>0</v>
      </c>
      <c r="AM63">
        <v>0</v>
      </c>
      <c r="AN63">
        <v>0</v>
      </c>
      <c r="AO63">
        <v>0</v>
      </c>
      <c r="AP63">
        <v>0</v>
      </c>
      <c r="AQ63">
        <v>20.18</v>
      </c>
      <c r="AR63">
        <v>7.39</v>
      </c>
      <c r="AS63">
        <v>1.17</v>
      </c>
      <c r="AT63">
        <v>0</v>
      </c>
      <c r="AU63">
        <v>8.66</v>
      </c>
      <c r="AV63">
        <v>0</v>
      </c>
      <c r="AX63">
        <v>5.55</v>
      </c>
      <c r="AY63">
        <v>13.96</v>
      </c>
      <c r="AZ63">
        <v>21.58</v>
      </c>
      <c r="BA63">
        <v>1.22</v>
      </c>
      <c r="BB63">
        <v>79.709999999999994</v>
      </c>
      <c r="BC63">
        <v>37.4</v>
      </c>
      <c r="BQ63">
        <v>189.36</v>
      </c>
      <c r="BR63">
        <v>276.12799999999999</v>
      </c>
      <c r="BS63">
        <v>111.69</v>
      </c>
      <c r="BT63">
        <v>0</v>
      </c>
      <c r="BU63">
        <v>0</v>
      </c>
      <c r="BV63">
        <v>505.55700000000002</v>
      </c>
      <c r="BW63">
        <v>948.78800000000001</v>
      </c>
      <c r="BX63">
        <v>2025.88</v>
      </c>
      <c r="BY63">
        <v>119.621</v>
      </c>
      <c r="BZ63">
        <v>4177.03</v>
      </c>
      <c r="CA63">
        <v>220.50200000000001</v>
      </c>
      <c r="CB63">
        <v>0</v>
      </c>
      <c r="CC63">
        <v>0</v>
      </c>
      <c r="CD63">
        <v>0</v>
      </c>
      <c r="CE63">
        <v>108.29</v>
      </c>
      <c r="CF63">
        <v>0</v>
      </c>
      <c r="CG63">
        <v>43.669699999999999</v>
      </c>
      <c r="CH63">
        <v>0</v>
      </c>
      <c r="CI63">
        <v>0</v>
      </c>
      <c r="CJ63">
        <v>372.46199999999999</v>
      </c>
      <c r="CK63">
        <v>0</v>
      </c>
      <c r="CL63">
        <v>0</v>
      </c>
      <c r="CM63">
        <v>0</v>
      </c>
      <c r="CN63">
        <v>0</v>
      </c>
      <c r="CO63">
        <v>0</v>
      </c>
      <c r="CP63">
        <v>0</v>
      </c>
      <c r="CQ63">
        <v>0</v>
      </c>
      <c r="CR63">
        <v>0</v>
      </c>
      <c r="CS63">
        <v>0</v>
      </c>
      <c r="CT63">
        <v>0</v>
      </c>
      <c r="CU63">
        <v>21.38</v>
      </c>
      <c r="CV63">
        <v>10.23</v>
      </c>
      <c r="CW63">
        <v>1.17</v>
      </c>
      <c r="CX63">
        <v>0</v>
      </c>
      <c r="CY63">
        <v>8.66</v>
      </c>
      <c r="CZ63">
        <v>5.55</v>
      </c>
      <c r="DA63">
        <v>14.02</v>
      </c>
      <c r="DB63">
        <v>21.58</v>
      </c>
      <c r="DC63">
        <v>1.22</v>
      </c>
      <c r="DD63">
        <v>83.81</v>
      </c>
      <c r="DE63">
        <v>41.44</v>
      </c>
      <c r="DQ63" t="s">
        <v>716</v>
      </c>
      <c r="DR63" t="s">
        <v>717</v>
      </c>
      <c r="DS63" t="s">
        <v>22</v>
      </c>
      <c r="DT63">
        <v>0.13475500000000001</v>
      </c>
      <c r="DU63">
        <v>0.13359399999999999</v>
      </c>
      <c r="DV63">
        <v>4.8920199999999996</v>
      </c>
      <c r="DW63">
        <v>9.7490400000000008</v>
      </c>
      <c r="EG63">
        <v>179.28899999999999</v>
      </c>
      <c r="EH63">
        <v>212.96899999999999</v>
      </c>
      <c r="EI63">
        <v>111.69</v>
      </c>
      <c r="EJ63">
        <v>0</v>
      </c>
      <c r="EK63">
        <v>0</v>
      </c>
      <c r="EL63">
        <v>0</v>
      </c>
      <c r="EN63">
        <v>505.55700000000002</v>
      </c>
      <c r="EO63">
        <v>943.90800000000002</v>
      </c>
      <c r="EP63">
        <v>2025.88</v>
      </c>
      <c r="EQ63">
        <v>119.621</v>
      </c>
      <c r="ER63">
        <v>4098.92</v>
      </c>
      <c r="ES63">
        <v>208.77500000000001</v>
      </c>
      <c r="ET63">
        <v>0</v>
      </c>
      <c r="EU63">
        <v>0</v>
      </c>
      <c r="EV63">
        <v>0</v>
      </c>
      <c r="EW63">
        <v>108.29</v>
      </c>
      <c r="EX63">
        <v>0</v>
      </c>
      <c r="EY63">
        <v>43.669699999999999</v>
      </c>
      <c r="EZ63">
        <v>0</v>
      </c>
      <c r="FA63">
        <v>0</v>
      </c>
      <c r="FB63">
        <v>360.73500000000001</v>
      </c>
      <c r="FC63">
        <v>0</v>
      </c>
      <c r="FD63">
        <v>0</v>
      </c>
      <c r="FE63">
        <v>0</v>
      </c>
      <c r="FF63">
        <v>0</v>
      </c>
      <c r="FG63">
        <v>0</v>
      </c>
      <c r="FH63">
        <v>0</v>
      </c>
      <c r="FI63">
        <v>0</v>
      </c>
      <c r="FJ63">
        <v>0</v>
      </c>
      <c r="FK63">
        <v>0</v>
      </c>
      <c r="FL63">
        <v>0</v>
      </c>
      <c r="FM63">
        <v>20.18</v>
      </c>
      <c r="FN63">
        <v>7.39</v>
      </c>
      <c r="FO63">
        <v>1.17</v>
      </c>
      <c r="FP63">
        <v>0</v>
      </c>
      <c r="FQ63">
        <v>8.66</v>
      </c>
      <c r="FR63">
        <v>0</v>
      </c>
      <c r="FT63">
        <v>5.55</v>
      </c>
      <c r="FU63">
        <v>13.96</v>
      </c>
      <c r="FV63">
        <v>21.58</v>
      </c>
      <c r="FW63">
        <v>1.22</v>
      </c>
      <c r="FX63">
        <v>79.709999999999994</v>
      </c>
      <c r="FY63">
        <v>0</v>
      </c>
      <c r="FZ63">
        <v>0.400474</v>
      </c>
      <c r="GA63">
        <v>1.2753799999999999E-2</v>
      </c>
      <c r="GB63">
        <v>0</v>
      </c>
      <c r="GC63">
        <v>0</v>
      </c>
      <c r="GD63">
        <v>0</v>
      </c>
      <c r="GF63">
        <v>7.4915999999999996E-2</v>
      </c>
      <c r="GG63">
        <v>0.14868500000000001</v>
      </c>
      <c r="GH63">
        <v>0.25846799999999998</v>
      </c>
      <c r="GI63">
        <v>1.0530599999999999E-2</v>
      </c>
      <c r="GJ63">
        <v>0.90582700000000005</v>
      </c>
      <c r="GK63">
        <v>420.762</v>
      </c>
      <c r="GL63">
        <v>1095.06</v>
      </c>
      <c r="GM63">
        <v>111.69</v>
      </c>
      <c r="GN63">
        <v>0</v>
      </c>
      <c r="GO63">
        <v>0</v>
      </c>
      <c r="GP63">
        <v>2135</v>
      </c>
      <c r="GQ63">
        <v>930.00099999999998</v>
      </c>
      <c r="GR63">
        <v>2637.81</v>
      </c>
      <c r="GS63">
        <v>297.5</v>
      </c>
      <c r="GT63">
        <v>7627.83</v>
      </c>
      <c r="GU63">
        <v>350.15800000000002</v>
      </c>
      <c r="GV63">
        <v>0</v>
      </c>
      <c r="GW63">
        <v>0</v>
      </c>
      <c r="GX63">
        <v>0</v>
      </c>
      <c r="GY63">
        <v>162.852</v>
      </c>
      <c r="GZ63">
        <v>0</v>
      </c>
      <c r="HA63">
        <v>65.400000000000006</v>
      </c>
      <c r="HB63">
        <v>0</v>
      </c>
      <c r="HC63">
        <v>0</v>
      </c>
      <c r="HD63">
        <v>578.41</v>
      </c>
      <c r="HE63">
        <v>0</v>
      </c>
      <c r="HF63">
        <v>0</v>
      </c>
      <c r="HG63">
        <v>0</v>
      </c>
      <c r="HH63">
        <v>0</v>
      </c>
      <c r="HI63">
        <v>0</v>
      </c>
      <c r="HJ63">
        <v>0</v>
      </c>
      <c r="HK63">
        <v>0</v>
      </c>
      <c r="HL63">
        <v>0</v>
      </c>
      <c r="HM63">
        <v>0</v>
      </c>
      <c r="HN63">
        <v>0</v>
      </c>
      <c r="HO63">
        <v>34.94</v>
      </c>
      <c r="HP63">
        <v>41.16</v>
      </c>
      <c r="HQ63">
        <v>1.17</v>
      </c>
      <c r="HR63">
        <v>0</v>
      </c>
      <c r="HS63">
        <v>13.03</v>
      </c>
      <c r="HT63">
        <v>23.83</v>
      </c>
      <c r="HU63">
        <v>14.92</v>
      </c>
      <c r="HV63">
        <v>28.35</v>
      </c>
      <c r="HW63">
        <v>2.86</v>
      </c>
      <c r="HX63">
        <v>160.26</v>
      </c>
      <c r="HY63">
        <v>0</v>
      </c>
      <c r="HZ63">
        <v>2.2516400000000001</v>
      </c>
      <c r="IA63">
        <v>1.2753799999999999E-2</v>
      </c>
      <c r="IB63">
        <v>0</v>
      </c>
      <c r="IC63">
        <v>0</v>
      </c>
      <c r="ID63">
        <v>0.33579999999999999</v>
      </c>
      <c r="IE63">
        <v>0.11074100000000001</v>
      </c>
      <c r="IF63">
        <v>0.35138000000000003</v>
      </c>
      <c r="IG63">
        <v>4.1461199999999997E-3</v>
      </c>
      <c r="IH63">
        <v>3.0664600000000002</v>
      </c>
      <c r="II63">
        <v>43.378</v>
      </c>
      <c r="IJ63">
        <v>0</v>
      </c>
      <c r="IK63">
        <v>45.609200000000001</v>
      </c>
    </row>
    <row r="64" spans="1:245" x14ac:dyDescent="0.25">
      <c r="A64" s="9">
        <v>42613.708692129629</v>
      </c>
      <c r="B64" t="s">
        <v>392</v>
      </c>
      <c r="C64" t="s">
        <v>777</v>
      </c>
      <c r="G64" t="s">
        <v>104</v>
      </c>
      <c r="H64" t="s">
        <v>105</v>
      </c>
      <c r="I64">
        <v>5.67</v>
      </c>
      <c r="J64">
        <v>48.242800000000003</v>
      </c>
      <c r="K64">
        <v>148.14699999999999</v>
      </c>
      <c r="L64">
        <v>1315.74</v>
      </c>
      <c r="M64">
        <v>111.69</v>
      </c>
      <c r="N64">
        <v>0</v>
      </c>
      <c r="O64">
        <v>0</v>
      </c>
      <c r="R64">
        <v>505.55700000000002</v>
      </c>
      <c r="S64">
        <v>971.92</v>
      </c>
      <c r="T64">
        <v>2025.88</v>
      </c>
      <c r="U64">
        <v>119.621</v>
      </c>
      <c r="V64">
        <v>5198.5600000000004</v>
      </c>
      <c r="W64">
        <v>172.53700000000001</v>
      </c>
      <c r="X64">
        <v>0</v>
      </c>
      <c r="Y64">
        <v>0</v>
      </c>
      <c r="Z64">
        <v>0</v>
      </c>
      <c r="AA64">
        <v>101.053</v>
      </c>
      <c r="AB64">
        <v>0</v>
      </c>
      <c r="AC64">
        <v>43.669699999999999</v>
      </c>
      <c r="AD64">
        <v>0</v>
      </c>
      <c r="AE64">
        <v>0</v>
      </c>
      <c r="AF64">
        <v>317.26</v>
      </c>
      <c r="AG64">
        <v>0</v>
      </c>
      <c r="AH64">
        <v>0</v>
      </c>
      <c r="AI64">
        <v>0</v>
      </c>
      <c r="AJ64">
        <v>0</v>
      </c>
      <c r="AK64">
        <v>0</v>
      </c>
      <c r="AL64">
        <v>0</v>
      </c>
      <c r="AM64">
        <v>0</v>
      </c>
      <c r="AN64">
        <v>0</v>
      </c>
      <c r="AO64">
        <v>0</v>
      </c>
      <c r="AP64">
        <v>0</v>
      </c>
      <c r="AQ64">
        <v>16.760000000000002</v>
      </c>
      <c r="AR64">
        <v>33.74</v>
      </c>
      <c r="AS64">
        <v>1.17</v>
      </c>
      <c r="AT64">
        <v>0</v>
      </c>
      <c r="AU64">
        <v>8.1300000000000008</v>
      </c>
      <c r="AV64">
        <v>0</v>
      </c>
      <c r="AX64">
        <v>5.5</v>
      </c>
      <c r="AY64">
        <v>14.16</v>
      </c>
      <c r="AZ64">
        <v>21.53</v>
      </c>
      <c r="BA64">
        <v>1.21</v>
      </c>
      <c r="BB64">
        <v>102.2</v>
      </c>
      <c r="BC64">
        <v>59.8</v>
      </c>
      <c r="BQ64">
        <v>156.69300000000001</v>
      </c>
      <c r="BR64">
        <v>1495.85</v>
      </c>
      <c r="BS64">
        <v>111.69</v>
      </c>
      <c r="BT64">
        <v>0</v>
      </c>
      <c r="BU64">
        <v>0</v>
      </c>
      <c r="BV64">
        <v>505.55700000000002</v>
      </c>
      <c r="BW64">
        <v>975.74699999999996</v>
      </c>
      <c r="BX64">
        <v>2025.88</v>
      </c>
      <c r="BY64">
        <v>119.621</v>
      </c>
      <c r="BZ64">
        <v>5391.04</v>
      </c>
      <c r="CA64">
        <v>182.489</v>
      </c>
      <c r="CB64">
        <v>0</v>
      </c>
      <c r="CC64">
        <v>0</v>
      </c>
      <c r="CD64">
        <v>0</v>
      </c>
      <c r="CE64">
        <v>101.053</v>
      </c>
      <c r="CF64">
        <v>0</v>
      </c>
      <c r="CG64">
        <v>43.669699999999999</v>
      </c>
      <c r="CH64">
        <v>0</v>
      </c>
      <c r="CI64">
        <v>0</v>
      </c>
      <c r="CJ64">
        <v>327.21199999999999</v>
      </c>
      <c r="CK64">
        <v>0</v>
      </c>
      <c r="CL64">
        <v>0</v>
      </c>
      <c r="CM64">
        <v>0</v>
      </c>
      <c r="CN64">
        <v>0</v>
      </c>
      <c r="CO64">
        <v>0</v>
      </c>
      <c r="CP64">
        <v>0</v>
      </c>
      <c r="CQ64">
        <v>0</v>
      </c>
      <c r="CR64">
        <v>0</v>
      </c>
      <c r="CS64">
        <v>0</v>
      </c>
      <c r="CT64">
        <v>0</v>
      </c>
      <c r="CU64">
        <v>17.77</v>
      </c>
      <c r="CV64">
        <v>38.4</v>
      </c>
      <c r="CW64">
        <v>1.17</v>
      </c>
      <c r="CX64">
        <v>0</v>
      </c>
      <c r="CY64">
        <v>8.1300000000000008</v>
      </c>
      <c r="CZ64">
        <v>5.5</v>
      </c>
      <c r="DA64">
        <v>14.21</v>
      </c>
      <c r="DB64">
        <v>21.53</v>
      </c>
      <c r="DC64">
        <v>1.21</v>
      </c>
      <c r="DD64">
        <v>107.92</v>
      </c>
      <c r="DE64">
        <v>65.47</v>
      </c>
      <c r="DQ64" t="s">
        <v>716</v>
      </c>
      <c r="DR64" t="s">
        <v>717</v>
      </c>
      <c r="DS64" t="s">
        <v>22</v>
      </c>
      <c r="DT64">
        <v>0.19888900000000001</v>
      </c>
      <c r="DU64">
        <v>0.198018</v>
      </c>
      <c r="DV64">
        <v>5.3002200000000004</v>
      </c>
      <c r="DW64">
        <v>8.6604500000000009</v>
      </c>
      <c r="EG64">
        <v>148.14699999999999</v>
      </c>
      <c r="EH64">
        <v>1315.74</v>
      </c>
      <c r="EI64">
        <v>111.69</v>
      </c>
      <c r="EJ64">
        <v>0</v>
      </c>
      <c r="EK64">
        <v>0</v>
      </c>
      <c r="EL64">
        <v>0</v>
      </c>
      <c r="EN64">
        <v>505.55700000000002</v>
      </c>
      <c r="EO64">
        <v>971.92</v>
      </c>
      <c r="EP64">
        <v>2025.88</v>
      </c>
      <c r="EQ64">
        <v>119.621</v>
      </c>
      <c r="ER64">
        <v>5198.5600000000004</v>
      </c>
      <c r="ES64">
        <v>172.53700000000001</v>
      </c>
      <c r="ET64">
        <v>0</v>
      </c>
      <c r="EU64">
        <v>0</v>
      </c>
      <c r="EV64">
        <v>0</v>
      </c>
      <c r="EW64">
        <v>101.053</v>
      </c>
      <c r="EX64">
        <v>0</v>
      </c>
      <c r="EY64">
        <v>43.669699999999999</v>
      </c>
      <c r="EZ64">
        <v>0</v>
      </c>
      <c r="FA64">
        <v>0</v>
      </c>
      <c r="FB64">
        <v>317.26</v>
      </c>
      <c r="FC64">
        <v>0</v>
      </c>
      <c r="FD64">
        <v>0</v>
      </c>
      <c r="FE64">
        <v>0</v>
      </c>
      <c r="FF64">
        <v>0</v>
      </c>
      <c r="FG64">
        <v>0</v>
      </c>
      <c r="FH64">
        <v>0</v>
      </c>
      <c r="FI64">
        <v>0</v>
      </c>
      <c r="FJ64">
        <v>0</v>
      </c>
      <c r="FK64">
        <v>0</v>
      </c>
      <c r="FL64">
        <v>0</v>
      </c>
      <c r="FM64">
        <v>16.760000000000002</v>
      </c>
      <c r="FN64">
        <v>33.74</v>
      </c>
      <c r="FO64">
        <v>1.17</v>
      </c>
      <c r="FP64">
        <v>0</v>
      </c>
      <c r="FQ64">
        <v>8.1300000000000008</v>
      </c>
      <c r="FR64">
        <v>0</v>
      </c>
      <c r="FT64">
        <v>5.5</v>
      </c>
      <c r="FU64">
        <v>14.16</v>
      </c>
      <c r="FV64">
        <v>21.53</v>
      </c>
      <c r="FW64">
        <v>1.21</v>
      </c>
      <c r="FX64">
        <v>102.2</v>
      </c>
      <c r="FY64">
        <v>0</v>
      </c>
      <c r="FZ64">
        <v>1.78738</v>
      </c>
      <c r="GA64">
        <v>1.2753799999999999E-2</v>
      </c>
      <c r="GB64">
        <v>0</v>
      </c>
      <c r="GC64">
        <v>0</v>
      </c>
      <c r="GD64">
        <v>0</v>
      </c>
      <c r="GF64">
        <v>7.4915999999999996E-2</v>
      </c>
      <c r="GG64">
        <v>0.15285699999999999</v>
      </c>
      <c r="GH64">
        <v>0.25846799999999998</v>
      </c>
      <c r="GI64">
        <v>1.0530599999999999E-2</v>
      </c>
      <c r="GJ64">
        <v>2.2968999999999999</v>
      </c>
      <c r="GK64">
        <v>365.69200000000001</v>
      </c>
      <c r="GL64">
        <v>3417.01</v>
      </c>
      <c r="GM64">
        <v>111.69</v>
      </c>
      <c r="GN64">
        <v>0</v>
      </c>
      <c r="GO64">
        <v>0</v>
      </c>
      <c r="GP64">
        <v>2135</v>
      </c>
      <c r="GQ64">
        <v>930.00099999999998</v>
      </c>
      <c r="GR64">
        <v>2637.81</v>
      </c>
      <c r="GS64">
        <v>297.5</v>
      </c>
      <c r="GT64">
        <v>9894.7000000000007</v>
      </c>
      <c r="GU64">
        <v>304.37400000000002</v>
      </c>
      <c r="GV64">
        <v>0</v>
      </c>
      <c r="GW64">
        <v>0</v>
      </c>
      <c r="GX64">
        <v>0</v>
      </c>
      <c r="GY64">
        <v>155.65700000000001</v>
      </c>
      <c r="GZ64">
        <v>0</v>
      </c>
      <c r="HA64">
        <v>65.400000000000006</v>
      </c>
      <c r="HB64">
        <v>0</v>
      </c>
      <c r="HC64">
        <v>0</v>
      </c>
      <c r="HD64">
        <v>525.43100000000004</v>
      </c>
      <c r="HE64">
        <v>0</v>
      </c>
      <c r="HF64">
        <v>0</v>
      </c>
      <c r="HG64">
        <v>0</v>
      </c>
      <c r="HH64">
        <v>0</v>
      </c>
      <c r="HI64">
        <v>0</v>
      </c>
      <c r="HJ64">
        <v>0</v>
      </c>
      <c r="HK64">
        <v>0</v>
      </c>
      <c r="HL64">
        <v>0</v>
      </c>
      <c r="HM64">
        <v>0</v>
      </c>
      <c r="HN64">
        <v>0</v>
      </c>
      <c r="HO64">
        <v>30.5</v>
      </c>
      <c r="HP64">
        <v>75.56</v>
      </c>
      <c r="HQ64">
        <v>1.17</v>
      </c>
      <c r="HR64">
        <v>0</v>
      </c>
      <c r="HS64">
        <v>12.52</v>
      </c>
      <c r="HT64">
        <v>23.59</v>
      </c>
      <c r="HU64">
        <v>14.91</v>
      </c>
      <c r="HV64">
        <v>28.27</v>
      </c>
      <c r="HW64">
        <v>2.82</v>
      </c>
      <c r="HX64">
        <v>189.34</v>
      </c>
      <c r="HY64">
        <v>0</v>
      </c>
      <c r="HZ64">
        <v>3.4108700000000001</v>
      </c>
      <c r="IA64">
        <v>1.2753799999999999E-2</v>
      </c>
      <c r="IB64">
        <v>0</v>
      </c>
      <c r="IC64">
        <v>0</v>
      </c>
      <c r="ID64">
        <v>0.33579999999999999</v>
      </c>
      <c r="IE64">
        <v>0.11074100000000001</v>
      </c>
      <c r="IF64">
        <v>0.35138000000000003</v>
      </c>
      <c r="IG64">
        <v>4.1461199999999997E-3</v>
      </c>
      <c r="IH64">
        <v>4.2256900000000002</v>
      </c>
      <c r="II64">
        <v>48.242800000000003</v>
      </c>
      <c r="IJ64">
        <v>0</v>
      </c>
      <c r="IK64">
        <v>50.942900000000002</v>
      </c>
    </row>
    <row r="65" spans="1:245" x14ac:dyDescent="0.25">
      <c r="A65" s="9">
        <v>42613.708703703705</v>
      </c>
      <c r="B65" t="s">
        <v>393</v>
      </c>
      <c r="C65" t="s">
        <v>778</v>
      </c>
      <c r="G65" t="s">
        <v>104</v>
      </c>
      <c r="H65" t="s">
        <v>105</v>
      </c>
      <c r="I65">
        <v>6.85</v>
      </c>
      <c r="J65">
        <v>46.5929</v>
      </c>
      <c r="K65">
        <v>158.56800000000001</v>
      </c>
      <c r="L65">
        <v>1090.58</v>
      </c>
      <c r="M65">
        <v>111.69</v>
      </c>
      <c r="N65">
        <v>0</v>
      </c>
      <c r="O65">
        <v>0</v>
      </c>
      <c r="R65">
        <v>505.55700000000002</v>
      </c>
      <c r="S65">
        <v>959.64499999999998</v>
      </c>
      <c r="T65">
        <v>2025.88</v>
      </c>
      <c r="U65">
        <v>119.621</v>
      </c>
      <c r="V65">
        <v>4971.54</v>
      </c>
      <c r="W65">
        <v>184.87</v>
      </c>
      <c r="X65">
        <v>0</v>
      </c>
      <c r="Y65">
        <v>0</v>
      </c>
      <c r="Z65">
        <v>0</v>
      </c>
      <c r="AA65">
        <v>104.271</v>
      </c>
      <c r="AB65">
        <v>0</v>
      </c>
      <c r="AC65">
        <v>43.669699999999999</v>
      </c>
      <c r="AD65">
        <v>0</v>
      </c>
      <c r="AE65">
        <v>0</v>
      </c>
      <c r="AF65">
        <v>332.81099999999998</v>
      </c>
      <c r="AG65">
        <v>0</v>
      </c>
      <c r="AH65">
        <v>0</v>
      </c>
      <c r="AI65">
        <v>0</v>
      </c>
      <c r="AJ65">
        <v>0</v>
      </c>
      <c r="AK65">
        <v>0</v>
      </c>
      <c r="AL65">
        <v>0</v>
      </c>
      <c r="AM65">
        <v>0</v>
      </c>
      <c r="AN65">
        <v>0</v>
      </c>
      <c r="AO65">
        <v>0</v>
      </c>
      <c r="AP65">
        <v>0</v>
      </c>
      <c r="AQ65">
        <v>17.829999999999998</v>
      </c>
      <c r="AR65">
        <v>27.2</v>
      </c>
      <c r="AS65">
        <v>1.1200000000000001</v>
      </c>
      <c r="AT65">
        <v>0</v>
      </c>
      <c r="AU65">
        <v>8.4499999999999993</v>
      </c>
      <c r="AV65">
        <v>0</v>
      </c>
      <c r="AX65">
        <v>5.26</v>
      </c>
      <c r="AY65">
        <v>13.62</v>
      </c>
      <c r="AZ65">
        <v>20.6</v>
      </c>
      <c r="BA65">
        <v>1.1499999999999999</v>
      </c>
      <c r="BB65">
        <v>95.23</v>
      </c>
      <c r="BC65">
        <v>54.6</v>
      </c>
      <c r="BQ65">
        <v>174.58</v>
      </c>
      <c r="BR65">
        <v>1281.03</v>
      </c>
      <c r="BS65">
        <v>111.69</v>
      </c>
      <c r="BT65">
        <v>0</v>
      </c>
      <c r="BU65">
        <v>0</v>
      </c>
      <c r="BV65">
        <v>505.55700000000002</v>
      </c>
      <c r="BW65">
        <v>964.49599999999998</v>
      </c>
      <c r="BX65">
        <v>2025.88</v>
      </c>
      <c r="BY65">
        <v>119.621</v>
      </c>
      <c r="BZ65">
        <v>5182.8599999999997</v>
      </c>
      <c r="CA65">
        <v>203.53700000000001</v>
      </c>
      <c r="CB65">
        <v>0</v>
      </c>
      <c r="CC65">
        <v>0</v>
      </c>
      <c r="CD65">
        <v>0</v>
      </c>
      <c r="CE65">
        <v>104.271</v>
      </c>
      <c r="CF65">
        <v>0</v>
      </c>
      <c r="CG65">
        <v>43.669699999999999</v>
      </c>
      <c r="CH65">
        <v>0</v>
      </c>
      <c r="CI65">
        <v>0</v>
      </c>
      <c r="CJ65">
        <v>351.47899999999998</v>
      </c>
      <c r="CK65">
        <v>0</v>
      </c>
      <c r="CL65">
        <v>0</v>
      </c>
      <c r="CM65">
        <v>0</v>
      </c>
      <c r="CN65">
        <v>0</v>
      </c>
      <c r="CO65">
        <v>0</v>
      </c>
      <c r="CP65">
        <v>0</v>
      </c>
      <c r="CQ65">
        <v>0</v>
      </c>
      <c r="CR65">
        <v>0</v>
      </c>
      <c r="CS65">
        <v>0</v>
      </c>
      <c r="CT65">
        <v>0</v>
      </c>
      <c r="CU65">
        <v>19.760000000000002</v>
      </c>
      <c r="CV65">
        <v>32.119999999999997</v>
      </c>
      <c r="CW65">
        <v>1.1200000000000001</v>
      </c>
      <c r="CX65">
        <v>0</v>
      </c>
      <c r="CY65">
        <v>8.4499999999999993</v>
      </c>
      <c r="CZ65">
        <v>5.26</v>
      </c>
      <c r="DA65">
        <v>13.67</v>
      </c>
      <c r="DB65">
        <v>20.6</v>
      </c>
      <c r="DC65">
        <v>1.1499999999999999</v>
      </c>
      <c r="DD65">
        <v>102.13</v>
      </c>
      <c r="DE65">
        <v>61.45</v>
      </c>
      <c r="DQ65" t="s">
        <v>716</v>
      </c>
      <c r="DR65" t="s">
        <v>717</v>
      </c>
      <c r="DS65" t="s">
        <v>22</v>
      </c>
      <c r="DT65">
        <v>0.22570299999999999</v>
      </c>
      <c r="DU65">
        <v>0.224914</v>
      </c>
      <c r="DV65">
        <v>6.7561</v>
      </c>
      <c r="DW65">
        <v>11.1473</v>
      </c>
      <c r="EG65">
        <v>158.56800000000001</v>
      </c>
      <c r="EH65">
        <v>1090.58</v>
      </c>
      <c r="EI65">
        <v>111.69</v>
      </c>
      <c r="EJ65">
        <v>0</v>
      </c>
      <c r="EK65">
        <v>0</v>
      </c>
      <c r="EL65">
        <v>0</v>
      </c>
      <c r="EN65">
        <v>505.55700000000002</v>
      </c>
      <c r="EO65">
        <v>959.64499999999998</v>
      </c>
      <c r="EP65">
        <v>2025.88</v>
      </c>
      <c r="EQ65">
        <v>119.621</v>
      </c>
      <c r="ER65">
        <v>4971.54</v>
      </c>
      <c r="ES65">
        <v>184.87</v>
      </c>
      <c r="ET65">
        <v>0</v>
      </c>
      <c r="EU65">
        <v>0</v>
      </c>
      <c r="EV65">
        <v>0</v>
      </c>
      <c r="EW65">
        <v>104.271</v>
      </c>
      <c r="EX65">
        <v>0</v>
      </c>
      <c r="EY65">
        <v>43.669699999999999</v>
      </c>
      <c r="EZ65">
        <v>0</v>
      </c>
      <c r="FA65">
        <v>0</v>
      </c>
      <c r="FB65">
        <v>332.81099999999998</v>
      </c>
      <c r="FC65">
        <v>0</v>
      </c>
      <c r="FD65">
        <v>0</v>
      </c>
      <c r="FE65">
        <v>0</v>
      </c>
      <c r="FF65">
        <v>0</v>
      </c>
      <c r="FG65">
        <v>0</v>
      </c>
      <c r="FH65">
        <v>0</v>
      </c>
      <c r="FI65">
        <v>0</v>
      </c>
      <c r="FJ65">
        <v>0</v>
      </c>
      <c r="FK65">
        <v>0</v>
      </c>
      <c r="FL65">
        <v>0</v>
      </c>
      <c r="FM65">
        <v>17.829999999999998</v>
      </c>
      <c r="FN65">
        <v>27.2</v>
      </c>
      <c r="FO65">
        <v>1.1200000000000001</v>
      </c>
      <c r="FP65">
        <v>0</v>
      </c>
      <c r="FQ65">
        <v>8.4499999999999993</v>
      </c>
      <c r="FR65">
        <v>0</v>
      </c>
      <c r="FT65">
        <v>5.26</v>
      </c>
      <c r="FU65">
        <v>13.62</v>
      </c>
      <c r="FV65">
        <v>20.6</v>
      </c>
      <c r="FW65">
        <v>1.1499999999999999</v>
      </c>
      <c r="FX65">
        <v>95.23</v>
      </c>
      <c r="FY65">
        <v>0</v>
      </c>
      <c r="FZ65">
        <v>1.5677399999999999</v>
      </c>
      <c r="GA65">
        <v>1.2753799999999999E-2</v>
      </c>
      <c r="GB65">
        <v>0</v>
      </c>
      <c r="GC65">
        <v>0</v>
      </c>
      <c r="GD65">
        <v>0</v>
      </c>
      <c r="GF65">
        <v>7.4915999999999996E-2</v>
      </c>
      <c r="GG65">
        <v>0.15287200000000001</v>
      </c>
      <c r="GH65">
        <v>0.25846799999999998</v>
      </c>
      <c r="GI65">
        <v>1.0530599999999999E-2</v>
      </c>
      <c r="GJ65">
        <v>2.07728</v>
      </c>
      <c r="GK65">
        <v>413.59399999999999</v>
      </c>
      <c r="GL65">
        <v>2961.78</v>
      </c>
      <c r="GM65">
        <v>111.69</v>
      </c>
      <c r="GN65">
        <v>0</v>
      </c>
      <c r="GO65">
        <v>0</v>
      </c>
      <c r="GP65">
        <v>2135</v>
      </c>
      <c r="GQ65">
        <v>930.00099999999998</v>
      </c>
      <c r="GR65">
        <v>2637.81</v>
      </c>
      <c r="GS65">
        <v>297.5</v>
      </c>
      <c r="GT65">
        <v>9487.3799999999992</v>
      </c>
      <c r="GU65">
        <v>344.61599999999999</v>
      </c>
      <c r="GV65">
        <v>0</v>
      </c>
      <c r="GW65">
        <v>0</v>
      </c>
      <c r="GX65">
        <v>0</v>
      </c>
      <c r="GY65">
        <v>158.755</v>
      </c>
      <c r="GZ65">
        <v>0</v>
      </c>
      <c r="HA65">
        <v>65.400000000000006</v>
      </c>
      <c r="HB65">
        <v>0</v>
      </c>
      <c r="HC65">
        <v>0</v>
      </c>
      <c r="HD65">
        <v>568.77</v>
      </c>
      <c r="HE65">
        <v>0</v>
      </c>
      <c r="HF65">
        <v>0</v>
      </c>
      <c r="HG65">
        <v>0</v>
      </c>
      <c r="HH65">
        <v>0</v>
      </c>
      <c r="HI65">
        <v>0</v>
      </c>
      <c r="HJ65">
        <v>0</v>
      </c>
      <c r="HK65">
        <v>0</v>
      </c>
      <c r="HL65">
        <v>0</v>
      </c>
      <c r="HM65">
        <v>0</v>
      </c>
      <c r="HN65">
        <v>0</v>
      </c>
      <c r="HO65">
        <v>34.380000000000003</v>
      </c>
      <c r="HP65">
        <v>66.819999999999993</v>
      </c>
      <c r="HQ65">
        <v>1.1200000000000001</v>
      </c>
      <c r="HR65">
        <v>0</v>
      </c>
      <c r="HS65">
        <v>12.86</v>
      </c>
      <c r="HT65">
        <v>22.6</v>
      </c>
      <c r="HU65">
        <v>14.52</v>
      </c>
      <c r="HV65">
        <v>27.07</v>
      </c>
      <c r="HW65">
        <v>2.72</v>
      </c>
      <c r="HX65">
        <v>182.09</v>
      </c>
      <c r="HY65">
        <v>0</v>
      </c>
      <c r="HZ65">
        <v>3.1716700000000002</v>
      </c>
      <c r="IA65">
        <v>1.2753799999999999E-2</v>
      </c>
      <c r="IB65">
        <v>0</v>
      </c>
      <c r="IC65">
        <v>0</v>
      </c>
      <c r="ID65">
        <v>0.33579999999999999</v>
      </c>
      <c r="IE65">
        <v>0.11074100000000001</v>
      </c>
      <c r="IF65">
        <v>0.35138000000000003</v>
      </c>
      <c r="IG65">
        <v>4.1461199999999997E-3</v>
      </c>
      <c r="IH65">
        <v>3.9864899999999999</v>
      </c>
      <c r="II65">
        <v>46.5929</v>
      </c>
      <c r="IJ65">
        <v>0</v>
      </c>
      <c r="IK65">
        <v>49.968899999999998</v>
      </c>
    </row>
    <row r="66" spans="1:245" x14ac:dyDescent="0.25">
      <c r="A66" s="9">
        <v>42613.708692129629</v>
      </c>
      <c r="B66" t="s">
        <v>394</v>
      </c>
      <c r="C66" t="s">
        <v>779</v>
      </c>
      <c r="G66" t="s">
        <v>104</v>
      </c>
      <c r="H66" t="s">
        <v>105</v>
      </c>
      <c r="I66">
        <v>6.4900099999999998</v>
      </c>
      <c r="J66">
        <v>53.661700000000003</v>
      </c>
      <c r="K66">
        <v>3.6502699999999999</v>
      </c>
      <c r="L66">
        <v>4641.46</v>
      </c>
      <c r="M66">
        <v>111.69</v>
      </c>
      <c r="N66">
        <v>0</v>
      </c>
      <c r="O66">
        <v>0</v>
      </c>
      <c r="R66">
        <v>505.55700000000002</v>
      </c>
      <c r="S66">
        <v>1041.52</v>
      </c>
      <c r="T66">
        <v>2025.88</v>
      </c>
      <c r="U66">
        <v>119.621</v>
      </c>
      <c r="V66">
        <v>8449.39</v>
      </c>
      <c r="W66">
        <v>4.2514900000000004</v>
      </c>
      <c r="X66">
        <v>0</v>
      </c>
      <c r="Y66">
        <v>0</v>
      </c>
      <c r="Z66">
        <v>0</v>
      </c>
      <c r="AA66">
        <v>75.512</v>
      </c>
      <c r="AB66">
        <v>0</v>
      </c>
      <c r="AC66">
        <v>43.669699999999999</v>
      </c>
      <c r="AD66">
        <v>0</v>
      </c>
      <c r="AE66">
        <v>0</v>
      </c>
      <c r="AF66">
        <v>123.43300000000001</v>
      </c>
      <c r="AG66">
        <v>0</v>
      </c>
      <c r="AH66">
        <v>0</v>
      </c>
      <c r="AI66">
        <v>0</v>
      </c>
      <c r="AJ66">
        <v>0</v>
      </c>
      <c r="AK66">
        <v>0</v>
      </c>
      <c r="AL66">
        <v>0</v>
      </c>
      <c r="AM66">
        <v>0</v>
      </c>
      <c r="AN66">
        <v>0</v>
      </c>
      <c r="AO66">
        <v>0</v>
      </c>
      <c r="AP66">
        <v>0</v>
      </c>
      <c r="AQ66">
        <v>0.42</v>
      </c>
      <c r="AR66">
        <v>81.900000000000006</v>
      </c>
      <c r="AS66">
        <v>1.1200000000000001</v>
      </c>
      <c r="AT66">
        <v>0</v>
      </c>
      <c r="AU66">
        <v>6.16</v>
      </c>
      <c r="AV66">
        <v>0</v>
      </c>
      <c r="AX66">
        <v>5.29</v>
      </c>
      <c r="AY66">
        <v>14.39</v>
      </c>
      <c r="AZ66">
        <v>20.64</v>
      </c>
      <c r="BA66">
        <v>1.1599999999999999</v>
      </c>
      <c r="BB66">
        <v>131.08000000000001</v>
      </c>
      <c r="BC66">
        <v>89.6</v>
      </c>
      <c r="BQ66">
        <v>5.7251099999999999</v>
      </c>
      <c r="BR66">
        <v>4900.54</v>
      </c>
      <c r="BS66">
        <v>111.69</v>
      </c>
      <c r="BT66">
        <v>0</v>
      </c>
      <c r="BU66">
        <v>0</v>
      </c>
      <c r="BV66">
        <v>505.55700000000002</v>
      </c>
      <c r="BW66">
        <v>1044.02</v>
      </c>
      <c r="BX66">
        <v>2025.88</v>
      </c>
      <c r="BY66">
        <v>119.621</v>
      </c>
      <c r="BZ66">
        <v>8713.0400000000009</v>
      </c>
      <c r="CA66">
        <v>6.6680599999999997</v>
      </c>
      <c r="CB66">
        <v>0</v>
      </c>
      <c r="CC66">
        <v>0</v>
      </c>
      <c r="CD66">
        <v>0</v>
      </c>
      <c r="CE66">
        <v>75.512</v>
      </c>
      <c r="CF66">
        <v>0</v>
      </c>
      <c r="CG66">
        <v>43.669699999999999</v>
      </c>
      <c r="CH66">
        <v>0</v>
      </c>
      <c r="CI66">
        <v>0</v>
      </c>
      <c r="CJ66">
        <v>125.85</v>
      </c>
      <c r="CK66">
        <v>0</v>
      </c>
      <c r="CL66">
        <v>0</v>
      </c>
      <c r="CM66">
        <v>0</v>
      </c>
      <c r="CN66">
        <v>0</v>
      </c>
      <c r="CO66">
        <v>0</v>
      </c>
      <c r="CP66">
        <v>0</v>
      </c>
      <c r="CQ66">
        <v>0</v>
      </c>
      <c r="CR66">
        <v>0</v>
      </c>
      <c r="CS66">
        <v>0</v>
      </c>
      <c r="CT66">
        <v>0</v>
      </c>
      <c r="CU66">
        <v>0.66</v>
      </c>
      <c r="CV66">
        <v>88.15</v>
      </c>
      <c r="CW66">
        <v>1.1200000000000001</v>
      </c>
      <c r="CX66">
        <v>0</v>
      </c>
      <c r="CY66">
        <v>6.16</v>
      </c>
      <c r="CZ66">
        <v>5.29</v>
      </c>
      <c r="DA66">
        <v>14.42</v>
      </c>
      <c r="DB66">
        <v>20.64</v>
      </c>
      <c r="DC66">
        <v>1.1599999999999999</v>
      </c>
      <c r="DD66">
        <v>137.6</v>
      </c>
      <c r="DE66">
        <v>96.09</v>
      </c>
      <c r="DQ66" t="s">
        <v>716</v>
      </c>
      <c r="DR66" t="s">
        <v>717</v>
      </c>
      <c r="DS66" t="s">
        <v>22</v>
      </c>
      <c r="DT66">
        <v>0.30519600000000002</v>
      </c>
      <c r="DU66">
        <v>0.30462499999999998</v>
      </c>
      <c r="DV66">
        <v>4.7383800000000003</v>
      </c>
      <c r="DW66">
        <v>6.7540899999999997</v>
      </c>
      <c r="EG66">
        <v>3.6502699999999999</v>
      </c>
      <c r="EH66">
        <v>4641.46</v>
      </c>
      <c r="EI66">
        <v>111.69</v>
      </c>
      <c r="EJ66">
        <v>0</v>
      </c>
      <c r="EK66">
        <v>0</v>
      </c>
      <c r="EL66">
        <v>0</v>
      </c>
      <c r="EN66">
        <v>505.55700000000002</v>
      </c>
      <c r="EO66">
        <v>1041.52</v>
      </c>
      <c r="EP66">
        <v>2025.88</v>
      </c>
      <c r="EQ66">
        <v>119.621</v>
      </c>
      <c r="ER66">
        <v>8449.39</v>
      </c>
      <c r="ES66">
        <v>4.2514900000000004</v>
      </c>
      <c r="ET66">
        <v>0</v>
      </c>
      <c r="EU66">
        <v>0</v>
      </c>
      <c r="EV66">
        <v>0</v>
      </c>
      <c r="EW66">
        <v>75.512</v>
      </c>
      <c r="EX66">
        <v>0</v>
      </c>
      <c r="EY66">
        <v>43.669699999999999</v>
      </c>
      <c r="EZ66">
        <v>0</v>
      </c>
      <c r="FA66">
        <v>0</v>
      </c>
      <c r="FB66">
        <v>123.43300000000001</v>
      </c>
      <c r="FC66">
        <v>0</v>
      </c>
      <c r="FD66">
        <v>0</v>
      </c>
      <c r="FE66">
        <v>0</v>
      </c>
      <c r="FF66">
        <v>0</v>
      </c>
      <c r="FG66">
        <v>0</v>
      </c>
      <c r="FH66">
        <v>0</v>
      </c>
      <c r="FI66">
        <v>0</v>
      </c>
      <c r="FJ66">
        <v>0</v>
      </c>
      <c r="FK66">
        <v>0</v>
      </c>
      <c r="FL66">
        <v>0</v>
      </c>
      <c r="FM66">
        <v>0.42</v>
      </c>
      <c r="FN66">
        <v>81.900000000000006</v>
      </c>
      <c r="FO66">
        <v>1.1200000000000001</v>
      </c>
      <c r="FP66">
        <v>0</v>
      </c>
      <c r="FQ66">
        <v>6.16</v>
      </c>
      <c r="FR66">
        <v>0</v>
      </c>
      <c r="FT66">
        <v>5.29</v>
      </c>
      <c r="FU66">
        <v>14.39</v>
      </c>
      <c r="FV66">
        <v>20.64</v>
      </c>
      <c r="FW66">
        <v>1.1599999999999999</v>
      </c>
      <c r="FX66">
        <v>131.08000000000001</v>
      </c>
      <c r="FY66">
        <v>0</v>
      </c>
      <c r="FZ66">
        <v>3.4059900000000001</v>
      </c>
      <c r="GA66">
        <v>1.2753799999999999E-2</v>
      </c>
      <c r="GB66">
        <v>0</v>
      </c>
      <c r="GC66">
        <v>0</v>
      </c>
      <c r="GD66">
        <v>0</v>
      </c>
      <c r="GF66">
        <v>7.4915999999999996E-2</v>
      </c>
      <c r="GG66">
        <v>0.157475</v>
      </c>
      <c r="GH66">
        <v>0.25846799999999998</v>
      </c>
      <c r="GI66">
        <v>1.0530599999999999E-2</v>
      </c>
      <c r="GJ66">
        <v>3.92014</v>
      </c>
      <c r="GK66">
        <v>33.899500000000003</v>
      </c>
      <c r="GL66">
        <v>9519.69</v>
      </c>
      <c r="GM66">
        <v>111.69</v>
      </c>
      <c r="GN66">
        <v>0</v>
      </c>
      <c r="GO66">
        <v>0</v>
      </c>
      <c r="GP66">
        <v>2135</v>
      </c>
      <c r="GQ66">
        <v>930.00099999999998</v>
      </c>
      <c r="GR66">
        <v>2637.81</v>
      </c>
      <c r="GS66">
        <v>297.5</v>
      </c>
      <c r="GT66">
        <v>15665.6</v>
      </c>
      <c r="GU66">
        <v>28.217199999999998</v>
      </c>
      <c r="GV66">
        <v>0</v>
      </c>
      <c r="GW66">
        <v>0</v>
      </c>
      <c r="GX66">
        <v>0</v>
      </c>
      <c r="GY66">
        <v>130.13399999999999</v>
      </c>
      <c r="GZ66">
        <v>0</v>
      </c>
      <c r="HA66">
        <v>65.400000000000006</v>
      </c>
      <c r="HB66">
        <v>0</v>
      </c>
      <c r="HC66">
        <v>0</v>
      </c>
      <c r="HD66">
        <v>223.751</v>
      </c>
      <c r="HE66">
        <v>0</v>
      </c>
      <c r="HF66">
        <v>0</v>
      </c>
      <c r="HG66">
        <v>0</v>
      </c>
      <c r="HH66">
        <v>0</v>
      </c>
      <c r="HI66">
        <v>0</v>
      </c>
      <c r="HJ66">
        <v>0</v>
      </c>
      <c r="HK66">
        <v>0</v>
      </c>
      <c r="HL66">
        <v>0</v>
      </c>
      <c r="HM66">
        <v>0</v>
      </c>
      <c r="HN66">
        <v>0</v>
      </c>
      <c r="HO66">
        <v>2.85</v>
      </c>
      <c r="HP66">
        <v>149.29</v>
      </c>
      <c r="HQ66">
        <v>1.1200000000000001</v>
      </c>
      <c r="HR66">
        <v>0</v>
      </c>
      <c r="HS66">
        <v>10.62</v>
      </c>
      <c r="HT66">
        <v>22.73</v>
      </c>
      <c r="HU66">
        <v>14.54</v>
      </c>
      <c r="HV66">
        <v>27.12</v>
      </c>
      <c r="HW66">
        <v>2.76</v>
      </c>
      <c r="HX66">
        <v>231.03</v>
      </c>
      <c r="HY66">
        <v>0</v>
      </c>
      <c r="HZ66">
        <v>5.0876400000000004</v>
      </c>
      <c r="IA66">
        <v>1.2753799999999999E-2</v>
      </c>
      <c r="IB66">
        <v>0</v>
      </c>
      <c r="IC66">
        <v>0</v>
      </c>
      <c r="ID66">
        <v>0.33579999999999999</v>
      </c>
      <c r="IE66">
        <v>0.11074100000000001</v>
      </c>
      <c r="IF66">
        <v>0.35138000000000003</v>
      </c>
      <c r="IG66">
        <v>4.1461199999999997E-3</v>
      </c>
      <c r="IH66">
        <v>5.9024599999999996</v>
      </c>
      <c r="II66">
        <v>53.661700000000003</v>
      </c>
      <c r="IJ66">
        <v>0</v>
      </c>
      <c r="IK66">
        <v>56.3309</v>
      </c>
    </row>
    <row r="67" spans="1:245" x14ac:dyDescent="0.25">
      <c r="A67" s="9">
        <v>42613.708680555559</v>
      </c>
      <c r="B67" t="s">
        <v>395</v>
      </c>
      <c r="C67" t="s">
        <v>780</v>
      </c>
      <c r="G67" t="s">
        <v>104</v>
      </c>
      <c r="H67" t="s">
        <v>105</v>
      </c>
      <c r="I67">
        <v>3.3</v>
      </c>
      <c r="J67">
        <v>51.426400000000001</v>
      </c>
      <c r="K67">
        <v>398.76900000000001</v>
      </c>
      <c r="L67">
        <v>4.3966399999999997</v>
      </c>
      <c r="M67">
        <v>111.69</v>
      </c>
      <c r="N67">
        <v>0</v>
      </c>
      <c r="O67">
        <v>0</v>
      </c>
      <c r="R67">
        <v>505.55700000000002</v>
      </c>
      <c r="S67">
        <v>900.26199999999994</v>
      </c>
      <c r="T67">
        <v>2025.88</v>
      </c>
      <c r="U67">
        <v>119.621</v>
      </c>
      <c r="V67">
        <v>4066.18</v>
      </c>
      <c r="W67">
        <v>465.608</v>
      </c>
      <c r="X67">
        <v>0</v>
      </c>
      <c r="Y67">
        <v>0</v>
      </c>
      <c r="Z67">
        <v>0</v>
      </c>
      <c r="AA67">
        <v>128.68799999999999</v>
      </c>
      <c r="AB67">
        <v>0</v>
      </c>
      <c r="AC67">
        <v>43.669699999999999</v>
      </c>
      <c r="AD67">
        <v>0</v>
      </c>
      <c r="AE67">
        <v>0</v>
      </c>
      <c r="AF67">
        <v>637.96500000000003</v>
      </c>
      <c r="AG67">
        <v>0</v>
      </c>
      <c r="AH67">
        <v>0</v>
      </c>
      <c r="AI67">
        <v>0</v>
      </c>
      <c r="AJ67">
        <v>0</v>
      </c>
      <c r="AK67">
        <v>0</v>
      </c>
      <c r="AL67">
        <v>0</v>
      </c>
      <c r="AM67">
        <v>0</v>
      </c>
      <c r="AN67">
        <v>0</v>
      </c>
      <c r="AO67">
        <v>0</v>
      </c>
      <c r="AP67">
        <v>0</v>
      </c>
      <c r="AQ67">
        <v>43.62</v>
      </c>
      <c r="AR67">
        <v>0.14000000000000001</v>
      </c>
      <c r="AS67">
        <v>1.1100000000000001</v>
      </c>
      <c r="AT67">
        <v>0</v>
      </c>
      <c r="AU67">
        <v>10.35</v>
      </c>
      <c r="AV67">
        <v>0</v>
      </c>
      <c r="AX67">
        <v>5.22</v>
      </c>
      <c r="AY67">
        <v>13.04</v>
      </c>
      <c r="AZ67">
        <v>20.54</v>
      </c>
      <c r="BA67">
        <v>1.1399999999999999</v>
      </c>
      <c r="BB67">
        <v>95.16</v>
      </c>
      <c r="BC67">
        <v>55.22</v>
      </c>
      <c r="BQ67">
        <v>416.11500000000001</v>
      </c>
      <c r="BR67">
        <v>36.548099999999998</v>
      </c>
      <c r="BS67">
        <v>111.69</v>
      </c>
      <c r="BT67">
        <v>0</v>
      </c>
      <c r="BU67">
        <v>0</v>
      </c>
      <c r="BV67">
        <v>505.55700000000002</v>
      </c>
      <c r="BW67">
        <v>907.13900000000001</v>
      </c>
      <c r="BX67">
        <v>2025.88</v>
      </c>
      <c r="BY67">
        <v>119.621</v>
      </c>
      <c r="BZ67">
        <v>4122.55</v>
      </c>
      <c r="CA67">
        <v>485.86200000000002</v>
      </c>
      <c r="CB67">
        <v>0</v>
      </c>
      <c r="CC67">
        <v>0</v>
      </c>
      <c r="CD67">
        <v>0</v>
      </c>
      <c r="CE67">
        <v>128.68799999999999</v>
      </c>
      <c r="CF67">
        <v>0</v>
      </c>
      <c r="CG67">
        <v>43.669699999999999</v>
      </c>
      <c r="CH67">
        <v>0</v>
      </c>
      <c r="CI67">
        <v>0</v>
      </c>
      <c r="CJ67">
        <v>658.21900000000005</v>
      </c>
      <c r="CK67">
        <v>0</v>
      </c>
      <c r="CL67">
        <v>0</v>
      </c>
      <c r="CM67">
        <v>0</v>
      </c>
      <c r="CN67">
        <v>0</v>
      </c>
      <c r="CO67">
        <v>0</v>
      </c>
      <c r="CP67">
        <v>0</v>
      </c>
      <c r="CQ67">
        <v>0</v>
      </c>
      <c r="CR67">
        <v>0</v>
      </c>
      <c r="CS67">
        <v>0</v>
      </c>
      <c r="CT67">
        <v>0</v>
      </c>
      <c r="CU67">
        <v>45.71</v>
      </c>
      <c r="CV67">
        <v>1.35</v>
      </c>
      <c r="CW67">
        <v>1.1100000000000001</v>
      </c>
      <c r="CX67">
        <v>0</v>
      </c>
      <c r="CY67">
        <v>10.35</v>
      </c>
      <c r="CZ67">
        <v>5.22</v>
      </c>
      <c r="DA67">
        <v>13.12</v>
      </c>
      <c r="DB67">
        <v>20.54</v>
      </c>
      <c r="DC67">
        <v>1.1399999999999999</v>
      </c>
      <c r="DD67">
        <v>98.54</v>
      </c>
      <c r="DE67">
        <v>58.52</v>
      </c>
      <c r="DQ67" t="s">
        <v>716</v>
      </c>
      <c r="DR67" t="s">
        <v>717</v>
      </c>
      <c r="DS67" t="s">
        <v>22</v>
      </c>
      <c r="DT67">
        <v>4.97598E-2</v>
      </c>
      <c r="DU67">
        <v>4.81643E-2</v>
      </c>
      <c r="DV67">
        <v>3.4300799999999998</v>
      </c>
      <c r="DW67">
        <v>5.6390900000000004</v>
      </c>
      <c r="EG67">
        <v>398.76900000000001</v>
      </c>
      <c r="EH67">
        <v>4.3966399999999997</v>
      </c>
      <c r="EI67">
        <v>111.69</v>
      </c>
      <c r="EJ67">
        <v>0</v>
      </c>
      <c r="EK67">
        <v>0</v>
      </c>
      <c r="EL67">
        <v>0</v>
      </c>
      <c r="EN67">
        <v>505.55700000000002</v>
      </c>
      <c r="EO67">
        <v>900.26199999999994</v>
      </c>
      <c r="EP67">
        <v>2025.88</v>
      </c>
      <c r="EQ67">
        <v>119.621</v>
      </c>
      <c r="ER67">
        <v>4066.18</v>
      </c>
      <c r="ES67">
        <v>465.608</v>
      </c>
      <c r="ET67">
        <v>0</v>
      </c>
      <c r="EU67">
        <v>0</v>
      </c>
      <c r="EV67">
        <v>0</v>
      </c>
      <c r="EW67">
        <v>128.68799999999999</v>
      </c>
      <c r="EX67">
        <v>0</v>
      </c>
      <c r="EY67">
        <v>43.669699999999999</v>
      </c>
      <c r="EZ67">
        <v>0</v>
      </c>
      <c r="FA67">
        <v>0</v>
      </c>
      <c r="FB67">
        <v>637.96500000000003</v>
      </c>
      <c r="FC67">
        <v>0</v>
      </c>
      <c r="FD67">
        <v>0</v>
      </c>
      <c r="FE67">
        <v>0</v>
      </c>
      <c r="FF67">
        <v>0</v>
      </c>
      <c r="FG67">
        <v>0</v>
      </c>
      <c r="FH67">
        <v>0</v>
      </c>
      <c r="FI67">
        <v>0</v>
      </c>
      <c r="FJ67">
        <v>0</v>
      </c>
      <c r="FK67">
        <v>0</v>
      </c>
      <c r="FL67">
        <v>0</v>
      </c>
      <c r="FM67">
        <v>43.62</v>
      </c>
      <c r="FN67">
        <v>0.14000000000000001</v>
      </c>
      <c r="FO67">
        <v>1.1100000000000001</v>
      </c>
      <c r="FP67">
        <v>0</v>
      </c>
      <c r="FQ67">
        <v>10.35</v>
      </c>
      <c r="FR67">
        <v>0</v>
      </c>
      <c r="FT67">
        <v>5.22</v>
      </c>
      <c r="FU67">
        <v>13.04</v>
      </c>
      <c r="FV67">
        <v>20.54</v>
      </c>
      <c r="FW67">
        <v>1.1399999999999999</v>
      </c>
      <c r="FX67">
        <v>95.16</v>
      </c>
      <c r="FY67">
        <v>0</v>
      </c>
      <c r="FZ67">
        <v>3.0393799999999999E-3</v>
      </c>
      <c r="GA67">
        <v>1.2753799999999999E-2</v>
      </c>
      <c r="GB67">
        <v>0</v>
      </c>
      <c r="GC67">
        <v>0</v>
      </c>
      <c r="GD67">
        <v>0</v>
      </c>
      <c r="GF67">
        <v>7.4915999999999996E-2</v>
      </c>
      <c r="GG67">
        <v>0.143542</v>
      </c>
      <c r="GH67">
        <v>0.25846799999999998</v>
      </c>
      <c r="GI67">
        <v>1.0530599999999999E-2</v>
      </c>
      <c r="GJ67">
        <v>0.50324999999999998</v>
      </c>
      <c r="GK67">
        <v>532.28899999999999</v>
      </c>
      <c r="GL67">
        <v>250.172</v>
      </c>
      <c r="GM67">
        <v>111.69</v>
      </c>
      <c r="GN67">
        <v>0</v>
      </c>
      <c r="GO67">
        <v>0</v>
      </c>
      <c r="GP67">
        <v>2135</v>
      </c>
      <c r="GQ67">
        <v>930.00099999999998</v>
      </c>
      <c r="GR67">
        <v>2637.81</v>
      </c>
      <c r="GS67">
        <v>297.5</v>
      </c>
      <c r="GT67">
        <v>6894.46</v>
      </c>
      <c r="GU67">
        <v>444.18900000000002</v>
      </c>
      <c r="GV67">
        <v>0</v>
      </c>
      <c r="GW67">
        <v>0</v>
      </c>
      <c r="GX67">
        <v>0</v>
      </c>
      <c r="GY67">
        <v>182.24600000000001</v>
      </c>
      <c r="GZ67">
        <v>0</v>
      </c>
      <c r="HA67">
        <v>65.400000000000006</v>
      </c>
      <c r="HB67">
        <v>0</v>
      </c>
      <c r="HC67">
        <v>0</v>
      </c>
      <c r="HD67">
        <v>691.83500000000004</v>
      </c>
      <c r="HE67">
        <v>0</v>
      </c>
      <c r="HF67">
        <v>0</v>
      </c>
      <c r="HG67">
        <v>0</v>
      </c>
      <c r="HH67">
        <v>0</v>
      </c>
      <c r="HI67">
        <v>0</v>
      </c>
      <c r="HJ67">
        <v>0</v>
      </c>
      <c r="HK67">
        <v>0</v>
      </c>
      <c r="HL67">
        <v>0</v>
      </c>
      <c r="HM67">
        <v>0</v>
      </c>
      <c r="HN67">
        <v>0</v>
      </c>
      <c r="HO67">
        <v>43.19</v>
      </c>
      <c r="HP67">
        <v>10.18</v>
      </c>
      <c r="HQ67">
        <v>1.1100000000000001</v>
      </c>
      <c r="HR67">
        <v>0</v>
      </c>
      <c r="HS67">
        <v>14.66</v>
      </c>
      <c r="HT67">
        <v>22.38</v>
      </c>
      <c r="HU67">
        <v>14.5</v>
      </c>
      <c r="HV67">
        <v>26.96</v>
      </c>
      <c r="HW67">
        <v>2.7</v>
      </c>
      <c r="HX67">
        <v>135.68</v>
      </c>
      <c r="HY67">
        <v>0</v>
      </c>
      <c r="HZ67">
        <v>0.53870399999999996</v>
      </c>
      <c r="IA67">
        <v>1.2753799999999999E-2</v>
      </c>
      <c r="IB67">
        <v>0</v>
      </c>
      <c r="IC67">
        <v>0</v>
      </c>
      <c r="ID67">
        <v>0.33579999999999999</v>
      </c>
      <c r="IE67">
        <v>0.11074100000000001</v>
      </c>
      <c r="IF67">
        <v>0.35138000000000003</v>
      </c>
      <c r="IG67">
        <v>4.1461199999999997E-3</v>
      </c>
      <c r="IH67">
        <v>1.3535299999999999</v>
      </c>
      <c r="II67">
        <v>51.426400000000001</v>
      </c>
      <c r="IJ67">
        <v>0</v>
      </c>
      <c r="IK67">
        <v>53.253</v>
      </c>
    </row>
    <row r="68" spans="1:245" x14ac:dyDescent="0.25">
      <c r="A68" s="9">
        <v>42613.708865740744</v>
      </c>
      <c r="B68" t="s">
        <v>396</v>
      </c>
      <c r="C68" t="s">
        <v>781</v>
      </c>
      <c r="G68" t="s">
        <v>104</v>
      </c>
      <c r="H68" t="s">
        <v>105</v>
      </c>
      <c r="I68">
        <v>1.91</v>
      </c>
      <c r="J68">
        <v>51.404200000000003</v>
      </c>
      <c r="K68">
        <v>282.83800000000002</v>
      </c>
      <c r="L68">
        <v>0</v>
      </c>
      <c r="M68">
        <v>141.255</v>
      </c>
      <c r="N68">
        <v>0</v>
      </c>
      <c r="O68">
        <v>0</v>
      </c>
      <c r="R68">
        <v>615.745</v>
      </c>
      <c r="S68">
        <v>968.48900000000003</v>
      </c>
      <c r="T68">
        <v>2371.31</v>
      </c>
      <c r="U68">
        <v>151.51499999999999</v>
      </c>
      <c r="V68">
        <v>4531.1499999999996</v>
      </c>
      <c r="W68">
        <v>329.38099999999997</v>
      </c>
      <c r="X68">
        <v>0</v>
      </c>
      <c r="Y68">
        <v>0</v>
      </c>
      <c r="Z68">
        <v>0</v>
      </c>
      <c r="AA68">
        <v>146.27199999999999</v>
      </c>
      <c r="AB68">
        <v>0</v>
      </c>
      <c r="AC68">
        <v>45.121000000000002</v>
      </c>
      <c r="AD68">
        <v>0</v>
      </c>
      <c r="AE68">
        <v>0</v>
      </c>
      <c r="AF68">
        <v>520.774</v>
      </c>
      <c r="AG68">
        <v>0</v>
      </c>
      <c r="AH68">
        <v>0</v>
      </c>
      <c r="AI68">
        <v>0</v>
      </c>
      <c r="AJ68">
        <v>0</v>
      </c>
      <c r="AK68">
        <v>0</v>
      </c>
      <c r="AL68">
        <v>0</v>
      </c>
      <c r="AM68">
        <v>0</v>
      </c>
      <c r="AN68">
        <v>0</v>
      </c>
      <c r="AO68">
        <v>0</v>
      </c>
      <c r="AP68">
        <v>0</v>
      </c>
      <c r="AQ68">
        <v>23.65</v>
      </c>
      <c r="AR68">
        <v>0</v>
      </c>
      <c r="AS68">
        <v>1.1499999999999999</v>
      </c>
      <c r="AT68">
        <v>0</v>
      </c>
      <c r="AU68">
        <v>8.9600000000000009</v>
      </c>
      <c r="AV68">
        <v>0</v>
      </c>
      <c r="AX68">
        <v>5.15</v>
      </c>
      <c r="AY68">
        <v>10.77</v>
      </c>
      <c r="AZ68">
        <v>19.52</v>
      </c>
      <c r="BA68">
        <v>1.18</v>
      </c>
      <c r="BB68">
        <v>70.38</v>
      </c>
      <c r="BC68">
        <v>33.76</v>
      </c>
      <c r="BQ68">
        <v>302.29899999999998</v>
      </c>
      <c r="BR68">
        <v>0</v>
      </c>
      <c r="BS68">
        <v>141.255</v>
      </c>
      <c r="BT68">
        <v>0</v>
      </c>
      <c r="BU68">
        <v>0</v>
      </c>
      <c r="BV68">
        <v>615.745</v>
      </c>
      <c r="BW68">
        <v>974.09199999999998</v>
      </c>
      <c r="BX68">
        <v>2371.31</v>
      </c>
      <c r="BY68">
        <v>151.51499999999999</v>
      </c>
      <c r="BZ68">
        <v>4556.21</v>
      </c>
      <c r="CA68">
        <v>352.04399999999998</v>
      </c>
      <c r="CB68">
        <v>0</v>
      </c>
      <c r="CC68">
        <v>0</v>
      </c>
      <c r="CD68">
        <v>0</v>
      </c>
      <c r="CE68">
        <v>146.27199999999999</v>
      </c>
      <c r="CF68">
        <v>0</v>
      </c>
      <c r="CG68">
        <v>45.121000000000002</v>
      </c>
      <c r="CH68">
        <v>0</v>
      </c>
      <c r="CI68">
        <v>0</v>
      </c>
      <c r="CJ68">
        <v>543.43700000000001</v>
      </c>
      <c r="CK68">
        <v>0</v>
      </c>
      <c r="CL68">
        <v>0</v>
      </c>
      <c r="CM68">
        <v>0</v>
      </c>
      <c r="CN68">
        <v>0</v>
      </c>
      <c r="CO68">
        <v>0</v>
      </c>
      <c r="CP68">
        <v>0</v>
      </c>
      <c r="CQ68">
        <v>0</v>
      </c>
      <c r="CR68">
        <v>0</v>
      </c>
      <c r="CS68">
        <v>0</v>
      </c>
      <c r="CT68">
        <v>0</v>
      </c>
      <c r="CU68">
        <v>25.56</v>
      </c>
      <c r="CV68">
        <v>0</v>
      </c>
      <c r="CW68">
        <v>1.1499999999999999</v>
      </c>
      <c r="CX68">
        <v>0</v>
      </c>
      <c r="CY68">
        <v>8.9600000000000009</v>
      </c>
      <c r="CZ68">
        <v>5.15</v>
      </c>
      <c r="DA68">
        <v>10.83</v>
      </c>
      <c r="DB68">
        <v>19.52</v>
      </c>
      <c r="DC68">
        <v>1.18</v>
      </c>
      <c r="DD68">
        <v>72.349999999999994</v>
      </c>
      <c r="DE68">
        <v>35.67</v>
      </c>
      <c r="DQ68" t="s">
        <v>716</v>
      </c>
      <c r="DR68" t="s">
        <v>717</v>
      </c>
      <c r="DS68" t="s">
        <v>22</v>
      </c>
      <c r="DT68">
        <v>1.4146600000000001E-3</v>
      </c>
      <c r="DU68">
        <v>0</v>
      </c>
      <c r="DV68">
        <v>2.72289</v>
      </c>
      <c r="DW68">
        <v>5.3546500000000004</v>
      </c>
      <c r="EG68">
        <v>282.83800000000002</v>
      </c>
      <c r="EH68">
        <v>0</v>
      </c>
      <c r="EI68">
        <v>141.255</v>
      </c>
      <c r="EJ68">
        <v>0</v>
      </c>
      <c r="EK68">
        <v>0</v>
      </c>
      <c r="EL68">
        <v>0</v>
      </c>
      <c r="EN68">
        <v>615.745</v>
      </c>
      <c r="EO68">
        <v>968.48900000000003</v>
      </c>
      <c r="EP68">
        <v>2371.31</v>
      </c>
      <c r="EQ68">
        <v>151.51499999999999</v>
      </c>
      <c r="ER68">
        <v>4531.1499999999996</v>
      </c>
      <c r="ES68">
        <v>329.38099999999997</v>
      </c>
      <c r="ET68">
        <v>0</v>
      </c>
      <c r="EU68">
        <v>0</v>
      </c>
      <c r="EV68">
        <v>0</v>
      </c>
      <c r="EW68">
        <v>146.27199999999999</v>
      </c>
      <c r="EX68">
        <v>0</v>
      </c>
      <c r="EY68">
        <v>45.121000000000002</v>
      </c>
      <c r="EZ68">
        <v>0</v>
      </c>
      <c r="FA68">
        <v>0</v>
      </c>
      <c r="FB68">
        <v>520.774</v>
      </c>
      <c r="FC68">
        <v>0</v>
      </c>
      <c r="FD68">
        <v>0</v>
      </c>
      <c r="FE68">
        <v>0</v>
      </c>
      <c r="FF68">
        <v>0</v>
      </c>
      <c r="FG68">
        <v>0</v>
      </c>
      <c r="FH68">
        <v>0</v>
      </c>
      <c r="FI68">
        <v>0</v>
      </c>
      <c r="FJ68">
        <v>0</v>
      </c>
      <c r="FK68">
        <v>0</v>
      </c>
      <c r="FL68">
        <v>0</v>
      </c>
      <c r="FM68">
        <v>23.65</v>
      </c>
      <c r="FN68">
        <v>0</v>
      </c>
      <c r="FO68">
        <v>1.1499999999999999</v>
      </c>
      <c r="FP68">
        <v>0</v>
      </c>
      <c r="FQ68">
        <v>8.9600000000000009</v>
      </c>
      <c r="FR68">
        <v>0</v>
      </c>
      <c r="FT68">
        <v>5.15</v>
      </c>
      <c r="FU68">
        <v>10.77</v>
      </c>
      <c r="FV68">
        <v>19.52</v>
      </c>
      <c r="FW68">
        <v>1.18</v>
      </c>
      <c r="FX68">
        <v>70.38</v>
      </c>
      <c r="FY68" s="23">
        <v>1.5237700000000001E-11</v>
      </c>
      <c r="FZ68">
        <v>0</v>
      </c>
      <c r="GA68">
        <v>1.61297E-2</v>
      </c>
      <c r="GB68">
        <v>0</v>
      </c>
      <c r="GC68">
        <v>0</v>
      </c>
      <c r="GD68">
        <v>0</v>
      </c>
      <c r="GF68">
        <v>9.1244199999999998E-2</v>
      </c>
      <c r="GG68">
        <v>0.127385</v>
      </c>
      <c r="GH68">
        <v>0.30218800000000001</v>
      </c>
      <c r="GI68">
        <v>1.3338300000000001E-2</v>
      </c>
      <c r="GJ68">
        <v>0.55028500000000002</v>
      </c>
      <c r="GK68">
        <v>498.40800000000002</v>
      </c>
      <c r="GL68">
        <v>0</v>
      </c>
      <c r="GM68">
        <v>141.255</v>
      </c>
      <c r="GN68">
        <v>0</v>
      </c>
      <c r="GO68">
        <v>0</v>
      </c>
      <c r="GP68">
        <v>2615</v>
      </c>
      <c r="GQ68">
        <v>989.00099999999998</v>
      </c>
      <c r="GR68">
        <v>3267.2</v>
      </c>
      <c r="GS68">
        <v>327.5</v>
      </c>
      <c r="GT68">
        <v>7838.36</v>
      </c>
      <c r="GU68">
        <v>414.81099999999998</v>
      </c>
      <c r="GV68">
        <v>0</v>
      </c>
      <c r="GW68">
        <v>0</v>
      </c>
      <c r="GX68">
        <v>0</v>
      </c>
      <c r="GY68">
        <v>199.32499999999999</v>
      </c>
      <c r="GZ68">
        <v>0</v>
      </c>
      <c r="HA68">
        <v>73.400000000000006</v>
      </c>
      <c r="HB68">
        <v>0</v>
      </c>
      <c r="HC68">
        <v>0</v>
      </c>
      <c r="HD68">
        <v>687.53599999999994</v>
      </c>
      <c r="HE68">
        <v>0</v>
      </c>
      <c r="HF68">
        <v>0</v>
      </c>
      <c r="HG68">
        <v>0</v>
      </c>
      <c r="HH68">
        <v>0</v>
      </c>
      <c r="HI68">
        <v>0</v>
      </c>
      <c r="HJ68">
        <v>0</v>
      </c>
      <c r="HK68">
        <v>0</v>
      </c>
      <c r="HL68">
        <v>0</v>
      </c>
      <c r="HM68">
        <v>0</v>
      </c>
      <c r="HN68">
        <v>0</v>
      </c>
      <c r="HO68">
        <v>30.92</v>
      </c>
      <c r="HP68">
        <v>0</v>
      </c>
      <c r="HQ68">
        <v>1.1499999999999999</v>
      </c>
      <c r="HR68">
        <v>0</v>
      </c>
      <c r="HS68">
        <v>12.21</v>
      </c>
      <c r="HT68">
        <v>22.11</v>
      </c>
      <c r="HU68">
        <v>12.56</v>
      </c>
      <c r="HV68">
        <v>27.01</v>
      </c>
      <c r="HW68">
        <v>2.41</v>
      </c>
      <c r="HX68">
        <v>108.37</v>
      </c>
      <c r="HY68" s="23">
        <v>1.62352E-9</v>
      </c>
      <c r="HZ68">
        <v>0</v>
      </c>
      <c r="IA68">
        <v>1.61297E-2</v>
      </c>
      <c r="IB68">
        <v>0</v>
      </c>
      <c r="IC68">
        <v>0</v>
      </c>
      <c r="ID68">
        <v>0.41129599999999999</v>
      </c>
      <c r="IE68">
        <v>0.118258</v>
      </c>
      <c r="IF68">
        <v>0.43522</v>
      </c>
      <c r="IG68">
        <v>4.56421E-3</v>
      </c>
      <c r="IH68">
        <v>0.98546800000000001</v>
      </c>
      <c r="II68">
        <v>51.404200000000003</v>
      </c>
      <c r="IJ68">
        <v>0</v>
      </c>
      <c r="IK68">
        <v>52.843000000000004</v>
      </c>
    </row>
    <row r="69" spans="1:245" x14ac:dyDescent="0.25">
      <c r="A69" s="9">
        <v>42613.708645833336</v>
      </c>
      <c r="B69" t="s">
        <v>397</v>
      </c>
      <c r="C69" t="s">
        <v>782</v>
      </c>
      <c r="G69" t="s">
        <v>104</v>
      </c>
      <c r="H69" t="s">
        <v>105</v>
      </c>
      <c r="I69">
        <v>2.4700000000000002</v>
      </c>
      <c r="J69">
        <v>45.282699999999998</v>
      </c>
      <c r="K69">
        <v>219.23</v>
      </c>
      <c r="L69">
        <v>9.4436599999999995</v>
      </c>
      <c r="M69">
        <v>141.255</v>
      </c>
      <c r="N69">
        <v>0</v>
      </c>
      <c r="O69">
        <v>0</v>
      </c>
      <c r="R69">
        <v>615.745</v>
      </c>
      <c r="S69">
        <v>1007.8</v>
      </c>
      <c r="T69">
        <v>2371.31</v>
      </c>
      <c r="U69">
        <v>151.51499999999999</v>
      </c>
      <c r="V69">
        <v>4516.3</v>
      </c>
      <c r="W69">
        <v>255.297</v>
      </c>
      <c r="X69">
        <v>0</v>
      </c>
      <c r="Y69">
        <v>0</v>
      </c>
      <c r="Z69">
        <v>0</v>
      </c>
      <c r="AA69">
        <v>131.18700000000001</v>
      </c>
      <c r="AB69">
        <v>0</v>
      </c>
      <c r="AC69">
        <v>45.121000000000002</v>
      </c>
      <c r="AD69">
        <v>0</v>
      </c>
      <c r="AE69">
        <v>0</v>
      </c>
      <c r="AF69">
        <v>431.60500000000002</v>
      </c>
      <c r="AG69">
        <v>0</v>
      </c>
      <c r="AH69">
        <v>0</v>
      </c>
      <c r="AI69">
        <v>0</v>
      </c>
      <c r="AJ69">
        <v>0</v>
      </c>
      <c r="AK69">
        <v>0</v>
      </c>
      <c r="AL69">
        <v>0</v>
      </c>
      <c r="AM69">
        <v>0</v>
      </c>
      <c r="AN69">
        <v>0</v>
      </c>
      <c r="AO69">
        <v>0</v>
      </c>
      <c r="AP69">
        <v>0</v>
      </c>
      <c r="AQ69">
        <v>18.989999999999998</v>
      </c>
      <c r="AR69">
        <v>0.38</v>
      </c>
      <c r="AS69">
        <v>1.1499999999999999</v>
      </c>
      <c r="AT69">
        <v>0</v>
      </c>
      <c r="AU69">
        <v>8.07</v>
      </c>
      <c r="AV69">
        <v>0</v>
      </c>
      <c r="AX69">
        <v>5.16</v>
      </c>
      <c r="AY69">
        <v>11.17</v>
      </c>
      <c r="AZ69">
        <v>19.54</v>
      </c>
      <c r="BA69">
        <v>1.18</v>
      </c>
      <c r="BB69">
        <v>65.64</v>
      </c>
      <c r="BC69">
        <v>28.59</v>
      </c>
      <c r="BQ69">
        <v>232.7</v>
      </c>
      <c r="BR69">
        <v>41.0319</v>
      </c>
      <c r="BS69">
        <v>141.255</v>
      </c>
      <c r="BT69">
        <v>0</v>
      </c>
      <c r="BU69">
        <v>0</v>
      </c>
      <c r="BV69">
        <v>615.745</v>
      </c>
      <c r="BW69">
        <v>1015.23</v>
      </c>
      <c r="BX69">
        <v>2371.31</v>
      </c>
      <c r="BY69">
        <v>151.51499999999999</v>
      </c>
      <c r="BZ69">
        <v>4568.78</v>
      </c>
      <c r="CA69">
        <v>270.983</v>
      </c>
      <c r="CB69">
        <v>0</v>
      </c>
      <c r="CC69">
        <v>0</v>
      </c>
      <c r="CD69">
        <v>0</v>
      </c>
      <c r="CE69">
        <v>131.18700000000001</v>
      </c>
      <c r="CF69">
        <v>0</v>
      </c>
      <c r="CG69">
        <v>45.121000000000002</v>
      </c>
      <c r="CH69">
        <v>0</v>
      </c>
      <c r="CI69">
        <v>0</v>
      </c>
      <c r="CJ69">
        <v>447.291</v>
      </c>
      <c r="CK69">
        <v>0</v>
      </c>
      <c r="CL69">
        <v>0</v>
      </c>
      <c r="CM69">
        <v>0</v>
      </c>
      <c r="CN69">
        <v>0</v>
      </c>
      <c r="CO69">
        <v>0</v>
      </c>
      <c r="CP69">
        <v>0</v>
      </c>
      <c r="CQ69">
        <v>0</v>
      </c>
      <c r="CR69">
        <v>0</v>
      </c>
      <c r="CS69">
        <v>0</v>
      </c>
      <c r="CT69">
        <v>0</v>
      </c>
      <c r="CU69">
        <v>20.27</v>
      </c>
      <c r="CV69">
        <v>1.57</v>
      </c>
      <c r="CW69">
        <v>1.1499999999999999</v>
      </c>
      <c r="CX69">
        <v>0</v>
      </c>
      <c r="CY69">
        <v>8.07</v>
      </c>
      <c r="CZ69">
        <v>5.16</v>
      </c>
      <c r="DA69">
        <v>11.24</v>
      </c>
      <c r="DB69">
        <v>19.54</v>
      </c>
      <c r="DC69">
        <v>1.18</v>
      </c>
      <c r="DD69">
        <v>68.180000000000007</v>
      </c>
      <c r="DE69">
        <v>31.06</v>
      </c>
      <c r="DQ69" t="s">
        <v>716</v>
      </c>
      <c r="DR69" t="s">
        <v>717</v>
      </c>
      <c r="DS69" t="s">
        <v>22</v>
      </c>
      <c r="DT69">
        <v>3.8633800000000003E-2</v>
      </c>
      <c r="DU69">
        <v>3.6924800000000001E-2</v>
      </c>
      <c r="DV69">
        <v>3.7254299999999998</v>
      </c>
      <c r="DW69">
        <v>7.95235</v>
      </c>
      <c r="EG69">
        <v>219.23</v>
      </c>
      <c r="EH69">
        <v>9.4436599999999995</v>
      </c>
      <c r="EI69">
        <v>141.255</v>
      </c>
      <c r="EJ69">
        <v>0</v>
      </c>
      <c r="EK69">
        <v>0</v>
      </c>
      <c r="EL69">
        <v>0</v>
      </c>
      <c r="EN69">
        <v>615.745</v>
      </c>
      <c r="EO69">
        <v>1007.8</v>
      </c>
      <c r="EP69">
        <v>2371.31</v>
      </c>
      <c r="EQ69">
        <v>151.51499999999999</v>
      </c>
      <c r="ER69">
        <v>4516.3</v>
      </c>
      <c r="ES69">
        <v>255.297</v>
      </c>
      <c r="ET69">
        <v>0</v>
      </c>
      <c r="EU69">
        <v>0</v>
      </c>
      <c r="EV69">
        <v>0</v>
      </c>
      <c r="EW69">
        <v>131.18700000000001</v>
      </c>
      <c r="EX69">
        <v>0</v>
      </c>
      <c r="EY69">
        <v>45.121000000000002</v>
      </c>
      <c r="EZ69">
        <v>0</v>
      </c>
      <c r="FA69">
        <v>0</v>
      </c>
      <c r="FB69">
        <v>431.60500000000002</v>
      </c>
      <c r="FC69">
        <v>0</v>
      </c>
      <c r="FD69">
        <v>0</v>
      </c>
      <c r="FE69">
        <v>0</v>
      </c>
      <c r="FF69">
        <v>0</v>
      </c>
      <c r="FG69">
        <v>0</v>
      </c>
      <c r="FH69">
        <v>0</v>
      </c>
      <c r="FI69">
        <v>0</v>
      </c>
      <c r="FJ69">
        <v>0</v>
      </c>
      <c r="FK69">
        <v>0</v>
      </c>
      <c r="FL69">
        <v>0</v>
      </c>
      <c r="FM69">
        <v>18.989999999999998</v>
      </c>
      <c r="FN69">
        <v>0.38</v>
      </c>
      <c r="FO69">
        <v>1.1499999999999999</v>
      </c>
      <c r="FP69">
        <v>0</v>
      </c>
      <c r="FQ69">
        <v>8.07</v>
      </c>
      <c r="FR69">
        <v>0</v>
      </c>
      <c r="FT69">
        <v>5.16</v>
      </c>
      <c r="FU69">
        <v>11.17</v>
      </c>
      <c r="FV69">
        <v>19.54</v>
      </c>
      <c r="FW69">
        <v>1.18</v>
      </c>
      <c r="FX69">
        <v>65.64</v>
      </c>
      <c r="FY69">
        <v>0</v>
      </c>
      <c r="FZ69">
        <v>1.4802900000000001E-2</v>
      </c>
      <c r="GA69">
        <v>1.61297E-2</v>
      </c>
      <c r="GB69">
        <v>0</v>
      </c>
      <c r="GC69">
        <v>0</v>
      </c>
      <c r="GD69">
        <v>0</v>
      </c>
      <c r="GF69">
        <v>9.1244199999999998E-2</v>
      </c>
      <c r="GG69">
        <v>0.139237</v>
      </c>
      <c r="GH69">
        <v>0.30218800000000001</v>
      </c>
      <c r="GI69">
        <v>1.3338300000000001E-2</v>
      </c>
      <c r="GJ69">
        <v>0.57694000000000001</v>
      </c>
      <c r="GK69">
        <v>592.99800000000005</v>
      </c>
      <c r="GL69">
        <v>193.11099999999999</v>
      </c>
      <c r="GM69">
        <v>141.255</v>
      </c>
      <c r="GN69">
        <v>0</v>
      </c>
      <c r="GO69">
        <v>0</v>
      </c>
      <c r="GP69">
        <v>2615</v>
      </c>
      <c r="GQ69">
        <v>989.00099999999998</v>
      </c>
      <c r="GR69">
        <v>3267.2</v>
      </c>
      <c r="GS69">
        <v>327.5</v>
      </c>
      <c r="GT69">
        <v>8126.06</v>
      </c>
      <c r="GU69">
        <v>493.517</v>
      </c>
      <c r="GV69">
        <v>0</v>
      </c>
      <c r="GW69">
        <v>0</v>
      </c>
      <c r="GX69">
        <v>0</v>
      </c>
      <c r="GY69">
        <v>185.191</v>
      </c>
      <c r="GZ69">
        <v>0</v>
      </c>
      <c r="HA69">
        <v>73.400000000000006</v>
      </c>
      <c r="HB69">
        <v>0</v>
      </c>
      <c r="HC69">
        <v>0</v>
      </c>
      <c r="HD69">
        <v>752.10799999999995</v>
      </c>
      <c r="HE69">
        <v>0</v>
      </c>
      <c r="HF69">
        <v>0</v>
      </c>
      <c r="HG69">
        <v>0</v>
      </c>
      <c r="HH69">
        <v>0</v>
      </c>
      <c r="HI69">
        <v>0</v>
      </c>
      <c r="HJ69">
        <v>0</v>
      </c>
      <c r="HK69">
        <v>0</v>
      </c>
      <c r="HL69">
        <v>0</v>
      </c>
      <c r="HM69">
        <v>0</v>
      </c>
      <c r="HN69">
        <v>0</v>
      </c>
      <c r="HO69">
        <v>37.83</v>
      </c>
      <c r="HP69">
        <v>7.84</v>
      </c>
      <c r="HQ69">
        <v>1.1499999999999999</v>
      </c>
      <c r="HR69">
        <v>0</v>
      </c>
      <c r="HS69">
        <v>11.4</v>
      </c>
      <c r="HT69">
        <v>22.19</v>
      </c>
      <c r="HU69">
        <v>12.57</v>
      </c>
      <c r="HV69">
        <v>27.1</v>
      </c>
      <c r="HW69">
        <v>2.41</v>
      </c>
      <c r="HX69">
        <v>122.49</v>
      </c>
      <c r="HY69">
        <v>0</v>
      </c>
      <c r="HZ69">
        <v>0.37591000000000002</v>
      </c>
      <c r="IA69">
        <v>1.61297E-2</v>
      </c>
      <c r="IB69">
        <v>0</v>
      </c>
      <c r="IC69">
        <v>0</v>
      </c>
      <c r="ID69">
        <v>0.41129599999999999</v>
      </c>
      <c r="IE69">
        <v>0.118258</v>
      </c>
      <c r="IF69">
        <v>0.43522</v>
      </c>
      <c r="IG69">
        <v>4.56421E-3</v>
      </c>
      <c r="IH69">
        <v>1.36138</v>
      </c>
      <c r="II69">
        <v>45.282699999999998</v>
      </c>
      <c r="IJ69">
        <v>0</v>
      </c>
      <c r="IK69">
        <v>47.034999999999997</v>
      </c>
    </row>
    <row r="70" spans="1:245" x14ac:dyDescent="0.25">
      <c r="A70" s="9">
        <v>42613.708703703705</v>
      </c>
      <c r="B70" t="s">
        <v>398</v>
      </c>
      <c r="C70" t="s">
        <v>783</v>
      </c>
      <c r="G70" t="s">
        <v>104</v>
      </c>
      <c r="H70" t="s">
        <v>105</v>
      </c>
      <c r="I70">
        <v>2.1800000000000002</v>
      </c>
      <c r="J70">
        <v>42.9694</v>
      </c>
      <c r="K70">
        <v>102.86</v>
      </c>
      <c r="L70">
        <v>0.83986400000000005</v>
      </c>
      <c r="M70">
        <v>141.255</v>
      </c>
      <c r="N70">
        <v>0</v>
      </c>
      <c r="O70">
        <v>0</v>
      </c>
      <c r="R70">
        <v>615.745</v>
      </c>
      <c r="S70">
        <v>1004.36</v>
      </c>
      <c r="T70">
        <v>2371.31</v>
      </c>
      <c r="U70">
        <v>151.51499999999999</v>
      </c>
      <c r="V70">
        <v>4387.88</v>
      </c>
      <c r="W70">
        <v>119.77500000000001</v>
      </c>
      <c r="X70">
        <v>0</v>
      </c>
      <c r="Y70">
        <v>0</v>
      </c>
      <c r="Z70">
        <v>0</v>
      </c>
      <c r="AA70">
        <v>131.749</v>
      </c>
      <c r="AB70">
        <v>0</v>
      </c>
      <c r="AC70">
        <v>45.121000000000002</v>
      </c>
      <c r="AD70">
        <v>0</v>
      </c>
      <c r="AE70">
        <v>0</v>
      </c>
      <c r="AF70">
        <v>296.64499999999998</v>
      </c>
      <c r="AG70">
        <v>0</v>
      </c>
      <c r="AH70">
        <v>0</v>
      </c>
      <c r="AI70">
        <v>0</v>
      </c>
      <c r="AJ70">
        <v>0</v>
      </c>
      <c r="AK70">
        <v>0</v>
      </c>
      <c r="AL70">
        <v>0</v>
      </c>
      <c r="AM70">
        <v>0</v>
      </c>
      <c r="AN70">
        <v>0</v>
      </c>
      <c r="AO70">
        <v>0</v>
      </c>
      <c r="AP70">
        <v>0</v>
      </c>
      <c r="AQ70">
        <v>9.01</v>
      </c>
      <c r="AR70">
        <v>0.01</v>
      </c>
      <c r="AS70">
        <v>1.1499999999999999</v>
      </c>
      <c r="AT70">
        <v>0</v>
      </c>
      <c r="AU70">
        <v>8.09</v>
      </c>
      <c r="AV70">
        <v>0</v>
      </c>
      <c r="AX70">
        <v>5.13</v>
      </c>
      <c r="AY70">
        <v>11.06</v>
      </c>
      <c r="AZ70">
        <v>19.5</v>
      </c>
      <c r="BA70">
        <v>1.17</v>
      </c>
      <c r="BB70">
        <v>55.12</v>
      </c>
      <c r="BC70">
        <v>18.260000000000002</v>
      </c>
      <c r="BQ70">
        <v>125.801</v>
      </c>
      <c r="BR70">
        <v>1.9315100000000001</v>
      </c>
      <c r="BS70">
        <v>141.255</v>
      </c>
      <c r="BT70">
        <v>0</v>
      </c>
      <c r="BU70">
        <v>0</v>
      </c>
      <c r="BV70">
        <v>615.745</v>
      </c>
      <c r="BW70">
        <v>1009.52</v>
      </c>
      <c r="BX70">
        <v>2371.31</v>
      </c>
      <c r="BY70">
        <v>151.51499999999999</v>
      </c>
      <c r="BZ70">
        <v>4417.08</v>
      </c>
      <c r="CA70">
        <v>146.49</v>
      </c>
      <c r="CB70">
        <v>0</v>
      </c>
      <c r="CC70">
        <v>0</v>
      </c>
      <c r="CD70">
        <v>0</v>
      </c>
      <c r="CE70">
        <v>131.749</v>
      </c>
      <c r="CF70">
        <v>0</v>
      </c>
      <c r="CG70">
        <v>45.121000000000002</v>
      </c>
      <c r="CH70">
        <v>0</v>
      </c>
      <c r="CI70">
        <v>0</v>
      </c>
      <c r="CJ70">
        <v>323.36</v>
      </c>
      <c r="CK70">
        <v>0</v>
      </c>
      <c r="CL70">
        <v>0</v>
      </c>
      <c r="CM70">
        <v>0</v>
      </c>
      <c r="CN70">
        <v>0</v>
      </c>
      <c r="CO70">
        <v>0</v>
      </c>
      <c r="CP70">
        <v>0</v>
      </c>
      <c r="CQ70">
        <v>0</v>
      </c>
      <c r="CR70">
        <v>0</v>
      </c>
      <c r="CS70">
        <v>0</v>
      </c>
      <c r="CT70">
        <v>0</v>
      </c>
      <c r="CU70">
        <v>11.1</v>
      </c>
      <c r="CV70">
        <v>0.1</v>
      </c>
      <c r="CW70">
        <v>1.1499999999999999</v>
      </c>
      <c r="CX70">
        <v>0</v>
      </c>
      <c r="CY70">
        <v>8.09</v>
      </c>
      <c r="CZ70">
        <v>5.13</v>
      </c>
      <c r="DA70">
        <v>11.11</v>
      </c>
      <c r="DB70">
        <v>19.5</v>
      </c>
      <c r="DC70">
        <v>1.17</v>
      </c>
      <c r="DD70">
        <v>57.35</v>
      </c>
      <c r="DE70">
        <v>20.440000000000001</v>
      </c>
      <c r="DQ70" t="s">
        <v>716</v>
      </c>
      <c r="DR70" t="s">
        <v>717</v>
      </c>
      <c r="DS70" t="s">
        <v>22</v>
      </c>
      <c r="DT70">
        <v>1.02623E-2</v>
      </c>
      <c r="DU70">
        <v>8.8305799999999993E-3</v>
      </c>
      <c r="DV70">
        <v>3.8884099999999999</v>
      </c>
      <c r="DW70">
        <v>10.6654</v>
      </c>
      <c r="EG70">
        <v>102.86</v>
      </c>
      <c r="EH70">
        <v>0.83986400000000005</v>
      </c>
      <c r="EI70">
        <v>141.255</v>
      </c>
      <c r="EJ70">
        <v>0</v>
      </c>
      <c r="EK70">
        <v>0</v>
      </c>
      <c r="EL70">
        <v>0</v>
      </c>
      <c r="EN70">
        <v>615.745</v>
      </c>
      <c r="EO70">
        <v>1004.36</v>
      </c>
      <c r="EP70">
        <v>2371.31</v>
      </c>
      <c r="EQ70">
        <v>151.51499999999999</v>
      </c>
      <c r="ER70">
        <v>4387.88</v>
      </c>
      <c r="ES70">
        <v>119.77500000000001</v>
      </c>
      <c r="ET70">
        <v>0</v>
      </c>
      <c r="EU70">
        <v>0</v>
      </c>
      <c r="EV70">
        <v>0</v>
      </c>
      <c r="EW70">
        <v>131.749</v>
      </c>
      <c r="EX70">
        <v>0</v>
      </c>
      <c r="EY70">
        <v>45.121000000000002</v>
      </c>
      <c r="EZ70">
        <v>0</v>
      </c>
      <c r="FA70">
        <v>0</v>
      </c>
      <c r="FB70">
        <v>296.64499999999998</v>
      </c>
      <c r="FC70">
        <v>0</v>
      </c>
      <c r="FD70">
        <v>0</v>
      </c>
      <c r="FE70">
        <v>0</v>
      </c>
      <c r="FF70">
        <v>0</v>
      </c>
      <c r="FG70">
        <v>0</v>
      </c>
      <c r="FH70">
        <v>0</v>
      </c>
      <c r="FI70">
        <v>0</v>
      </c>
      <c r="FJ70">
        <v>0</v>
      </c>
      <c r="FK70">
        <v>0</v>
      </c>
      <c r="FL70">
        <v>0</v>
      </c>
      <c r="FM70">
        <v>9.01</v>
      </c>
      <c r="FN70">
        <v>0.01</v>
      </c>
      <c r="FO70">
        <v>1.1499999999999999</v>
      </c>
      <c r="FP70">
        <v>0</v>
      </c>
      <c r="FQ70">
        <v>8.09</v>
      </c>
      <c r="FR70">
        <v>0</v>
      </c>
      <c r="FT70">
        <v>5.13</v>
      </c>
      <c r="FU70">
        <v>11.06</v>
      </c>
      <c r="FV70">
        <v>19.5</v>
      </c>
      <c r="FW70">
        <v>1.17</v>
      </c>
      <c r="FX70">
        <v>55.12</v>
      </c>
      <c r="FY70">
        <v>0</v>
      </c>
      <c r="FZ70" s="23">
        <v>1.9704800000000001E-7</v>
      </c>
      <c r="GA70">
        <v>1.61297E-2</v>
      </c>
      <c r="GB70">
        <v>0</v>
      </c>
      <c r="GC70">
        <v>0</v>
      </c>
      <c r="GD70">
        <v>0</v>
      </c>
      <c r="GF70">
        <v>9.1244199999999998E-2</v>
      </c>
      <c r="GG70">
        <v>0.13433700000000001</v>
      </c>
      <c r="GH70">
        <v>0.30218800000000001</v>
      </c>
      <c r="GI70">
        <v>1.3338300000000001E-2</v>
      </c>
      <c r="GJ70">
        <v>0.55723699999999998</v>
      </c>
      <c r="GK70">
        <v>491.65499999999997</v>
      </c>
      <c r="GL70">
        <v>0</v>
      </c>
      <c r="GM70">
        <v>141.255</v>
      </c>
      <c r="GN70">
        <v>0</v>
      </c>
      <c r="GO70">
        <v>0</v>
      </c>
      <c r="GP70">
        <v>2615</v>
      </c>
      <c r="GQ70">
        <v>989.00099999999998</v>
      </c>
      <c r="GR70">
        <v>3267.2</v>
      </c>
      <c r="GS70">
        <v>327.5</v>
      </c>
      <c r="GT70">
        <v>7831.61</v>
      </c>
      <c r="GU70">
        <v>409.15300000000002</v>
      </c>
      <c r="GV70">
        <v>0</v>
      </c>
      <c r="GW70">
        <v>0</v>
      </c>
      <c r="GX70">
        <v>0</v>
      </c>
      <c r="GY70">
        <v>185.82400000000001</v>
      </c>
      <c r="GZ70">
        <v>0</v>
      </c>
      <c r="HA70">
        <v>73.400000000000006</v>
      </c>
      <c r="HB70">
        <v>0</v>
      </c>
      <c r="HC70">
        <v>0</v>
      </c>
      <c r="HD70">
        <v>668.37699999999995</v>
      </c>
      <c r="HE70">
        <v>0</v>
      </c>
      <c r="HF70">
        <v>0</v>
      </c>
      <c r="HG70">
        <v>0</v>
      </c>
      <c r="HH70">
        <v>0</v>
      </c>
      <c r="HI70">
        <v>0</v>
      </c>
      <c r="HJ70">
        <v>0</v>
      </c>
      <c r="HK70">
        <v>0</v>
      </c>
      <c r="HL70">
        <v>0</v>
      </c>
      <c r="HM70">
        <v>0</v>
      </c>
      <c r="HN70">
        <v>0</v>
      </c>
      <c r="HO70">
        <v>31.3</v>
      </c>
      <c r="HP70">
        <v>0</v>
      </c>
      <c r="HQ70">
        <v>1.1499999999999999</v>
      </c>
      <c r="HR70">
        <v>0</v>
      </c>
      <c r="HS70">
        <v>11.4</v>
      </c>
      <c r="HT70">
        <v>22</v>
      </c>
      <c r="HU70">
        <v>12.56</v>
      </c>
      <c r="HV70">
        <v>27</v>
      </c>
      <c r="HW70">
        <v>2.38</v>
      </c>
      <c r="HX70">
        <v>107.79</v>
      </c>
      <c r="HY70">
        <v>0</v>
      </c>
      <c r="HZ70">
        <v>0</v>
      </c>
      <c r="IA70">
        <v>1.61297E-2</v>
      </c>
      <c r="IB70">
        <v>0</v>
      </c>
      <c r="IC70">
        <v>0</v>
      </c>
      <c r="ID70">
        <v>0.41129599999999999</v>
      </c>
      <c r="IE70">
        <v>0.118258</v>
      </c>
      <c r="IF70">
        <v>0.43522</v>
      </c>
      <c r="IG70">
        <v>4.56421E-3</v>
      </c>
      <c r="IH70">
        <v>0.98546800000000001</v>
      </c>
      <c r="II70">
        <v>42.9694</v>
      </c>
      <c r="IJ70">
        <v>0</v>
      </c>
      <c r="IK70">
        <v>44.707900000000002</v>
      </c>
    </row>
    <row r="71" spans="1:245" x14ac:dyDescent="0.25">
      <c r="A71" s="9">
        <v>42613.708680555559</v>
      </c>
      <c r="B71" t="s">
        <v>399</v>
      </c>
      <c r="C71" t="s">
        <v>784</v>
      </c>
      <c r="G71" t="s">
        <v>104</v>
      </c>
      <c r="H71" t="s">
        <v>105</v>
      </c>
      <c r="I71">
        <v>2.34</v>
      </c>
      <c r="J71">
        <v>43.752600000000001</v>
      </c>
      <c r="K71">
        <v>152.947</v>
      </c>
      <c r="L71">
        <v>50.563699999999997</v>
      </c>
      <c r="M71">
        <v>141.255</v>
      </c>
      <c r="N71">
        <v>0</v>
      </c>
      <c r="O71">
        <v>0</v>
      </c>
      <c r="R71">
        <v>615.745</v>
      </c>
      <c r="S71">
        <v>1022.75</v>
      </c>
      <c r="T71">
        <v>2371.31</v>
      </c>
      <c r="U71">
        <v>151.51499999999999</v>
      </c>
      <c r="V71">
        <v>4506.09</v>
      </c>
      <c r="W71">
        <v>178.11</v>
      </c>
      <c r="X71">
        <v>0</v>
      </c>
      <c r="Y71">
        <v>0</v>
      </c>
      <c r="Z71">
        <v>0</v>
      </c>
      <c r="AA71">
        <v>125.44</v>
      </c>
      <c r="AB71">
        <v>0</v>
      </c>
      <c r="AC71">
        <v>45.121000000000002</v>
      </c>
      <c r="AD71">
        <v>0</v>
      </c>
      <c r="AE71">
        <v>0</v>
      </c>
      <c r="AF71">
        <v>348.67099999999999</v>
      </c>
      <c r="AG71">
        <v>0</v>
      </c>
      <c r="AH71">
        <v>0</v>
      </c>
      <c r="AI71">
        <v>0</v>
      </c>
      <c r="AJ71">
        <v>0</v>
      </c>
      <c r="AK71">
        <v>0</v>
      </c>
      <c r="AL71">
        <v>0</v>
      </c>
      <c r="AM71">
        <v>0</v>
      </c>
      <c r="AN71">
        <v>0</v>
      </c>
      <c r="AO71">
        <v>0</v>
      </c>
      <c r="AP71">
        <v>0</v>
      </c>
      <c r="AQ71">
        <v>13.29</v>
      </c>
      <c r="AR71">
        <v>1.96</v>
      </c>
      <c r="AS71">
        <v>1.1499999999999999</v>
      </c>
      <c r="AT71">
        <v>0</v>
      </c>
      <c r="AU71">
        <v>7.73</v>
      </c>
      <c r="AV71">
        <v>0</v>
      </c>
      <c r="AX71">
        <v>5.17</v>
      </c>
      <c r="AY71">
        <v>11.32</v>
      </c>
      <c r="AZ71">
        <v>19.55</v>
      </c>
      <c r="BA71">
        <v>1.18</v>
      </c>
      <c r="BB71">
        <v>61.35</v>
      </c>
      <c r="BC71">
        <v>24.13</v>
      </c>
      <c r="BQ71">
        <v>168.10499999999999</v>
      </c>
      <c r="BR71">
        <v>71.365799999999993</v>
      </c>
      <c r="BS71">
        <v>141.255</v>
      </c>
      <c r="BT71">
        <v>0</v>
      </c>
      <c r="BU71">
        <v>0</v>
      </c>
      <c r="BV71">
        <v>615.745</v>
      </c>
      <c r="BW71">
        <v>1030.26</v>
      </c>
      <c r="BX71">
        <v>2371.31</v>
      </c>
      <c r="BY71">
        <v>151.51499999999999</v>
      </c>
      <c r="BZ71">
        <v>4549.5600000000004</v>
      </c>
      <c r="CA71">
        <v>195.762</v>
      </c>
      <c r="CB71">
        <v>0</v>
      </c>
      <c r="CC71">
        <v>0</v>
      </c>
      <c r="CD71">
        <v>0</v>
      </c>
      <c r="CE71">
        <v>125.44</v>
      </c>
      <c r="CF71">
        <v>0</v>
      </c>
      <c r="CG71">
        <v>45.121000000000002</v>
      </c>
      <c r="CH71">
        <v>0</v>
      </c>
      <c r="CI71">
        <v>0</v>
      </c>
      <c r="CJ71">
        <v>366.32400000000001</v>
      </c>
      <c r="CK71">
        <v>0</v>
      </c>
      <c r="CL71">
        <v>0</v>
      </c>
      <c r="CM71">
        <v>0</v>
      </c>
      <c r="CN71">
        <v>0</v>
      </c>
      <c r="CO71">
        <v>0</v>
      </c>
      <c r="CP71">
        <v>0</v>
      </c>
      <c r="CQ71">
        <v>0</v>
      </c>
      <c r="CR71">
        <v>0</v>
      </c>
      <c r="CS71">
        <v>0</v>
      </c>
      <c r="CT71">
        <v>0</v>
      </c>
      <c r="CU71">
        <v>14.7</v>
      </c>
      <c r="CV71">
        <v>2.89</v>
      </c>
      <c r="CW71">
        <v>1.1499999999999999</v>
      </c>
      <c r="CX71">
        <v>0</v>
      </c>
      <c r="CY71">
        <v>7.73</v>
      </c>
      <c r="CZ71">
        <v>5.17</v>
      </c>
      <c r="DA71">
        <v>11.39</v>
      </c>
      <c r="DB71">
        <v>19.55</v>
      </c>
      <c r="DC71">
        <v>1.18</v>
      </c>
      <c r="DD71">
        <v>63.76</v>
      </c>
      <c r="DE71">
        <v>26.47</v>
      </c>
      <c r="DQ71" t="s">
        <v>716</v>
      </c>
      <c r="DR71" t="s">
        <v>717</v>
      </c>
      <c r="DS71" t="s">
        <v>22</v>
      </c>
      <c r="DT71">
        <v>0.100157</v>
      </c>
      <c r="DU71">
        <v>9.8642900000000006E-2</v>
      </c>
      <c r="DV71">
        <v>3.7797999999999998</v>
      </c>
      <c r="DW71">
        <v>8.8401999999999994</v>
      </c>
      <c r="EG71">
        <v>152.947</v>
      </c>
      <c r="EH71">
        <v>50.563699999999997</v>
      </c>
      <c r="EI71">
        <v>141.255</v>
      </c>
      <c r="EJ71">
        <v>0</v>
      </c>
      <c r="EK71">
        <v>0</v>
      </c>
      <c r="EL71">
        <v>0</v>
      </c>
      <c r="EN71">
        <v>615.745</v>
      </c>
      <c r="EO71">
        <v>1022.75</v>
      </c>
      <c r="EP71">
        <v>2371.31</v>
      </c>
      <c r="EQ71">
        <v>151.51499999999999</v>
      </c>
      <c r="ER71">
        <v>4506.09</v>
      </c>
      <c r="ES71">
        <v>178.11</v>
      </c>
      <c r="ET71">
        <v>0</v>
      </c>
      <c r="EU71">
        <v>0</v>
      </c>
      <c r="EV71">
        <v>0</v>
      </c>
      <c r="EW71">
        <v>125.44</v>
      </c>
      <c r="EX71">
        <v>0</v>
      </c>
      <c r="EY71">
        <v>45.121000000000002</v>
      </c>
      <c r="EZ71">
        <v>0</v>
      </c>
      <c r="FA71">
        <v>0</v>
      </c>
      <c r="FB71">
        <v>348.67099999999999</v>
      </c>
      <c r="FC71">
        <v>0</v>
      </c>
      <c r="FD71">
        <v>0</v>
      </c>
      <c r="FE71">
        <v>0</v>
      </c>
      <c r="FF71">
        <v>0</v>
      </c>
      <c r="FG71">
        <v>0</v>
      </c>
      <c r="FH71">
        <v>0</v>
      </c>
      <c r="FI71">
        <v>0</v>
      </c>
      <c r="FJ71">
        <v>0</v>
      </c>
      <c r="FK71">
        <v>0</v>
      </c>
      <c r="FL71">
        <v>0</v>
      </c>
      <c r="FM71">
        <v>13.29</v>
      </c>
      <c r="FN71">
        <v>1.96</v>
      </c>
      <c r="FO71">
        <v>1.1499999999999999</v>
      </c>
      <c r="FP71">
        <v>0</v>
      </c>
      <c r="FQ71">
        <v>7.73</v>
      </c>
      <c r="FR71">
        <v>0</v>
      </c>
      <c r="FT71">
        <v>5.17</v>
      </c>
      <c r="FU71">
        <v>11.32</v>
      </c>
      <c r="FV71">
        <v>19.55</v>
      </c>
      <c r="FW71">
        <v>1.18</v>
      </c>
      <c r="FX71">
        <v>61.35</v>
      </c>
      <c r="FY71">
        <v>0</v>
      </c>
      <c r="FZ71">
        <v>0.24168400000000001</v>
      </c>
      <c r="GA71">
        <v>1.61297E-2</v>
      </c>
      <c r="GB71">
        <v>0</v>
      </c>
      <c r="GC71">
        <v>0</v>
      </c>
      <c r="GD71">
        <v>0</v>
      </c>
      <c r="GF71">
        <v>9.1244199999999998E-2</v>
      </c>
      <c r="GG71">
        <v>0.14319299999999999</v>
      </c>
      <c r="GH71">
        <v>0.30218800000000001</v>
      </c>
      <c r="GI71">
        <v>1.3338300000000001E-2</v>
      </c>
      <c r="GJ71">
        <v>0.80777699999999997</v>
      </c>
      <c r="GK71">
        <v>464.315</v>
      </c>
      <c r="GL71">
        <v>327.91899999999998</v>
      </c>
      <c r="GM71">
        <v>141.255</v>
      </c>
      <c r="GN71">
        <v>0</v>
      </c>
      <c r="GO71">
        <v>0</v>
      </c>
      <c r="GP71">
        <v>2615</v>
      </c>
      <c r="GQ71">
        <v>989.00099999999998</v>
      </c>
      <c r="GR71">
        <v>3267.2</v>
      </c>
      <c r="GS71">
        <v>327.5</v>
      </c>
      <c r="GT71">
        <v>8132.19</v>
      </c>
      <c r="GU71">
        <v>386.42399999999998</v>
      </c>
      <c r="GV71">
        <v>0</v>
      </c>
      <c r="GW71">
        <v>0</v>
      </c>
      <c r="GX71">
        <v>0</v>
      </c>
      <c r="GY71">
        <v>179.76499999999999</v>
      </c>
      <c r="GZ71">
        <v>0</v>
      </c>
      <c r="HA71">
        <v>73.400000000000006</v>
      </c>
      <c r="HB71">
        <v>0</v>
      </c>
      <c r="HC71">
        <v>0</v>
      </c>
      <c r="HD71">
        <v>639.58799999999997</v>
      </c>
      <c r="HE71">
        <v>0</v>
      </c>
      <c r="HF71">
        <v>0</v>
      </c>
      <c r="HG71">
        <v>0</v>
      </c>
      <c r="HH71">
        <v>0</v>
      </c>
      <c r="HI71">
        <v>0</v>
      </c>
      <c r="HJ71">
        <v>0</v>
      </c>
      <c r="HK71">
        <v>0</v>
      </c>
      <c r="HL71">
        <v>0</v>
      </c>
      <c r="HM71">
        <v>0</v>
      </c>
      <c r="HN71">
        <v>0</v>
      </c>
      <c r="HO71">
        <v>29.8</v>
      </c>
      <c r="HP71">
        <v>12.25</v>
      </c>
      <c r="HQ71">
        <v>1.1499999999999999</v>
      </c>
      <c r="HR71">
        <v>0</v>
      </c>
      <c r="HS71">
        <v>11.07</v>
      </c>
      <c r="HT71">
        <v>22.23</v>
      </c>
      <c r="HU71">
        <v>12.57</v>
      </c>
      <c r="HV71">
        <v>27.12</v>
      </c>
      <c r="HW71">
        <v>2.4</v>
      </c>
      <c r="HX71">
        <v>118.59</v>
      </c>
      <c r="HY71">
        <v>0</v>
      </c>
      <c r="HZ71">
        <v>1.1887799999999999</v>
      </c>
      <c r="IA71">
        <v>1.61297E-2</v>
      </c>
      <c r="IB71">
        <v>0</v>
      </c>
      <c r="IC71">
        <v>0</v>
      </c>
      <c r="ID71">
        <v>0.41129599999999999</v>
      </c>
      <c r="IE71">
        <v>0.118258</v>
      </c>
      <c r="IF71">
        <v>0.43522</v>
      </c>
      <c r="IG71">
        <v>4.56421E-3</v>
      </c>
      <c r="IH71">
        <v>2.1742499999999998</v>
      </c>
      <c r="II71">
        <v>43.752600000000001</v>
      </c>
      <c r="IJ71">
        <v>0</v>
      </c>
      <c r="IK71">
        <v>45.471299999999999</v>
      </c>
    </row>
    <row r="72" spans="1:245" x14ac:dyDescent="0.25">
      <c r="A72" s="9">
        <v>42613.708715277775</v>
      </c>
      <c r="B72" t="s">
        <v>400</v>
      </c>
      <c r="C72" t="s">
        <v>785</v>
      </c>
      <c r="G72" t="s">
        <v>104</v>
      </c>
      <c r="H72" t="s">
        <v>105</v>
      </c>
      <c r="I72">
        <v>2.1800000000000002</v>
      </c>
      <c r="J72">
        <v>39.842199999999998</v>
      </c>
      <c r="K72">
        <v>74.906099999999995</v>
      </c>
      <c r="L72">
        <v>0.93408000000000002</v>
      </c>
      <c r="M72">
        <v>141.255</v>
      </c>
      <c r="N72">
        <v>0</v>
      </c>
      <c r="O72">
        <v>0</v>
      </c>
      <c r="R72">
        <v>615.745</v>
      </c>
      <c r="S72">
        <v>1003.7</v>
      </c>
      <c r="T72">
        <v>2371.31</v>
      </c>
      <c r="U72">
        <v>151.51499999999999</v>
      </c>
      <c r="V72">
        <v>4359.3599999999997</v>
      </c>
      <c r="W72">
        <v>87.234499999999997</v>
      </c>
      <c r="X72">
        <v>0</v>
      </c>
      <c r="Y72">
        <v>0</v>
      </c>
      <c r="Z72">
        <v>0</v>
      </c>
      <c r="AA72">
        <v>134.91800000000001</v>
      </c>
      <c r="AB72">
        <v>0</v>
      </c>
      <c r="AC72">
        <v>45.121000000000002</v>
      </c>
      <c r="AD72">
        <v>0</v>
      </c>
      <c r="AE72">
        <v>0</v>
      </c>
      <c r="AF72">
        <v>267.27300000000002</v>
      </c>
      <c r="AG72">
        <v>0</v>
      </c>
      <c r="AH72">
        <v>0</v>
      </c>
      <c r="AI72">
        <v>0</v>
      </c>
      <c r="AJ72">
        <v>0</v>
      </c>
      <c r="AK72">
        <v>0</v>
      </c>
      <c r="AL72">
        <v>0</v>
      </c>
      <c r="AM72">
        <v>0</v>
      </c>
      <c r="AN72">
        <v>0</v>
      </c>
      <c r="AO72">
        <v>0</v>
      </c>
      <c r="AP72">
        <v>0</v>
      </c>
      <c r="AQ72">
        <v>6.31</v>
      </c>
      <c r="AR72">
        <v>0.03</v>
      </c>
      <c r="AS72">
        <v>1.1499999999999999</v>
      </c>
      <c r="AT72">
        <v>0</v>
      </c>
      <c r="AU72">
        <v>8.27</v>
      </c>
      <c r="AV72">
        <v>0</v>
      </c>
      <c r="AX72">
        <v>5.08</v>
      </c>
      <c r="AY72">
        <v>11.07</v>
      </c>
      <c r="AZ72">
        <v>19.440000000000001</v>
      </c>
      <c r="BA72">
        <v>1.17</v>
      </c>
      <c r="BB72">
        <v>52.52</v>
      </c>
      <c r="BC72">
        <v>15.76</v>
      </c>
      <c r="BQ72">
        <v>98.3904</v>
      </c>
      <c r="BR72">
        <v>0</v>
      </c>
      <c r="BS72">
        <v>141.255</v>
      </c>
      <c r="BT72">
        <v>0</v>
      </c>
      <c r="BU72">
        <v>0</v>
      </c>
      <c r="BV72">
        <v>615.745</v>
      </c>
      <c r="BW72">
        <v>1010.73</v>
      </c>
      <c r="BX72">
        <v>2371.31</v>
      </c>
      <c r="BY72">
        <v>151.51499999999999</v>
      </c>
      <c r="BZ72">
        <v>4388.95</v>
      </c>
      <c r="CA72">
        <v>114.584</v>
      </c>
      <c r="CB72">
        <v>0</v>
      </c>
      <c r="CC72">
        <v>0</v>
      </c>
      <c r="CD72">
        <v>0</v>
      </c>
      <c r="CE72">
        <v>134.91800000000001</v>
      </c>
      <c r="CF72">
        <v>0</v>
      </c>
      <c r="CG72">
        <v>45.121000000000002</v>
      </c>
      <c r="CH72">
        <v>0</v>
      </c>
      <c r="CI72">
        <v>0</v>
      </c>
      <c r="CJ72">
        <v>294.62299999999999</v>
      </c>
      <c r="CK72">
        <v>0</v>
      </c>
      <c r="CL72">
        <v>0</v>
      </c>
      <c r="CM72">
        <v>0</v>
      </c>
      <c r="CN72">
        <v>0</v>
      </c>
      <c r="CO72">
        <v>0</v>
      </c>
      <c r="CP72">
        <v>0</v>
      </c>
      <c r="CQ72">
        <v>0</v>
      </c>
      <c r="CR72">
        <v>0</v>
      </c>
      <c r="CS72">
        <v>0</v>
      </c>
      <c r="CT72">
        <v>0</v>
      </c>
      <c r="CU72">
        <v>8.52</v>
      </c>
      <c r="CV72">
        <v>0</v>
      </c>
      <c r="CW72">
        <v>1.1499999999999999</v>
      </c>
      <c r="CX72">
        <v>0</v>
      </c>
      <c r="CY72">
        <v>8.27</v>
      </c>
      <c r="CZ72">
        <v>5.08</v>
      </c>
      <c r="DA72">
        <v>11.14</v>
      </c>
      <c r="DB72">
        <v>19.440000000000001</v>
      </c>
      <c r="DC72">
        <v>1.17</v>
      </c>
      <c r="DD72">
        <v>54.77</v>
      </c>
      <c r="DE72">
        <v>17.940000000000001</v>
      </c>
      <c r="DQ72" t="s">
        <v>716</v>
      </c>
      <c r="DR72" t="s">
        <v>717</v>
      </c>
      <c r="DS72" t="s">
        <v>22</v>
      </c>
      <c r="DT72">
        <v>2.0716200000000001E-3</v>
      </c>
      <c r="DU72">
        <v>0</v>
      </c>
      <c r="DV72">
        <v>4.1080899999999998</v>
      </c>
      <c r="DW72">
        <v>12.1516</v>
      </c>
      <c r="EG72">
        <v>74.906099999999995</v>
      </c>
      <c r="EH72">
        <v>0.93408000000000002</v>
      </c>
      <c r="EI72">
        <v>141.255</v>
      </c>
      <c r="EJ72">
        <v>0</v>
      </c>
      <c r="EK72">
        <v>0</v>
      </c>
      <c r="EL72">
        <v>0</v>
      </c>
      <c r="EN72">
        <v>615.745</v>
      </c>
      <c r="EO72">
        <v>1003.7</v>
      </c>
      <c r="EP72">
        <v>2371.31</v>
      </c>
      <c r="EQ72">
        <v>151.51499999999999</v>
      </c>
      <c r="ER72">
        <v>4359.3599999999997</v>
      </c>
      <c r="ES72">
        <v>87.234499999999997</v>
      </c>
      <c r="ET72">
        <v>0</v>
      </c>
      <c r="EU72">
        <v>0</v>
      </c>
      <c r="EV72">
        <v>0</v>
      </c>
      <c r="EW72">
        <v>134.91800000000001</v>
      </c>
      <c r="EX72">
        <v>0</v>
      </c>
      <c r="EY72">
        <v>45.121000000000002</v>
      </c>
      <c r="EZ72">
        <v>0</v>
      </c>
      <c r="FA72">
        <v>0</v>
      </c>
      <c r="FB72">
        <v>267.27300000000002</v>
      </c>
      <c r="FC72">
        <v>0</v>
      </c>
      <c r="FD72">
        <v>0</v>
      </c>
      <c r="FE72">
        <v>0</v>
      </c>
      <c r="FF72">
        <v>0</v>
      </c>
      <c r="FG72">
        <v>0</v>
      </c>
      <c r="FH72">
        <v>0</v>
      </c>
      <c r="FI72">
        <v>0</v>
      </c>
      <c r="FJ72">
        <v>0</v>
      </c>
      <c r="FK72">
        <v>0</v>
      </c>
      <c r="FL72">
        <v>0</v>
      </c>
      <c r="FM72">
        <v>6.31</v>
      </c>
      <c r="FN72">
        <v>0.03</v>
      </c>
      <c r="FO72">
        <v>1.1499999999999999</v>
      </c>
      <c r="FP72">
        <v>0</v>
      </c>
      <c r="FQ72">
        <v>8.27</v>
      </c>
      <c r="FR72">
        <v>0</v>
      </c>
      <c r="FT72">
        <v>5.08</v>
      </c>
      <c r="FU72">
        <v>11.07</v>
      </c>
      <c r="FV72">
        <v>19.440000000000001</v>
      </c>
      <c r="FW72">
        <v>1.17</v>
      </c>
      <c r="FX72">
        <v>52.52</v>
      </c>
      <c r="FY72">
        <v>0</v>
      </c>
      <c r="FZ72">
        <v>0</v>
      </c>
      <c r="GA72">
        <v>1.61297E-2</v>
      </c>
      <c r="GB72">
        <v>0</v>
      </c>
      <c r="GC72">
        <v>0</v>
      </c>
      <c r="GD72">
        <v>0</v>
      </c>
      <c r="GF72">
        <v>9.1244199999999998E-2</v>
      </c>
      <c r="GG72">
        <v>0.13354099999999999</v>
      </c>
      <c r="GH72">
        <v>0.30218800000000001</v>
      </c>
      <c r="GI72">
        <v>1.3338300000000001E-2</v>
      </c>
      <c r="GJ72">
        <v>0.55644099999999996</v>
      </c>
      <c r="GK72">
        <v>507.68</v>
      </c>
      <c r="GL72">
        <v>0</v>
      </c>
      <c r="GM72">
        <v>141.255</v>
      </c>
      <c r="GN72">
        <v>0</v>
      </c>
      <c r="GO72">
        <v>0</v>
      </c>
      <c r="GP72">
        <v>2615</v>
      </c>
      <c r="GQ72">
        <v>989.00099999999998</v>
      </c>
      <c r="GR72">
        <v>3267.2</v>
      </c>
      <c r="GS72">
        <v>327.5</v>
      </c>
      <c r="GT72">
        <v>7847.63</v>
      </c>
      <c r="GU72">
        <v>422.53800000000001</v>
      </c>
      <c r="GV72">
        <v>0</v>
      </c>
      <c r="GW72">
        <v>0</v>
      </c>
      <c r="GX72">
        <v>0</v>
      </c>
      <c r="GY72">
        <v>188.804</v>
      </c>
      <c r="GZ72">
        <v>0</v>
      </c>
      <c r="HA72">
        <v>73.400000000000006</v>
      </c>
      <c r="HB72">
        <v>0</v>
      </c>
      <c r="HC72">
        <v>0</v>
      </c>
      <c r="HD72">
        <v>684.74199999999996</v>
      </c>
      <c r="HE72">
        <v>0</v>
      </c>
      <c r="HF72">
        <v>0</v>
      </c>
      <c r="HG72">
        <v>0</v>
      </c>
      <c r="HH72">
        <v>0</v>
      </c>
      <c r="HI72">
        <v>0</v>
      </c>
      <c r="HJ72">
        <v>0</v>
      </c>
      <c r="HK72">
        <v>0</v>
      </c>
      <c r="HL72">
        <v>0</v>
      </c>
      <c r="HM72">
        <v>0</v>
      </c>
      <c r="HN72">
        <v>0</v>
      </c>
      <c r="HO72">
        <v>31.71</v>
      </c>
      <c r="HP72">
        <v>0</v>
      </c>
      <c r="HQ72">
        <v>1.1499999999999999</v>
      </c>
      <c r="HR72">
        <v>0</v>
      </c>
      <c r="HS72">
        <v>11.57</v>
      </c>
      <c r="HT72">
        <v>21.76</v>
      </c>
      <c r="HU72">
        <v>12.54</v>
      </c>
      <c r="HV72">
        <v>26.83</v>
      </c>
      <c r="HW72">
        <v>2.38</v>
      </c>
      <c r="HX72">
        <v>107.94</v>
      </c>
      <c r="HY72" s="23">
        <v>3.8656599999999998E-15</v>
      </c>
      <c r="HZ72">
        <v>0</v>
      </c>
      <c r="IA72">
        <v>1.61297E-2</v>
      </c>
      <c r="IB72">
        <v>0</v>
      </c>
      <c r="IC72">
        <v>0</v>
      </c>
      <c r="ID72">
        <v>0.41129599999999999</v>
      </c>
      <c r="IE72">
        <v>0.118258</v>
      </c>
      <c r="IF72">
        <v>0.43522</v>
      </c>
      <c r="IG72">
        <v>4.56421E-3</v>
      </c>
      <c r="IH72">
        <v>0.98546800000000001</v>
      </c>
      <c r="II72">
        <v>39.842199999999998</v>
      </c>
      <c r="IJ72">
        <v>0</v>
      </c>
      <c r="IK72">
        <v>41.549100000000003</v>
      </c>
    </row>
    <row r="73" spans="1:245" x14ac:dyDescent="0.25">
      <c r="A73" s="9">
        <v>42613.708726851852</v>
      </c>
      <c r="B73" t="s">
        <v>401</v>
      </c>
      <c r="C73" t="s">
        <v>786</v>
      </c>
      <c r="G73" t="s">
        <v>104</v>
      </c>
      <c r="H73" t="s">
        <v>105</v>
      </c>
      <c r="I73">
        <v>1.76</v>
      </c>
      <c r="J73">
        <v>47.555799999999998</v>
      </c>
      <c r="K73">
        <v>66.073800000000006</v>
      </c>
      <c r="L73">
        <v>46.563899999999997</v>
      </c>
      <c r="M73">
        <v>141.255</v>
      </c>
      <c r="N73">
        <v>0</v>
      </c>
      <c r="O73">
        <v>0</v>
      </c>
      <c r="R73">
        <v>615.745</v>
      </c>
      <c r="S73">
        <v>1041.1600000000001</v>
      </c>
      <c r="T73">
        <v>2371.31</v>
      </c>
      <c r="U73">
        <v>151.51499999999999</v>
      </c>
      <c r="V73">
        <v>4433.62</v>
      </c>
      <c r="W73">
        <v>76.942800000000005</v>
      </c>
      <c r="X73">
        <v>0</v>
      </c>
      <c r="Y73">
        <v>0</v>
      </c>
      <c r="Z73">
        <v>0</v>
      </c>
      <c r="AA73">
        <v>119.752</v>
      </c>
      <c r="AB73">
        <v>0</v>
      </c>
      <c r="AC73">
        <v>45.121000000000002</v>
      </c>
      <c r="AD73">
        <v>0</v>
      </c>
      <c r="AE73">
        <v>0</v>
      </c>
      <c r="AF73">
        <v>241.816</v>
      </c>
      <c r="AG73">
        <v>0</v>
      </c>
      <c r="AH73">
        <v>0</v>
      </c>
      <c r="AI73">
        <v>0</v>
      </c>
      <c r="AJ73">
        <v>0</v>
      </c>
      <c r="AK73">
        <v>0</v>
      </c>
      <c r="AL73">
        <v>0</v>
      </c>
      <c r="AM73">
        <v>0</v>
      </c>
      <c r="AN73">
        <v>0</v>
      </c>
      <c r="AO73">
        <v>0</v>
      </c>
      <c r="AP73">
        <v>0</v>
      </c>
      <c r="AQ73">
        <v>5.77</v>
      </c>
      <c r="AR73">
        <v>2.34</v>
      </c>
      <c r="AS73">
        <v>1.1100000000000001</v>
      </c>
      <c r="AT73">
        <v>0</v>
      </c>
      <c r="AU73">
        <v>7.4</v>
      </c>
      <c r="AV73">
        <v>0</v>
      </c>
      <c r="AX73">
        <v>4.99</v>
      </c>
      <c r="AY73">
        <v>11.2</v>
      </c>
      <c r="AZ73">
        <v>18.91</v>
      </c>
      <c r="BA73">
        <v>1.1399999999999999</v>
      </c>
      <c r="BB73">
        <v>52.86</v>
      </c>
      <c r="BC73">
        <v>16.62</v>
      </c>
      <c r="BQ73">
        <v>77.079700000000003</v>
      </c>
      <c r="BR73">
        <v>71.211200000000005</v>
      </c>
      <c r="BS73">
        <v>141.255</v>
      </c>
      <c r="BT73">
        <v>0</v>
      </c>
      <c r="BU73">
        <v>0</v>
      </c>
      <c r="BV73">
        <v>615.745</v>
      </c>
      <c r="BW73">
        <v>1046.52</v>
      </c>
      <c r="BX73">
        <v>2371.31</v>
      </c>
      <c r="BY73">
        <v>151.51499999999999</v>
      </c>
      <c r="BZ73">
        <v>4474.63</v>
      </c>
      <c r="CA73">
        <v>89.759</v>
      </c>
      <c r="CB73">
        <v>0</v>
      </c>
      <c r="CC73">
        <v>0</v>
      </c>
      <c r="CD73">
        <v>0</v>
      </c>
      <c r="CE73">
        <v>119.752</v>
      </c>
      <c r="CF73">
        <v>0</v>
      </c>
      <c r="CG73">
        <v>45.121000000000002</v>
      </c>
      <c r="CH73">
        <v>0</v>
      </c>
      <c r="CI73">
        <v>0</v>
      </c>
      <c r="CJ73">
        <v>254.63200000000001</v>
      </c>
      <c r="CK73">
        <v>0</v>
      </c>
      <c r="CL73">
        <v>0</v>
      </c>
      <c r="CM73">
        <v>0</v>
      </c>
      <c r="CN73">
        <v>0</v>
      </c>
      <c r="CO73">
        <v>0</v>
      </c>
      <c r="CP73">
        <v>0</v>
      </c>
      <c r="CQ73">
        <v>0</v>
      </c>
      <c r="CR73">
        <v>0</v>
      </c>
      <c r="CS73">
        <v>0</v>
      </c>
      <c r="CT73">
        <v>0</v>
      </c>
      <c r="CU73">
        <v>6.81</v>
      </c>
      <c r="CV73">
        <v>3.06</v>
      </c>
      <c r="CW73">
        <v>1.1100000000000001</v>
      </c>
      <c r="CX73">
        <v>0</v>
      </c>
      <c r="CY73">
        <v>7.4</v>
      </c>
      <c r="CZ73">
        <v>4.99</v>
      </c>
      <c r="DA73">
        <v>11.24</v>
      </c>
      <c r="DB73">
        <v>18.91</v>
      </c>
      <c r="DC73">
        <v>1.1399999999999999</v>
      </c>
      <c r="DD73">
        <v>54.66</v>
      </c>
      <c r="DE73">
        <v>18.38</v>
      </c>
      <c r="DQ73" t="s">
        <v>716</v>
      </c>
      <c r="DR73" t="s">
        <v>717</v>
      </c>
      <c r="DS73" t="s">
        <v>22</v>
      </c>
      <c r="DT73">
        <v>5.7827400000000001E-2</v>
      </c>
      <c r="DU73">
        <v>5.6732999999999999E-2</v>
      </c>
      <c r="DV73">
        <v>3.2930799999999998</v>
      </c>
      <c r="DW73">
        <v>9.5756200000000007</v>
      </c>
      <c r="EG73">
        <v>66.073800000000006</v>
      </c>
      <c r="EH73">
        <v>46.563899999999997</v>
      </c>
      <c r="EI73">
        <v>141.255</v>
      </c>
      <c r="EJ73">
        <v>0</v>
      </c>
      <c r="EK73">
        <v>0</v>
      </c>
      <c r="EL73">
        <v>0</v>
      </c>
      <c r="EN73">
        <v>615.745</v>
      </c>
      <c r="EO73">
        <v>1041.1600000000001</v>
      </c>
      <c r="EP73">
        <v>2371.31</v>
      </c>
      <c r="EQ73">
        <v>151.51499999999999</v>
      </c>
      <c r="ER73">
        <v>4433.62</v>
      </c>
      <c r="ES73">
        <v>76.942800000000005</v>
      </c>
      <c r="ET73">
        <v>0</v>
      </c>
      <c r="EU73">
        <v>0</v>
      </c>
      <c r="EV73">
        <v>0</v>
      </c>
      <c r="EW73">
        <v>119.752</v>
      </c>
      <c r="EX73">
        <v>0</v>
      </c>
      <c r="EY73">
        <v>45.121000000000002</v>
      </c>
      <c r="EZ73">
        <v>0</v>
      </c>
      <c r="FA73">
        <v>0</v>
      </c>
      <c r="FB73">
        <v>241.816</v>
      </c>
      <c r="FC73">
        <v>0</v>
      </c>
      <c r="FD73">
        <v>0</v>
      </c>
      <c r="FE73">
        <v>0</v>
      </c>
      <c r="FF73">
        <v>0</v>
      </c>
      <c r="FG73">
        <v>0</v>
      </c>
      <c r="FH73">
        <v>0</v>
      </c>
      <c r="FI73">
        <v>0</v>
      </c>
      <c r="FJ73">
        <v>0</v>
      </c>
      <c r="FK73">
        <v>0</v>
      </c>
      <c r="FL73">
        <v>0</v>
      </c>
      <c r="FM73">
        <v>5.77</v>
      </c>
      <c r="FN73">
        <v>2.34</v>
      </c>
      <c r="FO73">
        <v>1.1100000000000001</v>
      </c>
      <c r="FP73">
        <v>0</v>
      </c>
      <c r="FQ73">
        <v>7.4</v>
      </c>
      <c r="FR73">
        <v>0</v>
      </c>
      <c r="FT73">
        <v>4.99</v>
      </c>
      <c r="FU73">
        <v>11.2</v>
      </c>
      <c r="FV73">
        <v>18.91</v>
      </c>
      <c r="FW73">
        <v>1.1399999999999999</v>
      </c>
      <c r="FX73">
        <v>52.86</v>
      </c>
      <c r="FY73">
        <v>0</v>
      </c>
      <c r="FZ73">
        <v>0.24435799999999999</v>
      </c>
      <c r="GA73">
        <v>1.61297E-2</v>
      </c>
      <c r="GB73">
        <v>0</v>
      </c>
      <c r="GC73">
        <v>0</v>
      </c>
      <c r="GD73">
        <v>0</v>
      </c>
      <c r="GF73">
        <v>9.1244199999999998E-2</v>
      </c>
      <c r="GG73">
        <v>0.140741</v>
      </c>
      <c r="GH73">
        <v>0.30218800000000001</v>
      </c>
      <c r="GI73">
        <v>1.3338300000000001E-2</v>
      </c>
      <c r="GJ73">
        <v>0.80799900000000002</v>
      </c>
      <c r="GK73">
        <v>203.96299999999999</v>
      </c>
      <c r="GL73">
        <v>174.18</v>
      </c>
      <c r="GM73">
        <v>141.255</v>
      </c>
      <c r="GN73">
        <v>0</v>
      </c>
      <c r="GO73">
        <v>0</v>
      </c>
      <c r="GP73">
        <v>2615</v>
      </c>
      <c r="GQ73">
        <v>989.00099999999998</v>
      </c>
      <c r="GR73">
        <v>3267.2</v>
      </c>
      <c r="GS73">
        <v>327.5</v>
      </c>
      <c r="GT73">
        <v>7718.1</v>
      </c>
      <c r="GU73">
        <v>169.744</v>
      </c>
      <c r="GV73">
        <v>0</v>
      </c>
      <c r="GW73">
        <v>0</v>
      </c>
      <c r="GX73">
        <v>0</v>
      </c>
      <c r="GY73">
        <v>174.49</v>
      </c>
      <c r="GZ73">
        <v>0</v>
      </c>
      <c r="HA73">
        <v>73.400000000000006</v>
      </c>
      <c r="HB73">
        <v>0</v>
      </c>
      <c r="HC73">
        <v>0</v>
      </c>
      <c r="HD73">
        <v>417.63400000000001</v>
      </c>
      <c r="HE73">
        <v>0</v>
      </c>
      <c r="HF73">
        <v>0</v>
      </c>
      <c r="HG73">
        <v>0</v>
      </c>
      <c r="HH73">
        <v>0</v>
      </c>
      <c r="HI73">
        <v>0</v>
      </c>
      <c r="HJ73">
        <v>0</v>
      </c>
      <c r="HK73">
        <v>0</v>
      </c>
      <c r="HL73">
        <v>0</v>
      </c>
      <c r="HM73">
        <v>0</v>
      </c>
      <c r="HN73">
        <v>0</v>
      </c>
      <c r="HO73">
        <v>13.18</v>
      </c>
      <c r="HP73">
        <v>7.52</v>
      </c>
      <c r="HQ73">
        <v>1.1100000000000001</v>
      </c>
      <c r="HR73">
        <v>0</v>
      </c>
      <c r="HS73">
        <v>10.79</v>
      </c>
      <c r="HT73">
        <v>21.36</v>
      </c>
      <c r="HU73">
        <v>12.31</v>
      </c>
      <c r="HV73">
        <v>26.08</v>
      </c>
      <c r="HW73">
        <v>2.35</v>
      </c>
      <c r="HX73">
        <v>94.7</v>
      </c>
      <c r="HY73">
        <v>0</v>
      </c>
      <c r="HZ73">
        <v>0.49838700000000002</v>
      </c>
      <c r="IA73">
        <v>1.61297E-2</v>
      </c>
      <c r="IB73">
        <v>0</v>
      </c>
      <c r="IC73">
        <v>0</v>
      </c>
      <c r="ID73">
        <v>0.41129599999999999</v>
      </c>
      <c r="IE73">
        <v>0.118258</v>
      </c>
      <c r="IF73">
        <v>0.43522</v>
      </c>
      <c r="IG73">
        <v>4.56421E-3</v>
      </c>
      <c r="IH73">
        <v>1.4838499999999999</v>
      </c>
      <c r="II73">
        <v>47.555799999999998</v>
      </c>
      <c r="IJ73">
        <v>0</v>
      </c>
      <c r="IK73">
        <v>49.175199999999997</v>
      </c>
    </row>
    <row r="74" spans="1:245" x14ac:dyDescent="0.25">
      <c r="A74" s="9">
        <v>42613.708715277775</v>
      </c>
      <c r="B74" t="s">
        <v>402</v>
      </c>
      <c r="C74" t="s">
        <v>787</v>
      </c>
      <c r="G74" t="s">
        <v>104</v>
      </c>
      <c r="H74" t="s">
        <v>105</v>
      </c>
      <c r="I74">
        <v>0.82</v>
      </c>
      <c r="J74">
        <v>47.0124</v>
      </c>
      <c r="K74">
        <v>21.6798</v>
      </c>
      <c r="L74">
        <v>5.8654500000000001</v>
      </c>
      <c r="M74">
        <v>141.255</v>
      </c>
      <c r="N74">
        <v>0</v>
      </c>
      <c r="O74">
        <v>0</v>
      </c>
      <c r="R74">
        <v>615.745</v>
      </c>
      <c r="S74">
        <v>1043.2</v>
      </c>
      <c r="T74">
        <v>2371.31</v>
      </c>
      <c r="U74">
        <v>151.51499999999999</v>
      </c>
      <c r="V74">
        <v>4350.5600000000004</v>
      </c>
      <c r="W74">
        <v>25.245100000000001</v>
      </c>
      <c r="X74">
        <v>0</v>
      </c>
      <c r="Y74">
        <v>0</v>
      </c>
      <c r="Z74">
        <v>0</v>
      </c>
      <c r="AA74">
        <v>117.807</v>
      </c>
      <c r="AB74">
        <v>0</v>
      </c>
      <c r="AC74">
        <v>45.121000000000002</v>
      </c>
      <c r="AD74">
        <v>0</v>
      </c>
      <c r="AE74">
        <v>0</v>
      </c>
      <c r="AF74">
        <v>188.173</v>
      </c>
      <c r="AG74">
        <v>0</v>
      </c>
      <c r="AH74">
        <v>0</v>
      </c>
      <c r="AI74">
        <v>0</v>
      </c>
      <c r="AJ74">
        <v>0</v>
      </c>
      <c r="AK74">
        <v>0</v>
      </c>
      <c r="AL74">
        <v>0</v>
      </c>
      <c r="AM74">
        <v>0</v>
      </c>
      <c r="AN74">
        <v>0</v>
      </c>
      <c r="AO74">
        <v>0</v>
      </c>
      <c r="AP74">
        <v>0</v>
      </c>
      <c r="AQ74">
        <v>1.8</v>
      </c>
      <c r="AR74">
        <v>0.33</v>
      </c>
      <c r="AS74">
        <v>1.1499999999999999</v>
      </c>
      <c r="AT74">
        <v>0</v>
      </c>
      <c r="AU74">
        <v>7.15</v>
      </c>
      <c r="AV74">
        <v>0</v>
      </c>
      <c r="AX74">
        <v>5.25</v>
      </c>
      <c r="AY74">
        <v>11.45</v>
      </c>
      <c r="AZ74">
        <v>19.71</v>
      </c>
      <c r="BA74">
        <v>1.2</v>
      </c>
      <c r="BB74">
        <v>48.04</v>
      </c>
      <c r="BC74">
        <v>10.43</v>
      </c>
      <c r="BQ74">
        <v>27.4451</v>
      </c>
      <c r="BR74">
        <v>12.108599999999999</v>
      </c>
      <c r="BS74">
        <v>141.255</v>
      </c>
      <c r="BT74">
        <v>0</v>
      </c>
      <c r="BU74">
        <v>0</v>
      </c>
      <c r="BV74">
        <v>615.745</v>
      </c>
      <c r="BW74">
        <v>1048.3699999999999</v>
      </c>
      <c r="BX74">
        <v>2371.31</v>
      </c>
      <c r="BY74">
        <v>151.51499999999999</v>
      </c>
      <c r="BZ74">
        <v>4367.75</v>
      </c>
      <c r="CA74">
        <v>31.9587</v>
      </c>
      <c r="CB74">
        <v>0</v>
      </c>
      <c r="CC74">
        <v>0</v>
      </c>
      <c r="CD74">
        <v>0</v>
      </c>
      <c r="CE74">
        <v>117.807</v>
      </c>
      <c r="CF74">
        <v>0</v>
      </c>
      <c r="CG74">
        <v>45.121000000000002</v>
      </c>
      <c r="CH74">
        <v>0</v>
      </c>
      <c r="CI74">
        <v>0</v>
      </c>
      <c r="CJ74">
        <v>194.887</v>
      </c>
      <c r="CK74">
        <v>0</v>
      </c>
      <c r="CL74">
        <v>0</v>
      </c>
      <c r="CM74">
        <v>0</v>
      </c>
      <c r="CN74">
        <v>0</v>
      </c>
      <c r="CO74">
        <v>0</v>
      </c>
      <c r="CP74">
        <v>0</v>
      </c>
      <c r="CQ74">
        <v>0</v>
      </c>
      <c r="CR74">
        <v>0</v>
      </c>
      <c r="CS74">
        <v>0</v>
      </c>
      <c r="CT74">
        <v>0</v>
      </c>
      <c r="CU74">
        <v>2.33</v>
      </c>
      <c r="CV74">
        <v>0.62</v>
      </c>
      <c r="CW74">
        <v>1.1499999999999999</v>
      </c>
      <c r="CX74">
        <v>0</v>
      </c>
      <c r="CY74">
        <v>7.15</v>
      </c>
      <c r="CZ74">
        <v>5.25</v>
      </c>
      <c r="DA74">
        <v>11.5</v>
      </c>
      <c r="DB74">
        <v>19.71</v>
      </c>
      <c r="DC74">
        <v>1.2</v>
      </c>
      <c r="DD74">
        <v>48.91</v>
      </c>
      <c r="DE74">
        <v>11.25</v>
      </c>
      <c r="DQ74" t="s">
        <v>716</v>
      </c>
      <c r="DR74" t="s">
        <v>717</v>
      </c>
      <c r="DS74" t="s">
        <v>22</v>
      </c>
      <c r="DT74">
        <v>2.8105999999999999E-2</v>
      </c>
      <c r="DU74">
        <v>2.6868599999999999E-2</v>
      </c>
      <c r="DV74">
        <v>1.77878</v>
      </c>
      <c r="DW74">
        <v>7.2888900000000003</v>
      </c>
      <c r="EG74">
        <v>21.6798</v>
      </c>
      <c r="EH74">
        <v>5.8654500000000001</v>
      </c>
      <c r="EI74">
        <v>141.255</v>
      </c>
      <c r="EJ74">
        <v>0</v>
      </c>
      <c r="EK74">
        <v>0</v>
      </c>
      <c r="EL74">
        <v>0</v>
      </c>
      <c r="EN74">
        <v>615.745</v>
      </c>
      <c r="EO74">
        <v>1043.2</v>
      </c>
      <c r="EP74">
        <v>2371.31</v>
      </c>
      <c r="EQ74">
        <v>151.51499999999999</v>
      </c>
      <c r="ER74">
        <v>4350.5600000000004</v>
      </c>
      <c r="ES74">
        <v>25.245100000000001</v>
      </c>
      <c r="ET74">
        <v>0</v>
      </c>
      <c r="EU74">
        <v>0</v>
      </c>
      <c r="EV74">
        <v>0</v>
      </c>
      <c r="EW74">
        <v>117.807</v>
      </c>
      <c r="EX74">
        <v>0</v>
      </c>
      <c r="EY74">
        <v>45.121000000000002</v>
      </c>
      <c r="EZ74">
        <v>0</v>
      </c>
      <c r="FA74">
        <v>0</v>
      </c>
      <c r="FB74">
        <v>188.173</v>
      </c>
      <c r="FC74">
        <v>0</v>
      </c>
      <c r="FD74">
        <v>0</v>
      </c>
      <c r="FE74">
        <v>0</v>
      </c>
      <c r="FF74">
        <v>0</v>
      </c>
      <c r="FG74">
        <v>0</v>
      </c>
      <c r="FH74">
        <v>0</v>
      </c>
      <c r="FI74">
        <v>0</v>
      </c>
      <c r="FJ74">
        <v>0</v>
      </c>
      <c r="FK74">
        <v>0</v>
      </c>
      <c r="FL74">
        <v>0</v>
      </c>
      <c r="FM74">
        <v>1.8</v>
      </c>
      <c r="FN74">
        <v>0.33</v>
      </c>
      <c r="FO74">
        <v>1.1499999999999999</v>
      </c>
      <c r="FP74">
        <v>0</v>
      </c>
      <c r="FQ74">
        <v>7.15</v>
      </c>
      <c r="FR74">
        <v>0</v>
      </c>
      <c r="FT74">
        <v>5.25</v>
      </c>
      <c r="FU74">
        <v>11.45</v>
      </c>
      <c r="FV74">
        <v>19.71</v>
      </c>
      <c r="FW74">
        <v>1.2</v>
      </c>
      <c r="FX74">
        <v>48.04</v>
      </c>
      <c r="FY74">
        <v>0</v>
      </c>
      <c r="FZ74">
        <v>4.6467300000000003E-2</v>
      </c>
      <c r="GA74">
        <v>1.61297E-2</v>
      </c>
      <c r="GB74">
        <v>0</v>
      </c>
      <c r="GC74">
        <v>0</v>
      </c>
      <c r="GD74">
        <v>0</v>
      </c>
      <c r="GF74">
        <v>9.1244199999999998E-2</v>
      </c>
      <c r="GG74">
        <v>0.139986</v>
      </c>
      <c r="GH74">
        <v>0.30218800000000001</v>
      </c>
      <c r="GI74">
        <v>1.3338300000000001E-2</v>
      </c>
      <c r="GJ74">
        <v>0.60935300000000003</v>
      </c>
      <c r="GK74">
        <v>84.307000000000002</v>
      </c>
      <c r="GL74">
        <v>76.9071</v>
      </c>
      <c r="GM74">
        <v>141.255</v>
      </c>
      <c r="GN74">
        <v>0</v>
      </c>
      <c r="GO74">
        <v>0</v>
      </c>
      <c r="GP74">
        <v>2615</v>
      </c>
      <c r="GQ74">
        <v>989.00099999999998</v>
      </c>
      <c r="GR74">
        <v>3267.2</v>
      </c>
      <c r="GS74">
        <v>327.5</v>
      </c>
      <c r="GT74">
        <v>7501.17</v>
      </c>
      <c r="GU74">
        <v>70.1601</v>
      </c>
      <c r="GV74">
        <v>0</v>
      </c>
      <c r="GW74">
        <v>0</v>
      </c>
      <c r="GX74">
        <v>0</v>
      </c>
      <c r="GY74">
        <v>172.755</v>
      </c>
      <c r="GZ74">
        <v>0</v>
      </c>
      <c r="HA74">
        <v>73.400000000000006</v>
      </c>
      <c r="HB74">
        <v>0</v>
      </c>
      <c r="HC74">
        <v>0</v>
      </c>
      <c r="HD74">
        <v>316.315</v>
      </c>
      <c r="HE74">
        <v>0</v>
      </c>
      <c r="HF74">
        <v>0</v>
      </c>
      <c r="HG74">
        <v>0</v>
      </c>
      <c r="HH74">
        <v>0</v>
      </c>
      <c r="HI74">
        <v>0</v>
      </c>
      <c r="HJ74">
        <v>0</v>
      </c>
      <c r="HK74">
        <v>0</v>
      </c>
      <c r="HL74">
        <v>0</v>
      </c>
      <c r="HM74">
        <v>0</v>
      </c>
      <c r="HN74">
        <v>0</v>
      </c>
      <c r="HO74">
        <v>5.27</v>
      </c>
      <c r="HP74">
        <v>4.29</v>
      </c>
      <c r="HQ74">
        <v>1.1499999999999999</v>
      </c>
      <c r="HR74">
        <v>0</v>
      </c>
      <c r="HS74">
        <v>10.48</v>
      </c>
      <c r="HT74">
        <v>22.47</v>
      </c>
      <c r="HU74">
        <v>12.55</v>
      </c>
      <c r="HV74">
        <v>27.22</v>
      </c>
      <c r="HW74">
        <v>2.5099999999999998</v>
      </c>
      <c r="HX74">
        <v>85.94</v>
      </c>
      <c r="HY74">
        <v>0</v>
      </c>
      <c r="HZ74">
        <v>0.31993500000000002</v>
      </c>
      <c r="IA74">
        <v>1.61297E-2</v>
      </c>
      <c r="IB74">
        <v>0</v>
      </c>
      <c r="IC74">
        <v>0</v>
      </c>
      <c r="ID74">
        <v>0.41129599999999999</v>
      </c>
      <c r="IE74">
        <v>0.118258</v>
      </c>
      <c r="IF74">
        <v>0.43522</v>
      </c>
      <c r="IG74">
        <v>4.56421E-3</v>
      </c>
      <c r="IH74">
        <v>1.3053999999999999</v>
      </c>
      <c r="II74">
        <v>47.0124</v>
      </c>
      <c r="IJ74">
        <v>0</v>
      </c>
      <c r="IK74">
        <v>47.863799999999998</v>
      </c>
    </row>
    <row r="75" spans="1:245" x14ac:dyDescent="0.25">
      <c r="A75" s="9">
        <v>42613.708726851852</v>
      </c>
      <c r="B75" t="s">
        <v>403</v>
      </c>
      <c r="C75" t="s">
        <v>788</v>
      </c>
      <c r="G75" t="s">
        <v>104</v>
      </c>
      <c r="H75" t="s">
        <v>105</v>
      </c>
      <c r="I75">
        <v>2.2000000000000002</v>
      </c>
      <c r="J75">
        <v>43.704099999999997</v>
      </c>
      <c r="K75">
        <v>35.813400000000001</v>
      </c>
      <c r="L75">
        <v>292.75799999999998</v>
      </c>
      <c r="M75">
        <v>141.255</v>
      </c>
      <c r="N75">
        <v>0</v>
      </c>
      <c r="O75">
        <v>0</v>
      </c>
      <c r="R75">
        <v>615.745</v>
      </c>
      <c r="S75">
        <v>1060.67</v>
      </c>
      <c r="T75">
        <v>2371.31</v>
      </c>
      <c r="U75">
        <v>151.51499999999999</v>
      </c>
      <c r="V75">
        <v>4669.0600000000004</v>
      </c>
      <c r="W75">
        <v>41.704700000000003</v>
      </c>
      <c r="X75">
        <v>0</v>
      </c>
      <c r="Y75">
        <v>0</v>
      </c>
      <c r="Z75">
        <v>0</v>
      </c>
      <c r="AA75">
        <v>114.69199999999999</v>
      </c>
      <c r="AB75">
        <v>0</v>
      </c>
      <c r="AC75">
        <v>45.121000000000002</v>
      </c>
      <c r="AD75">
        <v>0</v>
      </c>
      <c r="AE75">
        <v>0</v>
      </c>
      <c r="AF75">
        <v>201.518</v>
      </c>
      <c r="AG75">
        <v>0</v>
      </c>
      <c r="AH75">
        <v>0</v>
      </c>
      <c r="AI75">
        <v>0</v>
      </c>
      <c r="AJ75">
        <v>0</v>
      </c>
      <c r="AK75">
        <v>0</v>
      </c>
      <c r="AL75">
        <v>0</v>
      </c>
      <c r="AM75">
        <v>0</v>
      </c>
      <c r="AN75">
        <v>0</v>
      </c>
      <c r="AO75">
        <v>0</v>
      </c>
      <c r="AP75">
        <v>0</v>
      </c>
      <c r="AQ75">
        <v>3.14</v>
      </c>
      <c r="AR75">
        <v>6.57</v>
      </c>
      <c r="AS75">
        <v>1.1100000000000001</v>
      </c>
      <c r="AT75">
        <v>0</v>
      </c>
      <c r="AU75">
        <v>7.1</v>
      </c>
      <c r="AV75">
        <v>0</v>
      </c>
      <c r="AX75">
        <v>5.04</v>
      </c>
      <c r="AY75">
        <v>11.37</v>
      </c>
      <c r="AZ75">
        <v>18.989999999999998</v>
      </c>
      <c r="BA75">
        <v>1.1499999999999999</v>
      </c>
      <c r="BB75">
        <v>54.47</v>
      </c>
      <c r="BC75">
        <v>17.920000000000002</v>
      </c>
      <c r="BQ75">
        <v>43.640999999999998</v>
      </c>
      <c r="BR75">
        <v>358.95299999999997</v>
      </c>
      <c r="BS75">
        <v>141.255</v>
      </c>
      <c r="BT75">
        <v>0</v>
      </c>
      <c r="BU75">
        <v>0</v>
      </c>
      <c r="BV75">
        <v>615.745</v>
      </c>
      <c r="BW75">
        <v>1066.3800000000001</v>
      </c>
      <c r="BX75">
        <v>2371.31</v>
      </c>
      <c r="BY75">
        <v>151.51499999999999</v>
      </c>
      <c r="BZ75">
        <v>4748.8</v>
      </c>
      <c r="CA75">
        <v>50.819899999999997</v>
      </c>
      <c r="CB75">
        <v>0</v>
      </c>
      <c r="CC75">
        <v>0</v>
      </c>
      <c r="CD75">
        <v>0</v>
      </c>
      <c r="CE75">
        <v>114.69199999999999</v>
      </c>
      <c r="CF75">
        <v>0</v>
      </c>
      <c r="CG75">
        <v>45.121000000000002</v>
      </c>
      <c r="CH75">
        <v>0</v>
      </c>
      <c r="CI75">
        <v>0</v>
      </c>
      <c r="CJ75">
        <v>210.63300000000001</v>
      </c>
      <c r="CK75">
        <v>0</v>
      </c>
      <c r="CL75">
        <v>0</v>
      </c>
      <c r="CM75">
        <v>0</v>
      </c>
      <c r="CN75">
        <v>0</v>
      </c>
      <c r="CO75">
        <v>0</v>
      </c>
      <c r="CP75">
        <v>0</v>
      </c>
      <c r="CQ75">
        <v>0</v>
      </c>
      <c r="CR75">
        <v>0</v>
      </c>
      <c r="CS75">
        <v>0</v>
      </c>
      <c r="CT75">
        <v>0</v>
      </c>
      <c r="CU75">
        <v>3.87</v>
      </c>
      <c r="CV75">
        <v>8.0399999999999991</v>
      </c>
      <c r="CW75">
        <v>1.1100000000000001</v>
      </c>
      <c r="CX75">
        <v>0</v>
      </c>
      <c r="CY75">
        <v>7.1</v>
      </c>
      <c r="CZ75">
        <v>5.04</v>
      </c>
      <c r="DA75">
        <v>11.42</v>
      </c>
      <c r="DB75">
        <v>18.989999999999998</v>
      </c>
      <c r="DC75">
        <v>1.1499999999999999</v>
      </c>
      <c r="DD75">
        <v>56.72</v>
      </c>
      <c r="DE75">
        <v>20.12</v>
      </c>
      <c r="DQ75" t="s">
        <v>716</v>
      </c>
      <c r="DR75" t="s">
        <v>717</v>
      </c>
      <c r="DS75" t="s">
        <v>22</v>
      </c>
      <c r="DT75">
        <v>0.16497600000000001</v>
      </c>
      <c r="DU75">
        <v>0.163803</v>
      </c>
      <c r="DV75">
        <v>3.96685</v>
      </c>
      <c r="DW75">
        <v>10.9344</v>
      </c>
      <c r="EG75">
        <v>35.813400000000001</v>
      </c>
      <c r="EH75">
        <v>292.75799999999998</v>
      </c>
      <c r="EI75">
        <v>141.255</v>
      </c>
      <c r="EJ75">
        <v>0</v>
      </c>
      <c r="EK75">
        <v>0</v>
      </c>
      <c r="EL75">
        <v>0</v>
      </c>
      <c r="EN75">
        <v>615.745</v>
      </c>
      <c r="EO75">
        <v>1060.67</v>
      </c>
      <c r="EP75">
        <v>2371.31</v>
      </c>
      <c r="EQ75">
        <v>151.51499999999999</v>
      </c>
      <c r="ER75">
        <v>4669.0600000000004</v>
      </c>
      <c r="ES75">
        <v>41.704700000000003</v>
      </c>
      <c r="ET75">
        <v>0</v>
      </c>
      <c r="EU75">
        <v>0</v>
      </c>
      <c r="EV75">
        <v>0</v>
      </c>
      <c r="EW75">
        <v>114.69199999999999</v>
      </c>
      <c r="EX75">
        <v>0</v>
      </c>
      <c r="EY75">
        <v>45.121000000000002</v>
      </c>
      <c r="EZ75">
        <v>0</v>
      </c>
      <c r="FA75">
        <v>0</v>
      </c>
      <c r="FB75">
        <v>201.518</v>
      </c>
      <c r="FC75">
        <v>0</v>
      </c>
      <c r="FD75">
        <v>0</v>
      </c>
      <c r="FE75">
        <v>0</v>
      </c>
      <c r="FF75">
        <v>0</v>
      </c>
      <c r="FG75">
        <v>0</v>
      </c>
      <c r="FH75">
        <v>0</v>
      </c>
      <c r="FI75">
        <v>0</v>
      </c>
      <c r="FJ75">
        <v>0</v>
      </c>
      <c r="FK75">
        <v>0</v>
      </c>
      <c r="FL75">
        <v>0</v>
      </c>
      <c r="FM75">
        <v>3.14</v>
      </c>
      <c r="FN75">
        <v>6.57</v>
      </c>
      <c r="FO75">
        <v>1.1100000000000001</v>
      </c>
      <c r="FP75">
        <v>0</v>
      </c>
      <c r="FQ75">
        <v>7.1</v>
      </c>
      <c r="FR75">
        <v>0</v>
      </c>
      <c r="FT75">
        <v>5.04</v>
      </c>
      <c r="FU75">
        <v>11.37</v>
      </c>
      <c r="FV75">
        <v>18.989999999999998</v>
      </c>
      <c r="FW75">
        <v>1.1499999999999999</v>
      </c>
      <c r="FX75">
        <v>54.47</v>
      </c>
      <c r="FY75">
        <v>0</v>
      </c>
      <c r="FZ75">
        <v>0.59690699999999997</v>
      </c>
      <c r="GA75">
        <v>1.61297E-2</v>
      </c>
      <c r="GB75">
        <v>0</v>
      </c>
      <c r="GC75">
        <v>0</v>
      </c>
      <c r="GD75">
        <v>0</v>
      </c>
      <c r="GF75">
        <v>9.1244199999999998E-2</v>
      </c>
      <c r="GG75">
        <v>0.14626500000000001</v>
      </c>
      <c r="GH75">
        <v>0.30218800000000001</v>
      </c>
      <c r="GI75">
        <v>1.3338300000000001E-2</v>
      </c>
      <c r="GJ75">
        <v>1.1660699999999999</v>
      </c>
      <c r="GK75">
        <v>155.221</v>
      </c>
      <c r="GL75">
        <v>963.40599999999995</v>
      </c>
      <c r="GM75">
        <v>141.255</v>
      </c>
      <c r="GN75">
        <v>0</v>
      </c>
      <c r="GO75">
        <v>0</v>
      </c>
      <c r="GP75">
        <v>2615</v>
      </c>
      <c r="GQ75">
        <v>989.00099999999998</v>
      </c>
      <c r="GR75">
        <v>3267.2</v>
      </c>
      <c r="GS75">
        <v>327.5</v>
      </c>
      <c r="GT75">
        <v>8458.58</v>
      </c>
      <c r="GU75">
        <v>129.179</v>
      </c>
      <c r="GV75">
        <v>0</v>
      </c>
      <c r="GW75">
        <v>0</v>
      </c>
      <c r="GX75">
        <v>0</v>
      </c>
      <c r="GY75">
        <v>169.65</v>
      </c>
      <c r="GZ75">
        <v>0</v>
      </c>
      <c r="HA75">
        <v>73.400000000000006</v>
      </c>
      <c r="HB75">
        <v>0</v>
      </c>
      <c r="HC75">
        <v>0</v>
      </c>
      <c r="HD75">
        <v>372.22899999999998</v>
      </c>
      <c r="HE75">
        <v>0</v>
      </c>
      <c r="HF75">
        <v>0</v>
      </c>
      <c r="HG75">
        <v>0</v>
      </c>
      <c r="HH75">
        <v>0</v>
      </c>
      <c r="HI75">
        <v>0</v>
      </c>
      <c r="HJ75">
        <v>0</v>
      </c>
      <c r="HK75">
        <v>0</v>
      </c>
      <c r="HL75">
        <v>0</v>
      </c>
      <c r="HM75">
        <v>0</v>
      </c>
      <c r="HN75">
        <v>0</v>
      </c>
      <c r="HO75">
        <v>10.07</v>
      </c>
      <c r="HP75">
        <v>25.89</v>
      </c>
      <c r="HQ75">
        <v>1.1100000000000001</v>
      </c>
      <c r="HR75">
        <v>0</v>
      </c>
      <c r="HS75">
        <v>10.5</v>
      </c>
      <c r="HT75">
        <v>21.57</v>
      </c>
      <c r="HU75">
        <v>12.33</v>
      </c>
      <c r="HV75">
        <v>26.23</v>
      </c>
      <c r="HW75">
        <v>2.39</v>
      </c>
      <c r="HX75">
        <v>110.09</v>
      </c>
      <c r="HY75">
        <v>0</v>
      </c>
      <c r="HZ75">
        <v>2.1878299999999999</v>
      </c>
      <c r="IA75">
        <v>1.61297E-2</v>
      </c>
      <c r="IB75">
        <v>0</v>
      </c>
      <c r="IC75">
        <v>0</v>
      </c>
      <c r="ID75">
        <v>0.41129599999999999</v>
      </c>
      <c r="IE75">
        <v>0.118258</v>
      </c>
      <c r="IF75">
        <v>0.43522</v>
      </c>
      <c r="IG75">
        <v>4.56421E-3</v>
      </c>
      <c r="IH75">
        <v>3.1732999999999998</v>
      </c>
      <c r="II75">
        <v>43.704099999999997</v>
      </c>
      <c r="IJ75">
        <v>0</v>
      </c>
      <c r="IK75">
        <v>45.509399999999999</v>
      </c>
    </row>
    <row r="76" spans="1:245" x14ac:dyDescent="0.25">
      <c r="A76" s="9">
        <v>42613.708831018521</v>
      </c>
      <c r="B76" t="s">
        <v>404</v>
      </c>
      <c r="C76" t="s">
        <v>789</v>
      </c>
      <c r="G76" t="s">
        <v>104</v>
      </c>
      <c r="H76" t="s">
        <v>105</v>
      </c>
      <c r="I76">
        <v>3.86</v>
      </c>
      <c r="J76">
        <v>43.036999999999999</v>
      </c>
      <c r="K76">
        <v>58.634900000000002</v>
      </c>
      <c r="L76">
        <v>566.58000000000004</v>
      </c>
      <c r="M76">
        <v>141.255</v>
      </c>
      <c r="N76">
        <v>0</v>
      </c>
      <c r="O76">
        <v>0</v>
      </c>
      <c r="R76">
        <v>615.745</v>
      </c>
      <c r="S76">
        <v>1059.73</v>
      </c>
      <c r="T76">
        <v>2371.31</v>
      </c>
      <c r="U76">
        <v>151.51499999999999</v>
      </c>
      <c r="V76">
        <v>4964.76</v>
      </c>
      <c r="W76">
        <v>68.300799999999995</v>
      </c>
      <c r="X76">
        <v>0</v>
      </c>
      <c r="Y76">
        <v>0</v>
      </c>
      <c r="Z76">
        <v>0</v>
      </c>
      <c r="AA76">
        <v>114.47499999999999</v>
      </c>
      <c r="AB76">
        <v>0</v>
      </c>
      <c r="AC76">
        <v>45.121000000000002</v>
      </c>
      <c r="AD76">
        <v>0</v>
      </c>
      <c r="AE76">
        <v>0</v>
      </c>
      <c r="AF76">
        <v>227.89699999999999</v>
      </c>
      <c r="AG76">
        <v>0</v>
      </c>
      <c r="AH76">
        <v>0</v>
      </c>
      <c r="AI76">
        <v>0</v>
      </c>
      <c r="AJ76">
        <v>0</v>
      </c>
      <c r="AK76">
        <v>0</v>
      </c>
      <c r="AL76">
        <v>0</v>
      </c>
      <c r="AM76">
        <v>0</v>
      </c>
      <c r="AN76">
        <v>0</v>
      </c>
      <c r="AO76">
        <v>0</v>
      </c>
      <c r="AP76">
        <v>0</v>
      </c>
      <c r="AQ76">
        <v>5.0999999999999996</v>
      </c>
      <c r="AR76">
        <v>15.53</v>
      </c>
      <c r="AS76">
        <v>1.1000000000000001</v>
      </c>
      <c r="AT76">
        <v>0</v>
      </c>
      <c r="AU76">
        <v>7.1</v>
      </c>
      <c r="AV76">
        <v>0</v>
      </c>
      <c r="AX76">
        <v>4.97</v>
      </c>
      <c r="AY76">
        <v>11.28</v>
      </c>
      <c r="AZ76">
        <v>18.77</v>
      </c>
      <c r="BA76">
        <v>1.1299999999999999</v>
      </c>
      <c r="BB76">
        <v>64.98</v>
      </c>
      <c r="BC76">
        <v>28.83</v>
      </c>
      <c r="BQ76">
        <v>67.635099999999994</v>
      </c>
      <c r="BR76">
        <v>684.26400000000001</v>
      </c>
      <c r="BS76">
        <v>141.255</v>
      </c>
      <c r="BT76">
        <v>0</v>
      </c>
      <c r="BU76">
        <v>0</v>
      </c>
      <c r="BV76">
        <v>615.745</v>
      </c>
      <c r="BW76">
        <v>1066.08</v>
      </c>
      <c r="BX76">
        <v>2371.31</v>
      </c>
      <c r="BY76">
        <v>151.51499999999999</v>
      </c>
      <c r="BZ76">
        <v>5097.8</v>
      </c>
      <c r="CA76">
        <v>78.784800000000004</v>
      </c>
      <c r="CB76">
        <v>0</v>
      </c>
      <c r="CC76">
        <v>0</v>
      </c>
      <c r="CD76">
        <v>0</v>
      </c>
      <c r="CE76">
        <v>114.47499999999999</v>
      </c>
      <c r="CF76">
        <v>0</v>
      </c>
      <c r="CG76">
        <v>45.121000000000002</v>
      </c>
      <c r="CH76">
        <v>0</v>
      </c>
      <c r="CI76">
        <v>0</v>
      </c>
      <c r="CJ76">
        <v>238.381</v>
      </c>
      <c r="CK76">
        <v>0</v>
      </c>
      <c r="CL76">
        <v>0</v>
      </c>
      <c r="CM76">
        <v>0</v>
      </c>
      <c r="CN76">
        <v>0</v>
      </c>
      <c r="CO76">
        <v>0</v>
      </c>
      <c r="CP76">
        <v>0</v>
      </c>
      <c r="CQ76">
        <v>0</v>
      </c>
      <c r="CR76">
        <v>0</v>
      </c>
      <c r="CS76">
        <v>0</v>
      </c>
      <c r="CT76">
        <v>0</v>
      </c>
      <c r="CU76">
        <v>5.94</v>
      </c>
      <c r="CV76">
        <v>18.55</v>
      </c>
      <c r="CW76">
        <v>1.1000000000000001</v>
      </c>
      <c r="CX76">
        <v>0</v>
      </c>
      <c r="CY76">
        <v>7.1</v>
      </c>
      <c r="CZ76">
        <v>4.97</v>
      </c>
      <c r="DA76">
        <v>11.34</v>
      </c>
      <c r="DB76">
        <v>18.77</v>
      </c>
      <c r="DC76">
        <v>1.1299999999999999</v>
      </c>
      <c r="DD76">
        <v>68.900000000000006</v>
      </c>
      <c r="DE76">
        <v>32.69</v>
      </c>
      <c r="DQ76" t="s">
        <v>716</v>
      </c>
      <c r="DR76" t="s">
        <v>717</v>
      </c>
      <c r="DS76" t="s">
        <v>22</v>
      </c>
      <c r="DT76">
        <v>0.266565</v>
      </c>
      <c r="DU76">
        <v>0.26546599999999998</v>
      </c>
      <c r="DV76">
        <v>5.6894</v>
      </c>
      <c r="DW76">
        <v>11.8079</v>
      </c>
      <c r="EG76">
        <v>58.634900000000002</v>
      </c>
      <c r="EH76">
        <v>566.58000000000004</v>
      </c>
      <c r="EI76">
        <v>141.255</v>
      </c>
      <c r="EJ76">
        <v>0</v>
      </c>
      <c r="EK76">
        <v>0</v>
      </c>
      <c r="EL76">
        <v>0</v>
      </c>
      <c r="EN76">
        <v>615.745</v>
      </c>
      <c r="EO76">
        <v>1059.73</v>
      </c>
      <c r="EP76">
        <v>2371.31</v>
      </c>
      <c r="EQ76">
        <v>151.51499999999999</v>
      </c>
      <c r="ER76">
        <v>4964.76</v>
      </c>
      <c r="ES76">
        <v>68.300799999999995</v>
      </c>
      <c r="ET76">
        <v>0</v>
      </c>
      <c r="EU76">
        <v>0</v>
      </c>
      <c r="EV76">
        <v>0</v>
      </c>
      <c r="EW76">
        <v>114.47499999999999</v>
      </c>
      <c r="EX76">
        <v>0</v>
      </c>
      <c r="EY76">
        <v>45.121000000000002</v>
      </c>
      <c r="EZ76">
        <v>0</v>
      </c>
      <c r="FA76">
        <v>0</v>
      </c>
      <c r="FB76">
        <v>227.89699999999999</v>
      </c>
      <c r="FC76">
        <v>0</v>
      </c>
      <c r="FD76">
        <v>0</v>
      </c>
      <c r="FE76">
        <v>0</v>
      </c>
      <c r="FF76">
        <v>0</v>
      </c>
      <c r="FG76">
        <v>0</v>
      </c>
      <c r="FH76">
        <v>0</v>
      </c>
      <c r="FI76">
        <v>0</v>
      </c>
      <c r="FJ76">
        <v>0</v>
      </c>
      <c r="FK76">
        <v>0</v>
      </c>
      <c r="FL76">
        <v>0</v>
      </c>
      <c r="FM76">
        <v>5.0999999999999996</v>
      </c>
      <c r="FN76">
        <v>15.53</v>
      </c>
      <c r="FO76">
        <v>1.1000000000000001</v>
      </c>
      <c r="FP76">
        <v>0</v>
      </c>
      <c r="FQ76">
        <v>7.1</v>
      </c>
      <c r="FR76">
        <v>0</v>
      </c>
      <c r="FT76">
        <v>4.97</v>
      </c>
      <c r="FU76">
        <v>11.28</v>
      </c>
      <c r="FV76">
        <v>18.77</v>
      </c>
      <c r="FW76">
        <v>1.1299999999999999</v>
      </c>
      <c r="FX76">
        <v>64.98</v>
      </c>
      <c r="FY76">
        <v>0</v>
      </c>
      <c r="FZ76">
        <v>1.3655299999999999</v>
      </c>
      <c r="GA76">
        <v>1.61297E-2</v>
      </c>
      <c r="GB76">
        <v>0</v>
      </c>
      <c r="GC76">
        <v>0</v>
      </c>
      <c r="GD76">
        <v>0</v>
      </c>
      <c r="GF76">
        <v>9.1244199999999998E-2</v>
      </c>
      <c r="GG76">
        <v>0.14945600000000001</v>
      </c>
      <c r="GH76">
        <v>0.30218800000000001</v>
      </c>
      <c r="GI76">
        <v>1.3338300000000001E-2</v>
      </c>
      <c r="GJ76">
        <v>1.9378899999999999</v>
      </c>
      <c r="GK76">
        <v>218.43799999999999</v>
      </c>
      <c r="GL76">
        <v>1765</v>
      </c>
      <c r="GM76">
        <v>141.255</v>
      </c>
      <c r="GN76">
        <v>0</v>
      </c>
      <c r="GO76">
        <v>0</v>
      </c>
      <c r="GP76">
        <v>2615</v>
      </c>
      <c r="GQ76">
        <v>989.00099999999998</v>
      </c>
      <c r="GR76">
        <v>3267.2</v>
      </c>
      <c r="GS76">
        <v>327.5</v>
      </c>
      <c r="GT76">
        <v>9323.39</v>
      </c>
      <c r="GU76">
        <v>181.846</v>
      </c>
      <c r="GV76">
        <v>0</v>
      </c>
      <c r="GW76">
        <v>0</v>
      </c>
      <c r="GX76">
        <v>0</v>
      </c>
      <c r="GY76">
        <v>169.404</v>
      </c>
      <c r="GZ76">
        <v>0</v>
      </c>
      <c r="HA76">
        <v>73.400000000000006</v>
      </c>
      <c r="HB76">
        <v>0</v>
      </c>
      <c r="HC76">
        <v>0</v>
      </c>
      <c r="HD76">
        <v>424.65</v>
      </c>
      <c r="HE76">
        <v>0</v>
      </c>
      <c r="HF76">
        <v>0</v>
      </c>
      <c r="HG76">
        <v>0</v>
      </c>
      <c r="HH76">
        <v>0</v>
      </c>
      <c r="HI76">
        <v>0</v>
      </c>
      <c r="HJ76">
        <v>0</v>
      </c>
      <c r="HK76">
        <v>0</v>
      </c>
      <c r="HL76">
        <v>0</v>
      </c>
      <c r="HM76">
        <v>0</v>
      </c>
      <c r="HN76">
        <v>0</v>
      </c>
      <c r="HO76">
        <v>14.06</v>
      </c>
      <c r="HP76">
        <v>48.69</v>
      </c>
      <c r="HQ76">
        <v>1.1000000000000001</v>
      </c>
      <c r="HR76">
        <v>0</v>
      </c>
      <c r="HS76">
        <v>10.5</v>
      </c>
      <c r="HT76">
        <v>21.33</v>
      </c>
      <c r="HU76">
        <v>12.25</v>
      </c>
      <c r="HV76">
        <v>25.98</v>
      </c>
      <c r="HW76">
        <v>2.35</v>
      </c>
      <c r="HX76">
        <v>136.26</v>
      </c>
      <c r="HY76">
        <v>0</v>
      </c>
      <c r="HZ76">
        <v>3.50705</v>
      </c>
      <c r="IA76">
        <v>1.61297E-2</v>
      </c>
      <c r="IB76">
        <v>0</v>
      </c>
      <c r="IC76">
        <v>0</v>
      </c>
      <c r="ID76">
        <v>0.41129599999999999</v>
      </c>
      <c r="IE76">
        <v>0.118258</v>
      </c>
      <c r="IF76">
        <v>0.43522</v>
      </c>
      <c r="IG76">
        <v>4.56421E-3</v>
      </c>
      <c r="IH76">
        <v>4.4925100000000002</v>
      </c>
      <c r="II76">
        <v>43.036999999999999</v>
      </c>
      <c r="IJ76">
        <v>0</v>
      </c>
      <c r="IK76">
        <v>45.633200000000002</v>
      </c>
    </row>
    <row r="77" spans="1:245" x14ac:dyDescent="0.25">
      <c r="A77" s="9">
        <v>42613.708831018521</v>
      </c>
      <c r="B77" t="s">
        <v>405</v>
      </c>
      <c r="C77" t="s">
        <v>790</v>
      </c>
      <c r="G77" t="s">
        <v>104</v>
      </c>
      <c r="H77" t="s">
        <v>105</v>
      </c>
      <c r="I77">
        <v>4.08</v>
      </c>
      <c r="J77">
        <v>41.389699999999998</v>
      </c>
      <c r="K77">
        <v>68.137100000000004</v>
      </c>
      <c r="L77">
        <v>701.36300000000006</v>
      </c>
      <c r="M77">
        <v>141.255</v>
      </c>
      <c r="N77">
        <v>0</v>
      </c>
      <c r="O77">
        <v>0</v>
      </c>
      <c r="R77">
        <v>615.745</v>
      </c>
      <c r="S77">
        <v>1063.19</v>
      </c>
      <c r="T77">
        <v>2371.31</v>
      </c>
      <c r="U77">
        <v>151.51499999999999</v>
      </c>
      <c r="V77">
        <v>5112.51</v>
      </c>
      <c r="W77">
        <v>79.373199999999997</v>
      </c>
      <c r="X77">
        <v>0</v>
      </c>
      <c r="Y77">
        <v>0</v>
      </c>
      <c r="Z77">
        <v>0</v>
      </c>
      <c r="AA77">
        <v>113.613</v>
      </c>
      <c r="AB77">
        <v>0</v>
      </c>
      <c r="AC77">
        <v>45.121000000000002</v>
      </c>
      <c r="AD77">
        <v>0</v>
      </c>
      <c r="AE77">
        <v>0</v>
      </c>
      <c r="AF77">
        <v>238.107</v>
      </c>
      <c r="AG77">
        <v>0</v>
      </c>
      <c r="AH77">
        <v>0</v>
      </c>
      <c r="AI77">
        <v>0</v>
      </c>
      <c r="AJ77">
        <v>0</v>
      </c>
      <c r="AK77">
        <v>0</v>
      </c>
      <c r="AL77">
        <v>0</v>
      </c>
      <c r="AM77">
        <v>0</v>
      </c>
      <c r="AN77">
        <v>0</v>
      </c>
      <c r="AO77">
        <v>0</v>
      </c>
      <c r="AP77">
        <v>0</v>
      </c>
      <c r="AQ77">
        <v>5.91</v>
      </c>
      <c r="AR77">
        <v>15.44</v>
      </c>
      <c r="AS77">
        <v>1.1000000000000001</v>
      </c>
      <c r="AT77">
        <v>0</v>
      </c>
      <c r="AU77">
        <v>7.06</v>
      </c>
      <c r="AV77">
        <v>0</v>
      </c>
      <c r="AX77">
        <v>4.91</v>
      </c>
      <c r="AY77">
        <v>11.29</v>
      </c>
      <c r="AZ77">
        <v>18.7</v>
      </c>
      <c r="BA77">
        <v>1.1200000000000001</v>
      </c>
      <c r="BB77">
        <v>65.53</v>
      </c>
      <c r="BC77">
        <v>29.51</v>
      </c>
      <c r="BQ77">
        <v>79.014200000000002</v>
      </c>
      <c r="BR77">
        <v>862.23699999999997</v>
      </c>
      <c r="BS77">
        <v>141.255</v>
      </c>
      <c r="BT77">
        <v>0</v>
      </c>
      <c r="BU77">
        <v>0</v>
      </c>
      <c r="BV77">
        <v>615.745</v>
      </c>
      <c r="BW77">
        <v>1069.01</v>
      </c>
      <c r="BX77">
        <v>2371.31</v>
      </c>
      <c r="BY77">
        <v>151.51499999999999</v>
      </c>
      <c r="BZ77">
        <v>5290.08</v>
      </c>
      <c r="CA77">
        <v>92.043999999999997</v>
      </c>
      <c r="CB77">
        <v>0</v>
      </c>
      <c r="CC77">
        <v>0</v>
      </c>
      <c r="CD77">
        <v>0</v>
      </c>
      <c r="CE77">
        <v>113.613</v>
      </c>
      <c r="CF77">
        <v>0</v>
      </c>
      <c r="CG77">
        <v>45.121000000000002</v>
      </c>
      <c r="CH77">
        <v>0</v>
      </c>
      <c r="CI77">
        <v>0</v>
      </c>
      <c r="CJ77">
        <v>250.77799999999999</v>
      </c>
      <c r="CK77">
        <v>0</v>
      </c>
      <c r="CL77">
        <v>0</v>
      </c>
      <c r="CM77">
        <v>0</v>
      </c>
      <c r="CN77">
        <v>0</v>
      </c>
      <c r="CO77">
        <v>0</v>
      </c>
      <c r="CP77">
        <v>0</v>
      </c>
      <c r="CQ77">
        <v>0</v>
      </c>
      <c r="CR77">
        <v>0</v>
      </c>
      <c r="CS77">
        <v>0</v>
      </c>
      <c r="CT77">
        <v>0</v>
      </c>
      <c r="CU77">
        <v>6.93</v>
      </c>
      <c r="CV77">
        <v>18.5</v>
      </c>
      <c r="CW77">
        <v>1.1000000000000001</v>
      </c>
      <c r="CX77">
        <v>0</v>
      </c>
      <c r="CY77">
        <v>7.06</v>
      </c>
      <c r="CZ77">
        <v>4.91</v>
      </c>
      <c r="DA77">
        <v>11.34</v>
      </c>
      <c r="DB77">
        <v>18.7</v>
      </c>
      <c r="DC77">
        <v>1.1200000000000001</v>
      </c>
      <c r="DD77">
        <v>69.66</v>
      </c>
      <c r="DE77">
        <v>33.590000000000003</v>
      </c>
      <c r="DQ77" t="s">
        <v>716</v>
      </c>
      <c r="DR77" t="s">
        <v>717</v>
      </c>
      <c r="DS77" t="s">
        <v>22</v>
      </c>
      <c r="DT77">
        <v>0.23181599999999999</v>
      </c>
      <c r="DU77">
        <v>0.23086000000000001</v>
      </c>
      <c r="DV77">
        <v>5.9287999999999998</v>
      </c>
      <c r="DW77">
        <v>12.1465</v>
      </c>
      <c r="EG77">
        <v>68.137100000000004</v>
      </c>
      <c r="EH77">
        <v>701.36300000000006</v>
      </c>
      <c r="EI77">
        <v>141.255</v>
      </c>
      <c r="EJ77">
        <v>0</v>
      </c>
      <c r="EK77">
        <v>0</v>
      </c>
      <c r="EL77">
        <v>0</v>
      </c>
      <c r="EN77">
        <v>615.745</v>
      </c>
      <c r="EO77">
        <v>1063.19</v>
      </c>
      <c r="EP77">
        <v>2371.31</v>
      </c>
      <c r="EQ77">
        <v>151.51499999999999</v>
      </c>
      <c r="ER77">
        <v>5112.51</v>
      </c>
      <c r="ES77">
        <v>79.373199999999997</v>
      </c>
      <c r="ET77">
        <v>0</v>
      </c>
      <c r="EU77">
        <v>0</v>
      </c>
      <c r="EV77">
        <v>0</v>
      </c>
      <c r="EW77">
        <v>113.613</v>
      </c>
      <c r="EX77">
        <v>0</v>
      </c>
      <c r="EY77">
        <v>45.121000000000002</v>
      </c>
      <c r="EZ77">
        <v>0</v>
      </c>
      <c r="FA77">
        <v>0</v>
      </c>
      <c r="FB77">
        <v>238.107</v>
      </c>
      <c r="FC77">
        <v>0</v>
      </c>
      <c r="FD77">
        <v>0</v>
      </c>
      <c r="FE77">
        <v>0</v>
      </c>
      <c r="FF77">
        <v>0</v>
      </c>
      <c r="FG77">
        <v>0</v>
      </c>
      <c r="FH77">
        <v>0</v>
      </c>
      <c r="FI77">
        <v>0</v>
      </c>
      <c r="FJ77">
        <v>0</v>
      </c>
      <c r="FK77">
        <v>0</v>
      </c>
      <c r="FL77">
        <v>0</v>
      </c>
      <c r="FM77">
        <v>5.91</v>
      </c>
      <c r="FN77">
        <v>15.44</v>
      </c>
      <c r="FO77">
        <v>1.1000000000000001</v>
      </c>
      <c r="FP77">
        <v>0</v>
      </c>
      <c r="FQ77">
        <v>7.06</v>
      </c>
      <c r="FR77">
        <v>0</v>
      </c>
      <c r="FT77">
        <v>4.91</v>
      </c>
      <c r="FU77">
        <v>11.29</v>
      </c>
      <c r="FV77">
        <v>18.7</v>
      </c>
      <c r="FW77">
        <v>1.1200000000000001</v>
      </c>
      <c r="FX77">
        <v>65.53</v>
      </c>
      <c r="FY77">
        <v>0</v>
      </c>
      <c r="FZ77">
        <v>1.4214199999999999</v>
      </c>
      <c r="GA77">
        <v>1.61297E-2</v>
      </c>
      <c r="GB77">
        <v>0</v>
      </c>
      <c r="GC77">
        <v>0</v>
      </c>
      <c r="GD77">
        <v>0</v>
      </c>
      <c r="GF77">
        <v>9.1244199999999998E-2</v>
      </c>
      <c r="GG77">
        <v>0.15032100000000001</v>
      </c>
      <c r="GH77">
        <v>0.30218800000000001</v>
      </c>
      <c r="GI77">
        <v>1.3338300000000001E-2</v>
      </c>
      <c r="GJ77">
        <v>1.99464</v>
      </c>
      <c r="GK77">
        <v>247.03299999999999</v>
      </c>
      <c r="GL77">
        <v>2424.92</v>
      </c>
      <c r="GM77">
        <v>141.255</v>
      </c>
      <c r="GN77">
        <v>0</v>
      </c>
      <c r="GO77">
        <v>0</v>
      </c>
      <c r="GP77">
        <v>2615</v>
      </c>
      <c r="GQ77">
        <v>989.00099999999998</v>
      </c>
      <c r="GR77">
        <v>3267.2</v>
      </c>
      <c r="GS77">
        <v>327.5</v>
      </c>
      <c r="GT77">
        <v>10011.9</v>
      </c>
      <c r="GU77">
        <v>205.66</v>
      </c>
      <c r="GV77">
        <v>0</v>
      </c>
      <c r="GW77">
        <v>0</v>
      </c>
      <c r="GX77">
        <v>0</v>
      </c>
      <c r="GY77">
        <v>168.49600000000001</v>
      </c>
      <c r="GZ77">
        <v>0</v>
      </c>
      <c r="HA77">
        <v>73.400000000000006</v>
      </c>
      <c r="HB77">
        <v>0</v>
      </c>
      <c r="HC77">
        <v>0</v>
      </c>
      <c r="HD77">
        <v>447.55599999999998</v>
      </c>
      <c r="HE77">
        <v>0</v>
      </c>
      <c r="HF77">
        <v>0</v>
      </c>
      <c r="HG77">
        <v>0</v>
      </c>
      <c r="HH77">
        <v>0</v>
      </c>
      <c r="HI77">
        <v>0</v>
      </c>
      <c r="HJ77">
        <v>0</v>
      </c>
      <c r="HK77">
        <v>0</v>
      </c>
      <c r="HL77">
        <v>0</v>
      </c>
      <c r="HM77">
        <v>0</v>
      </c>
      <c r="HN77">
        <v>0</v>
      </c>
      <c r="HO77">
        <v>15.88</v>
      </c>
      <c r="HP77">
        <v>54.76</v>
      </c>
      <c r="HQ77">
        <v>1.1000000000000001</v>
      </c>
      <c r="HR77">
        <v>0</v>
      </c>
      <c r="HS77">
        <v>10.46</v>
      </c>
      <c r="HT77">
        <v>21.1</v>
      </c>
      <c r="HU77">
        <v>12.24</v>
      </c>
      <c r="HV77">
        <v>25.87</v>
      </c>
      <c r="HW77">
        <v>2.3199999999999998</v>
      </c>
      <c r="HX77">
        <v>143.72999999999999</v>
      </c>
      <c r="HY77">
        <v>0</v>
      </c>
      <c r="HZ77">
        <v>3.8767399999999999</v>
      </c>
      <c r="IA77">
        <v>1.61297E-2</v>
      </c>
      <c r="IB77">
        <v>0</v>
      </c>
      <c r="IC77">
        <v>0</v>
      </c>
      <c r="ID77">
        <v>0.41129599999999999</v>
      </c>
      <c r="IE77">
        <v>0.118258</v>
      </c>
      <c r="IF77">
        <v>0.43522</v>
      </c>
      <c r="IG77">
        <v>4.56421E-3</v>
      </c>
      <c r="IH77">
        <v>4.8622100000000001</v>
      </c>
      <c r="II77">
        <v>41.389699999999998</v>
      </c>
      <c r="IJ77">
        <v>0</v>
      </c>
      <c r="IK77">
        <v>43.9983</v>
      </c>
    </row>
    <row r="78" spans="1:245" x14ac:dyDescent="0.25">
      <c r="A78" s="9">
        <v>42613.70884259259</v>
      </c>
      <c r="B78" t="s">
        <v>406</v>
      </c>
      <c r="C78" t="s">
        <v>791</v>
      </c>
      <c r="G78" t="s">
        <v>104</v>
      </c>
      <c r="H78" t="s">
        <v>105</v>
      </c>
      <c r="I78">
        <v>6.28</v>
      </c>
      <c r="J78">
        <v>43.970999999999997</v>
      </c>
      <c r="K78">
        <v>199.41499999999999</v>
      </c>
      <c r="L78">
        <v>1570.27</v>
      </c>
      <c r="M78">
        <v>141.255</v>
      </c>
      <c r="N78">
        <v>0</v>
      </c>
      <c r="O78">
        <v>0</v>
      </c>
      <c r="R78">
        <v>615.745</v>
      </c>
      <c r="S78">
        <v>1056.74</v>
      </c>
      <c r="T78">
        <v>2371.31</v>
      </c>
      <c r="U78">
        <v>151.51499999999999</v>
      </c>
      <c r="V78">
        <v>6106.24</v>
      </c>
      <c r="W78">
        <v>232.24600000000001</v>
      </c>
      <c r="X78">
        <v>0</v>
      </c>
      <c r="Y78">
        <v>0</v>
      </c>
      <c r="Z78">
        <v>0</v>
      </c>
      <c r="AA78">
        <v>115.96299999999999</v>
      </c>
      <c r="AB78">
        <v>0</v>
      </c>
      <c r="AC78">
        <v>45.121000000000002</v>
      </c>
      <c r="AD78">
        <v>0</v>
      </c>
      <c r="AE78">
        <v>0</v>
      </c>
      <c r="AF78">
        <v>393.33</v>
      </c>
      <c r="AG78">
        <v>0</v>
      </c>
      <c r="AH78">
        <v>0</v>
      </c>
      <c r="AI78">
        <v>0</v>
      </c>
      <c r="AJ78">
        <v>0</v>
      </c>
      <c r="AK78">
        <v>0</v>
      </c>
      <c r="AL78">
        <v>0</v>
      </c>
      <c r="AM78">
        <v>0</v>
      </c>
      <c r="AN78">
        <v>0</v>
      </c>
      <c r="AO78">
        <v>0</v>
      </c>
      <c r="AP78">
        <v>0</v>
      </c>
      <c r="AQ78">
        <v>17.399999999999999</v>
      </c>
      <c r="AR78">
        <v>31.4</v>
      </c>
      <c r="AS78">
        <v>1.1499999999999999</v>
      </c>
      <c r="AT78">
        <v>0</v>
      </c>
      <c r="AU78">
        <v>7.21</v>
      </c>
      <c r="AV78">
        <v>0</v>
      </c>
      <c r="AX78">
        <v>5.23</v>
      </c>
      <c r="AY78">
        <v>11.73</v>
      </c>
      <c r="AZ78">
        <v>19.600000000000001</v>
      </c>
      <c r="BA78">
        <v>1.19</v>
      </c>
      <c r="BB78">
        <v>94.91</v>
      </c>
      <c r="BC78">
        <v>57.16</v>
      </c>
      <c r="BQ78">
        <v>216.499</v>
      </c>
      <c r="BR78">
        <v>1810.99</v>
      </c>
      <c r="BS78">
        <v>141.255</v>
      </c>
      <c r="BT78">
        <v>0</v>
      </c>
      <c r="BU78">
        <v>0</v>
      </c>
      <c r="BV78">
        <v>615.745</v>
      </c>
      <c r="BW78">
        <v>1062</v>
      </c>
      <c r="BX78">
        <v>2371.31</v>
      </c>
      <c r="BY78">
        <v>151.51499999999999</v>
      </c>
      <c r="BZ78">
        <v>6369.31</v>
      </c>
      <c r="CA78">
        <v>252.142</v>
      </c>
      <c r="CB78">
        <v>0</v>
      </c>
      <c r="CC78">
        <v>0</v>
      </c>
      <c r="CD78">
        <v>0</v>
      </c>
      <c r="CE78">
        <v>115.96299999999999</v>
      </c>
      <c r="CF78">
        <v>0</v>
      </c>
      <c r="CG78">
        <v>45.121000000000002</v>
      </c>
      <c r="CH78">
        <v>0</v>
      </c>
      <c r="CI78">
        <v>0</v>
      </c>
      <c r="CJ78">
        <v>413.226</v>
      </c>
      <c r="CK78">
        <v>0</v>
      </c>
      <c r="CL78">
        <v>0</v>
      </c>
      <c r="CM78">
        <v>0</v>
      </c>
      <c r="CN78">
        <v>0</v>
      </c>
      <c r="CO78">
        <v>0</v>
      </c>
      <c r="CP78">
        <v>0</v>
      </c>
      <c r="CQ78">
        <v>0</v>
      </c>
      <c r="CR78">
        <v>0</v>
      </c>
      <c r="CS78">
        <v>0</v>
      </c>
      <c r="CT78">
        <v>0</v>
      </c>
      <c r="CU78">
        <v>18.96</v>
      </c>
      <c r="CV78">
        <v>36.119999999999997</v>
      </c>
      <c r="CW78">
        <v>1.1499999999999999</v>
      </c>
      <c r="CX78">
        <v>0</v>
      </c>
      <c r="CY78">
        <v>7.21</v>
      </c>
      <c r="CZ78">
        <v>5.23</v>
      </c>
      <c r="DA78">
        <v>11.78</v>
      </c>
      <c r="DB78">
        <v>19.600000000000001</v>
      </c>
      <c r="DC78">
        <v>1.19</v>
      </c>
      <c r="DD78">
        <v>101.24</v>
      </c>
      <c r="DE78">
        <v>63.44</v>
      </c>
      <c r="DQ78" t="s">
        <v>716</v>
      </c>
      <c r="DR78" t="s">
        <v>717</v>
      </c>
      <c r="DS78" t="s">
        <v>22</v>
      </c>
      <c r="DT78">
        <v>0.21335999999999999</v>
      </c>
      <c r="DU78">
        <v>0.21213000000000001</v>
      </c>
      <c r="DV78">
        <v>6.2524600000000001</v>
      </c>
      <c r="DW78">
        <v>9.8991199999999999</v>
      </c>
      <c r="EG78">
        <v>199.41499999999999</v>
      </c>
      <c r="EH78">
        <v>1570.27</v>
      </c>
      <c r="EI78">
        <v>141.255</v>
      </c>
      <c r="EJ78">
        <v>0</v>
      </c>
      <c r="EK78">
        <v>0</v>
      </c>
      <c r="EL78">
        <v>0</v>
      </c>
      <c r="EN78">
        <v>615.745</v>
      </c>
      <c r="EO78">
        <v>1056.74</v>
      </c>
      <c r="EP78">
        <v>2371.31</v>
      </c>
      <c r="EQ78">
        <v>151.51499999999999</v>
      </c>
      <c r="ER78">
        <v>6106.24</v>
      </c>
      <c r="ES78">
        <v>232.24600000000001</v>
      </c>
      <c r="ET78">
        <v>0</v>
      </c>
      <c r="EU78">
        <v>0</v>
      </c>
      <c r="EV78">
        <v>0</v>
      </c>
      <c r="EW78">
        <v>115.96299999999999</v>
      </c>
      <c r="EX78">
        <v>0</v>
      </c>
      <c r="EY78">
        <v>45.121000000000002</v>
      </c>
      <c r="EZ78">
        <v>0</v>
      </c>
      <c r="FA78">
        <v>0</v>
      </c>
      <c r="FB78">
        <v>393.33</v>
      </c>
      <c r="FC78">
        <v>0</v>
      </c>
      <c r="FD78">
        <v>0</v>
      </c>
      <c r="FE78">
        <v>0</v>
      </c>
      <c r="FF78">
        <v>0</v>
      </c>
      <c r="FG78">
        <v>0</v>
      </c>
      <c r="FH78">
        <v>0</v>
      </c>
      <c r="FI78">
        <v>0</v>
      </c>
      <c r="FJ78">
        <v>0</v>
      </c>
      <c r="FK78">
        <v>0</v>
      </c>
      <c r="FL78">
        <v>0</v>
      </c>
      <c r="FM78">
        <v>17.399999999999999</v>
      </c>
      <c r="FN78">
        <v>31.4</v>
      </c>
      <c r="FO78">
        <v>1.1499999999999999</v>
      </c>
      <c r="FP78">
        <v>0</v>
      </c>
      <c r="FQ78">
        <v>7.21</v>
      </c>
      <c r="FR78">
        <v>0</v>
      </c>
      <c r="FT78">
        <v>5.23</v>
      </c>
      <c r="FU78">
        <v>11.73</v>
      </c>
      <c r="FV78">
        <v>19.600000000000001</v>
      </c>
      <c r="FW78">
        <v>1.19</v>
      </c>
      <c r="FX78">
        <v>94.91</v>
      </c>
      <c r="FY78">
        <v>0</v>
      </c>
      <c r="FZ78">
        <v>1.85368</v>
      </c>
      <c r="GA78">
        <v>1.61297E-2</v>
      </c>
      <c r="GB78">
        <v>0</v>
      </c>
      <c r="GC78">
        <v>0</v>
      </c>
      <c r="GD78">
        <v>0</v>
      </c>
      <c r="GF78">
        <v>9.1244199999999998E-2</v>
      </c>
      <c r="GG78">
        <v>0.15051999999999999</v>
      </c>
      <c r="GH78">
        <v>0.30218800000000001</v>
      </c>
      <c r="GI78">
        <v>1.3338300000000001E-2</v>
      </c>
      <c r="GJ78">
        <v>2.4270999999999998</v>
      </c>
      <c r="GK78">
        <v>571.98199999999997</v>
      </c>
      <c r="GL78">
        <v>4348.13</v>
      </c>
      <c r="GM78">
        <v>141.255</v>
      </c>
      <c r="GN78">
        <v>0</v>
      </c>
      <c r="GO78">
        <v>0</v>
      </c>
      <c r="GP78">
        <v>2615</v>
      </c>
      <c r="GQ78">
        <v>989.00099999999998</v>
      </c>
      <c r="GR78">
        <v>3267.2</v>
      </c>
      <c r="GS78">
        <v>327.5</v>
      </c>
      <c r="GT78">
        <v>12260.1</v>
      </c>
      <c r="GU78">
        <v>476.07600000000002</v>
      </c>
      <c r="GV78">
        <v>0</v>
      </c>
      <c r="GW78">
        <v>0</v>
      </c>
      <c r="GX78">
        <v>0</v>
      </c>
      <c r="GY78">
        <v>170.536</v>
      </c>
      <c r="GZ78">
        <v>0</v>
      </c>
      <c r="HA78">
        <v>73.400000000000006</v>
      </c>
      <c r="HB78">
        <v>0</v>
      </c>
      <c r="HC78">
        <v>0</v>
      </c>
      <c r="HD78">
        <v>720.01199999999994</v>
      </c>
      <c r="HE78">
        <v>0</v>
      </c>
      <c r="HF78">
        <v>0</v>
      </c>
      <c r="HG78">
        <v>0</v>
      </c>
      <c r="HH78">
        <v>0</v>
      </c>
      <c r="HI78">
        <v>0</v>
      </c>
      <c r="HJ78">
        <v>0</v>
      </c>
      <c r="HK78">
        <v>0</v>
      </c>
      <c r="HL78">
        <v>0</v>
      </c>
      <c r="HM78">
        <v>0</v>
      </c>
      <c r="HN78">
        <v>0</v>
      </c>
      <c r="HO78">
        <v>36.799999999999997</v>
      </c>
      <c r="HP78">
        <v>81.510000000000005</v>
      </c>
      <c r="HQ78">
        <v>1.1499999999999999</v>
      </c>
      <c r="HR78">
        <v>0</v>
      </c>
      <c r="HS78">
        <v>10.6</v>
      </c>
      <c r="HT78">
        <v>22.57</v>
      </c>
      <c r="HU78">
        <v>12.58</v>
      </c>
      <c r="HV78">
        <v>27.25</v>
      </c>
      <c r="HW78">
        <v>2.4500000000000002</v>
      </c>
      <c r="HX78">
        <v>194.91</v>
      </c>
      <c r="HY78">
        <v>0</v>
      </c>
      <c r="HZ78">
        <v>4.4313500000000001</v>
      </c>
      <c r="IA78">
        <v>1.61297E-2</v>
      </c>
      <c r="IB78">
        <v>0</v>
      </c>
      <c r="IC78">
        <v>0</v>
      </c>
      <c r="ID78">
        <v>0.41129599999999999</v>
      </c>
      <c r="IE78">
        <v>0.118258</v>
      </c>
      <c r="IF78">
        <v>0.43522</v>
      </c>
      <c r="IG78">
        <v>4.56421E-3</v>
      </c>
      <c r="IH78">
        <v>5.4168200000000004</v>
      </c>
      <c r="II78">
        <v>43.970999999999997</v>
      </c>
      <c r="IJ78">
        <v>0</v>
      </c>
      <c r="IK78">
        <v>46.903599999999997</v>
      </c>
    </row>
    <row r="79" spans="1:245" x14ac:dyDescent="0.25">
      <c r="A79" s="9">
        <v>42613.70884259259</v>
      </c>
      <c r="B79" t="s">
        <v>407</v>
      </c>
      <c r="C79" t="s">
        <v>792</v>
      </c>
      <c r="G79" t="s">
        <v>104</v>
      </c>
      <c r="H79" t="s">
        <v>105</v>
      </c>
      <c r="I79">
        <v>4.88</v>
      </c>
      <c r="J79">
        <v>41.288899999999998</v>
      </c>
      <c r="K79">
        <v>207.78399999999999</v>
      </c>
      <c r="L79">
        <v>373.495</v>
      </c>
      <c r="M79">
        <v>141.255</v>
      </c>
      <c r="N79">
        <v>0</v>
      </c>
      <c r="O79">
        <v>0</v>
      </c>
      <c r="R79">
        <v>615.745</v>
      </c>
      <c r="S79">
        <v>1035.07</v>
      </c>
      <c r="T79">
        <v>2371.31</v>
      </c>
      <c r="U79">
        <v>151.51499999999999</v>
      </c>
      <c r="V79">
        <v>4896.18</v>
      </c>
      <c r="W79">
        <v>241.95599999999999</v>
      </c>
      <c r="X79">
        <v>0</v>
      </c>
      <c r="Y79">
        <v>0</v>
      </c>
      <c r="Z79">
        <v>0</v>
      </c>
      <c r="AA79">
        <v>121.937</v>
      </c>
      <c r="AB79">
        <v>0</v>
      </c>
      <c r="AC79">
        <v>45.121000000000002</v>
      </c>
      <c r="AD79">
        <v>0</v>
      </c>
      <c r="AE79">
        <v>0</v>
      </c>
      <c r="AF79">
        <v>409.01400000000001</v>
      </c>
      <c r="AG79">
        <v>0</v>
      </c>
      <c r="AH79">
        <v>0</v>
      </c>
      <c r="AI79">
        <v>0</v>
      </c>
      <c r="AJ79">
        <v>0</v>
      </c>
      <c r="AK79">
        <v>0</v>
      </c>
      <c r="AL79">
        <v>0</v>
      </c>
      <c r="AM79">
        <v>0</v>
      </c>
      <c r="AN79">
        <v>0</v>
      </c>
      <c r="AO79">
        <v>0</v>
      </c>
      <c r="AP79">
        <v>0</v>
      </c>
      <c r="AQ79">
        <v>18.190000000000001</v>
      </c>
      <c r="AR79">
        <v>10.76</v>
      </c>
      <c r="AS79">
        <v>1.1499999999999999</v>
      </c>
      <c r="AT79">
        <v>0</v>
      </c>
      <c r="AU79">
        <v>7.54</v>
      </c>
      <c r="AV79">
        <v>0</v>
      </c>
      <c r="AX79">
        <v>5.26</v>
      </c>
      <c r="AY79">
        <v>11.52</v>
      </c>
      <c r="AZ79">
        <v>19.64</v>
      </c>
      <c r="BA79">
        <v>1.2</v>
      </c>
      <c r="BB79">
        <v>75.260000000000005</v>
      </c>
      <c r="BC79">
        <v>37.64</v>
      </c>
      <c r="BQ79">
        <v>220.267</v>
      </c>
      <c r="BR79">
        <v>492.25900000000001</v>
      </c>
      <c r="BS79">
        <v>141.255</v>
      </c>
      <c r="BT79">
        <v>0</v>
      </c>
      <c r="BU79">
        <v>0</v>
      </c>
      <c r="BV79">
        <v>615.745</v>
      </c>
      <c r="BW79">
        <v>1041.8699999999999</v>
      </c>
      <c r="BX79">
        <v>2371.31</v>
      </c>
      <c r="BY79">
        <v>151.51499999999999</v>
      </c>
      <c r="BZ79">
        <v>5034.22</v>
      </c>
      <c r="CA79">
        <v>256.49200000000002</v>
      </c>
      <c r="CB79">
        <v>0</v>
      </c>
      <c r="CC79">
        <v>0</v>
      </c>
      <c r="CD79">
        <v>0</v>
      </c>
      <c r="CE79">
        <v>121.937</v>
      </c>
      <c r="CF79">
        <v>0</v>
      </c>
      <c r="CG79">
        <v>45.121000000000002</v>
      </c>
      <c r="CH79">
        <v>0</v>
      </c>
      <c r="CI79">
        <v>0</v>
      </c>
      <c r="CJ79">
        <v>423.55</v>
      </c>
      <c r="CK79">
        <v>0</v>
      </c>
      <c r="CL79">
        <v>0</v>
      </c>
      <c r="CM79">
        <v>0</v>
      </c>
      <c r="CN79">
        <v>0</v>
      </c>
      <c r="CO79">
        <v>0</v>
      </c>
      <c r="CP79">
        <v>0</v>
      </c>
      <c r="CQ79">
        <v>0</v>
      </c>
      <c r="CR79">
        <v>0</v>
      </c>
      <c r="CS79">
        <v>0</v>
      </c>
      <c r="CT79">
        <v>0</v>
      </c>
      <c r="CU79">
        <v>19.36</v>
      </c>
      <c r="CV79">
        <v>14.47</v>
      </c>
      <c r="CW79">
        <v>1.1499999999999999</v>
      </c>
      <c r="CX79">
        <v>0</v>
      </c>
      <c r="CY79">
        <v>7.54</v>
      </c>
      <c r="CZ79">
        <v>5.26</v>
      </c>
      <c r="DA79">
        <v>11.58</v>
      </c>
      <c r="DB79">
        <v>19.64</v>
      </c>
      <c r="DC79">
        <v>1.2</v>
      </c>
      <c r="DD79">
        <v>80.2</v>
      </c>
      <c r="DE79">
        <v>42.52</v>
      </c>
      <c r="DQ79" t="s">
        <v>716</v>
      </c>
      <c r="DR79" t="s">
        <v>717</v>
      </c>
      <c r="DS79" t="s">
        <v>22</v>
      </c>
      <c r="DT79">
        <v>0.21490799999999999</v>
      </c>
      <c r="DU79">
        <v>0.21353800000000001</v>
      </c>
      <c r="DV79">
        <v>6.1595899999999997</v>
      </c>
      <c r="DW79">
        <v>11.477</v>
      </c>
      <c r="EG79">
        <v>207.78399999999999</v>
      </c>
      <c r="EH79">
        <v>373.495</v>
      </c>
      <c r="EI79">
        <v>141.255</v>
      </c>
      <c r="EJ79">
        <v>0</v>
      </c>
      <c r="EK79">
        <v>0</v>
      </c>
      <c r="EL79">
        <v>0</v>
      </c>
      <c r="EN79">
        <v>615.745</v>
      </c>
      <c r="EO79">
        <v>1035.07</v>
      </c>
      <c r="EP79">
        <v>2371.31</v>
      </c>
      <c r="EQ79">
        <v>151.51499999999999</v>
      </c>
      <c r="ER79">
        <v>4896.18</v>
      </c>
      <c r="ES79">
        <v>241.95599999999999</v>
      </c>
      <c r="ET79">
        <v>0</v>
      </c>
      <c r="EU79">
        <v>0</v>
      </c>
      <c r="EV79">
        <v>0</v>
      </c>
      <c r="EW79">
        <v>121.937</v>
      </c>
      <c r="EX79">
        <v>0</v>
      </c>
      <c r="EY79">
        <v>45.121000000000002</v>
      </c>
      <c r="EZ79">
        <v>0</v>
      </c>
      <c r="FA79">
        <v>0</v>
      </c>
      <c r="FB79">
        <v>409.01400000000001</v>
      </c>
      <c r="FC79">
        <v>0</v>
      </c>
      <c r="FD79">
        <v>0</v>
      </c>
      <c r="FE79">
        <v>0</v>
      </c>
      <c r="FF79">
        <v>0</v>
      </c>
      <c r="FG79">
        <v>0</v>
      </c>
      <c r="FH79">
        <v>0</v>
      </c>
      <c r="FI79">
        <v>0</v>
      </c>
      <c r="FJ79">
        <v>0</v>
      </c>
      <c r="FK79">
        <v>0</v>
      </c>
      <c r="FL79">
        <v>0</v>
      </c>
      <c r="FM79">
        <v>18.190000000000001</v>
      </c>
      <c r="FN79">
        <v>10.76</v>
      </c>
      <c r="FO79">
        <v>1.1499999999999999</v>
      </c>
      <c r="FP79">
        <v>0</v>
      </c>
      <c r="FQ79">
        <v>7.54</v>
      </c>
      <c r="FR79">
        <v>0</v>
      </c>
      <c r="FT79">
        <v>5.26</v>
      </c>
      <c r="FU79">
        <v>11.52</v>
      </c>
      <c r="FV79">
        <v>19.64</v>
      </c>
      <c r="FW79">
        <v>1.2</v>
      </c>
      <c r="FX79">
        <v>75.260000000000005</v>
      </c>
      <c r="FY79">
        <v>0</v>
      </c>
      <c r="FZ79">
        <v>0.76916700000000005</v>
      </c>
      <c r="GA79">
        <v>1.61297E-2</v>
      </c>
      <c r="GB79">
        <v>0</v>
      </c>
      <c r="GC79">
        <v>0</v>
      </c>
      <c r="GD79">
        <v>0</v>
      </c>
      <c r="GF79">
        <v>9.1244199999999998E-2</v>
      </c>
      <c r="GG79">
        <v>0.14719099999999999</v>
      </c>
      <c r="GH79">
        <v>0.30218800000000001</v>
      </c>
      <c r="GI79">
        <v>1.3338300000000001E-2</v>
      </c>
      <c r="GJ79">
        <v>1.3392599999999999</v>
      </c>
      <c r="GK79">
        <v>567.59900000000005</v>
      </c>
      <c r="GL79">
        <v>1686.96</v>
      </c>
      <c r="GM79">
        <v>141.255</v>
      </c>
      <c r="GN79">
        <v>0</v>
      </c>
      <c r="GO79">
        <v>0</v>
      </c>
      <c r="GP79">
        <v>2615</v>
      </c>
      <c r="GQ79">
        <v>989.00099999999998</v>
      </c>
      <c r="GR79">
        <v>3267.2</v>
      </c>
      <c r="GS79">
        <v>327.5</v>
      </c>
      <c r="GT79">
        <v>9594.51</v>
      </c>
      <c r="GU79">
        <v>472.35599999999999</v>
      </c>
      <c r="GV79">
        <v>0</v>
      </c>
      <c r="GW79">
        <v>0</v>
      </c>
      <c r="GX79">
        <v>0</v>
      </c>
      <c r="GY79">
        <v>176.31299999999999</v>
      </c>
      <c r="GZ79">
        <v>0</v>
      </c>
      <c r="HA79">
        <v>73.400000000000006</v>
      </c>
      <c r="HB79">
        <v>0</v>
      </c>
      <c r="HC79">
        <v>0</v>
      </c>
      <c r="HD79">
        <v>722.06899999999996</v>
      </c>
      <c r="HE79">
        <v>0</v>
      </c>
      <c r="HF79">
        <v>0</v>
      </c>
      <c r="HG79">
        <v>0</v>
      </c>
      <c r="HH79">
        <v>0</v>
      </c>
      <c r="HI79">
        <v>0</v>
      </c>
      <c r="HJ79">
        <v>0</v>
      </c>
      <c r="HK79">
        <v>0</v>
      </c>
      <c r="HL79">
        <v>0</v>
      </c>
      <c r="HM79">
        <v>0</v>
      </c>
      <c r="HN79">
        <v>0</v>
      </c>
      <c r="HO79">
        <v>36.630000000000003</v>
      </c>
      <c r="HP79">
        <v>48.27</v>
      </c>
      <c r="HQ79">
        <v>1.1499999999999999</v>
      </c>
      <c r="HR79">
        <v>0</v>
      </c>
      <c r="HS79">
        <v>10.9</v>
      </c>
      <c r="HT79">
        <v>22.7</v>
      </c>
      <c r="HU79">
        <v>12.58</v>
      </c>
      <c r="HV79">
        <v>27.31</v>
      </c>
      <c r="HW79">
        <v>2.44</v>
      </c>
      <c r="HX79">
        <v>161.97999999999999</v>
      </c>
      <c r="HY79">
        <v>0</v>
      </c>
      <c r="HZ79">
        <v>3.3591700000000002</v>
      </c>
      <c r="IA79">
        <v>1.61297E-2</v>
      </c>
      <c r="IB79">
        <v>0</v>
      </c>
      <c r="IC79">
        <v>0</v>
      </c>
      <c r="ID79">
        <v>0.41129599999999999</v>
      </c>
      <c r="IE79">
        <v>0.118258</v>
      </c>
      <c r="IF79">
        <v>0.43522</v>
      </c>
      <c r="IG79">
        <v>4.56421E-3</v>
      </c>
      <c r="IH79">
        <v>4.3446300000000004</v>
      </c>
      <c r="II79">
        <v>41.288899999999998</v>
      </c>
      <c r="IJ79">
        <v>0</v>
      </c>
      <c r="IK79">
        <v>43.999099999999999</v>
      </c>
    </row>
    <row r="80" spans="1:245" x14ac:dyDescent="0.25">
      <c r="A80" s="9">
        <v>42613.70884259259</v>
      </c>
      <c r="B80" t="s">
        <v>408</v>
      </c>
      <c r="C80" t="s">
        <v>793</v>
      </c>
      <c r="G80" t="s">
        <v>104</v>
      </c>
      <c r="H80" t="s">
        <v>105</v>
      </c>
      <c r="I80">
        <v>6.35</v>
      </c>
      <c r="J80">
        <v>45.529499999999999</v>
      </c>
      <c r="K80">
        <v>183.03899999999999</v>
      </c>
      <c r="L80">
        <v>1751.75</v>
      </c>
      <c r="M80">
        <v>141.255</v>
      </c>
      <c r="N80">
        <v>0</v>
      </c>
      <c r="O80">
        <v>0</v>
      </c>
      <c r="R80">
        <v>615.745</v>
      </c>
      <c r="S80">
        <v>1066.8800000000001</v>
      </c>
      <c r="T80">
        <v>2371.31</v>
      </c>
      <c r="U80">
        <v>151.51499999999999</v>
      </c>
      <c r="V80">
        <v>6281.49</v>
      </c>
      <c r="W80">
        <v>213.173</v>
      </c>
      <c r="X80">
        <v>0</v>
      </c>
      <c r="Y80">
        <v>0</v>
      </c>
      <c r="Z80">
        <v>0</v>
      </c>
      <c r="AA80">
        <v>113.694</v>
      </c>
      <c r="AB80">
        <v>0</v>
      </c>
      <c r="AC80">
        <v>45.121000000000002</v>
      </c>
      <c r="AD80">
        <v>0</v>
      </c>
      <c r="AE80">
        <v>0</v>
      </c>
      <c r="AF80">
        <v>371.988</v>
      </c>
      <c r="AG80">
        <v>0</v>
      </c>
      <c r="AH80">
        <v>0</v>
      </c>
      <c r="AI80">
        <v>0</v>
      </c>
      <c r="AJ80">
        <v>0</v>
      </c>
      <c r="AK80">
        <v>0</v>
      </c>
      <c r="AL80">
        <v>0</v>
      </c>
      <c r="AM80">
        <v>0</v>
      </c>
      <c r="AN80">
        <v>0</v>
      </c>
      <c r="AO80">
        <v>0</v>
      </c>
      <c r="AP80">
        <v>0</v>
      </c>
      <c r="AQ80">
        <v>16.11</v>
      </c>
      <c r="AR80">
        <v>34.01</v>
      </c>
      <c r="AS80">
        <v>1.1499999999999999</v>
      </c>
      <c r="AT80">
        <v>0</v>
      </c>
      <c r="AU80">
        <v>7.07</v>
      </c>
      <c r="AV80">
        <v>0</v>
      </c>
      <c r="AX80">
        <v>5.21</v>
      </c>
      <c r="AY80">
        <v>11.79</v>
      </c>
      <c r="AZ80">
        <v>19.59</v>
      </c>
      <c r="BA80">
        <v>1.19</v>
      </c>
      <c r="BB80">
        <v>96.12</v>
      </c>
      <c r="BC80">
        <v>58.34</v>
      </c>
      <c r="BQ80">
        <v>193.839</v>
      </c>
      <c r="BR80">
        <v>2015.12</v>
      </c>
      <c r="BS80">
        <v>141.255</v>
      </c>
      <c r="BT80">
        <v>0</v>
      </c>
      <c r="BU80">
        <v>0</v>
      </c>
      <c r="BV80">
        <v>615.745</v>
      </c>
      <c r="BW80">
        <v>1072.58</v>
      </c>
      <c r="BX80">
        <v>2371.31</v>
      </c>
      <c r="BY80">
        <v>151.51499999999999</v>
      </c>
      <c r="BZ80">
        <v>6561.36</v>
      </c>
      <c r="CA80">
        <v>225.75</v>
      </c>
      <c r="CB80">
        <v>0</v>
      </c>
      <c r="CC80">
        <v>0</v>
      </c>
      <c r="CD80">
        <v>0</v>
      </c>
      <c r="CE80">
        <v>113.694</v>
      </c>
      <c r="CF80">
        <v>0</v>
      </c>
      <c r="CG80">
        <v>45.121000000000002</v>
      </c>
      <c r="CH80">
        <v>0</v>
      </c>
      <c r="CI80">
        <v>0</v>
      </c>
      <c r="CJ80">
        <v>384.565</v>
      </c>
      <c r="CK80">
        <v>0</v>
      </c>
      <c r="CL80">
        <v>0</v>
      </c>
      <c r="CM80">
        <v>0</v>
      </c>
      <c r="CN80">
        <v>0</v>
      </c>
      <c r="CO80">
        <v>0</v>
      </c>
      <c r="CP80">
        <v>0</v>
      </c>
      <c r="CQ80">
        <v>0</v>
      </c>
      <c r="CR80">
        <v>0</v>
      </c>
      <c r="CS80">
        <v>0</v>
      </c>
      <c r="CT80">
        <v>0</v>
      </c>
      <c r="CU80">
        <v>17.11</v>
      </c>
      <c r="CV80">
        <v>39.36</v>
      </c>
      <c r="CW80">
        <v>1.1499999999999999</v>
      </c>
      <c r="CX80">
        <v>0</v>
      </c>
      <c r="CY80">
        <v>7.07</v>
      </c>
      <c r="CZ80">
        <v>5.21</v>
      </c>
      <c r="DA80">
        <v>11.84</v>
      </c>
      <c r="DB80">
        <v>19.59</v>
      </c>
      <c r="DC80">
        <v>1.19</v>
      </c>
      <c r="DD80">
        <v>102.52</v>
      </c>
      <c r="DE80">
        <v>64.69</v>
      </c>
      <c r="DQ80" t="s">
        <v>716</v>
      </c>
      <c r="DR80" t="s">
        <v>717</v>
      </c>
      <c r="DS80" t="s">
        <v>22</v>
      </c>
      <c r="DT80">
        <v>0.30882700000000002</v>
      </c>
      <c r="DU80">
        <v>0.307751</v>
      </c>
      <c r="DV80">
        <v>6.2426899999999996</v>
      </c>
      <c r="DW80">
        <v>9.8160500000000006</v>
      </c>
      <c r="EG80">
        <v>183.03899999999999</v>
      </c>
      <c r="EH80">
        <v>1751.75</v>
      </c>
      <c r="EI80">
        <v>141.255</v>
      </c>
      <c r="EJ80">
        <v>0</v>
      </c>
      <c r="EK80">
        <v>0</v>
      </c>
      <c r="EL80">
        <v>0</v>
      </c>
      <c r="EN80">
        <v>615.745</v>
      </c>
      <c r="EO80">
        <v>1066.8800000000001</v>
      </c>
      <c r="EP80">
        <v>2371.31</v>
      </c>
      <c r="EQ80">
        <v>151.51499999999999</v>
      </c>
      <c r="ER80">
        <v>6281.49</v>
      </c>
      <c r="ES80">
        <v>213.173</v>
      </c>
      <c r="ET80">
        <v>0</v>
      </c>
      <c r="EU80">
        <v>0</v>
      </c>
      <c r="EV80">
        <v>0</v>
      </c>
      <c r="EW80">
        <v>113.694</v>
      </c>
      <c r="EX80">
        <v>0</v>
      </c>
      <c r="EY80">
        <v>45.121000000000002</v>
      </c>
      <c r="EZ80">
        <v>0</v>
      </c>
      <c r="FA80">
        <v>0</v>
      </c>
      <c r="FB80">
        <v>371.988</v>
      </c>
      <c r="FC80">
        <v>0</v>
      </c>
      <c r="FD80">
        <v>0</v>
      </c>
      <c r="FE80">
        <v>0</v>
      </c>
      <c r="FF80">
        <v>0</v>
      </c>
      <c r="FG80">
        <v>0</v>
      </c>
      <c r="FH80">
        <v>0</v>
      </c>
      <c r="FI80">
        <v>0</v>
      </c>
      <c r="FJ80">
        <v>0</v>
      </c>
      <c r="FK80">
        <v>0</v>
      </c>
      <c r="FL80">
        <v>0</v>
      </c>
      <c r="FM80">
        <v>16.11</v>
      </c>
      <c r="FN80">
        <v>34.01</v>
      </c>
      <c r="FO80">
        <v>1.1499999999999999</v>
      </c>
      <c r="FP80">
        <v>0</v>
      </c>
      <c r="FQ80">
        <v>7.07</v>
      </c>
      <c r="FR80">
        <v>0</v>
      </c>
      <c r="FT80">
        <v>5.21</v>
      </c>
      <c r="FU80">
        <v>11.79</v>
      </c>
      <c r="FV80">
        <v>19.59</v>
      </c>
      <c r="FW80">
        <v>1.19</v>
      </c>
      <c r="FX80">
        <v>96.12</v>
      </c>
      <c r="FY80">
        <v>0</v>
      </c>
      <c r="FZ80">
        <v>2.25779</v>
      </c>
      <c r="GA80">
        <v>1.61297E-2</v>
      </c>
      <c r="GB80">
        <v>0</v>
      </c>
      <c r="GC80">
        <v>0</v>
      </c>
      <c r="GD80">
        <v>0</v>
      </c>
      <c r="GF80">
        <v>9.1244199999999998E-2</v>
      </c>
      <c r="GG80">
        <v>0.151834</v>
      </c>
      <c r="GH80">
        <v>0.30218800000000001</v>
      </c>
      <c r="GI80">
        <v>1.3338300000000001E-2</v>
      </c>
      <c r="GJ80">
        <v>2.8325300000000002</v>
      </c>
      <c r="GK80">
        <v>515.98</v>
      </c>
      <c r="GL80">
        <v>4729.34</v>
      </c>
      <c r="GM80">
        <v>141.255</v>
      </c>
      <c r="GN80">
        <v>0</v>
      </c>
      <c r="GO80">
        <v>0</v>
      </c>
      <c r="GP80">
        <v>2615</v>
      </c>
      <c r="GQ80">
        <v>989.00099999999998</v>
      </c>
      <c r="GR80">
        <v>3267.2</v>
      </c>
      <c r="GS80">
        <v>327.5</v>
      </c>
      <c r="GT80">
        <v>12585.3</v>
      </c>
      <c r="GU80">
        <v>429.46199999999999</v>
      </c>
      <c r="GV80">
        <v>0</v>
      </c>
      <c r="GW80">
        <v>0</v>
      </c>
      <c r="GX80">
        <v>0</v>
      </c>
      <c r="GY80">
        <v>168.28299999999999</v>
      </c>
      <c r="GZ80">
        <v>0</v>
      </c>
      <c r="HA80">
        <v>73.400000000000006</v>
      </c>
      <c r="HB80">
        <v>0</v>
      </c>
      <c r="HC80">
        <v>0</v>
      </c>
      <c r="HD80">
        <v>671.14400000000001</v>
      </c>
      <c r="HE80">
        <v>0</v>
      </c>
      <c r="HF80">
        <v>0</v>
      </c>
      <c r="HG80">
        <v>0</v>
      </c>
      <c r="HH80">
        <v>0</v>
      </c>
      <c r="HI80">
        <v>0</v>
      </c>
      <c r="HJ80">
        <v>0</v>
      </c>
      <c r="HK80">
        <v>0</v>
      </c>
      <c r="HL80">
        <v>0</v>
      </c>
      <c r="HM80">
        <v>0</v>
      </c>
      <c r="HN80">
        <v>0</v>
      </c>
      <c r="HO80">
        <v>33.450000000000003</v>
      </c>
      <c r="HP80">
        <v>81.680000000000007</v>
      </c>
      <c r="HQ80">
        <v>1.1499999999999999</v>
      </c>
      <c r="HR80">
        <v>0</v>
      </c>
      <c r="HS80">
        <v>10.47</v>
      </c>
      <c r="HT80">
        <v>22.48</v>
      </c>
      <c r="HU80">
        <v>12.58</v>
      </c>
      <c r="HV80">
        <v>27.23</v>
      </c>
      <c r="HW80">
        <v>2.41</v>
      </c>
      <c r="HX80">
        <v>191.45</v>
      </c>
      <c r="HY80">
        <v>0</v>
      </c>
      <c r="HZ80">
        <v>4.7471699999999997</v>
      </c>
      <c r="IA80">
        <v>1.61297E-2</v>
      </c>
      <c r="IB80">
        <v>0</v>
      </c>
      <c r="IC80">
        <v>0</v>
      </c>
      <c r="ID80">
        <v>0.41129599999999999</v>
      </c>
      <c r="IE80">
        <v>0.118258</v>
      </c>
      <c r="IF80">
        <v>0.43522</v>
      </c>
      <c r="IG80">
        <v>4.56421E-3</v>
      </c>
      <c r="IH80">
        <v>5.73264</v>
      </c>
      <c r="II80">
        <v>45.529499999999999</v>
      </c>
      <c r="IJ80">
        <v>0</v>
      </c>
      <c r="IK80">
        <v>48.561</v>
      </c>
    </row>
    <row r="81" spans="1:245" x14ac:dyDescent="0.25">
      <c r="A81" s="9">
        <v>42613.708958333336</v>
      </c>
      <c r="B81" t="s">
        <v>409</v>
      </c>
      <c r="C81" t="s">
        <v>794</v>
      </c>
      <c r="G81" t="s">
        <v>104</v>
      </c>
      <c r="H81" t="s">
        <v>105</v>
      </c>
      <c r="I81">
        <v>7.38</v>
      </c>
      <c r="J81">
        <v>43.991599999999998</v>
      </c>
      <c r="K81">
        <v>187.84399999999999</v>
      </c>
      <c r="L81">
        <v>1503.41</v>
      </c>
      <c r="M81">
        <v>141.255</v>
      </c>
      <c r="N81">
        <v>0</v>
      </c>
      <c r="O81">
        <v>0</v>
      </c>
      <c r="R81">
        <v>615.745</v>
      </c>
      <c r="S81">
        <v>1052.3900000000001</v>
      </c>
      <c r="T81">
        <v>2371.31</v>
      </c>
      <c r="U81">
        <v>151.51499999999999</v>
      </c>
      <c r="V81">
        <v>6023.46</v>
      </c>
      <c r="W81">
        <v>219.00200000000001</v>
      </c>
      <c r="X81">
        <v>0</v>
      </c>
      <c r="Y81">
        <v>0</v>
      </c>
      <c r="Z81">
        <v>0</v>
      </c>
      <c r="AA81">
        <v>117.294</v>
      </c>
      <c r="AB81">
        <v>0</v>
      </c>
      <c r="AC81">
        <v>45.121000000000002</v>
      </c>
      <c r="AD81">
        <v>0</v>
      </c>
      <c r="AE81">
        <v>0</v>
      </c>
      <c r="AF81">
        <v>381.41699999999997</v>
      </c>
      <c r="AG81">
        <v>0</v>
      </c>
      <c r="AH81">
        <v>0</v>
      </c>
      <c r="AI81">
        <v>0</v>
      </c>
      <c r="AJ81">
        <v>0</v>
      </c>
      <c r="AK81">
        <v>0</v>
      </c>
      <c r="AL81">
        <v>0</v>
      </c>
      <c r="AM81">
        <v>0</v>
      </c>
      <c r="AN81">
        <v>0</v>
      </c>
      <c r="AO81">
        <v>0</v>
      </c>
      <c r="AP81">
        <v>0</v>
      </c>
      <c r="AQ81">
        <v>16.440000000000001</v>
      </c>
      <c r="AR81">
        <v>28.53</v>
      </c>
      <c r="AS81">
        <v>1.1000000000000001</v>
      </c>
      <c r="AT81">
        <v>0</v>
      </c>
      <c r="AU81">
        <v>7.34</v>
      </c>
      <c r="AV81">
        <v>0</v>
      </c>
      <c r="AX81">
        <v>4.9800000000000004</v>
      </c>
      <c r="AY81">
        <v>11.33</v>
      </c>
      <c r="AZ81">
        <v>18.75</v>
      </c>
      <c r="BA81">
        <v>1.1299999999999999</v>
      </c>
      <c r="BB81">
        <v>89.6</v>
      </c>
      <c r="BC81">
        <v>53.41</v>
      </c>
      <c r="BQ81">
        <v>207.99</v>
      </c>
      <c r="BR81">
        <v>1784.56</v>
      </c>
      <c r="BS81">
        <v>141.255</v>
      </c>
      <c r="BT81">
        <v>0</v>
      </c>
      <c r="BU81">
        <v>0</v>
      </c>
      <c r="BV81">
        <v>615.745</v>
      </c>
      <c r="BW81">
        <v>1059.7</v>
      </c>
      <c r="BX81">
        <v>2371.31</v>
      </c>
      <c r="BY81">
        <v>151.51499999999999</v>
      </c>
      <c r="BZ81">
        <v>6332.07</v>
      </c>
      <c r="CA81">
        <v>242.489</v>
      </c>
      <c r="CB81">
        <v>0</v>
      </c>
      <c r="CC81">
        <v>0</v>
      </c>
      <c r="CD81">
        <v>0</v>
      </c>
      <c r="CE81">
        <v>117.294</v>
      </c>
      <c r="CF81">
        <v>0</v>
      </c>
      <c r="CG81">
        <v>45.121000000000002</v>
      </c>
      <c r="CH81">
        <v>0</v>
      </c>
      <c r="CI81">
        <v>0</v>
      </c>
      <c r="CJ81">
        <v>404.904</v>
      </c>
      <c r="CK81">
        <v>0</v>
      </c>
      <c r="CL81">
        <v>0</v>
      </c>
      <c r="CM81">
        <v>0</v>
      </c>
      <c r="CN81">
        <v>0</v>
      </c>
      <c r="CO81">
        <v>0</v>
      </c>
      <c r="CP81">
        <v>0</v>
      </c>
      <c r="CQ81">
        <v>0</v>
      </c>
      <c r="CR81">
        <v>0</v>
      </c>
      <c r="CS81">
        <v>0</v>
      </c>
      <c r="CT81">
        <v>0</v>
      </c>
      <c r="CU81">
        <v>18.329999999999998</v>
      </c>
      <c r="CV81">
        <v>34.020000000000003</v>
      </c>
      <c r="CW81">
        <v>1.1000000000000001</v>
      </c>
      <c r="CX81">
        <v>0</v>
      </c>
      <c r="CY81">
        <v>7.34</v>
      </c>
      <c r="CZ81">
        <v>4.9800000000000004</v>
      </c>
      <c r="DA81">
        <v>11.39</v>
      </c>
      <c r="DB81">
        <v>18.75</v>
      </c>
      <c r="DC81">
        <v>1.1299999999999999</v>
      </c>
      <c r="DD81">
        <v>97.04</v>
      </c>
      <c r="DE81">
        <v>60.79</v>
      </c>
      <c r="DQ81" t="s">
        <v>716</v>
      </c>
      <c r="DR81" t="s">
        <v>717</v>
      </c>
      <c r="DS81" t="s">
        <v>22</v>
      </c>
      <c r="DT81">
        <v>0.32013799999999998</v>
      </c>
      <c r="DU81">
        <v>0.31917299999999998</v>
      </c>
      <c r="DV81">
        <v>7.6669400000000003</v>
      </c>
      <c r="DW81">
        <v>12.1402</v>
      </c>
      <c r="EG81">
        <v>187.84399999999999</v>
      </c>
      <c r="EH81">
        <v>1503.41</v>
      </c>
      <c r="EI81">
        <v>141.255</v>
      </c>
      <c r="EJ81">
        <v>0</v>
      </c>
      <c r="EK81">
        <v>0</v>
      </c>
      <c r="EL81">
        <v>0</v>
      </c>
      <c r="EN81">
        <v>615.745</v>
      </c>
      <c r="EO81">
        <v>1052.3900000000001</v>
      </c>
      <c r="EP81">
        <v>2371.31</v>
      </c>
      <c r="EQ81">
        <v>151.51499999999999</v>
      </c>
      <c r="ER81">
        <v>6023.46</v>
      </c>
      <c r="ES81">
        <v>219.00200000000001</v>
      </c>
      <c r="ET81">
        <v>0</v>
      </c>
      <c r="EU81">
        <v>0</v>
      </c>
      <c r="EV81">
        <v>0</v>
      </c>
      <c r="EW81">
        <v>117.294</v>
      </c>
      <c r="EX81">
        <v>0</v>
      </c>
      <c r="EY81">
        <v>45.121000000000002</v>
      </c>
      <c r="EZ81">
        <v>0</v>
      </c>
      <c r="FA81">
        <v>0</v>
      </c>
      <c r="FB81">
        <v>381.41699999999997</v>
      </c>
      <c r="FC81">
        <v>0</v>
      </c>
      <c r="FD81">
        <v>0</v>
      </c>
      <c r="FE81">
        <v>0</v>
      </c>
      <c r="FF81">
        <v>0</v>
      </c>
      <c r="FG81">
        <v>0</v>
      </c>
      <c r="FH81">
        <v>0</v>
      </c>
      <c r="FI81">
        <v>0</v>
      </c>
      <c r="FJ81">
        <v>0</v>
      </c>
      <c r="FK81">
        <v>0</v>
      </c>
      <c r="FL81">
        <v>0</v>
      </c>
      <c r="FM81">
        <v>16.440000000000001</v>
      </c>
      <c r="FN81">
        <v>28.53</v>
      </c>
      <c r="FO81">
        <v>1.1000000000000001</v>
      </c>
      <c r="FP81">
        <v>0</v>
      </c>
      <c r="FQ81">
        <v>7.34</v>
      </c>
      <c r="FR81">
        <v>0</v>
      </c>
      <c r="FT81">
        <v>4.9800000000000004</v>
      </c>
      <c r="FU81">
        <v>11.33</v>
      </c>
      <c r="FV81">
        <v>18.75</v>
      </c>
      <c r="FW81">
        <v>1.1299999999999999</v>
      </c>
      <c r="FX81">
        <v>89.6</v>
      </c>
      <c r="FY81">
        <v>0</v>
      </c>
      <c r="FZ81">
        <v>2.0525600000000002</v>
      </c>
      <c r="GA81">
        <v>1.61297E-2</v>
      </c>
      <c r="GB81">
        <v>0</v>
      </c>
      <c r="GC81">
        <v>0</v>
      </c>
      <c r="GD81">
        <v>0</v>
      </c>
      <c r="GF81">
        <v>9.1244199999999998E-2</v>
      </c>
      <c r="GG81">
        <v>0.15190699999999999</v>
      </c>
      <c r="GH81">
        <v>0.30218800000000001</v>
      </c>
      <c r="GI81">
        <v>1.3338300000000001E-2</v>
      </c>
      <c r="GJ81">
        <v>2.62737</v>
      </c>
      <c r="GK81">
        <v>570.12699999999995</v>
      </c>
      <c r="GL81">
        <v>4179.53</v>
      </c>
      <c r="GM81">
        <v>141.255</v>
      </c>
      <c r="GN81">
        <v>0</v>
      </c>
      <c r="GO81">
        <v>0</v>
      </c>
      <c r="GP81">
        <v>2615</v>
      </c>
      <c r="GQ81">
        <v>989.00099999999998</v>
      </c>
      <c r="GR81">
        <v>3267.2</v>
      </c>
      <c r="GS81">
        <v>327.5</v>
      </c>
      <c r="GT81">
        <v>12089.6</v>
      </c>
      <c r="GU81">
        <v>475.04199999999997</v>
      </c>
      <c r="GV81">
        <v>0</v>
      </c>
      <c r="GW81">
        <v>0</v>
      </c>
      <c r="GX81">
        <v>0</v>
      </c>
      <c r="GY81">
        <v>171.691</v>
      </c>
      <c r="GZ81">
        <v>0</v>
      </c>
      <c r="HA81">
        <v>73.400000000000006</v>
      </c>
      <c r="HB81">
        <v>0</v>
      </c>
      <c r="HC81">
        <v>0</v>
      </c>
      <c r="HD81">
        <v>720.13400000000001</v>
      </c>
      <c r="HE81">
        <v>0</v>
      </c>
      <c r="HF81">
        <v>0</v>
      </c>
      <c r="HG81">
        <v>0</v>
      </c>
      <c r="HH81">
        <v>0</v>
      </c>
      <c r="HI81">
        <v>0</v>
      </c>
      <c r="HJ81">
        <v>0</v>
      </c>
      <c r="HK81">
        <v>0</v>
      </c>
      <c r="HL81">
        <v>0</v>
      </c>
      <c r="HM81">
        <v>0</v>
      </c>
      <c r="HN81">
        <v>0</v>
      </c>
      <c r="HO81">
        <v>36.85</v>
      </c>
      <c r="HP81">
        <v>72.92</v>
      </c>
      <c r="HQ81">
        <v>1.1000000000000001</v>
      </c>
      <c r="HR81">
        <v>0</v>
      </c>
      <c r="HS81">
        <v>10.75</v>
      </c>
      <c r="HT81">
        <v>21.53</v>
      </c>
      <c r="HU81">
        <v>12.25</v>
      </c>
      <c r="HV81">
        <v>26.08</v>
      </c>
      <c r="HW81">
        <v>2.33</v>
      </c>
      <c r="HX81">
        <v>183.81</v>
      </c>
      <c r="HY81">
        <v>0</v>
      </c>
      <c r="HZ81">
        <v>4.41805</v>
      </c>
      <c r="IA81">
        <v>1.61297E-2</v>
      </c>
      <c r="IB81">
        <v>0</v>
      </c>
      <c r="IC81">
        <v>0</v>
      </c>
      <c r="ID81">
        <v>0.41129599999999999</v>
      </c>
      <c r="IE81">
        <v>0.118258</v>
      </c>
      <c r="IF81">
        <v>0.43522</v>
      </c>
      <c r="IG81">
        <v>4.56421E-3</v>
      </c>
      <c r="IH81">
        <v>5.4035200000000003</v>
      </c>
      <c r="II81">
        <v>43.991599999999998</v>
      </c>
      <c r="IJ81">
        <v>0</v>
      </c>
      <c r="IK81">
        <v>47.644500000000001</v>
      </c>
    </row>
    <row r="82" spans="1:245" x14ac:dyDescent="0.25">
      <c r="A82" s="9">
        <v>42613.708981481483</v>
      </c>
      <c r="B82" t="s">
        <v>410</v>
      </c>
      <c r="C82" t="s">
        <v>795</v>
      </c>
      <c r="G82" t="s">
        <v>104</v>
      </c>
      <c r="H82" t="s">
        <v>105</v>
      </c>
      <c r="I82">
        <v>6.92</v>
      </c>
      <c r="J82">
        <v>49.838999999999999</v>
      </c>
      <c r="K82">
        <v>12.302199999999999</v>
      </c>
      <c r="L82">
        <v>5523.17</v>
      </c>
      <c r="M82">
        <v>141.255</v>
      </c>
      <c r="N82">
        <v>0</v>
      </c>
      <c r="O82">
        <v>0</v>
      </c>
      <c r="R82">
        <v>615.745</v>
      </c>
      <c r="S82">
        <v>1146.71</v>
      </c>
      <c r="T82">
        <v>2371.31</v>
      </c>
      <c r="U82">
        <v>151.51499999999999</v>
      </c>
      <c r="V82">
        <v>9962</v>
      </c>
      <c r="W82">
        <v>14.3284</v>
      </c>
      <c r="X82">
        <v>0</v>
      </c>
      <c r="Y82">
        <v>0</v>
      </c>
      <c r="Z82">
        <v>0</v>
      </c>
      <c r="AA82">
        <v>84.692300000000003</v>
      </c>
      <c r="AB82">
        <v>0</v>
      </c>
      <c r="AC82">
        <v>45.121000000000002</v>
      </c>
      <c r="AD82">
        <v>0</v>
      </c>
      <c r="AE82">
        <v>0</v>
      </c>
      <c r="AF82">
        <v>144.142</v>
      </c>
      <c r="AG82">
        <v>0</v>
      </c>
      <c r="AH82">
        <v>0</v>
      </c>
      <c r="AI82">
        <v>0</v>
      </c>
      <c r="AJ82">
        <v>0</v>
      </c>
      <c r="AK82">
        <v>0</v>
      </c>
      <c r="AL82">
        <v>0</v>
      </c>
      <c r="AM82">
        <v>0</v>
      </c>
      <c r="AN82">
        <v>0</v>
      </c>
      <c r="AO82">
        <v>0</v>
      </c>
      <c r="AP82">
        <v>0</v>
      </c>
      <c r="AQ82">
        <v>1.0900000000000001</v>
      </c>
      <c r="AR82">
        <v>75.91</v>
      </c>
      <c r="AS82">
        <v>1.1000000000000001</v>
      </c>
      <c r="AT82">
        <v>0</v>
      </c>
      <c r="AU82">
        <v>5.34</v>
      </c>
      <c r="AV82">
        <v>0</v>
      </c>
      <c r="AX82">
        <v>5.01</v>
      </c>
      <c r="AY82">
        <v>12.04</v>
      </c>
      <c r="AZ82">
        <v>18.79</v>
      </c>
      <c r="BA82">
        <v>1.1399999999999999</v>
      </c>
      <c r="BB82">
        <v>120.42</v>
      </c>
      <c r="BC82">
        <v>83.44</v>
      </c>
      <c r="BQ82">
        <v>16.986499999999999</v>
      </c>
      <c r="BR82">
        <v>5899.64</v>
      </c>
      <c r="BS82">
        <v>141.255</v>
      </c>
      <c r="BT82">
        <v>0</v>
      </c>
      <c r="BU82">
        <v>0</v>
      </c>
      <c r="BV82">
        <v>615.745</v>
      </c>
      <c r="BW82">
        <v>1151.43</v>
      </c>
      <c r="BX82">
        <v>2371.31</v>
      </c>
      <c r="BY82">
        <v>151.51499999999999</v>
      </c>
      <c r="BZ82">
        <v>10347.9</v>
      </c>
      <c r="CA82">
        <v>19.784300000000002</v>
      </c>
      <c r="CB82">
        <v>0</v>
      </c>
      <c r="CC82">
        <v>0</v>
      </c>
      <c r="CD82">
        <v>0</v>
      </c>
      <c r="CE82">
        <v>84.692300000000003</v>
      </c>
      <c r="CF82">
        <v>0</v>
      </c>
      <c r="CG82">
        <v>45.121000000000002</v>
      </c>
      <c r="CH82">
        <v>0</v>
      </c>
      <c r="CI82">
        <v>0</v>
      </c>
      <c r="CJ82">
        <v>149.59800000000001</v>
      </c>
      <c r="CK82">
        <v>0</v>
      </c>
      <c r="CL82">
        <v>0</v>
      </c>
      <c r="CM82">
        <v>0</v>
      </c>
      <c r="CN82">
        <v>0</v>
      </c>
      <c r="CO82">
        <v>0</v>
      </c>
      <c r="CP82">
        <v>0</v>
      </c>
      <c r="CQ82">
        <v>0</v>
      </c>
      <c r="CR82">
        <v>0</v>
      </c>
      <c r="CS82">
        <v>0</v>
      </c>
      <c r="CT82">
        <v>0</v>
      </c>
      <c r="CU82">
        <v>1.51</v>
      </c>
      <c r="CV82">
        <v>82.41</v>
      </c>
      <c r="CW82">
        <v>1.1000000000000001</v>
      </c>
      <c r="CX82">
        <v>0</v>
      </c>
      <c r="CY82">
        <v>5.34</v>
      </c>
      <c r="CZ82">
        <v>5.01</v>
      </c>
      <c r="DA82">
        <v>12.08</v>
      </c>
      <c r="DB82">
        <v>18.79</v>
      </c>
      <c r="DC82">
        <v>1.1399999999999999</v>
      </c>
      <c r="DD82">
        <v>127.38</v>
      </c>
      <c r="DE82">
        <v>90.36</v>
      </c>
      <c r="DQ82" t="s">
        <v>716</v>
      </c>
      <c r="DR82" t="s">
        <v>717</v>
      </c>
      <c r="DS82" t="s">
        <v>22</v>
      </c>
      <c r="DT82">
        <v>0.38628699999999999</v>
      </c>
      <c r="DU82">
        <v>0.38557200000000003</v>
      </c>
      <c r="DV82">
        <v>5.4639600000000002</v>
      </c>
      <c r="DW82">
        <v>7.6582499999999998</v>
      </c>
      <c r="EG82">
        <v>12.302199999999999</v>
      </c>
      <c r="EH82">
        <v>5523.17</v>
      </c>
      <c r="EI82">
        <v>141.255</v>
      </c>
      <c r="EJ82">
        <v>0</v>
      </c>
      <c r="EK82">
        <v>0</v>
      </c>
      <c r="EL82">
        <v>0</v>
      </c>
      <c r="EN82">
        <v>615.745</v>
      </c>
      <c r="EO82">
        <v>1146.71</v>
      </c>
      <c r="EP82">
        <v>2371.31</v>
      </c>
      <c r="EQ82">
        <v>151.51499999999999</v>
      </c>
      <c r="ER82">
        <v>9962</v>
      </c>
      <c r="ES82">
        <v>14.3284</v>
      </c>
      <c r="ET82">
        <v>0</v>
      </c>
      <c r="EU82">
        <v>0</v>
      </c>
      <c r="EV82">
        <v>0</v>
      </c>
      <c r="EW82">
        <v>84.692300000000003</v>
      </c>
      <c r="EX82">
        <v>0</v>
      </c>
      <c r="EY82">
        <v>45.121000000000002</v>
      </c>
      <c r="EZ82">
        <v>0</v>
      </c>
      <c r="FA82">
        <v>0</v>
      </c>
      <c r="FB82">
        <v>144.142</v>
      </c>
      <c r="FC82">
        <v>0</v>
      </c>
      <c r="FD82">
        <v>0</v>
      </c>
      <c r="FE82">
        <v>0</v>
      </c>
      <c r="FF82">
        <v>0</v>
      </c>
      <c r="FG82">
        <v>0</v>
      </c>
      <c r="FH82">
        <v>0</v>
      </c>
      <c r="FI82">
        <v>0</v>
      </c>
      <c r="FJ82">
        <v>0</v>
      </c>
      <c r="FK82">
        <v>0</v>
      </c>
      <c r="FL82">
        <v>0</v>
      </c>
      <c r="FM82">
        <v>1.0900000000000001</v>
      </c>
      <c r="FN82">
        <v>75.91</v>
      </c>
      <c r="FO82">
        <v>1.1000000000000001</v>
      </c>
      <c r="FP82">
        <v>0</v>
      </c>
      <c r="FQ82">
        <v>5.34</v>
      </c>
      <c r="FR82">
        <v>0</v>
      </c>
      <c r="FT82">
        <v>5.01</v>
      </c>
      <c r="FU82">
        <v>12.04</v>
      </c>
      <c r="FV82">
        <v>18.79</v>
      </c>
      <c r="FW82">
        <v>1.1399999999999999</v>
      </c>
      <c r="FX82">
        <v>120.42</v>
      </c>
      <c r="FY82">
        <v>0</v>
      </c>
      <c r="FZ82">
        <v>4.0541099999999997</v>
      </c>
      <c r="GA82">
        <v>1.61297E-2</v>
      </c>
      <c r="GB82">
        <v>0</v>
      </c>
      <c r="GC82">
        <v>0</v>
      </c>
      <c r="GD82">
        <v>0</v>
      </c>
      <c r="GF82">
        <v>9.1244199999999998E-2</v>
      </c>
      <c r="GG82">
        <v>0.15762399999999999</v>
      </c>
      <c r="GH82">
        <v>0.30218800000000001</v>
      </c>
      <c r="GI82">
        <v>1.3338300000000001E-2</v>
      </c>
      <c r="GJ82">
        <v>4.6346299999999996</v>
      </c>
      <c r="GK82">
        <v>76.340699999999998</v>
      </c>
      <c r="GL82">
        <v>12428.6</v>
      </c>
      <c r="GM82">
        <v>141.255</v>
      </c>
      <c r="GN82">
        <v>0</v>
      </c>
      <c r="GO82">
        <v>0</v>
      </c>
      <c r="GP82">
        <v>2615</v>
      </c>
      <c r="GQ82">
        <v>989.00099999999998</v>
      </c>
      <c r="GR82">
        <v>3267.2</v>
      </c>
      <c r="GS82">
        <v>327.5</v>
      </c>
      <c r="GT82">
        <v>19844.900000000001</v>
      </c>
      <c r="GU82">
        <v>63.5443</v>
      </c>
      <c r="GV82">
        <v>0</v>
      </c>
      <c r="GW82">
        <v>0</v>
      </c>
      <c r="GX82">
        <v>0</v>
      </c>
      <c r="GY82">
        <v>139.785</v>
      </c>
      <c r="GZ82">
        <v>0</v>
      </c>
      <c r="HA82">
        <v>73.400000000000006</v>
      </c>
      <c r="HB82">
        <v>0</v>
      </c>
      <c r="HC82">
        <v>0</v>
      </c>
      <c r="HD82">
        <v>276.72899999999998</v>
      </c>
      <c r="HE82">
        <v>0</v>
      </c>
      <c r="HF82">
        <v>0</v>
      </c>
      <c r="HG82">
        <v>0</v>
      </c>
      <c r="HH82">
        <v>0</v>
      </c>
      <c r="HI82">
        <v>0</v>
      </c>
      <c r="HJ82">
        <v>0</v>
      </c>
      <c r="HK82">
        <v>0</v>
      </c>
      <c r="HL82">
        <v>0</v>
      </c>
      <c r="HM82">
        <v>0</v>
      </c>
      <c r="HN82">
        <v>0</v>
      </c>
      <c r="HO82">
        <v>5</v>
      </c>
      <c r="HP82">
        <v>153.1</v>
      </c>
      <c r="HQ82">
        <v>1.1000000000000001</v>
      </c>
      <c r="HR82">
        <v>0</v>
      </c>
      <c r="HS82">
        <v>8.81</v>
      </c>
      <c r="HT82">
        <v>21.65</v>
      </c>
      <c r="HU82">
        <v>12.26</v>
      </c>
      <c r="HV82">
        <v>26.12</v>
      </c>
      <c r="HW82">
        <v>2.36</v>
      </c>
      <c r="HX82">
        <v>230.4</v>
      </c>
      <c r="HY82">
        <v>0</v>
      </c>
      <c r="HZ82">
        <v>6.7805799999999996</v>
      </c>
      <c r="IA82">
        <v>1.61297E-2</v>
      </c>
      <c r="IB82">
        <v>0</v>
      </c>
      <c r="IC82">
        <v>0</v>
      </c>
      <c r="ID82">
        <v>0.41129599999999999</v>
      </c>
      <c r="IE82">
        <v>0.118258</v>
      </c>
      <c r="IF82">
        <v>0.43522</v>
      </c>
      <c r="IG82">
        <v>4.56421E-3</v>
      </c>
      <c r="IH82">
        <v>7.7660400000000003</v>
      </c>
      <c r="II82">
        <v>49.838999999999999</v>
      </c>
      <c r="IJ82">
        <v>0</v>
      </c>
      <c r="IK82">
        <v>52.7196</v>
      </c>
    </row>
    <row r="83" spans="1:245" x14ac:dyDescent="0.25">
      <c r="A83" s="9">
        <v>42613.708969907406</v>
      </c>
      <c r="B83" t="s">
        <v>411</v>
      </c>
      <c r="C83" t="s">
        <v>796</v>
      </c>
      <c r="G83" t="s">
        <v>104</v>
      </c>
      <c r="H83" t="s">
        <v>105</v>
      </c>
      <c r="I83">
        <v>4.26</v>
      </c>
      <c r="J83">
        <v>48.064799999999998</v>
      </c>
      <c r="K83">
        <v>461.048</v>
      </c>
      <c r="L83">
        <v>64.611500000000007</v>
      </c>
      <c r="M83">
        <v>141.255</v>
      </c>
      <c r="N83">
        <v>0</v>
      </c>
      <c r="O83">
        <v>0</v>
      </c>
      <c r="R83">
        <v>615.745</v>
      </c>
      <c r="S83">
        <v>982.44600000000003</v>
      </c>
      <c r="T83">
        <v>2371.31</v>
      </c>
      <c r="U83">
        <v>151.51499999999999</v>
      </c>
      <c r="V83">
        <v>4787.93</v>
      </c>
      <c r="W83">
        <v>538.32600000000002</v>
      </c>
      <c r="X83">
        <v>0</v>
      </c>
      <c r="Y83">
        <v>0</v>
      </c>
      <c r="Z83">
        <v>0</v>
      </c>
      <c r="AA83">
        <v>145.16200000000001</v>
      </c>
      <c r="AB83">
        <v>0</v>
      </c>
      <c r="AC83">
        <v>45.121000000000002</v>
      </c>
      <c r="AD83">
        <v>0</v>
      </c>
      <c r="AE83">
        <v>0</v>
      </c>
      <c r="AF83">
        <v>728.60900000000004</v>
      </c>
      <c r="AG83">
        <v>0</v>
      </c>
      <c r="AH83">
        <v>0</v>
      </c>
      <c r="AI83">
        <v>0</v>
      </c>
      <c r="AJ83">
        <v>0</v>
      </c>
      <c r="AK83">
        <v>0</v>
      </c>
      <c r="AL83">
        <v>0</v>
      </c>
      <c r="AM83">
        <v>0</v>
      </c>
      <c r="AN83">
        <v>0</v>
      </c>
      <c r="AO83">
        <v>0</v>
      </c>
      <c r="AP83">
        <v>0</v>
      </c>
      <c r="AQ83">
        <v>39.200000000000003</v>
      </c>
      <c r="AR83">
        <v>1.7</v>
      </c>
      <c r="AS83">
        <v>1.0900000000000001</v>
      </c>
      <c r="AT83">
        <v>0</v>
      </c>
      <c r="AU83">
        <v>9.0299999999999994</v>
      </c>
      <c r="AV83">
        <v>0</v>
      </c>
      <c r="AX83">
        <v>4.9400000000000004</v>
      </c>
      <c r="AY83">
        <v>10.72</v>
      </c>
      <c r="AZ83">
        <v>18.690000000000001</v>
      </c>
      <c r="BA83">
        <v>1.1299999999999999</v>
      </c>
      <c r="BB83">
        <v>86.5</v>
      </c>
      <c r="BC83">
        <v>51.02</v>
      </c>
      <c r="BQ83">
        <v>482.02300000000002</v>
      </c>
      <c r="BR83">
        <v>140.46899999999999</v>
      </c>
      <c r="BS83">
        <v>141.255</v>
      </c>
      <c r="BT83">
        <v>0</v>
      </c>
      <c r="BU83">
        <v>0</v>
      </c>
      <c r="BV83">
        <v>615.745</v>
      </c>
      <c r="BW83">
        <v>991.84</v>
      </c>
      <c r="BX83">
        <v>2371.31</v>
      </c>
      <c r="BY83">
        <v>151.51499999999999</v>
      </c>
      <c r="BZ83">
        <v>4894.1499999999996</v>
      </c>
      <c r="CA83">
        <v>562.81700000000001</v>
      </c>
      <c r="CB83">
        <v>0</v>
      </c>
      <c r="CC83">
        <v>0</v>
      </c>
      <c r="CD83">
        <v>0</v>
      </c>
      <c r="CE83">
        <v>145.16200000000001</v>
      </c>
      <c r="CF83">
        <v>0</v>
      </c>
      <c r="CG83">
        <v>45.121000000000002</v>
      </c>
      <c r="CH83">
        <v>0</v>
      </c>
      <c r="CI83">
        <v>0</v>
      </c>
      <c r="CJ83">
        <v>753.1</v>
      </c>
      <c r="CK83">
        <v>0</v>
      </c>
      <c r="CL83">
        <v>0</v>
      </c>
      <c r="CM83">
        <v>0</v>
      </c>
      <c r="CN83">
        <v>0</v>
      </c>
      <c r="CO83">
        <v>0</v>
      </c>
      <c r="CP83">
        <v>0</v>
      </c>
      <c r="CQ83">
        <v>0</v>
      </c>
      <c r="CR83">
        <v>0</v>
      </c>
      <c r="CS83">
        <v>0</v>
      </c>
      <c r="CT83">
        <v>0</v>
      </c>
      <c r="CU83">
        <v>41.18</v>
      </c>
      <c r="CV83">
        <v>3.98</v>
      </c>
      <c r="CW83">
        <v>1.0900000000000001</v>
      </c>
      <c r="CX83">
        <v>0</v>
      </c>
      <c r="CY83">
        <v>9.0299999999999994</v>
      </c>
      <c r="CZ83">
        <v>4.9400000000000004</v>
      </c>
      <c r="DA83">
        <v>10.81</v>
      </c>
      <c r="DB83">
        <v>18.690000000000001</v>
      </c>
      <c r="DC83">
        <v>1.1299999999999999</v>
      </c>
      <c r="DD83">
        <v>90.85</v>
      </c>
      <c r="DE83">
        <v>55.28</v>
      </c>
      <c r="DQ83" t="s">
        <v>716</v>
      </c>
      <c r="DR83" t="s">
        <v>717</v>
      </c>
      <c r="DS83" t="s">
        <v>22</v>
      </c>
      <c r="DT83">
        <v>0.14960399999999999</v>
      </c>
      <c r="DU83">
        <v>0.14774999999999999</v>
      </c>
      <c r="DV83">
        <v>4.7881099999999996</v>
      </c>
      <c r="DW83">
        <v>7.7062200000000001</v>
      </c>
      <c r="EG83">
        <v>461.048</v>
      </c>
      <c r="EH83">
        <v>64.611500000000007</v>
      </c>
      <c r="EI83">
        <v>141.255</v>
      </c>
      <c r="EJ83">
        <v>0</v>
      </c>
      <c r="EK83">
        <v>0</v>
      </c>
      <c r="EL83">
        <v>0</v>
      </c>
      <c r="EN83">
        <v>615.745</v>
      </c>
      <c r="EO83">
        <v>982.44600000000003</v>
      </c>
      <c r="EP83">
        <v>2371.31</v>
      </c>
      <c r="EQ83">
        <v>151.51499999999999</v>
      </c>
      <c r="ER83">
        <v>4787.93</v>
      </c>
      <c r="ES83">
        <v>538.32600000000002</v>
      </c>
      <c r="ET83">
        <v>0</v>
      </c>
      <c r="EU83">
        <v>0</v>
      </c>
      <c r="EV83">
        <v>0</v>
      </c>
      <c r="EW83">
        <v>145.16200000000001</v>
      </c>
      <c r="EX83">
        <v>0</v>
      </c>
      <c r="EY83">
        <v>45.121000000000002</v>
      </c>
      <c r="EZ83">
        <v>0</v>
      </c>
      <c r="FA83">
        <v>0</v>
      </c>
      <c r="FB83">
        <v>728.60900000000004</v>
      </c>
      <c r="FC83">
        <v>0</v>
      </c>
      <c r="FD83">
        <v>0</v>
      </c>
      <c r="FE83">
        <v>0</v>
      </c>
      <c r="FF83">
        <v>0</v>
      </c>
      <c r="FG83">
        <v>0</v>
      </c>
      <c r="FH83">
        <v>0</v>
      </c>
      <c r="FI83">
        <v>0</v>
      </c>
      <c r="FJ83">
        <v>0</v>
      </c>
      <c r="FK83">
        <v>0</v>
      </c>
      <c r="FL83">
        <v>0</v>
      </c>
      <c r="FM83">
        <v>39.200000000000003</v>
      </c>
      <c r="FN83">
        <v>1.7</v>
      </c>
      <c r="FO83">
        <v>1.0900000000000001</v>
      </c>
      <c r="FP83">
        <v>0</v>
      </c>
      <c r="FQ83">
        <v>9.0299999999999994</v>
      </c>
      <c r="FR83">
        <v>0</v>
      </c>
      <c r="FT83">
        <v>4.9400000000000004</v>
      </c>
      <c r="FU83">
        <v>10.72</v>
      </c>
      <c r="FV83">
        <v>18.690000000000001</v>
      </c>
      <c r="FW83">
        <v>1.1299999999999999</v>
      </c>
      <c r="FX83">
        <v>86.5</v>
      </c>
      <c r="FY83">
        <v>0</v>
      </c>
      <c r="FZ83">
        <v>0.101894</v>
      </c>
      <c r="GA83">
        <v>1.61297E-2</v>
      </c>
      <c r="GB83">
        <v>0</v>
      </c>
      <c r="GC83">
        <v>0</v>
      </c>
      <c r="GD83">
        <v>0</v>
      </c>
      <c r="GF83">
        <v>9.1244199999999998E-2</v>
      </c>
      <c r="GG83">
        <v>0.14171400000000001</v>
      </c>
      <c r="GH83">
        <v>0.30218800000000001</v>
      </c>
      <c r="GI83">
        <v>1.3338300000000001E-2</v>
      </c>
      <c r="GJ83">
        <v>0.66650900000000002</v>
      </c>
      <c r="GK83">
        <v>696.22199999999998</v>
      </c>
      <c r="GL83">
        <v>563.976</v>
      </c>
      <c r="GM83">
        <v>141.255</v>
      </c>
      <c r="GN83">
        <v>0</v>
      </c>
      <c r="GO83">
        <v>0</v>
      </c>
      <c r="GP83">
        <v>2615</v>
      </c>
      <c r="GQ83">
        <v>989.00099999999998</v>
      </c>
      <c r="GR83">
        <v>3267.2</v>
      </c>
      <c r="GS83">
        <v>327.5</v>
      </c>
      <c r="GT83">
        <v>8600.15</v>
      </c>
      <c r="GU83">
        <v>580.98900000000003</v>
      </c>
      <c r="GV83">
        <v>0</v>
      </c>
      <c r="GW83">
        <v>0</v>
      </c>
      <c r="GX83">
        <v>0</v>
      </c>
      <c r="GY83">
        <v>197.989</v>
      </c>
      <c r="GZ83">
        <v>0</v>
      </c>
      <c r="HA83">
        <v>73.400000000000006</v>
      </c>
      <c r="HB83">
        <v>0</v>
      </c>
      <c r="HC83">
        <v>0</v>
      </c>
      <c r="HD83">
        <v>852.37800000000004</v>
      </c>
      <c r="HE83">
        <v>0</v>
      </c>
      <c r="HF83">
        <v>0</v>
      </c>
      <c r="HG83">
        <v>0</v>
      </c>
      <c r="HH83">
        <v>0</v>
      </c>
      <c r="HI83">
        <v>0</v>
      </c>
      <c r="HJ83">
        <v>0</v>
      </c>
      <c r="HK83">
        <v>0</v>
      </c>
      <c r="HL83">
        <v>0</v>
      </c>
      <c r="HM83">
        <v>0</v>
      </c>
      <c r="HN83">
        <v>0</v>
      </c>
      <c r="HO83">
        <v>43.9</v>
      </c>
      <c r="HP83">
        <v>16.04</v>
      </c>
      <c r="HQ83">
        <v>1.0900000000000001</v>
      </c>
      <c r="HR83">
        <v>0</v>
      </c>
      <c r="HS83">
        <v>12.31</v>
      </c>
      <c r="HT83">
        <v>21.32</v>
      </c>
      <c r="HU83">
        <v>12.23</v>
      </c>
      <c r="HV83">
        <v>25.97</v>
      </c>
      <c r="HW83">
        <v>2.31</v>
      </c>
      <c r="HX83">
        <v>135.16999999999999</v>
      </c>
      <c r="HY83">
        <v>0</v>
      </c>
      <c r="HZ83">
        <v>1.1113599999999999</v>
      </c>
      <c r="IA83">
        <v>1.61297E-2</v>
      </c>
      <c r="IB83">
        <v>0</v>
      </c>
      <c r="IC83">
        <v>0</v>
      </c>
      <c r="ID83">
        <v>0.41129599999999999</v>
      </c>
      <c r="IE83">
        <v>0.118258</v>
      </c>
      <c r="IF83">
        <v>0.43522</v>
      </c>
      <c r="IG83">
        <v>4.56421E-3</v>
      </c>
      <c r="IH83">
        <v>2.0968300000000002</v>
      </c>
      <c r="II83">
        <v>48.064799999999998</v>
      </c>
      <c r="IJ83">
        <v>0</v>
      </c>
      <c r="IK83">
        <v>50.481900000000003</v>
      </c>
    </row>
    <row r="84" spans="1:245" x14ac:dyDescent="0.25">
      <c r="A84" s="9">
        <v>42613.709074074075</v>
      </c>
      <c r="B84" t="s">
        <v>412</v>
      </c>
      <c r="C84" t="s">
        <v>797</v>
      </c>
      <c r="G84" t="s">
        <v>104</v>
      </c>
      <c r="H84" t="s">
        <v>134</v>
      </c>
      <c r="I84">
        <v>-0.81000099999999997</v>
      </c>
      <c r="J84">
        <v>58.215800000000002</v>
      </c>
      <c r="K84">
        <v>513.24400000000003</v>
      </c>
      <c r="L84">
        <v>0</v>
      </c>
      <c r="M84">
        <v>785.77200000000005</v>
      </c>
      <c r="N84">
        <v>0</v>
      </c>
      <c r="O84">
        <v>0</v>
      </c>
      <c r="R84">
        <v>2033.7</v>
      </c>
      <c r="S84">
        <v>5276.83</v>
      </c>
      <c r="T84">
        <v>12062</v>
      </c>
      <c r="U84">
        <v>433.91399999999999</v>
      </c>
      <c r="V84">
        <v>21105.4</v>
      </c>
      <c r="W84">
        <v>597.702</v>
      </c>
      <c r="X84">
        <v>0</v>
      </c>
      <c r="Y84">
        <v>0</v>
      </c>
      <c r="Z84">
        <v>0</v>
      </c>
      <c r="AA84">
        <v>775.96100000000001</v>
      </c>
      <c r="AB84">
        <v>0</v>
      </c>
      <c r="AC84">
        <v>287.95400000000001</v>
      </c>
      <c r="AD84">
        <v>0</v>
      </c>
      <c r="AE84">
        <v>0</v>
      </c>
      <c r="AF84">
        <v>1661.62</v>
      </c>
      <c r="AG84">
        <v>0</v>
      </c>
      <c r="AH84">
        <v>0</v>
      </c>
      <c r="AI84">
        <v>0</v>
      </c>
      <c r="AJ84">
        <v>0</v>
      </c>
      <c r="AK84">
        <v>0</v>
      </c>
      <c r="AL84">
        <v>0</v>
      </c>
      <c r="AM84">
        <v>0</v>
      </c>
      <c r="AN84">
        <v>0</v>
      </c>
      <c r="AO84">
        <v>0</v>
      </c>
      <c r="AP84">
        <v>0</v>
      </c>
      <c r="AQ84">
        <v>16.71</v>
      </c>
      <c r="AR84">
        <v>0</v>
      </c>
      <c r="AS84">
        <v>2.4700000000000002</v>
      </c>
      <c r="AT84">
        <v>0</v>
      </c>
      <c r="AU84">
        <v>18.45</v>
      </c>
      <c r="AV84">
        <v>0</v>
      </c>
      <c r="AX84">
        <v>6.6</v>
      </c>
      <c r="AY84">
        <v>23.79</v>
      </c>
      <c r="AZ84">
        <v>38.54</v>
      </c>
      <c r="BA84">
        <v>1.31</v>
      </c>
      <c r="BB84">
        <v>107.87</v>
      </c>
      <c r="BC84">
        <v>37.630000000000003</v>
      </c>
      <c r="BQ84">
        <v>480.80700000000002</v>
      </c>
      <c r="BR84">
        <v>4.6427199999999997</v>
      </c>
      <c r="BS84">
        <v>785.77200000000005</v>
      </c>
      <c r="BT84">
        <v>0</v>
      </c>
      <c r="BU84">
        <v>0</v>
      </c>
      <c r="BV84">
        <v>2033.7</v>
      </c>
      <c r="BW84">
        <v>5307.43</v>
      </c>
      <c r="BX84">
        <v>12062</v>
      </c>
      <c r="BY84">
        <v>433.91399999999999</v>
      </c>
      <c r="BZ84">
        <v>21108.2</v>
      </c>
      <c r="CA84">
        <v>559.928</v>
      </c>
      <c r="CB84">
        <v>0</v>
      </c>
      <c r="CC84">
        <v>0</v>
      </c>
      <c r="CD84">
        <v>0</v>
      </c>
      <c r="CE84">
        <v>775.96100000000001</v>
      </c>
      <c r="CF84">
        <v>0</v>
      </c>
      <c r="CG84">
        <v>287.95400000000001</v>
      </c>
      <c r="CH84">
        <v>0</v>
      </c>
      <c r="CI84">
        <v>0</v>
      </c>
      <c r="CJ84">
        <v>1623.84</v>
      </c>
      <c r="CK84">
        <v>0</v>
      </c>
      <c r="CL84">
        <v>0</v>
      </c>
      <c r="CM84">
        <v>0</v>
      </c>
      <c r="CN84">
        <v>0</v>
      </c>
      <c r="CO84">
        <v>0</v>
      </c>
      <c r="CP84">
        <v>0</v>
      </c>
      <c r="CQ84">
        <v>0</v>
      </c>
      <c r="CR84">
        <v>0</v>
      </c>
      <c r="CS84">
        <v>0</v>
      </c>
      <c r="CT84">
        <v>0</v>
      </c>
      <c r="CU84">
        <v>15.85</v>
      </c>
      <c r="CV84">
        <v>0.05</v>
      </c>
      <c r="CW84">
        <v>2.4700000000000002</v>
      </c>
      <c r="CX84">
        <v>0</v>
      </c>
      <c r="CY84">
        <v>18.45</v>
      </c>
      <c r="CZ84">
        <v>6.6</v>
      </c>
      <c r="DA84">
        <v>23.91</v>
      </c>
      <c r="DB84">
        <v>38.54</v>
      </c>
      <c r="DC84">
        <v>1.31</v>
      </c>
      <c r="DD84">
        <v>107.18</v>
      </c>
      <c r="DE84">
        <v>36.82</v>
      </c>
      <c r="DQ84" t="s">
        <v>716</v>
      </c>
      <c r="DR84" t="s">
        <v>717</v>
      </c>
      <c r="DS84" t="s">
        <v>22</v>
      </c>
      <c r="DT84">
        <v>1.1904700000000001E-2</v>
      </c>
      <c r="DU84">
        <v>1.68871E-3</v>
      </c>
      <c r="DV84">
        <v>-0.64377899999999999</v>
      </c>
      <c r="DW84">
        <v>-2.1999</v>
      </c>
      <c r="EG84">
        <v>513.24400000000003</v>
      </c>
      <c r="EH84">
        <v>0</v>
      </c>
      <c r="EI84">
        <v>785.77200000000005</v>
      </c>
      <c r="EJ84">
        <v>0</v>
      </c>
      <c r="EK84">
        <v>0</v>
      </c>
      <c r="EL84">
        <v>0</v>
      </c>
      <c r="EN84">
        <v>2033.7</v>
      </c>
      <c r="EO84">
        <v>5276.83</v>
      </c>
      <c r="EP84">
        <v>12062</v>
      </c>
      <c r="EQ84">
        <v>433.91399999999999</v>
      </c>
      <c r="ER84">
        <v>21105.4</v>
      </c>
      <c r="ES84">
        <v>597.702</v>
      </c>
      <c r="ET84">
        <v>0</v>
      </c>
      <c r="EU84">
        <v>0</v>
      </c>
      <c r="EV84">
        <v>0</v>
      </c>
      <c r="EW84">
        <v>775.96100000000001</v>
      </c>
      <c r="EX84">
        <v>0</v>
      </c>
      <c r="EY84">
        <v>287.95400000000001</v>
      </c>
      <c r="EZ84">
        <v>0</v>
      </c>
      <c r="FA84">
        <v>0</v>
      </c>
      <c r="FB84">
        <v>1661.62</v>
      </c>
      <c r="FC84">
        <v>0</v>
      </c>
      <c r="FD84">
        <v>0</v>
      </c>
      <c r="FE84">
        <v>0</v>
      </c>
      <c r="FF84">
        <v>0</v>
      </c>
      <c r="FG84">
        <v>0</v>
      </c>
      <c r="FH84">
        <v>0</v>
      </c>
      <c r="FI84">
        <v>0</v>
      </c>
      <c r="FJ84">
        <v>0</v>
      </c>
      <c r="FK84">
        <v>0</v>
      </c>
      <c r="FL84">
        <v>0</v>
      </c>
      <c r="FM84">
        <v>16.71</v>
      </c>
      <c r="FN84">
        <v>0</v>
      </c>
      <c r="FO84">
        <v>2.4700000000000002</v>
      </c>
      <c r="FP84">
        <v>0</v>
      </c>
      <c r="FQ84">
        <v>18.45</v>
      </c>
      <c r="FR84">
        <v>0</v>
      </c>
      <c r="FT84">
        <v>6.6</v>
      </c>
      <c r="FU84">
        <v>23.79</v>
      </c>
      <c r="FV84">
        <v>38.54</v>
      </c>
      <c r="FW84">
        <v>1.31</v>
      </c>
      <c r="FX84">
        <v>107.87</v>
      </c>
      <c r="FY84" s="23">
        <v>1.9675799999999999E-13</v>
      </c>
      <c r="FZ84">
        <v>0</v>
      </c>
      <c r="GA84">
        <v>8.9726299999999995E-2</v>
      </c>
      <c r="GB84">
        <v>0</v>
      </c>
      <c r="GC84">
        <v>0</v>
      </c>
      <c r="GD84">
        <v>0</v>
      </c>
      <c r="GF84">
        <v>0.30136400000000002</v>
      </c>
      <c r="GG84">
        <v>0.69186199999999998</v>
      </c>
      <c r="GH84">
        <v>1.54311</v>
      </c>
      <c r="GI84">
        <v>3.8198599999999999E-2</v>
      </c>
      <c r="GJ84">
        <v>2.6642600000000001</v>
      </c>
      <c r="GK84">
        <v>888.24300000000005</v>
      </c>
      <c r="GL84">
        <v>0.19209100000000001</v>
      </c>
      <c r="GM84">
        <v>785.77200000000005</v>
      </c>
      <c r="GN84">
        <v>0</v>
      </c>
      <c r="GO84">
        <v>0</v>
      </c>
      <c r="GP84">
        <v>5894.96</v>
      </c>
      <c r="GQ84">
        <v>6547.68</v>
      </c>
      <c r="GR84">
        <v>10697.7</v>
      </c>
      <c r="GS84">
        <v>540.49900000000002</v>
      </c>
      <c r="GT84">
        <v>25355.1</v>
      </c>
      <c r="GU84">
        <v>739.25900000000001</v>
      </c>
      <c r="GV84">
        <v>0</v>
      </c>
      <c r="GW84">
        <v>0</v>
      </c>
      <c r="GX84">
        <v>0</v>
      </c>
      <c r="GY84">
        <v>1220.78</v>
      </c>
      <c r="GZ84">
        <v>0</v>
      </c>
      <c r="HA84">
        <v>291.12400000000002</v>
      </c>
      <c r="HB84">
        <v>0</v>
      </c>
      <c r="HC84">
        <v>0</v>
      </c>
      <c r="HD84">
        <v>2251.16</v>
      </c>
      <c r="HE84">
        <v>0</v>
      </c>
      <c r="HF84">
        <v>0</v>
      </c>
      <c r="HG84">
        <v>0</v>
      </c>
      <c r="HH84">
        <v>0</v>
      </c>
      <c r="HI84">
        <v>0</v>
      </c>
      <c r="HJ84">
        <v>0</v>
      </c>
      <c r="HK84">
        <v>0</v>
      </c>
      <c r="HL84">
        <v>0</v>
      </c>
      <c r="HM84">
        <v>0</v>
      </c>
      <c r="HN84">
        <v>0</v>
      </c>
      <c r="HO84">
        <v>21.59</v>
      </c>
      <c r="HP84">
        <v>0</v>
      </c>
      <c r="HQ84">
        <v>2.4700000000000002</v>
      </c>
      <c r="HR84">
        <v>0</v>
      </c>
      <c r="HS84">
        <v>29.02</v>
      </c>
      <c r="HT84">
        <v>19.34</v>
      </c>
      <c r="HU84">
        <v>27.59</v>
      </c>
      <c r="HV84">
        <v>34.31</v>
      </c>
      <c r="HW84">
        <v>1.54</v>
      </c>
      <c r="HX84">
        <v>135.86000000000001</v>
      </c>
      <c r="HY84">
        <v>0</v>
      </c>
      <c r="HZ84">
        <v>0</v>
      </c>
      <c r="IA84">
        <v>8.9726299999999995E-2</v>
      </c>
      <c r="IB84">
        <v>0</v>
      </c>
      <c r="IC84">
        <v>0</v>
      </c>
      <c r="ID84">
        <v>0.92718</v>
      </c>
      <c r="IE84">
        <v>0.77117400000000003</v>
      </c>
      <c r="IF84">
        <v>1.42503</v>
      </c>
      <c r="IG84">
        <v>7.5326799999999999E-3</v>
      </c>
      <c r="IH84">
        <v>3.22065</v>
      </c>
      <c r="II84">
        <v>58.215800000000002</v>
      </c>
      <c r="IJ84">
        <v>0</v>
      </c>
      <c r="IK84">
        <v>57.843400000000003</v>
      </c>
    </row>
    <row r="85" spans="1:245" x14ac:dyDescent="0.25">
      <c r="A85" s="9">
        <v>42613.709085648145</v>
      </c>
      <c r="B85" t="s">
        <v>413</v>
      </c>
      <c r="C85" t="s">
        <v>798</v>
      </c>
      <c r="G85" t="s">
        <v>104</v>
      </c>
      <c r="H85" t="s">
        <v>105</v>
      </c>
      <c r="I85">
        <v>2.3199999999999998</v>
      </c>
      <c r="J85">
        <v>54.703899999999997</v>
      </c>
      <c r="K85">
        <v>355.18900000000002</v>
      </c>
      <c r="L85">
        <v>363.27199999999999</v>
      </c>
      <c r="M85">
        <v>785.77200000000005</v>
      </c>
      <c r="N85">
        <v>0</v>
      </c>
      <c r="O85">
        <v>0</v>
      </c>
      <c r="R85">
        <v>2033.7</v>
      </c>
      <c r="S85">
        <v>5376.98</v>
      </c>
      <c r="T85">
        <v>12062</v>
      </c>
      <c r="U85">
        <v>433.91399999999999</v>
      </c>
      <c r="V85">
        <v>21410.799999999999</v>
      </c>
      <c r="W85">
        <v>413.62299999999999</v>
      </c>
      <c r="X85">
        <v>0</v>
      </c>
      <c r="Y85">
        <v>0</v>
      </c>
      <c r="Z85">
        <v>0</v>
      </c>
      <c r="AA85">
        <v>696.60599999999999</v>
      </c>
      <c r="AB85">
        <v>0</v>
      </c>
      <c r="AC85">
        <v>287.95400000000001</v>
      </c>
      <c r="AD85">
        <v>0</v>
      </c>
      <c r="AE85">
        <v>0</v>
      </c>
      <c r="AF85">
        <v>1398.18</v>
      </c>
      <c r="AG85">
        <v>0</v>
      </c>
      <c r="AH85">
        <v>0</v>
      </c>
      <c r="AI85">
        <v>0</v>
      </c>
      <c r="AJ85">
        <v>0</v>
      </c>
      <c r="AK85">
        <v>0</v>
      </c>
      <c r="AL85">
        <v>0</v>
      </c>
      <c r="AM85">
        <v>0</v>
      </c>
      <c r="AN85">
        <v>0</v>
      </c>
      <c r="AO85">
        <v>0</v>
      </c>
      <c r="AP85">
        <v>0</v>
      </c>
      <c r="AQ85">
        <v>11.98</v>
      </c>
      <c r="AR85">
        <v>4.63</v>
      </c>
      <c r="AS85">
        <v>2.4700000000000002</v>
      </c>
      <c r="AT85">
        <v>0</v>
      </c>
      <c r="AU85">
        <v>16.64</v>
      </c>
      <c r="AV85">
        <v>0</v>
      </c>
      <c r="AX85">
        <v>6.61</v>
      </c>
      <c r="AY85">
        <v>24.23</v>
      </c>
      <c r="AZ85">
        <v>38.58</v>
      </c>
      <c r="BA85">
        <v>1.31</v>
      </c>
      <c r="BB85">
        <v>106.45</v>
      </c>
      <c r="BC85">
        <v>35.72</v>
      </c>
      <c r="BQ85">
        <v>340.613</v>
      </c>
      <c r="BR85">
        <v>583.83900000000006</v>
      </c>
      <c r="BS85">
        <v>785.77200000000005</v>
      </c>
      <c r="BT85">
        <v>0</v>
      </c>
      <c r="BU85">
        <v>0</v>
      </c>
      <c r="BV85">
        <v>2033.7</v>
      </c>
      <c r="BW85">
        <v>5405.36</v>
      </c>
      <c r="BX85">
        <v>12062</v>
      </c>
      <c r="BY85">
        <v>433.91399999999999</v>
      </c>
      <c r="BZ85">
        <v>21645.200000000001</v>
      </c>
      <c r="CA85">
        <v>396.65</v>
      </c>
      <c r="CB85">
        <v>0</v>
      </c>
      <c r="CC85">
        <v>0</v>
      </c>
      <c r="CD85">
        <v>0</v>
      </c>
      <c r="CE85">
        <v>696.60599999999999</v>
      </c>
      <c r="CF85">
        <v>0</v>
      </c>
      <c r="CG85">
        <v>287.95400000000001</v>
      </c>
      <c r="CH85">
        <v>0</v>
      </c>
      <c r="CI85">
        <v>0</v>
      </c>
      <c r="CJ85">
        <v>1381.21</v>
      </c>
      <c r="CK85">
        <v>0</v>
      </c>
      <c r="CL85">
        <v>0</v>
      </c>
      <c r="CM85">
        <v>0</v>
      </c>
      <c r="CN85">
        <v>0</v>
      </c>
      <c r="CO85">
        <v>0</v>
      </c>
      <c r="CP85">
        <v>0</v>
      </c>
      <c r="CQ85">
        <v>0</v>
      </c>
      <c r="CR85">
        <v>0</v>
      </c>
      <c r="CS85">
        <v>0</v>
      </c>
      <c r="CT85">
        <v>0</v>
      </c>
      <c r="CU85">
        <v>11.56</v>
      </c>
      <c r="CV85">
        <v>7.37</v>
      </c>
      <c r="CW85">
        <v>2.4700000000000002</v>
      </c>
      <c r="CX85">
        <v>0</v>
      </c>
      <c r="CY85">
        <v>16.64</v>
      </c>
      <c r="CZ85">
        <v>6.61</v>
      </c>
      <c r="DA85">
        <v>24.33</v>
      </c>
      <c r="DB85">
        <v>38.58</v>
      </c>
      <c r="DC85">
        <v>1.31</v>
      </c>
      <c r="DD85">
        <v>108.87</v>
      </c>
      <c r="DE85">
        <v>38.04</v>
      </c>
      <c r="DQ85" t="s">
        <v>716</v>
      </c>
      <c r="DR85" t="s">
        <v>717</v>
      </c>
      <c r="DS85" t="s">
        <v>22</v>
      </c>
      <c r="DT85">
        <v>0.50992099999999996</v>
      </c>
      <c r="DU85">
        <v>0.50381500000000001</v>
      </c>
      <c r="DV85">
        <v>2.2228300000000001</v>
      </c>
      <c r="DW85">
        <v>6.09884</v>
      </c>
      <c r="EG85">
        <v>355.18900000000002</v>
      </c>
      <c r="EH85">
        <v>363.27199999999999</v>
      </c>
      <c r="EI85">
        <v>785.77200000000005</v>
      </c>
      <c r="EJ85">
        <v>0</v>
      </c>
      <c r="EK85">
        <v>0</v>
      </c>
      <c r="EL85">
        <v>0</v>
      </c>
      <c r="EN85">
        <v>2033.7</v>
      </c>
      <c r="EO85">
        <v>5376.98</v>
      </c>
      <c r="EP85">
        <v>12062</v>
      </c>
      <c r="EQ85">
        <v>433.91399999999999</v>
      </c>
      <c r="ER85">
        <v>21410.799999999999</v>
      </c>
      <c r="ES85">
        <v>413.62299999999999</v>
      </c>
      <c r="ET85">
        <v>0</v>
      </c>
      <c r="EU85">
        <v>0</v>
      </c>
      <c r="EV85">
        <v>0</v>
      </c>
      <c r="EW85">
        <v>696.60599999999999</v>
      </c>
      <c r="EX85">
        <v>0</v>
      </c>
      <c r="EY85">
        <v>287.95400000000001</v>
      </c>
      <c r="EZ85">
        <v>0</v>
      </c>
      <c r="FA85">
        <v>0</v>
      </c>
      <c r="FB85">
        <v>1398.18</v>
      </c>
      <c r="FC85">
        <v>0</v>
      </c>
      <c r="FD85">
        <v>0</v>
      </c>
      <c r="FE85">
        <v>0</v>
      </c>
      <c r="FF85">
        <v>0</v>
      </c>
      <c r="FG85">
        <v>0</v>
      </c>
      <c r="FH85">
        <v>0</v>
      </c>
      <c r="FI85">
        <v>0</v>
      </c>
      <c r="FJ85">
        <v>0</v>
      </c>
      <c r="FK85">
        <v>0</v>
      </c>
      <c r="FL85">
        <v>0</v>
      </c>
      <c r="FM85">
        <v>11.98</v>
      </c>
      <c r="FN85">
        <v>4.63</v>
      </c>
      <c r="FO85">
        <v>2.4700000000000002</v>
      </c>
      <c r="FP85">
        <v>0</v>
      </c>
      <c r="FQ85">
        <v>16.64</v>
      </c>
      <c r="FR85">
        <v>0</v>
      </c>
      <c r="FT85">
        <v>6.61</v>
      </c>
      <c r="FU85">
        <v>24.23</v>
      </c>
      <c r="FV85">
        <v>38.58</v>
      </c>
      <c r="FW85">
        <v>1.31</v>
      </c>
      <c r="FX85">
        <v>106.45</v>
      </c>
      <c r="FY85">
        <v>0</v>
      </c>
      <c r="FZ85">
        <v>0.65815500000000005</v>
      </c>
      <c r="GA85">
        <v>8.9726299999999995E-2</v>
      </c>
      <c r="GB85">
        <v>0</v>
      </c>
      <c r="GC85">
        <v>0</v>
      </c>
      <c r="GD85">
        <v>0</v>
      </c>
      <c r="GF85">
        <v>0.30136400000000002</v>
      </c>
      <c r="GG85">
        <v>0.72198600000000002</v>
      </c>
      <c r="GH85">
        <v>1.54311</v>
      </c>
      <c r="GI85">
        <v>3.8198599999999999E-2</v>
      </c>
      <c r="GJ85">
        <v>3.3525399999999999</v>
      </c>
      <c r="GK85">
        <v>1065.97</v>
      </c>
      <c r="GL85">
        <v>1159.26</v>
      </c>
      <c r="GM85">
        <v>785.77200000000005</v>
      </c>
      <c r="GN85">
        <v>0</v>
      </c>
      <c r="GO85">
        <v>0</v>
      </c>
      <c r="GP85">
        <v>5894.96</v>
      </c>
      <c r="GQ85">
        <v>6547.68</v>
      </c>
      <c r="GR85">
        <v>10697.7</v>
      </c>
      <c r="GS85">
        <v>540.49900000000002</v>
      </c>
      <c r="GT85">
        <v>26691.9</v>
      </c>
      <c r="GU85">
        <v>887.14700000000005</v>
      </c>
      <c r="GV85">
        <v>0</v>
      </c>
      <c r="GW85">
        <v>0</v>
      </c>
      <c r="GX85">
        <v>0</v>
      </c>
      <c r="GY85">
        <v>1141.4000000000001</v>
      </c>
      <c r="GZ85">
        <v>0</v>
      </c>
      <c r="HA85">
        <v>291.12400000000002</v>
      </c>
      <c r="HB85">
        <v>0</v>
      </c>
      <c r="HC85">
        <v>0</v>
      </c>
      <c r="HD85">
        <v>2319.67</v>
      </c>
      <c r="HE85">
        <v>0</v>
      </c>
      <c r="HF85">
        <v>0</v>
      </c>
      <c r="HG85">
        <v>0</v>
      </c>
      <c r="HH85">
        <v>0</v>
      </c>
      <c r="HI85">
        <v>0</v>
      </c>
      <c r="HJ85">
        <v>0</v>
      </c>
      <c r="HK85">
        <v>0</v>
      </c>
      <c r="HL85">
        <v>0</v>
      </c>
      <c r="HM85">
        <v>0</v>
      </c>
      <c r="HN85">
        <v>0</v>
      </c>
      <c r="HO85">
        <v>26.52</v>
      </c>
      <c r="HP85">
        <v>15.31</v>
      </c>
      <c r="HQ85">
        <v>2.4700000000000002</v>
      </c>
      <c r="HR85">
        <v>0</v>
      </c>
      <c r="HS85">
        <v>27.27</v>
      </c>
      <c r="HT85">
        <v>19.399999999999999</v>
      </c>
      <c r="HU85">
        <v>27.6</v>
      </c>
      <c r="HV85">
        <v>34.42</v>
      </c>
      <c r="HW85">
        <v>1.54</v>
      </c>
      <c r="HX85">
        <v>154.53</v>
      </c>
      <c r="HY85">
        <v>0</v>
      </c>
      <c r="HZ85">
        <v>2.3363999999999998</v>
      </c>
      <c r="IA85">
        <v>8.9726299999999995E-2</v>
      </c>
      <c r="IB85">
        <v>0</v>
      </c>
      <c r="IC85">
        <v>0</v>
      </c>
      <c r="ID85">
        <v>0.92718</v>
      </c>
      <c r="IE85">
        <v>0.77117400000000003</v>
      </c>
      <c r="IF85">
        <v>1.42503</v>
      </c>
      <c r="IG85">
        <v>7.5326799999999999E-3</v>
      </c>
      <c r="IH85">
        <v>5.5570500000000003</v>
      </c>
      <c r="II85">
        <v>54.703899999999997</v>
      </c>
      <c r="IJ85">
        <v>0</v>
      </c>
      <c r="IK85">
        <v>55.947600000000001</v>
      </c>
    </row>
    <row r="86" spans="1:245" x14ac:dyDescent="0.25">
      <c r="A86" s="9">
        <v>42613.70890046296</v>
      </c>
      <c r="B86" t="s">
        <v>414</v>
      </c>
      <c r="C86" t="s">
        <v>799</v>
      </c>
      <c r="G86" t="s">
        <v>104</v>
      </c>
      <c r="H86" t="s">
        <v>105</v>
      </c>
      <c r="I86">
        <v>1.03</v>
      </c>
      <c r="J86">
        <v>54.773499999999999</v>
      </c>
      <c r="K86">
        <v>155.34399999999999</v>
      </c>
      <c r="L86">
        <v>59.073799999999999</v>
      </c>
      <c r="M86">
        <v>785.77200000000005</v>
      </c>
      <c r="N86">
        <v>0</v>
      </c>
      <c r="O86">
        <v>0</v>
      </c>
      <c r="R86">
        <v>2033.7</v>
      </c>
      <c r="S86">
        <v>5356.62</v>
      </c>
      <c r="T86">
        <v>12062</v>
      </c>
      <c r="U86">
        <v>433.91399999999999</v>
      </c>
      <c r="V86">
        <v>20886.400000000001</v>
      </c>
      <c r="W86">
        <v>180.89099999999999</v>
      </c>
      <c r="X86">
        <v>0</v>
      </c>
      <c r="Y86">
        <v>0</v>
      </c>
      <c r="Z86">
        <v>0</v>
      </c>
      <c r="AA86">
        <v>699.798</v>
      </c>
      <c r="AB86">
        <v>0</v>
      </c>
      <c r="AC86">
        <v>287.95400000000001</v>
      </c>
      <c r="AD86">
        <v>0</v>
      </c>
      <c r="AE86">
        <v>0</v>
      </c>
      <c r="AF86">
        <v>1168.6400000000001</v>
      </c>
      <c r="AG86">
        <v>0</v>
      </c>
      <c r="AH86">
        <v>0</v>
      </c>
      <c r="AI86">
        <v>0</v>
      </c>
      <c r="AJ86">
        <v>0</v>
      </c>
      <c r="AK86">
        <v>0</v>
      </c>
      <c r="AL86">
        <v>0</v>
      </c>
      <c r="AM86">
        <v>0</v>
      </c>
      <c r="AN86">
        <v>0</v>
      </c>
      <c r="AO86">
        <v>0</v>
      </c>
      <c r="AP86">
        <v>0</v>
      </c>
      <c r="AQ86">
        <v>5.28</v>
      </c>
      <c r="AR86">
        <v>0.74</v>
      </c>
      <c r="AS86">
        <v>2.4700000000000002</v>
      </c>
      <c r="AT86">
        <v>0</v>
      </c>
      <c r="AU86">
        <v>16.670000000000002</v>
      </c>
      <c r="AV86">
        <v>0</v>
      </c>
      <c r="AX86">
        <v>6.57</v>
      </c>
      <c r="AY86">
        <v>24</v>
      </c>
      <c r="AZ86">
        <v>38.51</v>
      </c>
      <c r="BA86">
        <v>1.3</v>
      </c>
      <c r="BB86">
        <v>95.54</v>
      </c>
      <c r="BC86">
        <v>25.16</v>
      </c>
      <c r="BQ86">
        <v>154.197</v>
      </c>
      <c r="BR86">
        <v>148.78100000000001</v>
      </c>
      <c r="BS86">
        <v>785.77200000000005</v>
      </c>
      <c r="BT86">
        <v>0</v>
      </c>
      <c r="BU86">
        <v>0</v>
      </c>
      <c r="BV86">
        <v>2033.7</v>
      </c>
      <c r="BW86">
        <v>5391.15</v>
      </c>
      <c r="BX86">
        <v>12062</v>
      </c>
      <c r="BY86">
        <v>433.91399999999999</v>
      </c>
      <c r="BZ86">
        <v>21009.5</v>
      </c>
      <c r="CA86">
        <v>179.55500000000001</v>
      </c>
      <c r="CB86">
        <v>0</v>
      </c>
      <c r="CC86">
        <v>0</v>
      </c>
      <c r="CD86">
        <v>0</v>
      </c>
      <c r="CE86">
        <v>699.798</v>
      </c>
      <c r="CF86">
        <v>0</v>
      </c>
      <c r="CG86">
        <v>287.95400000000001</v>
      </c>
      <c r="CH86">
        <v>0</v>
      </c>
      <c r="CI86">
        <v>0</v>
      </c>
      <c r="CJ86">
        <v>1167.31</v>
      </c>
      <c r="CK86">
        <v>0</v>
      </c>
      <c r="CL86">
        <v>0</v>
      </c>
      <c r="CM86">
        <v>0</v>
      </c>
      <c r="CN86">
        <v>0</v>
      </c>
      <c r="CO86">
        <v>0</v>
      </c>
      <c r="CP86">
        <v>0</v>
      </c>
      <c r="CQ86">
        <v>0</v>
      </c>
      <c r="CR86">
        <v>0</v>
      </c>
      <c r="CS86">
        <v>0</v>
      </c>
      <c r="CT86">
        <v>0</v>
      </c>
      <c r="CU86">
        <v>5.3</v>
      </c>
      <c r="CV86">
        <v>1.75</v>
      </c>
      <c r="CW86">
        <v>2.4700000000000002</v>
      </c>
      <c r="CX86">
        <v>0</v>
      </c>
      <c r="CY86">
        <v>16.670000000000002</v>
      </c>
      <c r="CZ86">
        <v>6.57</v>
      </c>
      <c r="DA86">
        <v>24.13</v>
      </c>
      <c r="DB86">
        <v>38.51</v>
      </c>
      <c r="DC86">
        <v>1.3</v>
      </c>
      <c r="DD86">
        <v>96.7</v>
      </c>
      <c r="DE86">
        <v>26.19</v>
      </c>
      <c r="DQ86" t="s">
        <v>716</v>
      </c>
      <c r="DR86" t="s">
        <v>717</v>
      </c>
      <c r="DS86" t="s">
        <v>22</v>
      </c>
      <c r="DT86">
        <v>0.16462599999999999</v>
      </c>
      <c r="DU86">
        <v>0.15643099999999999</v>
      </c>
      <c r="DV86">
        <v>1.1995800000000001</v>
      </c>
      <c r="DW86">
        <v>3.9327999999999999</v>
      </c>
      <c r="EG86">
        <v>155.34399999999999</v>
      </c>
      <c r="EH86">
        <v>59.073799999999999</v>
      </c>
      <c r="EI86">
        <v>785.77200000000005</v>
      </c>
      <c r="EJ86">
        <v>0</v>
      </c>
      <c r="EK86">
        <v>0</v>
      </c>
      <c r="EL86">
        <v>0</v>
      </c>
      <c r="EN86">
        <v>2033.7</v>
      </c>
      <c r="EO86">
        <v>5356.62</v>
      </c>
      <c r="EP86">
        <v>12062</v>
      </c>
      <c r="EQ86">
        <v>433.91399999999999</v>
      </c>
      <c r="ER86">
        <v>20886.400000000001</v>
      </c>
      <c r="ES86">
        <v>180.89099999999999</v>
      </c>
      <c r="ET86">
        <v>0</v>
      </c>
      <c r="EU86">
        <v>0</v>
      </c>
      <c r="EV86">
        <v>0</v>
      </c>
      <c r="EW86">
        <v>699.798</v>
      </c>
      <c r="EX86">
        <v>0</v>
      </c>
      <c r="EY86">
        <v>287.95400000000001</v>
      </c>
      <c r="EZ86">
        <v>0</v>
      </c>
      <c r="FA86">
        <v>0</v>
      </c>
      <c r="FB86">
        <v>1168.6400000000001</v>
      </c>
      <c r="FC86">
        <v>0</v>
      </c>
      <c r="FD86">
        <v>0</v>
      </c>
      <c r="FE86">
        <v>0</v>
      </c>
      <c r="FF86">
        <v>0</v>
      </c>
      <c r="FG86">
        <v>0</v>
      </c>
      <c r="FH86">
        <v>0</v>
      </c>
      <c r="FI86">
        <v>0</v>
      </c>
      <c r="FJ86">
        <v>0</v>
      </c>
      <c r="FK86">
        <v>0</v>
      </c>
      <c r="FL86">
        <v>0</v>
      </c>
      <c r="FM86">
        <v>5.28</v>
      </c>
      <c r="FN86">
        <v>0.74</v>
      </c>
      <c r="FO86">
        <v>2.4700000000000002</v>
      </c>
      <c r="FP86">
        <v>0</v>
      </c>
      <c r="FQ86">
        <v>16.670000000000002</v>
      </c>
      <c r="FR86">
        <v>0</v>
      </c>
      <c r="FT86">
        <v>6.57</v>
      </c>
      <c r="FU86">
        <v>24</v>
      </c>
      <c r="FV86">
        <v>38.51</v>
      </c>
      <c r="FW86">
        <v>1.3</v>
      </c>
      <c r="FX86">
        <v>95.54</v>
      </c>
      <c r="FY86">
        <v>0</v>
      </c>
      <c r="FZ86">
        <v>0.15679299999999999</v>
      </c>
      <c r="GA86">
        <v>8.9726299999999995E-2</v>
      </c>
      <c r="GB86">
        <v>0</v>
      </c>
      <c r="GC86">
        <v>0</v>
      </c>
      <c r="GD86">
        <v>0</v>
      </c>
      <c r="GF86">
        <v>0.30136400000000002</v>
      </c>
      <c r="GG86">
        <v>0.70714200000000005</v>
      </c>
      <c r="GH86">
        <v>1.54311</v>
      </c>
      <c r="GI86">
        <v>3.8198599999999999E-2</v>
      </c>
      <c r="GJ86">
        <v>2.8363299999999998</v>
      </c>
      <c r="GK86">
        <v>842.375</v>
      </c>
      <c r="GL86">
        <v>75.385999999999996</v>
      </c>
      <c r="GM86">
        <v>785.77200000000005</v>
      </c>
      <c r="GN86">
        <v>0</v>
      </c>
      <c r="GO86">
        <v>0</v>
      </c>
      <c r="GP86">
        <v>5894.96</v>
      </c>
      <c r="GQ86">
        <v>6547.68</v>
      </c>
      <c r="GR86">
        <v>10697.7</v>
      </c>
      <c r="GS86">
        <v>540.49900000000002</v>
      </c>
      <c r="GT86">
        <v>25384.400000000001</v>
      </c>
      <c r="GU86">
        <v>701.02099999999996</v>
      </c>
      <c r="GV86">
        <v>0</v>
      </c>
      <c r="GW86">
        <v>0</v>
      </c>
      <c r="GX86">
        <v>0</v>
      </c>
      <c r="GY86">
        <v>1145.3499999999999</v>
      </c>
      <c r="GZ86">
        <v>0</v>
      </c>
      <c r="HA86">
        <v>291.12400000000002</v>
      </c>
      <c r="HB86">
        <v>0</v>
      </c>
      <c r="HC86">
        <v>0</v>
      </c>
      <c r="HD86">
        <v>2137.4899999999998</v>
      </c>
      <c r="HE86">
        <v>0</v>
      </c>
      <c r="HF86">
        <v>0</v>
      </c>
      <c r="HG86">
        <v>0</v>
      </c>
      <c r="HH86">
        <v>0</v>
      </c>
      <c r="HI86">
        <v>0</v>
      </c>
      <c r="HJ86">
        <v>0</v>
      </c>
      <c r="HK86">
        <v>0</v>
      </c>
      <c r="HL86">
        <v>0</v>
      </c>
      <c r="HM86">
        <v>0</v>
      </c>
      <c r="HN86">
        <v>0</v>
      </c>
      <c r="HO86">
        <v>20.97</v>
      </c>
      <c r="HP86">
        <v>1.26</v>
      </c>
      <c r="HQ86">
        <v>2.4700000000000002</v>
      </c>
      <c r="HR86">
        <v>0</v>
      </c>
      <c r="HS86">
        <v>27.29</v>
      </c>
      <c r="HT86">
        <v>19.239999999999998</v>
      </c>
      <c r="HU86">
        <v>27.59</v>
      </c>
      <c r="HV86">
        <v>34.29</v>
      </c>
      <c r="HW86">
        <v>1.53</v>
      </c>
      <c r="HX86">
        <v>134.63999999999999</v>
      </c>
      <c r="HY86">
        <v>0</v>
      </c>
      <c r="HZ86">
        <v>0.24352599999999999</v>
      </c>
      <c r="IA86">
        <v>8.9726299999999995E-2</v>
      </c>
      <c r="IB86">
        <v>0</v>
      </c>
      <c r="IC86">
        <v>0</v>
      </c>
      <c r="ID86">
        <v>0.92718</v>
      </c>
      <c r="IE86">
        <v>0.77117400000000003</v>
      </c>
      <c r="IF86">
        <v>1.42503</v>
      </c>
      <c r="IG86">
        <v>7.5326799999999999E-3</v>
      </c>
      <c r="IH86">
        <v>3.4641700000000002</v>
      </c>
      <c r="II86">
        <v>54.773499999999999</v>
      </c>
      <c r="IJ86">
        <v>0</v>
      </c>
      <c r="IK86">
        <v>55.438600000000001</v>
      </c>
    </row>
    <row r="87" spans="1:245" x14ac:dyDescent="0.25">
      <c r="A87" s="9">
        <v>42613.70890046296</v>
      </c>
      <c r="B87" t="s">
        <v>415</v>
      </c>
      <c r="C87" t="s">
        <v>800</v>
      </c>
      <c r="G87" t="s">
        <v>104</v>
      </c>
      <c r="H87" t="s">
        <v>105</v>
      </c>
      <c r="I87">
        <v>3.41</v>
      </c>
      <c r="J87">
        <v>52.941400000000002</v>
      </c>
      <c r="K87">
        <v>231.16900000000001</v>
      </c>
      <c r="L87">
        <v>456.05700000000002</v>
      </c>
      <c r="M87">
        <v>785.77200000000005</v>
      </c>
      <c r="N87">
        <v>0</v>
      </c>
      <c r="O87">
        <v>0</v>
      </c>
      <c r="R87">
        <v>2033.7</v>
      </c>
      <c r="S87">
        <v>5424.06</v>
      </c>
      <c r="T87">
        <v>12062</v>
      </c>
      <c r="U87">
        <v>433.91399999999999</v>
      </c>
      <c r="V87">
        <v>21426.6</v>
      </c>
      <c r="W87">
        <v>269.20100000000002</v>
      </c>
      <c r="X87">
        <v>0</v>
      </c>
      <c r="Y87">
        <v>0</v>
      </c>
      <c r="Z87">
        <v>0</v>
      </c>
      <c r="AA87">
        <v>666.51700000000005</v>
      </c>
      <c r="AB87">
        <v>0</v>
      </c>
      <c r="AC87">
        <v>287.95400000000001</v>
      </c>
      <c r="AD87">
        <v>0</v>
      </c>
      <c r="AE87">
        <v>0</v>
      </c>
      <c r="AF87">
        <v>1223.67</v>
      </c>
      <c r="AG87">
        <v>0</v>
      </c>
      <c r="AH87">
        <v>0</v>
      </c>
      <c r="AI87">
        <v>0</v>
      </c>
      <c r="AJ87">
        <v>0</v>
      </c>
      <c r="AK87">
        <v>0</v>
      </c>
      <c r="AL87">
        <v>0</v>
      </c>
      <c r="AM87">
        <v>0</v>
      </c>
      <c r="AN87">
        <v>0</v>
      </c>
      <c r="AO87">
        <v>0</v>
      </c>
      <c r="AP87">
        <v>0</v>
      </c>
      <c r="AQ87">
        <v>7.81</v>
      </c>
      <c r="AR87">
        <v>5.33</v>
      </c>
      <c r="AS87">
        <v>2.4700000000000002</v>
      </c>
      <c r="AT87">
        <v>0</v>
      </c>
      <c r="AU87">
        <v>15.94</v>
      </c>
      <c r="AV87">
        <v>0</v>
      </c>
      <c r="AX87">
        <v>6.62</v>
      </c>
      <c r="AY87">
        <v>24.34</v>
      </c>
      <c r="AZ87">
        <v>38.6</v>
      </c>
      <c r="BA87">
        <v>1.31</v>
      </c>
      <c r="BB87">
        <v>102.42</v>
      </c>
      <c r="BC87">
        <v>31.55</v>
      </c>
      <c r="BQ87">
        <v>221.58699999999999</v>
      </c>
      <c r="BR87">
        <v>795.721</v>
      </c>
      <c r="BS87">
        <v>785.77200000000005</v>
      </c>
      <c r="BT87">
        <v>0</v>
      </c>
      <c r="BU87">
        <v>0</v>
      </c>
      <c r="BV87">
        <v>2033.7</v>
      </c>
      <c r="BW87">
        <v>5449.85</v>
      </c>
      <c r="BX87">
        <v>12062</v>
      </c>
      <c r="BY87">
        <v>433.91399999999999</v>
      </c>
      <c r="BZ87">
        <v>21782.5</v>
      </c>
      <c r="CA87">
        <v>258.04199999999997</v>
      </c>
      <c r="CB87">
        <v>0</v>
      </c>
      <c r="CC87">
        <v>0</v>
      </c>
      <c r="CD87">
        <v>0</v>
      </c>
      <c r="CE87">
        <v>666.51700000000005</v>
      </c>
      <c r="CF87">
        <v>0</v>
      </c>
      <c r="CG87">
        <v>287.95400000000001</v>
      </c>
      <c r="CH87">
        <v>0</v>
      </c>
      <c r="CI87">
        <v>0</v>
      </c>
      <c r="CJ87">
        <v>1212.51</v>
      </c>
      <c r="CK87">
        <v>0</v>
      </c>
      <c r="CL87">
        <v>0</v>
      </c>
      <c r="CM87">
        <v>0</v>
      </c>
      <c r="CN87">
        <v>0</v>
      </c>
      <c r="CO87">
        <v>0</v>
      </c>
      <c r="CP87">
        <v>0</v>
      </c>
      <c r="CQ87">
        <v>0</v>
      </c>
      <c r="CR87">
        <v>0</v>
      </c>
      <c r="CS87">
        <v>0</v>
      </c>
      <c r="CT87">
        <v>0</v>
      </c>
      <c r="CU87">
        <v>7.54</v>
      </c>
      <c r="CV87">
        <v>9.01</v>
      </c>
      <c r="CW87">
        <v>2.4700000000000002</v>
      </c>
      <c r="CX87">
        <v>0</v>
      </c>
      <c r="CY87">
        <v>15.94</v>
      </c>
      <c r="CZ87">
        <v>6.62</v>
      </c>
      <c r="DA87">
        <v>24.44</v>
      </c>
      <c r="DB87">
        <v>38.6</v>
      </c>
      <c r="DC87">
        <v>1.31</v>
      </c>
      <c r="DD87">
        <v>105.93</v>
      </c>
      <c r="DE87">
        <v>34.96</v>
      </c>
      <c r="DQ87" t="s">
        <v>716</v>
      </c>
      <c r="DR87" t="s">
        <v>717</v>
      </c>
      <c r="DS87" t="s">
        <v>22</v>
      </c>
      <c r="DT87">
        <v>0.84994099999999995</v>
      </c>
      <c r="DU87">
        <v>0.84575999999999996</v>
      </c>
      <c r="DV87">
        <v>3.31351</v>
      </c>
      <c r="DW87">
        <v>9.7539999999999996</v>
      </c>
      <c r="EG87">
        <v>231.16900000000001</v>
      </c>
      <c r="EH87">
        <v>456.05700000000002</v>
      </c>
      <c r="EI87">
        <v>785.77200000000005</v>
      </c>
      <c r="EJ87">
        <v>0</v>
      </c>
      <c r="EK87">
        <v>0</v>
      </c>
      <c r="EL87">
        <v>0</v>
      </c>
      <c r="EN87">
        <v>2033.7</v>
      </c>
      <c r="EO87">
        <v>5424.06</v>
      </c>
      <c r="EP87">
        <v>12062</v>
      </c>
      <c r="EQ87">
        <v>433.91399999999999</v>
      </c>
      <c r="ER87">
        <v>21426.6</v>
      </c>
      <c r="ES87">
        <v>269.20100000000002</v>
      </c>
      <c r="ET87">
        <v>0</v>
      </c>
      <c r="EU87">
        <v>0</v>
      </c>
      <c r="EV87">
        <v>0</v>
      </c>
      <c r="EW87">
        <v>666.51700000000005</v>
      </c>
      <c r="EX87">
        <v>0</v>
      </c>
      <c r="EY87">
        <v>287.95400000000001</v>
      </c>
      <c r="EZ87">
        <v>0</v>
      </c>
      <c r="FA87">
        <v>0</v>
      </c>
      <c r="FB87">
        <v>1223.67</v>
      </c>
      <c r="FC87">
        <v>0</v>
      </c>
      <c r="FD87">
        <v>0</v>
      </c>
      <c r="FE87">
        <v>0</v>
      </c>
      <c r="FF87">
        <v>0</v>
      </c>
      <c r="FG87">
        <v>0</v>
      </c>
      <c r="FH87">
        <v>0</v>
      </c>
      <c r="FI87">
        <v>0</v>
      </c>
      <c r="FJ87">
        <v>0</v>
      </c>
      <c r="FK87">
        <v>0</v>
      </c>
      <c r="FL87">
        <v>0</v>
      </c>
      <c r="FM87">
        <v>7.81</v>
      </c>
      <c r="FN87">
        <v>5.33</v>
      </c>
      <c r="FO87">
        <v>2.4700000000000002</v>
      </c>
      <c r="FP87">
        <v>0</v>
      </c>
      <c r="FQ87">
        <v>15.94</v>
      </c>
      <c r="FR87">
        <v>0</v>
      </c>
      <c r="FT87">
        <v>6.62</v>
      </c>
      <c r="FU87">
        <v>24.34</v>
      </c>
      <c r="FV87">
        <v>38.6</v>
      </c>
      <c r="FW87">
        <v>1.31</v>
      </c>
      <c r="FX87">
        <v>102.42</v>
      </c>
      <c r="FY87">
        <v>0</v>
      </c>
      <c r="FZ87">
        <v>1.37049</v>
      </c>
      <c r="GA87">
        <v>8.9726299999999995E-2</v>
      </c>
      <c r="GB87">
        <v>0</v>
      </c>
      <c r="GC87">
        <v>0</v>
      </c>
      <c r="GD87">
        <v>0</v>
      </c>
      <c r="GF87">
        <v>0.30136400000000002</v>
      </c>
      <c r="GG87">
        <v>0.73887100000000006</v>
      </c>
      <c r="GH87">
        <v>1.54311</v>
      </c>
      <c r="GI87">
        <v>3.8198599999999999E-2</v>
      </c>
      <c r="GJ87">
        <v>4.0817600000000001</v>
      </c>
      <c r="GK87">
        <v>803.59299999999996</v>
      </c>
      <c r="GL87">
        <v>1807.28</v>
      </c>
      <c r="GM87">
        <v>785.77200000000005</v>
      </c>
      <c r="GN87">
        <v>0</v>
      </c>
      <c r="GO87">
        <v>0</v>
      </c>
      <c r="GP87">
        <v>5894.96</v>
      </c>
      <c r="GQ87">
        <v>6547.68</v>
      </c>
      <c r="GR87">
        <v>10697.7</v>
      </c>
      <c r="GS87">
        <v>540.49900000000002</v>
      </c>
      <c r="GT87">
        <v>27077.5</v>
      </c>
      <c r="GU87">
        <v>668.78599999999994</v>
      </c>
      <c r="GV87">
        <v>0</v>
      </c>
      <c r="GW87">
        <v>0</v>
      </c>
      <c r="GX87">
        <v>0</v>
      </c>
      <c r="GY87">
        <v>1111.18</v>
      </c>
      <c r="GZ87">
        <v>0</v>
      </c>
      <c r="HA87">
        <v>291.12400000000002</v>
      </c>
      <c r="HB87">
        <v>0</v>
      </c>
      <c r="HC87">
        <v>0</v>
      </c>
      <c r="HD87">
        <v>2071.09</v>
      </c>
      <c r="HE87">
        <v>0</v>
      </c>
      <c r="HF87">
        <v>0</v>
      </c>
      <c r="HG87">
        <v>0</v>
      </c>
      <c r="HH87">
        <v>0</v>
      </c>
      <c r="HI87">
        <v>0</v>
      </c>
      <c r="HJ87">
        <v>0</v>
      </c>
      <c r="HK87">
        <v>0</v>
      </c>
      <c r="HL87">
        <v>0</v>
      </c>
      <c r="HM87">
        <v>0</v>
      </c>
      <c r="HN87">
        <v>0</v>
      </c>
      <c r="HO87">
        <v>20.079999999999998</v>
      </c>
      <c r="HP87">
        <v>21.65</v>
      </c>
      <c r="HQ87">
        <v>2.4700000000000002</v>
      </c>
      <c r="HR87">
        <v>0</v>
      </c>
      <c r="HS87">
        <v>26.57</v>
      </c>
      <c r="HT87">
        <v>19.440000000000001</v>
      </c>
      <c r="HU87">
        <v>27.6</v>
      </c>
      <c r="HV87">
        <v>34.450000000000003</v>
      </c>
      <c r="HW87">
        <v>1.53</v>
      </c>
      <c r="HX87">
        <v>153.79</v>
      </c>
      <c r="HY87">
        <v>0</v>
      </c>
      <c r="HZ87">
        <v>4.9297000000000004</v>
      </c>
      <c r="IA87">
        <v>8.9726299999999995E-2</v>
      </c>
      <c r="IB87">
        <v>0</v>
      </c>
      <c r="IC87">
        <v>0</v>
      </c>
      <c r="ID87">
        <v>0.92718</v>
      </c>
      <c r="IE87">
        <v>0.77117400000000003</v>
      </c>
      <c r="IF87">
        <v>1.42503</v>
      </c>
      <c r="IG87">
        <v>7.5326799999999999E-3</v>
      </c>
      <c r="IH87">
        <v>8.1503499999999995</v>
      </c>
      <c r="II87">
        <v>52.941400000000002</v>
      </c>
      <c r="IJ87">
        <v>0</v>
      </c>
      <c r="IK87">
        <v>54.755699999999997</v>
      </c>
    </row>
    <row r="88" spans="1:245" x14ac:dyDescent="0.25">
      <c r="A88" s="9">
        <v>42613.708854166667</v>
      </c>
      <c r="B88" t="s">
        <v>416</v>
      </c>
      <c r="C88" t="s">
        <v>801</v>
      </c>
      <c r="G88" t="s">
        <v>104</v>
      </c>
      <c r="H88" t="s">
        <v>105</v>
      </c>
      <c r="I88">
        <v>0.86000100000000002</v>
      </c>
      <c r="J88">
        <v>53.314399999999999</v>
      </c>
      <c r="K88">
        <v>128.43</v>
      </c>
      <c r="L88">
        <v>22.068000000000001</v>
      </c>
      <c r="M88">
        <v>785.77200000000005</v>
      </c>
      <c r="N88">
        <v>0</v>
      </c>
      <c r="O88">
        <v>0</v>
      </c>
      <c r="R88">
        <v>2033.7</v>
      </c>
      <c r="S88">
        <v>5380.8</v>
      </c>
      <c r="T88">
        <v>12062</v>
      </c>
      <c r="U88">
        <v>433.91399999999999</v>
      </c>
      <c r="V88">
        <v>20846.599999999999</v>
      </c>
      <c r="W88">
        <v>149.56800000000001</v>
      </c>
      <c r="X88">
        <v>0</v>
      </c>
      <c r="Y88">
        <v>0</v>
      </c>
      <c r="Z88">
        <v>0</v>
      </c>
      <c r="AA88">
        <v>716.42100000000005</v>
      </c>
      <c r="AB88">
        <v>0</v>
      </c>
      <c r="AC88">
        <v>287.95400000000001</v>
      </c>
      <c r="AD88">
        <v>0</v>
      </c>
      <c r="AE88">
        <v>0</v>
      </c>
      <c r="AF88">
        <v>1153.94</v>
      </c>
      <c r="AG88">
        <v>0</v>
      </c>
      <c r="AH88">
        <v>0</v>
      </c>
      <c r="AI88">
        <v>0</v>
      </c>
      <c r="AJ88">
        <v>0</v>
      </c>
      <c r="AK88">
        <v>0</v>
      </c>
      <c r="AL88">
        <v>0</v>
      </c>
      <c r="AM88">
        <v>0</v>
      </c>
      <c r="AN88">
        <v>0</v>
      </c>
      <c r="AO88">
        <v>0</v>
      </c>
      <c r="AP88">
        <v>0</v>
      </c>
      <c r="AQ88">
        <v>4.2300000000000004</v>
      </c>
      <c r="AR88">
        <v>0.28000000000000003</v>
      </c>
      <c r="AS88">
        <v>2.4700000000000002</v>
      </c>
      <c r="AT88">
        <v>0</v>
      </c>
      <c r="AU88">
        <v>17.05</v>
      </c>
      <c r="AV88">
        <v>0</v>
      </c>
      <c r="AX88">
        <v>6.51</v>
      </c>
      <c r="AY88">
        <v>24.01</v>
      </c>
      <c r="AZ88">
        <v>38.39</v>
      </c>
      <c r="BA88">
        <v>1.3</v>
      </c>
      <c r="BB88">
        <v>94.24</v>
      </c>
      <c r="BC88">
        <v>24.03</v>
      </c>
      <c r="BQ88">
        <v>114.408</v>
      </c>
      <c r="BR88">
        <v>121.47499999999999</v>
      </c>
      <c r="BS88">
        <v>785.77200000000005</v>
      </c>
      <c r="BT88">
        <v>0</v>
      </c>
      <c r="BU88">
        <v>0</v>
      </c>
      <c r="BV88">
        <v>2033.7</v>
      </c>
      <c r="BW88">
        <v>5427.78</v>
      </c>
      <c r="BX88">
        <v>12062</v>
      </c>
      <c r="BY88">
        <v>433.91399999999999</v>
      </c>
      <c r="BZ88">
        <v>20979</v>
      </c>
      <c r="CA88">
        <v>133.238</v>
      </c>
      <c r="CB88">
        <v>0</v>
      </c>
      <c r="CC88">
        <v>0</v>
      </c>
      <c r="CD88">
        <v>0</v>
      </c>
      <c r="CE88">
        <v>716.42100000000005</v>
      </c>
      <c r="CF88">
        <v>0</v>
      </c>
      <c r="CG88">
        <v>287.95400000000001</v>
      </c>
      <c r="CH88">
        <v>0</v>
      </c>
      <c r="CI88">
        <v>0</v>
      </c>
      <c r="CJ88">
        <v>1137.6099999999999</v>
      </c>
      <c r="CK88">
        <v>0</v>
      </c>
      <c r="CL88">
        <v>0</v>
      </c>
      <c r="CM88">
        <v>0</v>
      </c>
      <c r="CN88">
        <v>0</v>
      </c>
      <c r="CO88">
        <v>0</v>
      </c>
      <c r="CP88">
        <v>0</v>
      </c>
      <c r="CQ88">
        <v>0</v>
      </c>
      <c r="CR88">
        <v>0</v>
      </c>
      <c r="CS88">
        <v>0</v>
      </c>
      <c r="CT88">
        <v>0</v>
      </c>
      <c r="CU88">
        <v>3.85</v>
      </c>
      <c r="CV88">
        <v>1.52</v>
      </c>
      <c r="CW88">
        <v>2.4700000000000002</v>
      </c>
      <c r="CX88">
        <v>0</v>
      </c>
      <c r="CY88">
        <v>17.05</v>
      </c>
      <c r="CZ88">
        <v>6.51</v>
      </c>
      <c r="DA88">
        <v>24.18</v>
      </c>
      <c r="DB88">
        <v>38.39</v>
      </c>
      <c r="DC88">
        <v>1.3</v>
      </c>
      <c r="DD88">
        <v>95.27</v>
      </c>
      <c r="DE88">
        <v>24.89</v>
      </c>
      <c r="DQ88" t="s">
        <v>716</v>
      </c>
      <c r="DR88" t="s">
        <v>717</v>
      </c>
      <c r="DS88" t="s">
        <v>22</v>
      </c>
      <c r="DT88">
        <v>0.27695999999999998</v>
      </c>
      <c r="DU88">
        <v>0.26566800000000002</v>
      </c>
      <c r="DV88">
        <v>1.08114</v>
      </c>
      <c r="DW88">
        <v>3.4552100000000001</v>
      </c>
      <c r="EG88">
        <v>128.43</v>
      </c>
      <c r="EH88">
        <v>22.068000000000001</v>
      </c>
      <c r="EI88">
        <v>785.77200000000005</v>
      </c>
      <c r="EJ88">
        <v>0</v>
      </c>
      <c r="EK88">
        <v>0</v>
      </c>
      <c r="EL88">
        <v>0</v>
      </c>
      <c r="EN88">
        <v>2033.7</v>
      </c>
      <c r="EO88">
        <v>5380.8</v>
      </c>
      <c r="EP88">
        <v>12062</v>
      </c>
      <c r="EQ88">
        <v>433.91399999999999</v>
      </c>
      <c r="ER88">
        <v>20846.599999999999</v>
      </c>
      <c r="ES88">
        <v>149.56800000000001</v>
      </c>
      <c r="ET88">
        <v>0</v>
      </c>
      <c r="EU88">
        <v>0</v>
      </c>
      <c r="EV88">
        <v>0</v>
      </c>
      <c r="EW88">
        <v>716.42100000000005</v>
      </c>
      <c r="EX88">
        <v>0</v>
      </c>
      <c r="EY88">
        <v>287.95400000000001</v>
      </c>
      <c r="EZ88">
        <v>0</v>
      </c>
      <c r="FA88">
        <v>0</v>
      </c>
      <c r="FB88">
        <v>1153.94</v>
      </c>
      <c r="FC88">
        <v>0</v>
      </c>
      <c r="FD88">
        <v>0</v>
      </c>
      <c r="FE88">
        <v>0</v>
      </c>
      <c r="FF88">
        <v>0</v>
      </c>
      <c r="FG88">
        <v>0</v>
      </c>
      <c r="FH88">
        <v>0</v>
      </c>
      <c r="FI88">
        <v>0</v>
      </c>
      <c r="FJ88">
        <v>0</v>
      </c>
      <c r="FK88">
        <v>0</v>
      </c>
      <c r="FL88">
        <v>0</v>
      </c>
      <c r="FM88">
        <v>4.2300000000000004</v>
      </c>
      <c r="FN88">
        <v>0.28000000000000003</v>
      </c>
      <c r="FO88">
        <v>2.4700000000000002</v>
      </c>
      <c r="FP88">
        <v>0</v>
      </c>
      <c r="FQ88">
        <v>17.05</v>
      </c>
      <c r="FR88">
        <v>0</v>
      </c>
      <c r="FT88">
        <v>6.51</v>
      </c>
      <c r="FU88">
        <v>24.01</v>
      </c>
      <c r="FV88">
        <v>38.39</v>
      </c>
      <c r="FW88">
        <v>1.3</v>
      </c>
      <c r="FX88">
        <v>94.24</v>
      </c>
      <c r="FY88">
        <v>0</v>
      </c>
      <c r="FZ88">
        <v>5.99757E-2</v>
      </c>
      <c r="GA88">
        <v>8.9726299999999995E-2</v>
      </c>
      <c r="GB88">
        <v>0</v>
      </c>
      <c r="GC88">
        <v>0</v>
      </c>
      <c r="GD88">
        <v>0</v>
      </c>
      <c r="GF88">
        <v>0.30136400000000002</v>
      </c>
      <c r="GG88">
        <v>0.709982</v>
      </c>
      <c r="GH88">
        <v>1.54311</v>
      </c>
      <c r="GI88">
        <v>3.8198599999999999E-2</v>
      </c>
      <c r="GJ88">
        <v>2.7423600000000001</v>
      </c>
      <c r="GK88">
        <v>838.24199999999996</v>
      </c>
      <c r="GL88">
        <v>6.2671400000000004</v>
      </c>
      <c r="GM88">
        <v>785.77200000000005</v>
      </c>
      <c r="GN88">
        <v>0</v>
      </c>
      <c r="GO88">
        <v>0</v>
      </c>
      <c r="GP88">
        <v>5894.96</v>
      </c>
      <c r="GQ88">
        <v>6547.68</v>
      </c>
      <c r="GR88">
        <v>10697.7</v>
      </c>
      <c r="GS88">
        <v>540.49900000000002</v>
      </c>
      <c r="GT88">
        <v>25311.200000000001</v>
      </c>
      <c r="GU88">
        <v>697.66099999999994</v>
      </c>
      <c r="GV88">
        <v>0</v>
      </c>
      <c r="GW88">
        <v>0</v>
      </c>
      <c r="GX88">
        <v>0</v>
      </c>
      <c r="GY88">
        <v>1162.01</v>
      </c>
      <c r="GZ88">
        <v>0</v>
      </c>
      <c r="HA88">
        <v>291.12400000000002</v>
      </c>
      <c r="HB88">
        <v>0</v>
      </c>
      <c r="HC88">
        <v>0</v>
      </c>
      <c r="HD88">
        <v>2150.8000000000002</v>
      </c>
      <c r="HE88">
        <v>0</v>
      </c>
      <c r="HF88">
        <v>0</v>
      </c>
      <c r="HG88">
        <v>0</v>
      </c>
      <c r="HH88">
        <v>0</v>
      </c>
      <c r="HI88">
        <v>0</v>
      </c>
      <c r="HJ88">
        <v>0</v>
      </c>
      <c r="HK88">
        <v>0</v>
      </c>
      <c r="HL88">
        <v>0</v>
      </c>
      <c r="HM88">
        <v>0</v>
      </c>
      <c r="HN88">
        <v>0</v>
      </c>
      <c r="HO88">
        <v>20.52</v>
      </c>
      <c r="HP88">
        <v>0.04</v>
      </c>
      <c r="HQ88">
        <v>2.4700000000000002</v>
      </c>
      <c r="HR88">
        <v>0</v>
      </c>
      <c r="HS88">
        <v>27.65</v>
      </c>
      <c r="HT88">
        <v>19.03</v>
      </c>
      <c r="HU88">
        <v>27.56</v>
      </c>
      <c r="HV88">
        <v>34.090000000000003</v>
      </c>
      <c r="HW88">
        <v>1.52</v>
      </c>
      <c r="HX88">
        <v>132.88</v>
      </c>
      <c r="HY88">
        <v>0</v>
      </c>
      <c r="HZ88">
        <v>2.82621E-3</v>
      </c>
      <c r="IA88">
        <v>8.9726299999999995E-2</v>
      </c>
      <c r="IB88">
        <v>0</v>
      </c>
      <c r="IC88">
        <v>0</v>
      </c>
      <c r="ID88">
        <v>0.92718</v>
      </c>
      <c r="IE88">
        <v>0.77117400000000003</v>
      </c>
      <c r="IF88">
        <v>1.42503</v>
      </c>
      <c r="IG88">
        <v>7.5326799999999999E-3</v>
      </c>
      <c r="IH88">
        <v>3.2234699999999998</v>
      </c>
      <c r="II88">
        <v>53.314399999999999</v>
      </c>
      <c r="IJ88">
        <v>0</v>
      </c>
      <c r="IK88">
        <v>53.897100000000002</v>
      </c>
    </row>
    <row r="89" spans="1:245" x14ac:dyDescent="0.25">
      <c r="A89" s="9">
        <v>42613.709143518521</v>
      </c>
      <c r="B89" t="s">
        <v>417</v>
      </c>
      <c r="C89" t="s">
        <v>802</v>
      </c>
      <c r="G89" t="s">
        <v>104</v>
      </c>
      <c r="H89" t="s">
        <v>105</v>
      </c>
      <c r="I89">
        <v>1.99</v>
      </c>
      <c r="J89">
        <v>58.211300000000001</v>
      </c>
      <c r="K89">
        <v>59.404200000000003</v>
      </c>
      <c r="L89">
        <v>456.99099999999999</v>
      </c>
      <c r="M89">
        <v>785.77200000000005</v>
      </c>
      <c r="N89">
        <v>0</v>
      </c>
      <c r="O89">
        <v>0</v>
      </c>
      <c r="R89">
        <v>2033.7</v>
      </c>
      <c r="S89">
        <v>5494.5</v>
      </c>
      <c r="T89">
        <v>12062</v>
      </c>
      <c r="U89">
        <v>433.91399999999999</v>
      </c>
      <c r="V89">
        <v>21326.2</v>
      </c>
      <c r="W89">
        <v>69.176000000000002</v>
      </c>
      <c r="X89">
        <v>0</v>
      </c>
      <c r="Y89">
        <v>0</v>
      </c>
      <c r="Z89">
        <v>0</v>
      </c>
      <c r="AA89">
        <v>636.71799999999996</v>
      </c>
      <c r="AB89">
        <v>0</v>
      </c>
      <c r="AC89">
        <v>287.95400000000001</v>
      </c>
      <c r="AD89">
        <v>0</v>
      </c>
      <c r="AE89">
        <v>0</v>
      </c>
      <c r="AF89">
        <v>993.84799999999996</v>
      </c>
      <c r="AG89">
        <v>0</v>
      </c>
      <c r="AH89">
        <v>0</v>
      </c>
      <c r="AI89">
        <v>0</v>
      </c>
      <c r="AJ89">
        <v>0</v>
      </c>
      <c r="AK89">
        <v>0</v>
      </c>
      <c r="AL89">
        <v>0</v>
      </c>
      <c r="AM89">
        <v>0</v>
      </c>
      <c r="AN89">
        <v>0</v>
      </c>
      <c r="AO89">
        <v>0</v>
      </c>
      <c r="AP89">
        <v>0</v>
      </c>
      <c r="AQ89">
        <v>2.0299999999999998</v>
      </c>
      <c r="AR89">
        <v>5.0999999999999996</v>
      </c>
      <c r="AS89">
        <v>2.39</v>
      </c>
      <c r="AT89">
        <v>0</v>
      </c>
      <c r="AU89">
        <v>15.28</v>
      </c>
      <c r="AV89">
        <v>0</v>
      </c>
      <c r="AX89">
        <v>6.39</v>
      </c>
      <c r="AY89">
        <v>23.9</v>
      </c>
      <c r="AZ89">
        <v>37.35</v>
      </c>
      <c r="BA89">
        <v>1.26</v>
      </c>
      <c r="BB89">
        <v>93.7</v>
      </c>
      <c r="BC89">
        <v>24.8</v>
      </c>
      <c r="BQ89">
        <v>54.723999999999997</v>
      </c>
      <c r="BR89">
        <v>707.28200000000004</v>
      </c>
      <c r="BS89">
        <v>785.77200000000005</v>
      </c>
      <c r="BT89">
        <v>0</v>
      </c>
      <c r="BU89">
        <v>0</v>
      </c>
      <c r="BV89">
        <v>2033.7</v>
      </c>
      <c r="BW89">
        <v>5517.33</v>
      </c>
      <c r="BX89">
        <v>12062</v>
      </c>
      <c r="BY89">
        <v>433.91399999999999</v>
      </c>
      <c r="BZ89">
        <v>21594.7</v>
      </c>
      <c r="CA89">
        <v>63.725900000000003</v>
      </c>
      <c r="CB89">
        <v>0</v>
      </c>
      <c r="CC89">
        <v>0</v>
      </c>
      <c r="CD89">
        <v>0</v>
      </c>
      <c r="CE89">
        <v>636.71799999999996</v>
      </c>
      <c r="CF89">
        <v>0</v>
      </c>
      <c r="CG89">
        <v>287.95400000000001</v>
      </c>
      <c r="CH89">
        <v>0</v>
      </c>
      <c r="CI89">
        <v>0</v>
      </c>
      <c r="CJ89">
        <v>988.39800000000002</v>
      </c>
      <c r="CK89">
        <v>0</v>
      </c>
      <c r="CL89">
        <v>0</v>
      </c>
      <c r="CM89">
        <v>0</v>
      </c>
      <c r="CN89">
        <v>0</v>
      </c>
      <c r="CO89">
        <v>0</v>
      </c>
      <c r="CP89">
        <v>0</v>
      </c>
      <c r="CQ89">
        <v>0</v>
      </c>
      <c r="CR89">
        <v>0</v>
      </c>
      <c r="CS89">
        <v>0</v>
      </c>
      <c r="CT89">
        <v>0</v>
      </c>
      <c r="CU89">
        <v>1.88</v>
      </c>
      <c r="CV89">
        <v>7.24</v>
      </c>
      <c r="CW89">
        <v>2.39</v>
      </c>
      <c r="CX89">
        <v>0</v>
      </c>
      <c r="CY89">
        <v>15.28</v>
      </c>
      <c r="CZ89">
        <v>6.39</v>
      </c>
      <c r="DA89">
        <v>23.97</v>
      </c>
      <c r="DB89">
        <v>37.35</v>
      </c>
      <c r="DC89">
        <v>1.26</v>
      </c>
      <c r="DD89">
        <v>95.76</v>
      </c>
      <c r="DE89">
        <v>26.79</v>
      </c>
      <c r="DQ89" t="s">
        <v>716</v>
      </c>
      <c r="DR89" t="s">
        <v>717</v>
      </c>
      <c r="DS89" t="s">
        <v>22</v>
      </c>
      <c r="DT89">
        <v>0.44376900000000002</v>
      </c>
      <c r="DU89">
        <v>0.43966499999999997</v>
      </c>
      <c r="DV89">
        <v>2.1512199999999999</v>
      </c>
      <c r="DW89">
        <v>7.42814</v>
      </c>
      <c r="EG89">
        <v>59.404200000000003</v>
      </c>
      <c r="EH89">
        <v>456.99099999999999</v>
      </c>
      <c r="EI89">
        <v>785.77200000000005</v>
      </c>
      <c r="EJ89">
        <v>0</v>
      </c>
      <c r="EK89">
        <v>0</v>
      </c>
      <c r="EL89">
        <v>0</v>
      </c>
      <c r="EN89">
        <v>2033.7</v>
      </c>
      <c r="EO89">
        <v>5494.5</v>
      </c>
      <c r="EP89">
        <v>12062</v>
      </c>
      <c r="EQ89">
        <v>433.91399999999999</v>
      </c>
      <c r="ER89">
        <v>21326.2</v>
      </c>
      <c r="ES89">
        <v>69.176000000000002</v>
      </c>
      <c r="ET89">
        <v>0</v>
      </c>
      <c r="EU89">
        <v>0</v>
      </c>
      <c r="EV89">
        <v>0</v>
      </c>
      <c r="EW89">
        <v>636.71799999999996</v>
      </c>
      <c r="EX89">
        <v>0</v>
      </c>
      <c r="EY89">
        <v>287.95400000000001</v>
      </c>
      <c r="EZ89">
        <v>0</v>
      </c>
      <c r="FA89">
        <v>0</v>
      </c>
      <c r="FB89">
        <v>993.84799999999996</v>
      </c>
      <c r="FC89">
        <v>0</v>
      </c>
      <c r="FD89">
        <v>0</v>
      </c>
      <c r="FE89">
        <v>0</v>
      </c>
      <c r="FF89">
        <v>0</v>
      </c>
      <c r="FG89">
        <v>0</v>
      </c>
      <c r="FH89">
        <v>0</v>
      </c>
      <c r="FI89">
        <v>0</v>
      </c>
      <c r="FJ89">
        <v>0</v>
      </c>
      <c r="FK89">
        <v>0</v>
      </c>
      <c r="FL89">
        <v>0</v>
      </c>
      <c r="FM89">
        <v>2.0299999999999998</v>
      </c>
      <c r="FN89">
        <v>5.0999999999999996</v>
      </c>
      <c r="FO89">
        <v>2.39</v>
      </c>
      <c r="FP89">
        <v>0</v>
      </c>
      <c r="FQ89">
        <v>15.28</v>
      </c>
      <c r="FR89">
        <v>0</v>
      </c>
      <c r="FT89">
        <v>6.39</v>
      </c>
      <c r="FU89">
        <v>23.9</v>
      </c>
      <c r="FV89">
        <v>37.35</v>
      </c>
      <c r="FW89">
        <v>1.26</v>
      </c>
      <c r="FX89">
        <v>93.7</v>
      </c>
      <c r="FY89">
        <v>0</v>
      </c>
      <c r="FZ89">
        <v>1.1386400000000001</v>
      </c>
      <c r="GA89">
        <v>8.9726299999999995E-2</v>
      </c>
      <c r="GB89">
        <v>0</v>
      </c>
      <c r="GC89">
        <v>0</v>
      </c>
      <c r="GD89">
        <v>0</v>
      </c>
      <c r="GF89">
        <v>0.30136400000000002</v>
      </c>
      <c r="GG89">
        <v>0.73446299999999998</v>
      </c>
      <c r="GH89">
        <v>1.54311</v>
      </c>
      <c r="GI89">
        <v>3.8198599999999999E-2</v>
      </c>
      <c r="GJ89">
        <v>3.8454999999999999</v>
      </c>
      <c r="GK89">
        <v>277.27999999999997</v>
      </c>
      <c r="GL89">
        <v>1263.29</v>
      </c>
      <c r="GM89">
        <v>785.77200000000005</v>
      </c>
      <c r="GN89">
        <v>0</v>
      </c>
      <c r="GO89">
        <v>0</v>
      </c>
      <c r="GP89">
        <v>5894.96</v>
      </c>
      <c r="GQ89">
        <v>6547.68</v>
      </c>
      <c r="GR89">
        <v>10697.7</v>
      </c>
      <c r="GS89">
        <v>540.49900000000002</v>
      </c>
      <c r="GT89">
        <v>26007.200000000001</v>
      </c>
      <c r="GU89">
        <v>230.76</v>
      </c>
      <c r="GV89">
        <v>0</v>
      </c>
      <c r="GW89">
        <v>0</v>
      </c>
      <c r="GX89">
        <v>0</v>
      </c>
      <c r="GY89">
        <v>1082.05</v>
      </c>
      <c r="GZ89">
        <v>0</v>
      </c>
      <c r="HA89">
        <v>291.12400000000002</v>
      </c>
      <c r="HB89">
        <v>0</v>
      </c>
      <c r="HC89">
        <v>0</v>
      </c>
      <c r="HD89">
        <v>1603.93</v>
      </c>
      <c r="HE89">
        <v>0</v>
      </c>
      <c r="HF89">
        <v>0</v>
      </c>
      <c r="HG89">
        <v>0</v>
      </c>
      <c r="HH89">
        <v>0</v>
      </c>
      <c r="HI89">
        <v>0</v>
      </c>
      <c r="HJ89">
        <v>0</v>
      </c>
      <c r="HK89">
        <v>0</v>
      </c>
      <c r="HL89">
        <v>0</v>
      </c>
      <c r="HM89">
        <v>0</v>
      </c>
      <c r="HN89">
        <v>0</v>
      </c>
      <c r="HO89">
        <v>6.99</v>
      </c>
      <c r="HP89">
        <v>14.17</v>
      </c>
      <c r="HQ89">
        <v>2.39</v>
      </c>
      <c r="HR89">
        <v>0</v>
      </c>
      <c r="HS89">
        <v>25.97</v>
      </c>
      <c r="HT89">
        <v>18.68</v>
      </c>
      <c r="HU89">
        <v>26.93</v>
      </c>
      <c r="HV89">
        <v>33.130000000000003</v>
      </c>
      <c r="HW89">
        <v>1.5</v>
      </c>
      <c r="HX89">
        <v>129.76</v>
      </c>
      <c r="HY89">
        <v>0</v>
      </c>
      <c r="HZ89">
        <v>2.40483</v>
      </c>
      <c r="IA89">
        <v>8.9726299999999995E-2</v>
      </c>
      <c r="IB89">
        <v>0</v>
      </c>
      <c r="IC89">
        <v>0</v>
      </c>
      <c r="ID89">
        <v>0.92718</v>
      </c>
      <c r="IE89">
        <v>0.77117400000000003</v>
      </c>
      <c r="IF89">
        <v>1.42503</v>
      </c>
      <c r="IG89">
        <v>7.5326799999999999E-3</v>
      </c>
      <c r="IH89">
        <v>5.62547</v>
      </c>
      <c r="II89">
        <v>58.211300000000001</v>
      </c>
      <c r="IJ89">
        <v>0</v>
      </c>
      <c r="IK89">
        <v>59.491</v>
      </c>
    </row>
    <row r="90" spans="1:245" x14ac:dyDescent="0.25">
      <c r="A90" s="9">
        <v>42613.70890046296</v>
      </c>
      <c r="B90" t="s">
        <v>418</v>
      </c>
      <c r="C90" t="s">
        <v>803</v>
      </c>
      <c r="G90" t="s">
        <v>104</v>
      </c>
      <c r="H90" t="s">
        <v>105</v>
      </c>
      <c r="I90">
        <v>2.48</v>
      </c>
      <c r="J90">
        <v>58.813299999999998</v>
      </c>
      <c r="K90">
        <v>8.2829300000000003</v>
      </c>
      <c r="L90">
        <v>231.93</v>
      </c>
      <c r="M90">
        <v>785.77200000000005</v>
      </c>
      <c r="N90">
        <v>0</v>
      </c>
      <c r="O90">
        <v>0</v>
      </c>
      <c r="R90">
        <v>2033.7</v>
      </c>
      <c r="S90">
        <v>5497.75</v>
      </c>
      <c r="T90">
        <v>12062</v>
      </c>
      <c r="U90">
        <v>433.91399999999999</v>
      </c>
      <c r="V90">
        <v>21053.3</v>
      </c>
      <c r="W90">
        <v>9.6451100000000007</v>
      </c>
      <c r="X90">
        <v>0</v>
      </c>
      <c r="Y90">
        <v>0</v>
      </c>
      <c r="Z90">
        <v>0</v>
      </c>
      <c r="AA90">
        <v>626.69500000000005</v>
      </c>
      <c r="AB90">
        <v>0</v>
      </c>
      <c r="AC90">
        <v>287.95400000000001</v>
      </c>
      <c r="AD90">
        <v>0</v>
      </c>
      <c r="AE90">
        <v>0</v>
      </c>
      <c r="AF90">
        <v>924.29399999999998</v>
      </c>
      <c r="AG90">
        <v>0</v>
      </c>
      <c r="AH90">
        <v>0</v>
      </c>
      <c r="AI90">
        <v>0</v>
      </c>
      <c r="AJ90">
        <v>0</v>
      </c>
      <c r="AK90">
        <v>0</v>
      </c>
      <c r="AL90">
        <v>0</v>
      </c>
      <c r="AM90">
        <v>0</v>
      </c>
      <c r="AN90">
        <v>0</v>
      </c>
      <c r="AO90">
        <v>0</v>
      </c>
      <c r="AP90">
        <v>0</v>
      </c>
      <c r="AQ90">
        <v>0.26</v>
      </c>
      <c r="AR90">
        <v>3.66</v>
      </c>
      <c r="AS90">
        <v>2.48</v>
      </c>
      <c r="AT90">
        <v>0</v>
      </c>
      <c r="AU90">
        <v>14.76</v>
      </c>
      <c r="AV90">
        <v>0</v>
      </c>
      <c r="AX90">
        <v>6.72</v>
      </c>
      <c r="AY90">
        <v>24.57</v>
      </c>
      <c r="AZ90">
        <v>38.92</v>
      </c>
      <c r="BA90">
        <v>1.33</v>
      </c>
      <c r="BB90">
        <v>92.7</v>
      </c>
      <c r="BC90">
        <v>21.16</v>
      </c>
      <c r="BQ90">
        <v>5.4996900000000002</v>
      </c>
      <c r="BR90">
        <v>408.411</v>
      </c>
      <c r="BS90">
        <v>785.77200000000005</v>
      </c>
      <c r="BT90">
        <v>0</v>
      </c>
      <c r="BU90">
        <v>0</v>
      </c>
      <c r="BV90">
        <v>2033.7</v>
      </c>
      <c r="BW90">
        <v>5527.41</v>
      </c>
      <c r="BX90">
        <v>12062</v>
      </c>
      <c r="BY90">
        <v>433.91399999999999</v>
      </c>
      <c r="BZ90">
        <v>21256.7</v>
      </c>
      <c r="CA90">
        <v>6.4041399999999999</v>
      </c>
      <c r="CB90">
        <v>0</v>
      </c>
      <c r="CC90">
        <v>0</v>
      </c>
      <c r="CD90">
        <v>0</v>
      </c>
      <c r="CE90">
        <v>626.69500000000005</v>
      </c>
      <c r="CF90">
        <v>0</v>
      </c>
      <c r="CG90">
        <v>287.95400000000001</v>
      </c>
      <c r="CH90">
        <v>0</v>
      </c>
      <c r="CI90">
        <v>0</v>
      </c>
      <c r="CJ90">
        <v>921.053</v>
      </c>
      <c r="CK90">
        <v>0</v>
      </c>
      <c r="CL90">
        <v>0</v>
      </c>
      <c r="CM90">
        <v>0</v>
      </c>
      <c r="CN90">
        <v>0</v>
      </c>
      <c r="CO90">
        <v>0</v>
      </c>
      <c r="CP90">
        <v>0</v>
      </c>
      <c r="CQ90">
        <v>0</v>
      </c>
      <c r="CR90">
        <v>0</v>
      </c>
      <c r="CS90">
        <v>0</v>
      </c>
      <c r="CT90">
        <v>0</v>
      </c>
      <c r="CU90">
        <v>0.19</v>
      </c>
      <c r="CV90">
        <v>6.21</v>
      </c>
      <c r="CW90">
        <v>2.48</v>
      </c>
      <c r="CX90">
        <v>0</v>
      </c>
      <c r="CY90">
        <v>14.76</v>
      </c>
      <c r="CZ90">
        <v>6.72</v>
      </c>
      <c r="DA90">
        <v>24.67</v>
      </c>
      <c r="DB90">
        <v>38.92</v>
      </c>
      <c r="DC90">
        <v>1.33</v>
      </c>
      <c r="DD90">
        <v>95.28</v>
      </c>
      <c r="DE90">
        <v>23.64</v>
      </c>
      <c r="DQ90" t="s">
        <v>716</v>
      </c>
      <c r="DR90" t="s">
        <v>717</v>
      </c>
      <c r="DS90" t="s">
        <v>22</v>
      </c>
      <c r="DT90">
        <v>0.56235999999999997</v>
      </c>
      <c r="DU90">
        <v>0.55762400000000001</v>
      </c>
      <c r="DV90">
        <v>2.7078099999999998</v>
      </c>
      <c r="DW90">
        <v>10.4907</v>
      </c>
      <c r="EG90">
        <v>8.2829300000000003</v>
      </c>
      <c r="EH90">
        <v>231.93</v>
      </c>
      <c r="EI90">
        <v>785.77200000000005</v>
      </c>
      <c r="EJ90">
        <v>0</v>
      </c>
      <c r="EK90">
        <v>0</v>
      </c>
      <c r="EL90">
        <v>0</v>
      </c>
      <c r="EN90">
        <v>2033.7</v>
      </c>
      <c r="EO90">
        <v>5497.75</v>
      </c>
      <c r="EP90">
        <v>12062</v>
      </c>
      <c r="EQ90">
        <v>433.91399999999999</v>
      </c>
      <c r="ER90">
        <v>21053.3</v>
      </c>
      <c r="ES90">
        <v>9.6451100000000007</v>
      </c>
      <c r="ET90">
        <v>0</v>
      </c>
      <c r="EU90">
        <v>0</v>
      </c>
      <c r="EV90">
        <v>0</v>
      </c>
      <c r="EW90">
        <v>626.69500000000005</v>
      </c>
      <c r="EX90">
        <v>0</v>
      </c>
      <c r="EY90">
        <v>287.95400000000001</v>
      </c>
      <c r="EZ90">
        <v>0</v>
      </c>
      <c r="FA90">
        <v>0</v>
      </c>
      <c r="FB90">
        <v>924.29399999999998</v>
      </c>
      <c r="FC90">
        <v>0</v>
      </c>
      <c r="FD90">
        <v>0</v>
      </c>
      <c r="FE90">
        <v>0</v>
      </c>
      <c r="FF90">
        <v>0</v>
      </c>
      <c r="FG90">
        <v>0</v>
      </c>
      <c r="FH90">
        <v>0</v>
      </c>
      <c r="FI90">
        <v>0</v>
      </c>
      <c r="FJ90">
        <v>0</v>
      </c>
      <c r="FK90">
        <v>0</v>
      </c>
      <c r="FL90">
        <v>0</v>
      </c>
      <c r="FM90">
        <v>0.26</v>
      </c>
      <c r="FN90">
        <v>3.66</v>
      </c>
      <c r="FO90">
        <v>2.48</v>
      </c>
      <c r="FP90">
        <v>0</v>
      </c>
      <c r="FQ90">
        <v>14.76</v>
      </c>
      <c r="FR90">
        <v>0</v>
      </c>
      <c r="FT90">
        <v>6.72</v>
      </c>
      <c r="FU90">
        <v>24.57</v>
      </c>
      <c r="FV90">
        <v>38.92</v>
      </c>
      <c r="FW90">
        <v>1.33</v>
      </c>
      <c r="FX90">
        <v>92.7</v>
      </c>
      <c r="FY90">
        <v>0</v>
      </c>
      <c r="FZ90">
        <v>0.83066099999999998</v>
      </c>
      <c r="GA90">
        <v>8.9726299999999995E-2</v>
      </c>
      <c r="GB90">
        <v>0</v>
      </c>
      <c r="GC90">
        <v>0</v>
      </c>
      <c r="GD90">
        <v>0</v>
      </c>
      <c r="GF90">
        <v>0.30136400000000002</v>
      </c>
      <c r="GG90">
        <v>0.73255099999999995</v>
      </c>
      <c r="GH90">
        <v>1.54311</v>
      </c>
      <c r="GI90">
        <v>3.8198599999999999E-2</v>
      </c>
      <c r="GJ90">
        <v>3.5356100000000001</v>
      </c>
      <c r="GK90">
        <v>74.553299999999993</v>
      </c>
      <c r="GL90">
        <v>764.65099999999995</v>
      </c>
      <c r="GM90">
        <v>785.77200000000005</v>
      </c>
      <c r="GN90">
        <v>0</v>
      </c>
      <c r="GO90">
        <v>0</v>
      </c>
      <c r="GP90">
        <v>5894.96</v>
      </c>
      <c r="GQ90">
        <v>6547.68</v>
      </c>
      <c r="GR90">
        <v>10697.7</v>
      </c>
      <c r="GS90">
        <v>540.49900000000002</v>
      </c>
      <c r="GT90">
        <v>25305.9</v>
      </c>
      <c r="GU90">
        <v>62.043100000000003</v>
      </c>
      <c r="GV90">
        <v>0</v>
      </c>
      <c r="GW90">
        <v>0</v>
      </c>
      <c r="GX90">
        <v>0</v>
      </c>
      <c r="GY90">
        <v>1072.78</v>
      </c>
      <c r="GZ90">
        <v>0</v>
      </c>
      <c r="HA90">
        <v>291.12400000000002</v>
      </c>
      <c r="HB90">
        <v>0</v>
      </c>
      <c r="HC90">
        <v>0</v>
      </c>
      <c r="HD90">
        <v>1425.95</v>
      </c>
      <c r="HE90">
        <v>0</v>
      </c>
      <c r="HF90">
        <v>0</v>
      </c>
      <c r="HG90">
        <v>0</v>
      </c>
      <c r="HH90">
        <v>0</v>
      </c>
      <c r="HI90">
        <v>0</v>
      </c>
      <c r="HJ90">
        <v>0</v>
      </c>
      <c r="HK90">
        <v>0</v>
      </c>
      <c r="HL90">
        <v>0</v>
      </c>
      <c r="HM90">
        <v>0</v>
      </c>
      <c r="HN90">
        <v>0</v>
      </c>
      <c r="HO90">
        <v>1.83</v>
      </c>
      <c r="HP90">
        <v>12.15</v>
      </c>
      <c r="HQ90">
        <v>2.48</v>
      </c>
      <c r="HR90">
        <v>0</v>
      </c>
      <c r="HS90">
        <v>25.26</v>
      </c>
      <c r="HT90">
        <v>19.649999999999999</v>
      </c>
      <c r="HU90">
        <v>27.62</v>
      </c>
      <c r="HV90">
        <v>34.58</v>
      </c>
      <c r="HW90">
        <v>1.61</v>
      </c>
      <c r="HX90">
        <v>125.18</v>
      </c>
      <c r="HY90">
        <v>0</v>
      </c>
      <c r="HZ90">
        <v>2.50596</v>
      </c>
      <c r="IA90">
        <v>8.9726299999999995E-2</v>
      </c>
      <c r="IB90">
        <v>0</v>
      </c>
      <c r="IC90">
        <v>0</v>
      </c>
      <c r="ID90">
        <v>0.92718</v>
      </c>
      <c r="IE90">
        <v>0.77117400000000003</v>
      </c>
      <c r="IF90">
        <v>1.42503</v>
      </c>
      <c r="IG90">
        <v>7.5326799999999999E-3</v>
      </c>
      <c r="IH90">
        <v>5.7266000000000004</v>
      </c>
      <c r="II90">
        <v>58.813299999999998</v>
      </c>
      <c r="IJ90">
        <v>0</v>
      </c>
      <c r="IK90">
        <v>60.450099999999999</v>
      </c>
    </row>
    <row r="91" spans="1:245" x14ac:dyDescent="0.25">
      <c r="A91" s="9">
        <v>42613.70890046296</v>
      </c>
      <c r="B91" t="s">
        <v>419</v>
      </c>
      <c r="C91" t="s">
        <v>804</v>
      </c>
      <c r="G91" t="s">
        <v>104</v>
      </c>
      <c r="H91" t="s">
        <v>105</v>
      </c>
      <c r="I91">
        <v>3.37</v>
      </c>
      <c r="J91">
        <v>57.085500000000003</v>
      </c>
      <c r="K91">
        <v>28.008700000000001</v>
      </c>
      <c r="L91">
        <v>1637.5</v>
      </c>
      <c r="M91">
        <v>785.77200000000005</v>
      </c>
      <c r="N91">
        <v>0</v>
      </c>
      <c r="O91">
        <v>0</v>
      </c>
      <c r="R91">
        <v>2033.7</v>
      </c>
      <c r="S91">
        <v>5581.58</v>
      </c>
      <c r="T91">
        <v>12062</v>
      </c>
      <c r="U91">
        <v>433.91399999999999</v>
      </c>
      <c r="V91">
        <v>22562.400000000001</v>
      </c>
      <c r="W91">
        <v>32.616100000000003</v>
      </c>
      <c r="X91">
        <v>0</v>
      </c>
      <c r="Y91">
        <v>0</v>
      </c>
      <c r="Z91">
        <v>0</v>
      </c>
      <c r="AA91">
        <v>610.30799999999999</v>
      </c>
      <c r="AB91">
        <v>0</v>
      </c>
      <c r="AC91">
        <v>287.95400000000001</v>
      </c>
      <c r="AD91">
        <v>0</v>
      </c>
      <c r="AE91">
        <v>0</v>
      </c>
      <c r="AF91">
        <v>930.87800000000004</v>
      </c>
      <c r="AG91">
        <v>0</v>
      </c>
      <c r="AH91">
        <v>0</v>
      </c>
      <c r="AI91">
        <v>0</v>
      </c>
      <c r="AJ91">
        <v>0</v>
      </c>
      <c r="AK91">
        <v>0</v>
      </c>
      <c r="AL91">
        <v>0</v>
      </c>
      <c r="AM91">
        <v>0</v>
      </c>
      <c r="AN91">
        <v>0</v>
      </c>
      <c r="AO91">
        <v>0</v>
      </c>
      <c r="AP91">
        <v>0</v>
      </c>
      <c r="AQ91">
        <v>0.96</v>
      </c>
      <c r="AR91">
        <v>13.7</v>
      </c>
      <c r="AS91">
        <v>2.4</v>
      </c>
      <c r="AT91">
        <v>0</v>
      </c>
      <c r="AU91">
        <v>14.66</v>
      </c>
      <c r="AV91">
        <v>0</v>
      </c>
      <c r="AX91">
        <v>6.45</v>
      </c>
      <c r="AY91">
        <v>24.3</v>
      </c>
      <c r="AZ91">
        <v>37.51</v>
      </c>
      <c r="BA91">
        <v>1.28</v>
      </c>
      <c r="BB91">
        <v>101.26</v>
      </c>
      <c r="BC91">
        <v>31.72</v>
      </c>
      <c r="BQ91">
        <v>25.542000000000002</v>
      </c>
      <c r="BR91">
        <v>2167.4499999999998</v>
      </c>
      <c r="BS91">
        <v>785.77200000000005</v>
      </c>
      <c r="BT91">
        <v>0</v>
      </c>
      <c r="BU91">
        <v>0</v>
      </c>
      <c r="BV91">
        <v>2033.7</v>
      </c>
      <c r="BW91">
        <v>5600.89</v>
      </c>
      <c r="BX91">
        <v>12062</v>
      </c>
      <c r="BY91">
        <v>433.91399999999999</v>
      </c>
      <c r="BZ91">
        <v>23109.200000000001</v>
      </c>
      <c r="CA91">
        <v>29.7437</v>
      </c>
      <c r="CB91">
        <v>0</v>
      </c>
      <c r="CC91">
        <v>0</v>
      </c>
      <c r="CD91">
        <v>0</v>
      </c>
      <c r="CE91">
        <v>610.30799999999999</v>
      </c>
      <c r="CF91">
        <v>0</v>
      </c>
      <c r="CG91">
        <v>287.95400000000001</v>
      </c>
      <c r="CH91">
        <v>0</v>
      </c>
      <c r="CI91">
        <v>0</v>
      </c>
      <c r="CJ91">
        <v>928.00599999999997</v>
      </c>
      <c r="CK91">
        <v>0</v>
      </c>
      <c r="CL91">
        <v>0</v>
      </c>
      <c r="CM91">
        <v>0</v>
      </c>
      <c r="CN91">
        <v>0</v>
      </c>
      <c r="CO91">
        <v>0</v>
      </c>
      <c r="CP91">
        <v>0</v>
      </c>
      <c r="CQ91">
        <v>0</v>
      </c>
      <c r="CR91">
        <v>0</v>
      </c>
      <c r="CS91">
        <v>0</v>
      </c>
      <c r="CT91">
        <v>0</v>
      </c>
      <c r="CU91">
        <v>0.89</v>
      </c>
      <c r="CV91">
        <v>17.14</v>
      </c>
      <c r="CW91">
        <v>2.4</v>
      </c>
      <c r="CX91">
        <v>0</v>
      </c>
      <c r="CY91">
        <v>14.66</v>
      </c>
      <c r="CZ91">
        <v>6.45</v>
      </c>
      <c r="DA91">
        <v>24.36</v>
      </c>
      <c r="DB91">
        <v>37.51</v>
      </c>
      <c r="DC91">
        <v>1.28</v>
      </c>
      <c r="DD91">
        <v>104.69</v>
      </c>
      <c r="DE91">
        <v>35.090000000000003</v>
      </c>
      <c r="DQ91" t="s">
        <v>716</v>
      </c>
      <c r="DR91" t="s">
        <v>717</v>
      </c>
      <c r="DS91" t="s">
        <v>22</v>
      </c>
      <c r="DT91">
        <v>0.64402199999999998</v>
      </c>
      <c r="DU91">
        <v>0.64195400000000002</v>
      </c>
      <c r="DV91">
        <v>3.2763499999999999</v>
      </c>
      <c r="DW91">
        <v>9.6038800000000002</v>
      </c>
      <c r="EG91">
        <v>28.008700000000001</v>
      </c>
      <c r="EH91">
        <v>1637.5</v>
      </c>
      <c r="EI91">
        <v>785.77200000000005</v>
      </c>
      <c r="EJ91">
        <v>0</v>
      </c>
      <c r="EK91">
        <v>0</v>
      </c>
      <c r="EL91">
        <v>0</v>
      </c>
      <c r="EN91">
        <v>2033.7</v>
      </c>
      <c r="EO91">
        <v>5581.58</v>
      </c>
      <c r="EP91">
        <v>12062</v>
      </c>
      <c r="EQ91">
        <v>433.91399999999999</v>
      </c>
      <c r="ER91">
        <v>22562.400000000001</v>
      </c>
      <c r="ES91">
        <v>32.616100000000003</v>
      </c>
      <c r="ET91">
        <v>0</v>
      </c>
      <c r="EU91">
        <v>0</v>
      </c>
      <c r="EV91">
        <v>0</v>
      </c>
      <c r="EW91">
        <v>610.30799999999999</v>
      </c>
      <c r="EX91">
        <v>0</v>
      </c>
      <c r="EY91">
        <v>287.95400000000001</v>
      </c>
      <c r="EZ91">
        <v>0</v>
      </c>
      <c r="FA91">
        <v>0</v>
      </c>
      <c r="FB91">
        <v>930.87800000000004</v>
      </c>
      <c r="FC91">
        <v>0</v>
      </c>
      <c r="FD91">
        <v>0</v>
      </c>
      <c r="FE91">
        <v>0</v>
      </c>
      <c r="FF91">
        <v>0</v>
      </c>
      <c r="FG91">
        <v>0</v>
      </c>
      <c r="FH91">
        <v>0</v>
      </c>
      <c r="FI91">
        <v>0</v>
      </c>
      <c r="FJ91">
        <v>0</v>
      </c>
      <c r="FK91">
        <v>0</v>
      </c>
      <c r="FL91">
        <v>0</v>
      </c>
      <c r="FM91">
        <v>0.96</v>
      </c>
      <c r="FN91">
        <v>13.7</v>
      </c>
      <c r="FO91">
        <v>2.4</v>
      </c>
      <c r="FP91">
        <v>0</v>
      </c>
      <c r="FQ91">
        <v>14.66</v>
      </c>
      <c r="FR91">
        <v>0</v>
      </c>
      <c r="FT91">
        <v>6.45</v>
      </c>
      <c r="FU91">
        <v>24.3</v>
      </c>
      <c r="FV91">
        <v>37.51</v>
      </c>
      <c r="FW91">
        <v>1.28</v>
      </c>
      <c r="FX91">
        <v>101.26</v>
      </c>
      <c r="FY91">
        <v>0</v>
      </c>
      <c r="FZ91">
        <v>3.0399400000000001</v>
      </c>
      <c r="GA91">
        <v>8.9726299999999995E-2</v>
      </c>
      <c r="GB91">
        <v>0</v>
      </c>
      <c r="GC91">
        <v>0</v>
      </c>
      <c r="GD91">
        <v>0</v>
      </c>
      <c r="GF91">
        <v>0.30136400000000002</v>
      </c>
      <c r="GG91">
        <v>0.74937200000000004</v>
      </c>
      <c r="GH91">
        <v>1.54311</v>
      </c>
      <c r="GI91">
        <v>3.8198599999999999E-2</v>
      </c>
      <c r="GJ91">
        <v>5.7617099999999999</v>
      </c>
      <c r="GK91">
        <v>200.43700000000001</v>
      </c>
      <c r="GL91">
        <v>4238.05</v>
      </c>
      <c r="GM91">
        <v>785.77200000000005</v>
      </c>
      <c r="GN91">
        <v>0</v>
      </c>
      <c r="GO91">
        <v>0</v>
      </c>
      <c r="GP91">
        <v>5894.96</v>
      </c>
      <c r="GQ91">
        <v>6547.68</v>
      </c>
      <c r="GR91">
        <v>10697.7</v>
      </c>
      <c r="GS91">
        <v>540.49900000000002</v>
      </c>
      <c r="GT91">
        <v>28905.1</v>
      </c>
      <c r="GU91">
        <v>166.81</v>
      </c>
      <c r="GV91">
        <v>0</v>
      </c>
      <c r="GW91">
        <v>0</v>
      </c>
      <c r="GX91">
        <v>0</v>
      </c>
      <c r="GY91">
        <v>1055.28</v>
      </c>
      <c r="GZ91">
        <v>0</v>
      </c>
      <c r="HA91">
        <v>291.12400000000002</v>
      </c>
      <c r="HB91">
        <v>0</v>
      </c>
      <c r="HC91">
        <v>0</v>
      </c>
      <c r="HD91">
        <v>1513.21</v>
      </c>
      <c r="HE91">
        <v>0</v>
      </c>
      <c r="HF91">
        <v>0</v>
      </c>
      <c r="HG91">
        <v>0</v>
      </c>
      <c r="HH91">
        <v>0</v>
      </c>
      <c r="HI91">
        <v>0</v>
      </c>
      <c r="HJ91">
        <v>0</v>
      </c>
      <c r="HK91">
        <v>0</v>
      </c>
      <c r="HL91">
        <v>0</v>
      </c>
      <c r="HM91">
        <v>0</v>
      </c>
      <c r="HN91">
        <v>0</v>
      </c>
      <c r="HO91">
        <v>5.07</v>
      </c>
      <c r="HP91">
        <v>34.58</v>
      </c>
      <c r="HQ91">
        <v>2.4</v>
      </c>
      <c r="HR91">
        <v>0</v>
      </c>
      <c r="HS91">
        <v>25.35</v>
      </c>
      <c r="HT91">
        <v>18.86</v>
      </c>
      <c r="HU91">
        <v>26.98</v>
      </c>
      <c r="HV91">
        <v>33.32</v>
      </c>
      <c r="HW91">
        <v>1.53</v>
      </c>
      <c r="HX91">
        <v>148.09</v>
      </c>
      <c r="HY91">
        <v>0</v>
      </c>
      <c r="HZ91">
        <v>6.4691999999999998</v>
      </c>
      <c r="IA91">
        <v>8.9726299999999995E-2</v>
      </c>
      <c r="IB91">
        <v>0</v>
      </c>
      <c r="IC91">
        <v>0</v>
      </c>
      <c r="ID91">
        <v>0.92718</v>
      </c>
      <c r="IE91">
        <v>0.77117400000000003</v>
      </c>
      <c r="IF91">
        <v>1.42503</v>
      </c>
      <c r="IG91">
        <v>7.5326799999999999E-3</v>
      </c>
      <c r="IH91">
        <v>9.6898400000000002</v>
      </c>
      <c r="II91">
        <v>57.085500000000003</v>
      </c>
      <c r="IJ91">
        <v>0</v>
      </c>
      <c r="IK91">
        <v>59.019199999999998</v>
      </c>
    </row>
    <row r="92" spans="1:245" x14ac:dyDescent="0.25">
      <c r="A92" s="9">
        <v>42613.708865740744</v>
      </c>
      <c r="B92" t="s">
        <v>420</v>
      </c>
      <c r="C92" t="s">
        <v>805</v>
      </c>
      <c r="G92" t="s">
        <v>104</v>
      </c>
      <c r="H92" t="s">
        <v>105</v>
      </c>
      <c r="I92">
        <v>5.31</v>
      </c>
      <c r="J92">
        <v>54.895800000000001</v>
      </c>
      <c r="K92">
        <v>59.454999999999998</v>
      </c>
      <c r="L92">
        <v>2472.38</v>
      </c>
      <c r="M92">
        <v>785.77200000000005</v>
      </c>
      <c r="N92">
        <v>0</v>
      </c>
      <c r="O92">
        <v>0</v>
      </c>
      <c r="R92">
        <v>2033.7</v>
      </c>
      <c r="S92">
        <v>5561.09</v>
      </c>
      <c r="T92">
        <v>12062</v>
      </c>
      <c r="U92">
        <v>433.91399999999999</v>
      </c>
      <c r="V92">
        <v>23408.3</v>
      </c>
      <c r="W92">
        <v>69.256200000000007</v>
      </c>
      <c r="X92">
        <v>0</v>
      </c>
      <c r="Y92">
        <v>0</v>
      </c>
      <c r="Z92">
        <v>0</v>
      </c>
      <c r="AA92">
        <v>609.06299999999999</v>
      </c>
      <c r="AB92">
        <v>0</v>
      </c>
      <c r="AC92">
        <v>287.95400000000001</v>
      </c>
      <c r="AD92">
        <v>0</v>
      </c>
      <c r="AE92">
        <v>0</v>
      </c>
      <c r="AF92">
        <v>966.274</v>
      </c>
      <c r="AG92">
        <v>0</v>
      </c>
      <c r="AH92">
        <v>0</v>
      </c>
      <c r="AI92">
        <v>0</v>
      </c>
      <c r="AJ92">
        <v>0</v>
      </c>
      <c r="AK92">
        <v>0</v>
      </c>
      <c r="AL92">
        <v>0</v>
      </c>
      <c r="AM92">
        <v>0</v>
      </c>
      <c r="AN92">
        <v>0</v>
      </c>
      <c r="AO92">
        <v>0</v>
      </c>
      <c r="AP92">
        <v>0</v>
      </c>
      <c r="AQ92">
        <v>2.0099999999999998</v>
      </c>
      <c r="AR92">
        <v>21.74</v>
      </c>
      <c r="AS92">
        <v>2.37</v>
      </c>
      <c r="AT92">
        <v>0</v>
      </c>
      <c r="AU92">
        <v>14.66</v>
      </c>
      <c r="AV92">
        <v>0</v>
      </c>
      <c r="AX92">
        <v>6.37</v>
      </c>
      <c r="AY92">
        <v>24.11</v>
      </c>
      <c r="AZ92">
        <v>37.08</v>
      </c>
      <c r="BA92">
        <v>1.26</v>
      </c>
      <c r="BB92">
        <v>109.6</v>
      </c>
      <c r="BC92">
        <v>40.78</v>
      </c>
      <c r="BQ92">
        <v>53.673999999999999</v>
      </c>
      <c r="BR92">
        <v>3175.19</v>
      </c>
      <c r="BS92">
        <v>785.77200000000005</v>
      </c>
      <c r="BT92">
        <v>0</v>
      </c>
      <c r="BU92">
        <v>0</v>
      </c>
      <c r="BV92">
        <v>2033.7</v>
      </c>
      <c r="BW92">
        <v>5579.9</v>
      </c>
      <c r="BX92">
        <v>12062</v>
      </c>
      <c r="BY92">
        <v>433.91399999999999</v>
      </c>
      <c r="BZ92">
        <v>24124.1</v>
      </c>
      <c r="CA92">
        <v>62.522100000000002</v>
      </c>
      <c r="CB92">
        <v>0</v>
      </c>
      <c r="CC92">
        <v>0</v>
      </c>
      <c r="CD92">
        <v>0</v>
      </c>
      <c r="CE92">
        <v>609.06299999999999</v>
      </c>
      <c r="CF92">
        <v>0</v>
      </c>
      <c r="CG92">
        <v>287.95400000000001</v>
      </c>
      <c r="CH92">
        <v>0</v>
      </c>
      <c r="CI92">
        <v>0</v>
      </c>
      <c r="CJ92">
        <v>959.54</v>
      </c>
      <c r="CK92">
        <v>0</v>
      </c>
      <c r="CL92">
        <v>0</v>
      </c>
      <c r="CM92">
        <v>0</v>
      </c>
      <c r="CN92">
        <v>0</v>
      </c>
      <c r="CO92">
        <v>0</v>
      </c>
      <c r="CP92">
        <v>0</v>
      </c>
      <c r="CQ92">
        <v>0</v>
      </c>
      <c r="CR92">
        <v>0</v>
      </c>
      <c r="CS92">
        <v>0</v>
      </c>
      <c r="CT92">
        <v>0</v>
      </c>
      <c r="CU92">
        <v>1.84</v>
      </c>
      <c r="CV92">
        <v>27.22</v>
      </c>
      <c r="CW92">
        <v>2.37</v>
      </c>
      <c r="CX92">
        <v>0</v>
      </c>
      <c r="CY92">
        <v>14.66</v>
      </c>
      <c r="CZ92">
        <v>6.37</v>
      </c>
      <c r="DA92">
        <v>24.16</v>
      </c>
      <c r="DB92">
        <v>37.08</v>
      </c>
      <c r="DC92">
        <v>1.26</v>
      </c>
      <c r="DD92">
        <v>114.96</v>
      </c>
      <c r="DE92">
        <v>46.09</v>
      </c>
      <c r="DQ92" t="s">
        <v>716</v>
      </c>
      <c r="DR92" t="s">
        <v>717</v>
      </c>
      <c r="DS92" t="s">
        <v>22</v>
      </c>
      <c r="DT92">
        <v>1.02336</v>
      </c>
      <c r="DU92">
        <v>1.02206</v>
      </c>
      <c r="DV92">
        <v>4.66249</v>
      </c>
      <c r="DW92">
        <v>11.520899999999999</v>
      </c>
      <c r="EG92">
        <v>59.454999999999998</v>
      </c>
      <c r="EH92">
        <v>2472.38</v>
      </c>
      <c r="EI92">
        <v>785.77200000000005</v>
      </c>
      <c r="EJ92">
        <v>0</v>
      </c>
      <c r="EK92">
        <v>0</v>
      </c>
      <c r="EL92">
        <v>0</v>
      </c>
      <c r="EN92">
        <v>2033.7</v>
      </c>
      <c r="EO92">
        <v>5561.09</v>
      </c>
      <c r="EP92">
        <v>12062</v>
      </c>
      <c r="EQ92">
        <v>433.91399999999999</v>
      </c>
      <c r="ER92">
        <v>23408.3</v>
      </c>
      <c r="ES92">
        <v>69.256200000000007</v>
      </c>
      <c r="ET92">
        <v>0</v>
      </c>
      <c r="EU92">
        <v>0</v>
      </c>
      <c r="EV92">
        <v>0</v>
      </c>
      <c r="EW92">
        <v>609.06299999999999</v>
      </c>
      <c r="EX92">
        <v>0</v>
      </c>
      <c r="EY92">
        <v>287.95400000000001</v>
      </c>
      <c r="EZ92">
        <v>0</v>
      </c>
      <c r="FA92">
        <v>0</v>
      </c>
      <c r="FB92">
        <v>966.274</v>
      </c>
      <c r="FC92">
        <v>0</v>
      </c>
      <c r="FD92">
        <v>0</v>
      </c>
      <c r="FE92">
        <v>0</v>
      </c>
      <c r="FF92">
        <v>0</v>
      </c>
      <c r="FG92">
        <v>0</v>
      </c>
      <c r="FH92">
        <v>0</v>
      </c>
      <c r="FI92">
        <v>0</v>
      </c>
      <c r="FJ92">
        <v>0</v>
      </c>
      <c r="FK92">
        <v>0</v>
      </c>
      <c r="FL92">
        <v>0</v>
      </c>
      <c r="FM92">
        <v>2.0099999999999998</v>
      </c>
      <c r="FN92">
        <v>21.74</v>
      </c>
      <c r="FO92">
        <v>2.37</v>
      </c>
      <c r="FP92">
        <v>0</v>
      </c>
      <c r="FQ92">
        <v>14.66</v>
      </c>
      <c r="FR92">
        <v>0</v>
      </c>
      <c r="FT92">
        <v>6.37</v>
      </c>
      <c r="FU92">
        <v>24.11</v>
      </c>
      <c r="FV92">
        <v>37.08</v>
      </c>
      <c r="FW92">
        <v>1.26</v>
      </c>
      <c r="FX92">
        <v>109.6</v>
      </c>
      <c r="FY92">
        <v>0</v>
      </c>
      <c r="FZ92">
        <v>4.5263799999999996</v>
      </c>
      <c r="GA92">
        <v>8.9726299999999995E-2</v>
      </c>
      <c r="GB92">
        <v>0</v>
      </c>
      <c r="GC92">
        <v>0</v>
      </c>
      <c r="GD92">
        <v>0</v>
      </c>
      <c r="GF92">
        <v>0.30136400000000002</v>
      </c>
      <c r="GG92">
        <v>0.75378900000000004</v>
      </c>
      <c r="GH92">
        <v>1.54311</v>
      </c>
      <c r="GI92">
        <v>3.8198599999999999E-2</v>
      </c>
      <c r="GJ92">
        <v>7.2525700000000004</v>
      </c>
      <c r="GK92">
        <v>325.18400000000003</v>
      </c>
      <c r="GL92">
        <v>6261.79</v>
      </c>
      <c r="GM92">
        <v>785.77200000000005</v>
      </c>
      <c r="GN92">
        <v>0</v>
      </c>
      <c r="GO92">
        <v>0</v>
      </c>
      <c r="GP92">
        <v>5894.96</v>
      </c>
      <c r="GQ92">
        <v>6547.68</v>
      </c>
      <c r="GR92">
        <v>10697.7</v>
      </c>
      <c r="GS92">
        <v>540.49900000000002</v>
      </c>
      <c r="GT92">
        <v>31053.599999999999</v>
      </c>
      <c r="GU92">
        <v>270.70999999999998</v>
      </c>
      <c r="GV92">
        <v>0</v>
      </c>
      <c r="GW92">
        <v>0</v>
      </c>
      <c r="GX92">
        <v>0</v>
      </c>
      <c r="GY92">
        <v>1053.72</v>
      </c>
      <c r="GZ92">
        <v>0</v>
      </c>
      <c r="HA92">
        <v>291.12400000000002</v>
      </c>
      <c r="HB92">
        <v>0</v>
      </c>
      <c r="HC92">
        <v>0</v>
      </c>
      <c r="HD92">
        <v>1615.55</v>
      </c>
      <c r="HE92">
        <v>0</v>
      </c>
      <c r="HF92">
        <v>0</v>
      </c>
      <c r="HG92">
        <v>0</v>
      </c>
      <c r="HH92">
        <v>0</v>
      </c>
      <c r="HI92">
        <v>0</v>
      </c>
      <c r="HJ92">
        <v>0</v>
      </c>
      <c r="HK92">
        <v>0</v>
      </c>
      <c r="HL92">
        <v>0</v>
      </c>
      <c r="HM92">
        <v>0</v>
      </c>
      <c r="HN92">
        <v>0</v>
      </c>
      <c r="HO92">
        <v>8.14</v>
      </c>
      <c r="HP92">
        <v>55.34</v>
      </c>
      <c r="HQ92">
        <v>2.37</v>
      </c>
      <c r="HR92">
        <v>0</v>
      </c>
      <c r="HS92">
        <v>25.36</v>
      </c>
      <c r="HT92">
        <v>18.649999999999999</v>
      </c>
      <c r="HU92">
        <v>26.78</v>
      </c>
      <c r="HV92">
        <v>33</v>
      </c>
      <c r="HW92">
        <v>1.51</v>
      </c>
      <c r="HX92">
        <v>171.15</v>
      </c>
      <c r="HY92">
        <v>0</v>
      </c>
      <c r="HZ92">
        <v>9.4844899999999992</v>
      </c>
      <c r="IA92">
        <v>8.9726299999999995E-2</v>
      </c>
      <c r="IB92">
        <v>0</v>
      </c>
      <c r="IC92">
        <v>0</v>
      </c>
      <c r="ID92">
        <v>0.92718</v>
      </c>
      <c r="IE92">
        <v>0.77117400000000003</v>
      </c>
      <c r="IF92">
        <v>1.42503</v>
      </c>
      <c r="IG92">
        <v>7.5326799999999999E-3</v>
      </c>
      <c r="IH92">
        <v>12.7051</v>
      </c>
      <c r="II92">
        <v>54.895800000000001</v>
      </c>
      <c r="IJ92">
        <v>0</v>
      </c>
      <c r="IK92">
        <v>57.580500000000001</v>
      </c>
    </row>
    <row r="93" spans="1:245" x14ac:dyDescent="0.25">
      <c r="A93" s="9">
        <v>42613.709155092591</v>
      </c>
      <c r="B93" t="s">
        <v>421</v>
      </c>
      <c r="C93" t="s">
        <v>806</v>
      </c>
      <c r="G93" t="s">
        <v>104</v>
      </c>
      <c r="H93" t="s">
        <v>105</v>
      </c>
      <c r="I93">
        <v>5.18</v>
      </c>
      <c r="J93">
        <v>53.493899999999996</v>
      </c>
      <c r="K93">
        <v>74.384399999999999</v>
      </c>
      <c r="L93">
        <v>3080.05</v>
      </c>
      <c r="M93">
        <v>785.77200000000005</v>
      </c>
      <c r="N93">
        <v>0</v>
      </c>
      <c r="O93">
        <v>0</v>
      </c>
      <c r="R93">
        <v>2033.7</v>
      </c>
      <c r="S93">
        <v>5569.6</v>
      </c>
      <c r="T93">
        <v>12062</v>
      </c>
      <c r="U93">
        <v>433.91399999999999</v>
      </c>
      <c r="V93">
        <v>24039.4</v>
      </c>
      <c r="W93">
        <v>86.650700000000001</v>
      </c>
      <c r="X93">
        <v>0</v>
      </c>
      <c r="Y93">
        <v>0</v>
      </c>
      <c r="Z93">
        <v>0</v>
      </c>
      <c r="AA93">
        <v>604.34299999999996</v>
      </c>
      <c r="AB93">
        <v>0</v>
      </c>
      <c r="AC93">
        <v>287.95400000000001</v>
      </c>
      <c r="AD93">
        <v>0</v>
      </c>
      <c r="AE93">
        <v>0</v>
      </c>
      <c r="AF93">
        <v>978.94799999999998</v>
      </c>
      <c r="AG93">
        <v>0</v>
      </c>
      <c r="AH93">
        <v>0</v>
      </c>
      <c r="AI93">
        <v>0</v>
      </c>
      <c r="AJ93">
        <v>0</v>
      </c>
      <c r="AK93">
        <v>0</v>
      </c>
      <c r="AL93">
        <v>0</v>
      </c>
      <c r="AM93">
        <v>0</v>
      </c>
      <c r="AN93">
        <v>0</v>
      </c>
      <c r="AO93">
        <v>0</v>
      </c>
      <c r="AP93">
        <v>0</v>
      </c>
      <c r="AQ93">
        <v>2.5</v>
      </c>
      <c r="AR93">
        <v>22.37</v>
      </c>
      <c r="AS93">
        <v>2.37</v>
      </c>
      <c r="AT93">
        <v>0</v>
      </c>
      <c r="AU93">
        <v>14.57</v>
      </c>
      <c r="AV93">
        <v>0</v>
      </c>
      <c r="AX93">
        <v>6.29</v>
      </c>
      <c r="AY93">
        <v>24.06</v>
      </c>
      <c r="AZ93">
        <v>36.92</v>
      </c>
      <c r="BA93">
        <v>1.25</v>
      </c>
      <c r="BB93">
        <v>110.33</v>
      </c>
      <c r="BC93">
        <v>41.81</v>
      </c>
      <c r="BQ93">
        <v>68.168099999999995</v>
      </c>
      <c r="BR93">
        <v>3834.13</v>
      </c>
      <c r="BS93">
        <v>785.77200000000005</v>
      </c>
      <c r="BT93">
        <v>0</v>
      </c>
      <c r="BU93">
        <v>0</v>
      </c>
      <c r="BV93">
        <v>2033.7</v>
      </c>
      <c r="BW93">
        <v>5585.71</v>
      </c>
      <c r="BX93">
        <v>12062</v>
      </c>
      <c r="BY93">
        <v>433.91399999999999</v>
      </c>
      <c r="BZ93">
        <v>24803.4</v>
      </c>
      <c r="CA93">
        <v>79.409400000000005</v>
      </c>
      <c r="CB93">
        <v>0</v>
      </c>
      <c r="CC93">
        <v>0</v>
      </c>
      <c r="CD93">
        <v>0</v>
      </c>
      <c r="CE93">
        <v>604.34299999999996</v>
      </c>
      <c r="CF93">
        <v>0</v>
      </c>
      <c r="CG93">
        <v>287.95400000000001</v>
      </c>
      <c r="CH93">
        <v>0</v>
      </c>
      <c r="CI93">
        <v>0</v>
      </c>
      <c r="CJ93">
        <v>971.70600000000002</v>
      </c>
      <c r="CK93">
        <v>0</v>
      </c>
      <c r="CL93">
        <v>0</v>
      </c>
      <c r="CM93">
        <v>0</v>
      </c>
      <c r="CN93">
        <v>0</v>
      </c>
      <c r="CO93">
        <v>0</v>
      </c>
      <c r="CP93">
        <v>0</v>
      </c>
      <c r="CQ93">
        <v>0</v>
      </c>
      <c r="CR93">
        <v>0</v>
      </c>
      <c r="CS93">
        <v>0</v>
      </c>
      <c r="CT93">
        <v>0</v>
      </c>
      <c r="CU93">
        <v>2.3199999999999998</v>
      </c>
      <c r="CV93">
        <v>27.73</v>
      </c>
      <c r="CW93">
        <v>2.37</v>
      </c>
      <c r="CX93">
        <v>0</v>
      </c>
      <c r="CY93">
        <v>14.57</v>
      </c>
      <c r="CZ93">
        <v>6.29</v>
      </c>
      <c r="DA93">
        <v>24.11</v>
      </c>
      <c r="DB93">
        <v>36.92</v>
      </c>
      <c r="DC93">
        <v>1.25</v>
      </c>
      <c r="DD93">
        <v>115.56</v>
      </c>
      <c r="DE93">
        <v>46.99</v>
      </c>
      <c r="DQ93" t="s">
        <v>716</v>
      </c>
      <c r="DR93" t="s">
        <v>717</v>
      </c>
      <c r="DS93" t="s">
        <v>22</v>
      </c>
      <c r="DT93">
        <v>0.93488199999999999</v>
      </c>
      <c r="DU93">
        <v>0.93374900000000005</v>
      </c>
      <c r="DV93">
        <v>4.5257800000000001</v>
      </c>
      <c r="DW93">
        <v>11.0236</v>
      </c>
      <c r="EG93">
        <v>74.384399999999999</v>
      </c>
      <c r="EH93">
        <v>3080.05</v>
      </c>
      <c r="EI93">
        <v>785.77200000000005</v>
      </c>
      <c r="EJ93">
        <v>0</v>
      </c>
      <c r="EK93">
        <v>0</v>
      </c>
      <c r="EL93">
        <v>0</v>
      </c>
      <c r="EN93">
        <v>2033.7</v>
      </c>
      <c r="EO93">
        <v>5569.6</v>
      </c>
      <c r="EP93">
        <v>12062</v>
      </c>
      <c r="EQ93">
        <v>433.91399999999999</v>
      </c>
      <c r="ER93">
        <v>24039.4</v>
      </c>
      <c r="ES93">
        <v>86.650700000000001</v>
      </c>
      <c r="ET93">
        <v>0</v>
      </c>
      <c r="EU93">
        <v>0</v>
      </c>
      <c r="EV93">
        <v>0</v>
      </c>
      <c r="EW93">
        <v>604.34299999999996</v>
      </c>
      <c r="EX93">
        <v>0</v>
      </c>
      <c r="EY93">
        <v>287.95400000000001</v>
      </c>
      <c r="EZ93">
        <v>0</v>
      </c>
      <c r="FA93">
        <v>0</v>
      </c>
      <c r="FB93">
        <v>978.94799999999998</v>
      </c>
      <c r="FC93">
        <v>0</v>
      </c>
      <c r="FD93">
        <v>0</v>
      </c>
      <c r="FE93">
        <v>0</v>
      </c>
      <c r="FF93">
        <v>0</v>
      </c>
      <c r="FG93">
        <v>0</v>
      </c>
      <c r="FH93">
        <v>0</v>
      </c>
      <c r="FI93">
        <v>0</v>
      </c>
      <c r="FJ93">
        <v>0</v>
      </c>
      <c r="FK93">
        <v>0</v>
      </c>
      <c r="FL93">
        <v>0</v>
      </c>
      <c r="FM93">
        <v>2.5</v>
      </c>
      <c r="FN93">
        <v>22.37</v>
      </c>
      <c r="FO93">
        <v>2.37</v>
      </c>
      <c r="FP93">
        <v>0</v>
      </c>
      <c r="FQ93">
        <v>14.57</v>
      </c>
      <c r="FR93">
        <v>0</v>
      </c>
      <c r="FT93">
        <v>6.29</v>
      </c>
      <c r="FU93">
        <v>24.06</v>
      </c>
      <c r="FV93">
        <v>36.92</v>
      </c>
      <c r="FW93">
        <v>1.25</v>
      </c>
      <c r="FX93">
        <v>110.33</v>
      </c>
      <c r="FY93">
        <v>0</v>
      </c>
      <c r="FZ93">
        <v>4.59598</v>
      </c>
      <c r="GA93">
        <v>8.9726299999999995E-2</v>
      </c>
      <c r="GB93">
        <v>0</v>
      </c>
      <c r="GC93">
        <v>0</v>
      </c>
      <c r="GD93">
        <v>0</v>
      </c>
      <c r="GF93">
        <v>0.30136400000000002</v>
      </c>
      <c r="GG93">
        <v>0.75456400000000001</v>
      </c>
      <c r="GH93">
        <v>1.54311</v>
      </c>
      <c r="GI93">
        <v>3.8198599999999999E-2</v>
      </c>
      <c r="GJ93">
        <v>7.3229499999999996</v>
      </c>
      <c r="GK93">
        <v>370.08</v>
      </c>
      <c r="GL93">
        <v>7899.94</v>
      </c>
      <c r="GM93">
        <v>785.77200000000005</v>
      </c>
      <c r="GN93">
        <v>0</v>
      </c>
      <c r="GO93">
        <v>0</v>
      </c>
      <c r="GP93">
        <v>5894.96</v>
      </c>
      <c r="GQ93">
        <v>6547.68</v>
      </c>
      <c r="GR93">
        <v>10697.7</v>
      </c>
      <c r="GS93">
        <v>540.49900000000002</v>
      </c>
      <c r="GT93">
        <v>32736.7</v>
      </c>
      <c r="GU93">
        <v>308.10000000000002</v>
      </c>
      <c r="GV93">
        <v>0</v>
      </c>
      <c r="GW93">
        <v>0</v>
      </c>
      <c r="GX93">
        <v>0</v>
      </c>
      <c r="GY93">
        <v>1048.3399999999999</v>
      </c>
      <c r="GZ93">
        <v>0</v>
      </c>
      <c r="HA93">
        <v>291.12400000000002</v>
      </c>
      <c r="HB93">
        <v>0</v>
      </c>
      <c r="HC93">
        <v>0</v>
      </c>
      <c r="HD93">
        <v>1647.57</v>
      </c>
      <c r="HE93">
        <v>0</v>
      </c>
      <c r="HF93">
        <v>0</v>
      </c>
      <c r="HG93">
        <v>0</v>
      </c>
      <c r="HH93">
        <v>0</v>
      </c>
      <c r="HI93">
        <v>0</v>
      </c>
      <c r="HJ93">
        <v>0</v>
      </c>
      <c r="HK93">
        <v>0</v>
      </c>
      <c r="HL93">
        <v>0</v>
      </c>
      <c r="HM93">
        <v>0</v>
      </c>
      <c r="HN93">
        <v>0</v>
      </c>
      <c r="HO93">
        <v>9.26</v>
      </c>
      <c r="HP93">
        <v>60.87</v>
      </c>
      <c r="HQ93">
        <v>2.37</v>
      </c>
      <c r="HR93">
        <v>0</v>
      </c>
      <c r="HS93">
        <v>25.28</v>
      </c>
      <c r="HT93">
        <v>18.45</v>
      </c>
      <c r="HU93">
        <v>26.75</v>
      </c>
      <c r="HV93">
        <v>32.86</v>
      </c>
      <c r="HW93">
        <v>1.49</v>
      </c>
      <c r="HX93">
        <v>177.33</v>
      </c>
      <c r="HY93">
        <v>0</v>
      </c>
      <c r="HZ93">
        <v>10.250500000000001</v>
      </c>
      <c r="IA93">
        <v>8.9726299999999995E-2</v>
      </c>
      <c r="IB93">
        <v>0</v>
      </c>
      <c r="IC93">
        <v>0</v>
      </c>
      <c r="ID93">
        <v>0.92718</v>
      </c>
      <c r="IE93">
        <v>0.77117400000000003</v>
      </c>
      <c r="IF93">
        <v>1.42503</v>
      </c>
      <c r="IG93">
        <v>7.5326799999999999E-3</v>
      </c>
      <c r="IH93">
        <v>13.4712</v>
      </c>
      <c r="II93">
        <v>53.493899999999996</v>
      </c>
      <c r="IJ93">
        <v>0</v>
      </c>
      <c r="IK93">
        <v>56.029699999999998</v>
      </c>
    </row>
    <row r="94" spans="1:245" x14ac:dyDescent="0.25">
      <c r="A94" s="9">
        <v>42613.708912037036</v>
      </c>
      <c r="B94" t="s">
        <v>422</v>
      </c>
      <c r="C94" t="s">
        <v>807</v>
      </c>
      <c r="G94" t="s">
        <v>104</v>
      </c>
      <c r="H94" t="s">
        <v>105</v>
      </c>
      <c r="I94">
        <v>6.06</v>
      </c>
      <c r="J94">
        <v>53.8033</v>
      </c>
      <c r="K94">
        <v>340.18900000000002</v>
      </c>
      <c r="L94">
        <v>5287.27</v>
      </c>
      <c r="M94">
        <v>785.77200000000005</v>
      </c>
      <c r="N94">
        <v>0</v>
      </c>
      <c r="O94">
        <v>0</v>
      </c>
      <c r="R94">
        <v>2033.7</v>
      </c>
      <c r="S94">
        <v>5530.52</v>
      </c>
      <c r="T94">
        <v>12062</v>
      </c>
      <c r="U94">
        <v>433.91399999999999</v>
      </c>
      <c r="V94">
        <v>26473.3</v>
      </c>
      <c r="W94">
        <v>396.19600000000003</v>
      </c>
      <c r="X94">
        <v>0</v>
      </c>
      <c r="Y94">
        <v>0</v>
      </c>
      <c r="Z94">
        <v>0</v>
      </c>
      <c r="AA94">
        <v>615.9</v>
      </c>
      <c r="AB94">
        <v>0</v>
      </c>
      <c r="AC94">
        <v>287.95400000000001</v>
      </c>
      <c r="AD94">
        <v>0</v>
      </c>
      <c r="AE94">
        <v>0</v>
      </c>
      <c r="AF94">
        <v>1300.05</v>
      </c>
      <c r="AG94">
        <v>0</v>
      </c>
      <c r="AH94">
        <v>0</v>
      </c>
      <c r="AI94">
        <v>0</v>
      </c>
      <c r="AJ94">
        <v>0</v>
      </c>
      <c r="AK94">
        <v>0</v>
      </c>
      <c r="AL94">
        <v>0</v>
      </c>
      <c r="AM94">
        <v>0</v>
      </c>
      <c r="AN94">
        <v>0</v>
      </c>
      <c r="AO94">
        <v>0</v>
      </c>
      <c r="AP94">
        <v>0</v>
      </c>
      <c r="AQ94">
        <v>11.55</v>
      </c>
      <c r="AR94">
        <v>38.39</v>
      </c>
      <c r="AS94">
        <v>2.4700000000000002</v>
      </c>
      <c r="AT94">
        <v>0</v>
      </c>
      <c r="AU94">
        <v>14.87</v>
      </c>
      <c r="AV94">
        <v>0</v>
      </c>
      <c r="AX94">
        <v>6.7</v>
      </c>
      <c r="AY94">
        <v>24.92</v>
      </c>
      <c r="AZ94">
        <v>38.71</v>
      </c>
      <c r="BA94">
        <v>1.32</v>
      </c>
      <c r="BB94">
        <v>138.93</v>
      </c>
      <c r="BC94">
        <v>67.28</v>
      </c>
      <c r="BQ94">
        <v>332.48899999999998</v>
      </c>
      <c r="BR94">
        <v>6190.24</v>
      </c>
      <c r="BS94">
        <v>785.77200000000005</v>
      </c>
      <c r="BT94">
        <v>0</v>
      </c>
      <c r="BU94">
        <v>0</v>
      </c>
      <c r="BV94">
        <v>2033.7</v>
      </c>
      <c r="BW94">
        <v>5543.01</v>
      </c>
      <c r="BX94">
        <v>12062</v>
      </c>
      <c r="BY94">
        <v>433.91399999999999</v>
      </c>
      <c r="BZ94">
        <v>27381.1</v>
      </c>
      <c r="CA94">
        <v>387.22800000000001</v>
      </c>
      <c r="CB94">
        <v>0</v>
      </c>
      <c r="CC94">
        <v>0</v>
      </c>
      <c r="CD94">
        <v>0</v>
      </c>
      <c r="CE94">
        <v>615.9</v>
      </c>
      <c r="CF94">
        <v>0</v>
      </c>
      <c r="CG94">
        <v>287.95400000000001</v>
      </c>
      <c r="CH94">
        <v>0</v>
      </c>
      <c r="CI94">
        <v>0</v>
      </c>
      <c r="CJ94">
        <v>1291.08</v>
      </c>
      <c r="CK94">
        <v>0</v>
      </c>
      <c r="CL94">
        <v>0</v>
      </c>
      <c r="CM94">
        <v>0</v>
      </c>
      <c r="CN94">
        <v>0</v>
      </c>
      <c r="CO94">
        <v>0</v>
      </c>
      <c r="CP94">
        <v>0</v>
      </c>
      <c r="CQ94">
        <v>0</v>
      </c>
      <c r="CR94">
        <v>0</v>
      </c>
      <c r="CS94">
        <v>0</v>
      </c>
      <c r="CT94">
        <v>0</v>
      </c>
      <c r="CU94">
        <v>11.34</v>
      </c>
      <c r="CV94">
        <v>44.66</v>
      </c>
      <c r="CW94">
        <v>2.4700000000000002</v>
      </c>
      <c r="CX94">
        <v>0</v>
      </c>
      <c r="CY94">
        <v>14.87</v>
      </c>
      <c r="CZ94">
        <v>6.7</v>
      </c>
      <c r="DA94">
        <v>24.95</v>
      </c>
      <c r="DB94">
        <v>38.71</v>
      </c>
      <c r="DC94">
        <v>1.32</v>
      </c>
      <c r="DD94">
        <v>145.02000000000001</v>
      </c>
      <c r="DE94">
        <v>73.34</v>
      </c>
      <c r="DQ94" t="s">
        <v>716</v>
      </c>
      <c r="DR94" t="s">
        <v>717</v>
      </c>
      <c r="DS94" t="s">
        <v>22</v>
      </c>
      <c r="DT94">
        <v>0.92512899999999998</v>
      </c>
      <c r="DU94">
        <v>0.92406100000000002</v>
      </c>
      <c r="DV94">
        <v>4.1994199999999999</v>
      </c>
      <c r="DW94">
        <v>8.2628799999999991</v>
      </c>
      <c r="EG94">
        <v>340.18900000000002</v>
      </c>
      <c r="EH94">
        <v>5287.27</v>
      </c>
      <c r="EI94">
        <v>785.77200000000005</v>
      </c>
      <c r="EJ94">
        <v>0</v>
      </c>
      <c r="EK94">
        <v>0</v>
      </c>
      <c r="EL94">
        <v>0</v>
      </c>
      <c r="EN94">
        <v>2033.7</v>
      </c>
      <c r="EO94">
        <v>5530.52</v>
      </c>
      <c r="EP94">
        <v>12062</v>
      </c>
      <c r="EQ94">
        <v>433.91399999999999</v>
      </c>
      <c r="ER94">
        <v>26473.3</v>
      </c>
      <c r="ES94">
        <v>396.19600000000003</v>
      </c>
      <c r="ET94">
        <v>0</v>
      </c>
      <c r="EU94">
        <v>0</v>
      </c>
      <c r="EV94">
        <v>0</v>
      </c>
      <c r="EW94">
        <v>615.9</v>
      </c>
      <c r="EX94">
        <v>0</v>
      </c>
      <c r="EY94">
        <v>287.95400000000001</v>
      </c>
      <c r="EZ94">
        <v>0</v>
      </c>
      <c r="FA94">
        <v>0</v>
      </c>
      <c r="FB94">
        <v>1300.05</v>
      </c>
      <c r="FC94">
        <v>0</v>
      </c>
      <c r="FD94">
        <v>0</v>
      </c>
      <c r="FE94">
        <v>0</v>
      </c>
      <c r="FF94">
        <v>0</v>
      </c>
      <c r="FG94">
        <v>0</v>
      </c>
      <c r="FH94">
        <v>0</v>
      </c>
      <c r="FI94">
        <v>0</v>
      </c>
      <c r="FJ94">
        <v>0</v>
      </c>
      <c r="FK94">
        <v>0</v>
      </c>
      <c r="FL94">
        <v>0</v>
      </c>
      <c r="FM94">
        <v>11.55</v>
      </c>
      <c r="FN94">
        <v>38.39</v>
      </c>
      <c r="FO94">
        <v>2.4700000000000002</v>
      </c>
      <c r="FP94">
        <v>0</v>
      </c>
      <c r="FQ94">
        <v>14.87</v>
      </c>
      <c r="FR94">
        <v>0</v>
      </c>
      <c r="FT94">
        <v>6.7</v>
      </c>
      <c r="FU94">
        <v>24.92</v>
      </c>
      <c r="FV94">
        <v>38.71</v>
      </c>
      <c r="FW94">
        <v>1.32</v>
      </c>
      <c r="FX94">
        <v>138.93</v>
      </c>
      <c r="FY94">
        <v>0</v>
      </c>
      <c r="FZ94">
        <v>5.7566699999999997</v>
      </c>
      <c r="GA94">
        <v>8.9726299999999995E-2</v>
      </c>
      <c r="GB94">
        <v>0</v>
      </c>
      <c r="GC94">
        <v>0</v>
      </c>
      <c r="GD94">
        <v>0</v>
      </c>
      <c r="GF94">
        <v>0.30136400000000002</v>
      </c>
      <c r="GG94">
        <v>0.75252699999999995</v>
      </c>
      <c r="GH94">
        <v>1.54311</v>
      </c>
      <c r="GI94">
        <v>3.8198599999999999E-2</v>
      </c>
      <c r="GJ94">
        <v>8.4816000000000003</v>
      </c>
      <c r="GK94">
        <v>1038.6500000000001</v>
      </c>
      <c r="GL94">
        <v>12457.1</v>
      </c>
      <c r="GM94">
        <v>785.77200000000005</v>
      </c>
      <c r="GN94">
        <v>0</v>
      </c>
      <c r="GO94">
        <v>0</v>
      </c>
      <c r="GP94">
        <v>5894.96</v>
      </c>
      <c r="GQ94">
        <v>6547.68</v>
      </c>
      <c r="GR94">
        <v>10697.7</v>
      </c>
      <c r="GS94">
        <v>540.49900000000002</v>
      </c>
      <c r="GT94">
        <v>37962.400000000001</v>
      </c>
      <c r="GU94">
        <v>864.495</v>
      </c>
      <c r="GV94">
        <v>0</v>
      </c>
      <c r="GW94">
        <v>0</v>
      </c>
      <c r="GX94">
        <v>0</v>
      </c>
      <c r="GY94">
        <v>1058.55</v>
      </c>
      <c r="GZ94">
        <v>0</v>
      </c>
      <c r="HA94">
        <v>291.12400000000002</v>
      </c>
      <c r="HB94">
        <v>0</v>
      </c>
      <c r="HC94">
        <v>0</v>
      </c>
      <c r="HD94">
        <v>2214.17</v>
      </c>
      <c r="HE94">
        <v>0</v>
      </c>
      <c r="HF94">
        <v>0</v>
      </c>
      <c r="HG94">
        <v>0</v>
      </c>
      <c r="HH94">
        <v>0</v>
      </c>
      <c r="HI94">
        <v>0</v>
      </c>
      <c r="HJ94">
        <v>0</v>
      </c>
      <c r="HK94">
        <v>0</v>
      </c>
      <c r="HL94">
        <v>0</v>
      </c>
      <c r="HM94">
        <v>0</v>
      </c>
      <c r="HN94">
        <v>0</v>
      </c>
      <c r="HO94">
        <v>26.02</v>
      </c>
      <c r="HP94">
        <v>84.37</v>
      </c>
      <c r="HQ94">
        <v>2.4700000000000002</v>
      </c>
      <c r="HR94">
        <v>0</v>
      </c>
      <c r="HS94">
        <v>25.55</v>
      </c>
      <c r="HT94">
        <v>19.739999999999998</v>
      </c>
      <c r="HU94">
        <v>27.62</v>
      </c>
      <c r="HV94">
        <v>34.61</v>
      </c>
      <c r="HW94">
        <v>1.57</v>
      </c>
      <c r="HX94">
        <v>221.95</v>
      </c>
      <c r="HY94">
        <v>0</v>
      </c>
      <c r="HZ94">
        <v>11.447100000000001</v>
      </c>
      <c r="IA94">
        <v>8.9726299999999995E-2</v>
      </c>
      <c r="IB94">
        <v>0</v>
      </c>
      <c r="IC94">
        <v>0</v>
      </c>
      <c r="ID94">
        <v>0.92718</v>
      </c>
      <c r="IE94">
        <v>0.77117400000000003</v>
      </c>
      <c r="IF94">
        <v>1.42503</v>
      </c>
      <c r="IG94">
        <v>7.5326799999999999E-3</v>
      </c>
      <c r="IH94">
        <v>14.6678</v>
      </c>
      <c r="II94">
        <v>53.8033</v>
      </c>
      <c r="IJ94">
        <v>0</v>
      </c>
      <c r="IK94">
        <v>56.161799999999999</v>
      </c>
    </row>
    <row r="95" spans="1:245" x14ac:dyDescent="0.25">
      <c r="A95" s="9">
        <v>42613.70890046296</v>
      </c>
      <c r="B95" t="s">
        <v>423</v>
      </c>
      <c r="C95" t="s">
        <v>808</v>
      </c>
      <c r="G95" t="s">
        <v>104</v>
      </c>
      <c r="H95" t="s">
        <v>105</v>
      </c>
      <c r="I95">
        <v>5.84</v>
      </c>
      <c r="J95">
        <v>53.087000000000003</v>
      </c>
      <c r="K95">
        <v>334.22899999999998</v>
      </c>
      <c r="L95">
        <v>1948.16</v>
      </c>
      <c r="M95">
        <v>785.77200000000005</v>
      </c>
      <c r="N95">
        <v>0</v>
      </c>
      <c r="O95">
        <v>0</v>
      </c>
      <c r="R95">
        <v>2033.7</v>
      </c>
      <c r="S95">
        <v>5481.89</v>
      </c>
      <c r="T95">
        <v>12062</v>
      </c>
      <c r="U95">
        <v>433.91399999999999</v>
      </c>
      <c r="V95">
        <v>23079.599999999999</v>
      </c>
      <c r="W95">
        <v>389.19499999999999</v>
      </c>
      <c r="X95">
        <v>0</v>
      </c>
      <c r="Y95">
        <v>0</v>
      </c>
      <c r="Z95">
        <v>0</v>
      </c>
      <c r="AA95">
        <v>647.79700000000003</v>
      </c>
      <c r="AB95">
        <v>0</v>
      </c>
      <c r="AC95">
        <v>287.95400000000001</v>
      </c>
      <c r="AD95">
        <v>0</v>
      </c>
      <c r="AE95">
        <v>0</v>
      </c>
      <c r="AF95">
        <v>1324.95</v>
      </c>
      <c r="AG95">
        <v>0</v>
      </c>
      <c r="AH95">
        <v>0</v>
      </c>
      <c r="AI95">
        <v>0</v>
      </c>
      <c r="AJ95">
        <v>0</v>
      </c>
      <c r="AK95">
        <v>0</v>
      </c>
      <c r="AL95">
        <v>0</v>
      </c>
      <c r="AM95">
        <v>0</v>
      </c>
      <c r="AN95">
        <v>0</v>
      </c>
      <c r="AO95">
        <v>0</v>
      </c>
      <c r="AP95">
        <v>0</v>
      </c>
      <c r="AQ95">
        <v>11.39</v>
      </c>
      <c r="AR95">
        <v>21.62</v>
      </c>
      <c r="AS95">
        <v>2.4700000000000002</v>
      </c>
      <c r="AT95">
        <v>0</v>
      </c>
      <c r="AU95">
        <v>15.55</v>
      </c>
      <c r="AV95">
        <v>0</v>
      </c>
      <c r="AX95">
        <v>6.74</v>
      </c>
      <c r="AY95">
        <v>24.74</v>
      </c>
      <c r="AZ95">
        <v>38.78</v>
      </c>
      <c r="BA95">
        <v>1.33</v>
      </c>
      <c r="BB95">
        <v>122.62</v>
      </c>
      <c r="BC95">
        <v>51.03</v>
      </c>
      <c r="BQ95">
        <v>325.666</v>
      </c>
      <c r="BR95">
        <v>2661.26</v>
      </c>
      <c r="BS95">
        <v>785.77200000000005</v>
      </c>
      <c r="BT95">
        <v>0</v>
      </c>
      <c r="BU95">
        <v>0</v>
      </c>
      <c r="BV95">
        <v>2033.7</v>
      </c>
      <c r="BW95">
        <v>5501.43</v>
      </c>
      <c r="BX95">
        <v>12062</v>
      </c>
      <c r="BY95">
        <v>433.91399999999999</v>
      </c>
      <c r="BZ95">
        <v>23803.7</v>
      </c>
      <c r="CA95">
        <v>379.22399999999999</v>
      </c>
      <c r="CB95">
        <v>0</v>
      </c>
      <c r="CC95">
        <v>0</v>
      </c>
      <c r="CD95">
        <v>0</v>
      </c>
      <c r="CE95">
        <v>647.79700000000003</v>
      </c>
      <c r="CF95">
        <v>0</v>
      </c>
      <c r="CG95">
        <v>287.95400000000001</v>
      </c>
      <c r="CH95">
        <v>0</v>
      </c>
      <c r="CI95">
        <v>0</v>
      </c>
      <c r="CJ95">
        <v>1314.98</v>
      </c>
      <c r="CK95">
        <v>0</v>
      </c>
      <c r="CL95">
        <v>0</v>
      </c>
      <c r="CM95">
        <v>0</v>
      </c>
      <c r="CN95">
        <v>0</v>
      </c>
      <c r="CO95">
        <v>0</v>
      </c>
      <c r="CP95">
        <v>0</v>
      </c>
      <c r="CQ95">
        <v>0</v>
      </c>
      <c r="CR95">
        <v>0</v>
      </c>
      <c r="CS95">
        <v>0</v>
      </c>
      <c r="CT95">
        <v>0</v>
      </c>
      <c r="CU95">
        <v>11.15</v>
      </c>
      <c r="CV95">
        <v>27.7</v>
      </c>
      <c r="CW95">
        <v>2.4700000000000002</v>
      </c>
      <c r="CX95">
        <v>0</v>
      </c>
      <c r="CY95">
        <v>15.55</v>
      </c>
      <c r="CZ95">
        <v>6.74</v>
      </c>
      <c r="DA95">
        <v>24.8</v>
      </c>
      <c r="DB95">
        <v>38.78</v>
      </c>
      <c r="DC95">
        <v>1.33</v>
      </c>
      <c r="DD95">
        <v>128.52000000000001</v>
      </c>
      <c r="DE95">
        <v>56.87</v>
      </c>
      <c r="DQ95" t="s">
        <v>716</v>
      </c>
      <c r="DR95" t="s">
        <v>717</v>
      </c>
      <c r="DS95" t="s">
        <v>22</v>
      </c>
      <c r="DT95">
        <v>0.97787500000000005</v>
      </c>
      <c r="DU95">
        <v>0.97598600000000002</v>
      </c>
      <c r="DV95">
        <v>4.5907299999999998</v>
      </c>
      <c r="DW95">
        <v>10.269</v>
      </c>
      <c r="EG95">
        <v>334.22899999999998</v>
      </c>
      <c r="EH95">
        <v>1948.16</v>
      </c>
      <c r="EI95">
        <v>785.77200000000005</v>
      </c>
      <c r="EJ95">
        <v>0</v>
      </c>
      <c r="EK95">
        <v>0</v>
      </c>
      <c r="EL95">
        <v>0</v>
      </c>
      <c r="EN95">
        <v>2033.7</v>
      </c>
      <c r="EO95">
        <v>5481.89</v>
      </c>
      <c r="EP95">
        <v>12062</v>
      </c>
      <c r="EQ95">
        <v>433.91399999999999</v>
      </c>
      <c r="ER95">
        <v>23079.599999999999</v>
      </c>
      <c r="ES95">
        <v>389.19499999999999</v>
      </c>
      <c r="ET95">
        <v>0</v>
      </c>
      <c r="EU95">
        <v>0</v>
      </c>
      <c r="EV95">
        <v>0</v>
      </c>
      <c r="EW95">
        <v>647.79700000000003</v>
      </c>
      <c r="EX95">
        <v>0</v>
      </c>
      <c r="EY95">
        <v>287.95400000000001</v>
      </c>
      <c r="EZ95">
        <v>0</v>
      </c>
      <c r="FA95">
        <v>0</v>
      </c>
      <c r="FB95">
        <v>1324.95</v>
      </c>
      <c r="FC95">
        <v>0</v>
      </c>
      <c r="FD95">
        <v>0</v>
      </c>
      <c r="FE95">
        <v>0</v>
      </c>
      <c r="FF95">
        <v>0</v>
      </c>
      <c r="FG95">
        <v>0</v>
      </c>
      <c r="FH95">
        <v>0</v>
      </c>
      <c r="FI95">
        <v>0</v>
      </c>
      <c r="FJ95">
        <v>0</v>
      </c>
      <c r="FK95">
        <v>0</v>
      </c>
      <c r="FL95">
        <v>0</v>
      </c>
      <c r="FM95">
        <v>11.39</v>
      </c>
      <c r="FN95">
        <v>21.62</v>
      </c>
      <c r="FO95">
        <v>2.4700000000000002</v>
      </c>
      <c r="FP95">
        <v>0</v>
      </c>
      <c r="FQ95">
        <v>15.55</v>
      </c>
      <c r="FR95">
        <v>0</v>
      </c>
      <c r="FT95">
        <v>6.74</v>
      </c>
      <c r="FU95">
        <v>24.74</v>
      </c>
      <c r="FV95">
        <v>38.78</v>
      </c>
      <c r="FW95">
        <v>1.33</v>
      </c>
      <c r="FX95">
        <v>122.62</v>
      </c>
      <c r="FY95">
        <v>0</v>
      </c>
      <c r="FZ95">
        <v>3.9638300000000002</v>
      </c>
      <c r="GA95">
        <v>8.9726299999999995E-2</v>
      </c>
      <c r="GB95">
        <v>0</v>
      </c>
      <c r="GC95">
        <v>0</v>
      </c>
      <c r="GD95">
        <v>0</v>
      </c>
      <c r="GF95">
        <v>0.30136400000000002</v>
      </c>
      <c r="GG95">
        <v>0.74732100000000001</v>
      </c>
      <c r="GH95">
        <v>1.54311</v>
      </c>
      <c r="GI95">
        <v>3.8198599999999999E-2</v>
      </c>
      <c r="GJ95">
        <v>6.6835500000000003</v>
      </c>
      <c r="GK95">
        <v>1029.96</v>
      </c>
      <c r="GL95">
        <v>5831.04</v>
      </c>
      <c r="GM95">
        <v>785.77200000000005</v>
      </c>
      <c r="GN95">
        <v>0</v>
      </c>
      <c r="GO95">
        <v>0</v>
      </c>
      <c r="GP95">
        <v>5894.96</v>
      </c>
      <c r="GQ95">
        <v>6547.68</v>
      </c>
      <c r="GR95">
        <v>10697.7</v>
      </c>
      <c r="GS95">
        <v>540.49900000000002</v>
      </c>
      <c r="GT95">
        <v>31327.7</v>
      </c>
      <c r="GU95">
        <v>857.13099999999997</v>
      </c>
      <c r="GV95">
        <v>0</v>
      </c>
      <c r="GW95">
        <v>0</v>
      </c>
      <c r="GX95">
        <v>0</v>
      </c>
      <c r="GY95">
        <v>1091.3900000000001</v>
      </c>
      <c r="GZ95">
        <v>0</v>
      </c>
      <c r="HA95">
        <v>291.12400000000002</v>
      </c>
      <c r="HB95">
        <v>0</v>
      </c>
      <c r="HC95">
        <v>0</v>
      </c>
      <c r="HD95">
        <v>2239.65</v>
      </c>
      <c r="HE95">
        <v>0</v>
      </c>
      <c r="HF95">
        <v>0</v>
      </c>
      <c r="HG95">
        <v>0</v>
      </c>
      <c r="HH95">
        <v>0</v>
      </c>
      <c r="HI95">
        <v>0</v>
      </c>
      <c r="HJ95">
        <v>0</v>
      </c>
      <c r="HK95">
        <v>0</v>
      </c>
      <c r="HL95">
        <v>0</v>
      </c>
      <c r="HM95">
        <v>0</v>
      </c>
      <c r="HN95">
        <v>0</v>
      </c>
      <c r="HO95">
        <v>25.89</v>
      </c>
      <c r="HP95">
        <v>54.47</v>
      </c>
      <c r="HQ95">
        <v>2.4700000000000002</v>
      </c>
      <c r="HR95">
        <v>0</v>
      </c>
      <c r="HS95">
        <v>26.21</v>
      </c>
      <c r="HT95">
        <v>19.850000000000001</v>
      </c>
      <c r="HU95">
        <v>27.63</v>
      </c>
      <c r="HV95">
        <v>34.69</v>
      </c>
      <c r="HW95">
        <v>1.57</v>
      </c>
      <c r="HX95">
        <v>192.78</v>
      </c>
      <c r="HY95">
        <v>0</v>
      </c>
      <c r="HZ95">
        <v>9.2231100000000001</v>
      </c>
      <c r="IA95">
        <v>8.9726299999999995E-2</v>
      </c>
      <c r="IB95">
        <v>0</v>
      </c>
      <c r="IC95">
        <v>0</v>
      </c>
      <c r="ID95">
        <v>0.92718</v>
      </c>
      <c r="IE95">
        <v>0.77117400000000003</v>
      </c>
      <c r="IF95">
        <v>1.42503</v>
      </c>
      <c r="IG95">
        <v>7.5326799999999999E-3</v>
      </c>
      <c r="IH95">
        <v>12.4438</v>
      </c>
      <c r="II95">
        <v>53.087000000000003</v>
      </c>
      <c r="IJ95">
        <v>0</v>
      </c>
      <c r="IK95">
        <v>55.641399999999997</v>
      </c>
    </row>
    <row r="96" spans="1:245" x14ac:dyDescent="0.25">
      <c r="A96" s="9">
        <v>42613.708657407406</v>
      </c>
      <c r="B96" t="s">
        <v>424</v>
      </c>
      <c r="C96" t="s">
        <v>809</v>
      </c>
      <c r="G96" t="s">
        <v>104</v>
      </c>
      <c r="H96" t="s">
        <v>105</v>
      </c>
      <c r="I96">
        <v>6.99</v>
      </c>
      <c r="J96">
        <v>54.122999999999998</v>
      </c>
      <c r="K96">
        <v>291.34699999999998</v>
      </c>
      <c r="L96">
        <v>5848.89</v>
      </c>
      <c r="M96">
        <v>785.77200000000005</v>
      </c>
      <c r="N96">
        <v>0</v>
      </c>
      <c r="O96">
        <v>0</v>
      </c>
      <c r="R96">
        <v>2033.7</v>
      </c>
      <c r="S96">
        <v>5557.15</v>
      </c>
      <c r="T96">
        <v>12062</v>
      </c>
      <c r="U96">
        <v>433.91399999999999</v>
      </c>
      <c r="V96">
        <v>27012.7</v>
      </c>
      <c r="W96">
        <v>339.31099999999998</v>
      </c>
      <c r="X96">
        <v>0</v>
      </c>
      <c r="Y96">
        <v>0</v>
      </c>
      <c r="Z96">
        <v>0</v>
      </c>
      <c r="AA96">
        <v>604.26199999999994</v>
      </c>
      <c r="AB96">
        <v>0</v>
      </c>
      <c r="AC96">
        <v>287.95400000000001</v>
      </c>
      <c r="AD96">
        <v>0</v>
      </c>
      <c r="AE96">
        <v>0</v>
      </c>
      <c r="AF96">
        <v>1231.53</v>
      </c>
      <c r="AG96">
        <v>0</v>
      </c>
      <c r="AH96">
        <v>0</v>
      </c>
      <c r="AI96">
        <v>0</v>
      </c>
      <c r="AJ96">
        <v>0</v>
      </c>
      <c r="AK96">
        <v>0</v>
      </c>
      <c r="AL96">
        <v>0</v>
      </c>
      <c r="AM96">
        <v>0</v>
      </c>
      <c r="AN96">
        <v>0</v>
      </c>
      <c r="AO96">
        <v>0</v>
      </c>
      <c r="AP96">
        <v>0</v>
      </c>
      <c r="AQ96">
        <v>9.98</v>
      </c>
      <c r="AR96">
        <v>40.81</v>
      </c>
      <c r="AS96">
        <v>2.4700000000000002</v>
      </c>
      <c r="AT96">
        <v>0</v>
      </c>
      <c r="AU96">
        <v>14.59</v>
      </c>
      <c r="AV96">
        <v>0</v>
      </c>
      <c r="AX96">
        <v>6.67</v>
      </c>
      <c r="AY96">
        <v>24.91</v>
      </c>
      <c r="AZ96">
        <v>38.69</v>
      </c>
      <c r="BA96">
        <v>1.32</v>
      </c>
      <c r="BB96">
        <v>139.44</v>
      </c>
      <c r="BC96">
        <v>67.849999999999994</v>
      </c>
      <c r="BQ96">
        <v>285.15699999999998</v>
      </c>
      <c r="BR96">
        <v>6837.03</v>
      </c>
      <c r="BS96">
        <v>785.77200000000005</v>
      </c>
      <c r="BT96">
        <v>0</v>
      </c>
      <c r="BU96">
        <v>0</v>
      </c>
      <c r="BV96">
        <v>2033.7</v>
      </c>
      <c r="BW96">
        <v>5570.99</v>
      </c>
      <c r="BX96">
        <v>12062</v>
      </c>
      <c r="BY96">
        <v>433.91399999999999</v>
      </c>
      <c r="BZ96">
        <v>28008.5</v>
      </c>
      <c r="CA96">
        <v>332.10199999999998</v>
      </c>
      <c r="CB96">
        <v>0</v>
      </c>
      <c r="CC96">
        <v>0</v>
      </c>
      <c r="CD96">
        <v>0</v>
      </c>
      <c r="CE96">
        <v>604.26199999999994</v>
      </c>
      <c r="CF96">
        <v>0</v>
      </c>
      <c r="CG96">
        <v>287.95400000000001</v>
      </c>
      <c r="CH96">
        <v>0</v>
      </c>
      <c r="CI96">
        <v>0</v>
      </c>
      <c r="CJ96">
        <v>1224.32</v>
      </c>
      <c r="CK96">
        <v>0</v>
      </c>
      <c r="CL96">
        <v>0</v>
      </c>
      <c r="CM96">
        <v>0</v>
      </c>
      <c r="CN96">
        <v>0</v>
      </c>
      <c r="CO96">
        <v>0</v>
      </c>
      <c r="CP96">
        <v>0</v>
      </c>
      <c r="CQ96">
        <v>0</v>
      </c>
      <c r="CR96">
        <v>0</v>
      </c>
      <c r="CS96">
        <v>0</v>
      </c>
      <c r="CT96">
        <v>0</v>
      </c>
      <c r="CU96">
        <v>9.8000000000000007</v>
      </c>
      <c r="CV96">
        <v>47.98</v>
      </c>
      <c r="CW96">
        <v>2.4700000000000002</v>
      </c>
      <c r="CX96">
        <v>0</v>
      </c>
      <c r="CY96">
        <v>14.59</v>
      </c>
      <c r="CZ96">
        <v>6.67</v>
      </c>
      <c r="DA96">
        <v>24.95</v>
      </c>
      <c r="DB96">
        <v>38.69</v>
      </c>
      <c r="DC96">
        <v>1.32</v>
      </c>
      <c r="DD96">
        <v>146.47</v>
      </c>
      <c r="DE96">
        <v>74.84</v>
      </c>
      <c r="DQ96" t="s">
        <v>716</v>
      </c>
      <c r="DR96" t="s">
        <v>717</v>
      </c>
      <c r="DS96" t="s">
        <v>22</v>
      </c>
      <c r="DT96">
        <v>1.1074999999999999</v>
      </c>
      <c r="DU96">
        <v>1.1067800000000001</v>
      </c>
      <c r="DV96">
        <v>4.79962</v>
      </c>
      <c r="DW96">
        <v>9.3399199999999993</v>
      </c>
      <c r="EG96">
        <v>291.34699999999998</v>
      </c>
      <c r="EH96">
        <v>5848.89</v>
      </c>
      <c r="EI96">
        <v>785.77200000000005</v>
      </c>
      <c r="EJ96">
        <v>0</v>
      </c>
      <c r="EK96">
        <v>0</v>
      </c>
      <c r="EL96">
        <v>0</v>
      </c>
      <c r="EN96">
        <v>2033.7</v>
      </c>
      <c r="EO96">
        <v>5557.15</v>
      </c>
      <c r="EP96">
        <v>12062</v>
      </c>
      <c r="EQ96">
        <v>433.91399999999999</v>
      </c>
      <c r="ER96">
        <v>27012.7</v>
      </c>
      <c r="ES96">
        <v>339.31099999999998</v>
      </c>
      <c r="ET96">
        <v>0</v>
      </c>
      <c r="EU96">
        <v>0</v>
      </c>
      <c r="EV96">
        <v>0</v>
      </c>
      <c r="EW96">
        <v>604.26199999999994</v>
      </c>
      <c r="EX96">
        <v>0</v>
      </c>
      <c r="EY96">
        <v>287.95400000000001</v>
      </c>
      <c r="EZ96">
        <v>0</v>
      </c>
      <c r="FA96">
        <v>0</v>
      </c>
      <c r="FB96">
        <v>1231.53</v>
      </c>
      <c r="FC96">
        <v>0</v>
      </c>
      <c r="FD96">
        <v>0</v>
      </c>
      <c r="FE96">
        <v>0</v>
      </c>
      <c r="FF96">
        <v>0</v>
      </c>
      <c r="FG96">
        <v>0</v>
      </c>
      <c r="FH96">
        <v>0</v>
      </c>
      <c r="FI96">
        <v>0</v>
      </c>
      <c r="FJ96">
        <v>0</v>
      </c>
      <c r="FK96">
        <v>0</v>
      </c>
      <c r="FL96">
        <v>0</v>
      </c>
      <c r="FM96">
        <v>9.98</v>
      </c>
      <c r="FN96">
        <v>40.81</v>
      </c>
      <c r="FO96">
        <v>2.4700000000000002</v>
      </c>
      <c r="FP96">
        <v>0</v>
      </c>
      <c r="FQ96">
        <v>14.59</v>
      </c>
      <c r="FR96">
        <v>0</v>
      </c>
      <c r="FT96">
        <v>6.67</v>
      </c>
      <c r="FU96">
        <v>24.91</v>
      </c>
      <c r="FV96">
        <v>38.69</v>
      </c>
      <c r="FW96">
        <v>1.32</v>
      </c>
      <c r="FX96">
        <v>139.44</v>
      </c>
      <c r="FY96">
        <v>0</v>
      </c>
      <c r="FZ96">
        <v>6.5707399999999998</v>
      </c>
      <c r="GA96">
        <v>8.9726299999999995E-2</v>
      </c>
      <c r="GB96">
        <v>0</v>
      </c>
      <c r="GC96">
        <v>0</v>
      </c>
      <c r="GD96">
        <v>0</v>
      </c>
      <c r="GF96">
        <v>0.30136400000000002</v>
      </c>
      <c r="GG96">
        <v>0.75468500000000005</v>
      </c>
      <c r="GH96">
        <v>1.54311</v>
      </c>
      <c r="GI96">
        <v>3.8198599999999999E-2</v>
      </c>
      <c r="GJ96">
        <v>9.2978299999999994</v>
      </c>
      <c r="GK96">
        <v>927.52</v>
      </c>
      <c r="GL96">
        <v>13616.4</v>
      </c>
      <c r="GM96">
        <v>785.77200000000005</v>
      </c>
      <c r="GN96">
        <v>0</v>
      </c>
      <c r="GO96">
        <v>0</v>
      </c>
      <c r="GP96">
        <v>5894.96</v>
      </c>
      <c r="GQ96">
        <v>6547.68</v>
      </c>
      <c r="GR96">
        <v>10697.7</v>
      </c>
      <c r="GS96">
        <v>540.49900000000002</v>
      </c>
      <c r="GT96">
        <v>39010.5</v>
      </c>
      <c r="GU96">
        <v>771.99599999999998</v>
      </c>
      <c r="GV96">
        <v>0</v>
      </c>
      <c r="GW96">
        <v>0</v>
      </c>
      <c r="GX96">
        <v>0</v>
      </c>
      <c r="GY96">
        <v>1046.18</v>
      </c>
      <c r="GZ96">
        <v>0</v>
      </c>
      <c r="HA96">
        <v>291.12400000000002</v>
      </c>
      <c r="HB96">
        <v>0</v>
      </c>
      <c r="HC96">
        <v>0</v>
      </c>
      <c r="HD96">
        <v>2109.3000000000002</v>
      </c>
      <c r="HE96">
        <v>0</v>
      </c>
      <c r="HF96">
        <v>0</v>
      </c>
      <c r="HG96">
        <v>0</v>
      </c>
      <c r="HH96">
        <v>0</v>
      </c>
      <c r="HI96">
        <v>0</v>
      </c>
      <c r="HJ96">
        <v>0</v>
      </c>
      <c r="HK96">
        <v>0</v>
      </c>
      <c r="HL96">
        <v>0</v>
      </c>
      <c r="HM96">
        <v>0</v>
      </c>
      <c r="HN96">
        <v>0</v>
      </c>
      <c r="HO96">
        <v>23.39</v>
      </c>
      <c r="HP96">
        <v>85.46</v>
      </c>
      <c r="HQ96">
        <v>2.4700000000000002</v>
      </c>
      <c r="HR96">
        <v>0</v>
      </c>
      <c r="HS96">
        <v>25.26</v>
      </c>
      <c r="HT96">
        <v>19.649999999999999</v>
      </c>
      <c r="HU96">
        <v>27.62</v>
      </c>
      <c r="HV96">
        <v>34.590000000000003</v>
      </c>
      <c r="HW96">
        <v>1.54</v>
      </c>
      <c r="HX96">
        <v>219.98</v>
      </c>
      <c r="HY96">
        <v>0</v>
      </c>
      <c r="HZ96">
        <v>12.217599999999999</v>
      </c>
      <c r="IA96">
        <v>8.9726299999999995E-2</v>
      </c>
      <c r="IB96">
        <v>0</v>
      </c>
      <c r="IC96">
        <v>0</v>
      </c>
      <c r="ID96">
        <v>0.92718</v>
      </c>
      <c r="IE96">
        <v>0.77117400000000003</v>
      </c>
      <c r="IF96">
        <v>1.42503</v>
      </c>
      <c r="IG96">
        <v>7.5326799999999999E-3</v>
      </c>
      <c r="IH96">
        <v>15.4382</v>
      </c>
      <c r="II96">
        <v>54.122999999999998</v>
      </c>
      <c r="IJ96">
        <v>0</v>
      </c>
      <c r="IK96">
        <v>56.851700000000001</v>
      </c>
    </row>
    <row r="97" spans="1:245" x14ac:dyDescent="0.25">
      <c r="A97" s="9">
        <v>42613.708657407406</v>
      </c>
      <c r="B97" t="s">
        <v>425</v>
      </c>
      <c r="C97" t="s">
        <v>810</v>
      </c>
      <c r="G97" t="s">
        <v>104</v>
      </c>
      <c r="H97" t="s">
        <v>105</v>
      </c>
      <c r="I97">
        <v>6.29</v>
      </c>
      <c r="J97">
        <v>54.2896</v>
      </c>
      <c r="K97">
        <v>340.8</v>
      </c>
      <c r="L97">
        <v>4901.38</v>
      </c>
      <c r="M97">
        <v>785.77200000000005</v>
      </c>
      <c r="N97">
        <v>0</v>
      </c>
      <c r="O97">
        <v>0</v>
      </c>
      <c r="R97">
        <v>2033.7</v>
      </c>
      <c r="S97">
        <v>5522.02</v>
      </c>
      <c r="T97">
        <v>12062</v>
      </c>
      <c r="U97">
        <v>433.91399999999999</v>
      </c>
      <c r="V97">
        <v>26079.599999999999</v>
      </c>
      <c r="W97">
        <v>397.32799999999997</v>
      </c>
      <c r="X97">
        <v>0</v>
      </c>
      <c r="Y97">
        <v>0</v>
      </c>
      <c r="Z97">
        <v>0</v>
      </c>
      <c r="AA97">
        <v>623.22699999999998</v>
      </c>
      <c r="AB97">
        <v>0</v>
      </c>
      <c r="AC97">
        <v>287.95400000000001</v>
      </c>
      <c r="AD97">
        <v>0</v>
      </c>
      <c r="AE97">
        <v>0</v>
      </c>
      <c r="AF97">
        <v>1308.51</v>
      </c>
      <c r="AG97">
        <v>0</v>
      </c>
      <c r="AH97">
        <v>0</v>
      </c>
      <c r="AI97">
        <v>0</v>
      </c>
      <c r="AJ97">
        <v>0</v>
      </c>
      <c r="AK97">
        <v>0</v>
      </c>
      <c r="AL97">
        <v>0</v>
      </c>
      <c r="AM97">
        <v>0</v>
      </c>
      <c r="AN97">
        <v>0</v>
      </c>
      <c r="AO97">
        <v>0</v>
      </c>
      <c r="AP97">
        <v>0</v>
      </c>
      <c r="AQ97">
        <v>11.61</v>
      </c>
      <c r="AR97">
        <v>34.119999999999997</v>
      </c>
      <c r="AS97">
        <v>2.37</v>
      </c>
      <c r="AT97">
        <v>0</v>
      </c>
      <c r="AU97">
        <v>15.15</v>
      </c>
      <c r="AV97">
        <v>0</v>
      </c>
      <c r="AX97">
        <v>6.38</v>
      </c>
      <c r="AY97">
        <v>24.08</v>
      </c>
      <c r="AZ97">
        <v>37.020000000000003</v>
      </c>
      <c r="BA97">
        <v>1.26</v>
      </c>
      <c r="BB97">
        <v>131.99</v>
      </c>
      <c r="BC97">
        <v>63.25</v>
      </c>
      <c r="BQ97">
        <v>322.464</v>
      </c>
      <c r="BR97">
        <v>5872.13</v>
      </c>
      <c r="BS97">
        <v>785.77200000000005</v>
      </c>
      <c r="BT97">
        <v>0</v>
      </c>
      <c r="BU97">
        <v>0</v>
      </c>
      <c r="BV97">
        <v>2033.7</v>
      </c>
      <c r="BW97">
        <v>5539.67</v>
      </c>
      <c r="BX97">
        <v>12062</v>
      </c>
      <c r="BY97">
        <v>433.91399999999999</v>
      </c>
      <c r="BZ97">
        <v>27049.599999999999</v>
      </c>
      <c r="CA97">
        <v>375.95</v>
      </c>
      <c r="CB97">
        <v>0</v>
      </c>
      <c r="CC97">
        <v>0</v>
      </c>
      <c r="CD97">
        <v>0</v>
      </c>
      <c r="CE97">
        <v>623.22699999999998</v>
      </c>
      <c r="CF97">
        <v>0</v>
      </c>
      <c r="CG97">
        <v>287.95400000000001</v>
      </c>
      <c r="CH97">
        <v>0</v>
      </c>
      <c r="CI97">
        <v>0</v>
      </c>
      <c r="CJ97">
        <v>1287.1300000000001</v>
      </c>
      <c r="CK97">
        <v>0</v>
      </c>
      <c r="CL97">
        <v>0</v>
      </c>
      <c r="CM97">
        <v>0</v>
      </c>
      <c r="CN97">
        <v>0</v>
      </c>
      <c r="CO97">
        <v>0</v>
      </c>
      <c r="CP97">
        <v>0</v>
      </c>
      <c r="CQ97">
        <v>0</v>
      </c>
      <c r="CR97">
        <v>0</v>
      </c>
      <c r="CS97">
        <v>0</v>
      </c>
      <c r="CT97">
        <v>0</v>
      </c>
      <c r="CU97">
        <v>11.06</v>
      </c>
      <c r="CV97">
        <v>40.96</v>
      </c>
      <c r="CW97">
        <v>2.37</v>
      </c>
      <c r="CX97">
        <v>0</v>
      </c>
      <c r="CY97">
        <v>15.15</v>
      </c>
      <c r="CZ97">
        <v>6.38</v>
      </c>
      <c r="DA97">
        <v>24.13</v>
      </c>
      <c r="DB97">
        <v>37.020000000000003</v>
      </c>
      <c r="DC97">
        <v>1.26</v>
      </c>
      <c r="DD97">
        <v>138.33000000000001</v>
      </c>
      <c r="DE97">
        <v>69.540000000000006</v>
      </c>
      <c r="DQ97" t="s">
        <v>716</v>
      </c>
      <c r="DR97" t="s">
        <v>717</v>
      </c>
      <c r="DS97" t="s">
        <v>22</v>
      </c>
      <c r="DT97">
        <v>1.0501100000000001</v>
      </c>
      <c r="DU97">
        <v>1.0491600000000001</v>
      </c>
      <c r="DV97">
        <v>4.58324</v>
      </c>
      <c r="DW97">
        <v>9.0451599999999992</v>
      </c>
      <c r="EG97">
        <v>340.8</v>
      </c>
      <c r="EH97">
        <v>4901.38</v>
      </c>
      <c r="EI97">
        <v>785.77200000000005</v>
      </c>
      <c r="EJ97">
        <v>0</v>
      </c>
      <c r="EK97">
        <v>0</v>
      </c>
      <c r="EL97">
        <v>0</v>
      </c>
      <c r="EN97">
        <v>2033.7</v>
      </c>
      <c r="EO97">
        <v>5522.02</v>
      </c>
      <c r="EP97">
        <v>12062</v>
      </c>
      <c r="EQ97">
        <v>433.91399999999999</v>
      </c>
      <c r="ER97">
        <v>26079.599999999999</v>
      </c>
      <c r="ES97">
        <v>397.32799999999997</v>
      </c>
      <c r="ET97">
        <v>0</v>
      </c>
      <c r="EU97">
        <v>0</v>
      </c>
      <c r="EV97">
        <v>0</v>
      </c>
      <c r="EW97">
        <v>623.22699999999998</v>
      </c>
      <c r="EX97">
        <v>0</v>
      </c>
      <c r="EY97">
        <v>287.95400000000001</v>
      </c>
      <c r="EZ97">
        <v>0</v>
      </c>
      <c r="FA97">
        <v>0</v>
      </c>
      <c r="FB97">
        <v>1308.51</v>
      </c>
      <c r="FC97">
        <v>0</v>
      </c>
      <c r="FD97">
        <v>0</v>
      </c>
      <c r="FE97">
        <v>0</v>
      </c>
      <c r="FF97">
        <v>0</v>
      </c>
      <c r="FG97">
        <v>0</v>
      </c>
      <c r="FH97">
        <v>0</v>
      </c>
      <c r="FI97">
        <v>0</v>
      </c>
      <c r="FJ97">
        <v>0</v>
      </c>
      <c r="FK97">
        <v>0</v>
      </c>
      <c r="FL97">
        <v>0</v>
      </c>
      <c r="FM97">
        <v>11.61</v>
      </c>
      <c r="FN97">
        <v>34.119999999999997</v>
      </c>
      <c r="FO97">
        <v>2.37</v>
      </c>
      <c r="FP97">
        <v>0</v>
      </c>
      <c r="FQ97">
        <v>15.15</v>
      </c>
      <c r="FR97">
        <v>0</v>
      </c>
      <c r="FT97">
        <v>6.38</v>
      </c>
      <c r="FU97">
        <v>24.08</v>
      </c>
      <c r="FV97">
        <v>37.020000000000003</v>
      </c>
      <c r="FW97">
        <v>1.26</v>
      </c>
      <c r="FX97">
        <v>131.99</v>
      </c>
      <c r="FY97">
        <v>0</v>
      </c>
      <c r="FZ97">
        <v>5.9850899999999996</v>
      </c>
      <c r="GA97">
        <v>8.9726299999999995E-2</v>
      </c>
      <c r="GB97">
        <v>0</v>
      </c>
      <c r="GC97">
        <v>0</v>
      </c>
      <c r="GD97">
        <v>0</v>
      </c>
      <c r="GF97">
        <v>0.30136400000000002</v>
      </c>
      <c r="GG97">
        <v>0.75453300000000001</v>
      </c>
      <c r="GH97">
        <v>1.54311</v>
      </c>
      <c r="GI97">
        <v>3.8198599999999999E-2</v>
      </c>
      <c r="GJ97">
        <v>8.7120200000000008</v>
      </c>
      <c r="GK97">
        <v>1031.54</v>
      </c>
      <c r="GL97">
        <v>11891</v>
      </c>
      <c r="GM97">
        <v>785.77200000000005</v>
      </c>
      <c r="GN97">
        <v>0</v>
      </c>
      <c r="GO97">
        <v>0</v>
      </c>
      <c r="GP97">
        <v>5894.96</v>
      </c>
      <c r="GQ97">
        <v>6547.68</v>
      </c>
      <c r="GR97">
        <v>10697.7</v>
      </c>
      <c r="GS97">
        <v>540.49900000000002</v>
      </c>
      <c r="GT97">
        <v>37389.199999999997</v>
      </c>
      <c r="GU97">
        <v>859.49900000000002</v>
      </c>
      <c r="GV97">
        <v>0</v>
      </c>
      <c r="GW97">
        <v>0</v>
      </c>
      <c r="GX97">
        <v>0</v>
      </c>
      <c r="GY97">
        <v>1065.1300000000001</v>
      </c>
      <c r="GZ97">
        <v>0</v>
      </c>
      <c r="HA97">
        <v>291.12400000000002</v>
      </c>
      <c r="HB97">
        <v>0</v>
      </c>
      <c r="HC97">
        <v>0</v>
      </c>
      <c r="HD97">
        <v>2215.7600000000002</v>
      </c>
      <c r="HE97">
        <v>0</v>
      </c>
      <c r="HF97">
        <v>0</v>
      </c>
      <c r="HG97">
        <v>0</v>
      </c>
      <c r="HH97">
        <v>0</v>
      </c>
      <c r="HI97">
        <v>0</v>
      </c>
      <c r="HJ97">
        <v>0</v>
      </c>
      <c r="HK97">
        <v>0</v>
      </c>
      <c r="HL97">
        <v>0</v>
      </c>
      <c r="HM97">
        <v>0</v>
      </c>
      <c r="HN97">
        <v>0</v>
      </c>
      <c r="HO97">
        <v>25.94</v>
      </c>
      <c r="HP97">
        <v>75.430000000000007</v>
      </c>
      <c r="HQ97">
        <v>2.37</v>
      </c>
      <c r="HR97">
        <v>0</v>
      </c>
      <c r="HS97">
        <v>25.9</v>
      </c>
      <c r="HT97">
        <v>18.829999999999998</v>
      </c>
      <c r="HU97">
        <v>26.77</v>
      </c>
      <c r="HV97">
        <v>33.130000000000003</v>
      </c>
      <c r="HW97">
        <v>1.49</v>
      </c>
      <c r="HX97">
        <v>209.86</v>
      </c>
      <c r="HY97">
        <v>0</v>
      </c>
      <c r="HZ97">
        <v>11.264099999999999</v>
      </c>
      <c r="IA97">
        <v>8.9726299999999995E-2</v>
      </c>
      <c r="IB97">
        <v>0</v>
      </c>
      <c r="IC97">
        <v>0</v>
      </c>
      <c r="ID97">
        <v>0.92718</v>
      </c>
      <c r="IE97">
        <v>0.77117400000000003</v>
      </c>
      <c r="IF97">
        <v>1.42503</v>
      </c>
      <c r="IG97">
        <v>7.5326799999999999E-3</v>
      </c>
      <c r="IH97">
        <v>14.4847</v>
      </c>
      <c r="II97">
        <v>54.2896</v>
      </c>
      <c r="IJ97">
        <v>0</v>
      </c>
      <c r="IK97">
        <v>56.897399999999998</v>
      </c>
    </row>
    <row r="98" spans="1:245" x14ac:dyDescent="0.25">
      <c r="A98" s="9">
        <v>42613.708657407406</v>
      </c>
      <c r="B98" t="s">
        <v>426</v>
      </c>
      <c r="C98" t="s">
        <v>811</v>
      </c>
      <c r="G98" t="s">
        <v>104</v>
      </c>
      <c r="H98" t="s">
        <v>105</v>
      </c>
      <c r="I98">
        <v>8.7500099999999996</v>
      </c>
      <c r="J98">
        <v>59.185400000000001</v>
      </c>
      <c r="K98">
        <v>5.24329</v>
      </c>
      <c r="L98">
        <v>16034.9</v>
      </c>
      <c r="M98">
        <v>785.77200000000005</v>
      </c>
      <c r="N98">
        <v>0</v>
      </c>
      <c r="O98">
        <v>0</v>
      </c>
      <c r="R98">
        <v>2033.7</v>
      </c>
      <c r="S98">
        <v>5767.84</v>
      </c>
      <c r="T98">
        <v>12062</v>
      </c>
      <c r="U98">
        <v>433.91399999999999</v>
      </c>
      <c r="V98">
        <v>37123.4</v>
      </c>
      <c r="W98">
        <v>6.1068899999999999</v>
      </c>
      <c r="X98">
        <v>0</v>
      </c>
      <c r="Y98">
        <v>0</v>
      </c>
      <c r="Z98">
        <v>0</v>
      </c>
      <c r="AA98">
        <v>452.49599999999998</v>
      </c>
      <c r="AB98">
        <v>0</v>
      </c>
      <c r="AC98">
        <v>287.95400000000001</v>
      </c>
      <c r="AD98">
        <v>0</v>
      </c>
      <c r="AE98">
        <v>0</v>
      </c>
      <c r="AF98">
        <v>746.55700000000002</v>
      </c>
      <c r="AG98">
        <v>0</v>
      </c>
      <c r="AH98">
        <v>0</v>
      </c>
      <c r="AI98">
        <v>0</v>
      </c>
      <c r="AJ98">
        <v>0</v>
      </c>
      <c r="AK98">
        <v>0</v>
      </c>
      <c r="AL98">
        <v>0</v>
      </c>
      <c r="AM98">
        <v>0</v>
      </c>
      <c r="AN98">
        <v>0</v>
      </c>
      <c r="AO98">
        <v>0</v>
      </c>
      <c r="AP98">
        <v>0</v>
      </c>
      <c r="AQ98">
        <v>0.18</v>
      </c>
      <c r="AR98">
        <v>82.85</v>
      </c>
      <c r="AS98">
        <v>2.37</v>
      </c>
      <c r="AT98">
        <v>0</v>
      </c>
      <c r="AU98">
        <v>11.08</v>
      </c>
      <c r="AV98">
        <v>0</v>
      </c>
      <c r="AX98">
        <v>6.42</v>
      </c>
      <c r="AY98">
        <v>24.74</v>
      </c>
      <c r="AZ98">
        <v>37.11</v>
      </c>
      <c r="BA98">
        <v>1.27</v>
      </c>
      <c r="BB98">
        <v>166.02</v>
      </c>
      <c r="BC98">
        <v>96.48</v>
      </c>
      <c r="BQ98">
        <v>4.7716700000000003</v>
      </c>
      <c r="BR98">
        <v>17538.3</v>
      </c>
      <c r="BS98">
        <v>785.77200000000005</v>
      </c>
      <c r="BT98">
        <v>0</v>
      </c>
      <c r="BU98">
        <v>0</v>
      </c>
      <c r="BV98">
        <v>2033.7</v>
      </c>
      <c r="BW98">
        <v>5776.38</v>
      </c>
      <c r="BX98">
        <v>12062</v>
      </c>
      <c r="BY98">
        <v>433.91399999999999</v>
      </c>
      <c r="BZ98">
        <v>38634.800000000003</v>
      </c>
      <c r="CA98">
        <v>5.5575799999999997</v>
      </c>
      <c r="CB98">
        <v>0</v>
      </c>
      <c r="CC98">
        <v>0</v>
      </c>
      <c r="CD98">
        <v>0</v>
      </c>
      <c r="CE98">
        <v>452.49599999999998</v>
      </c>
      <c r="CF98">
        <v>0</v>
      </c>
      <c r="CG98">
        <v>287.95400000000001</v>
      </c>
      <c r="CH98">
        <v>0</v>
      </c>
      <c r="CI98">
        <v>0</v>
      </c>
      <c r="CJ98">
        <v>746.00800000000004</v>
      </c>
      <c r="CK98">
        <v>0</v>
      </c>
      <c r="CL98">
        <v>0</v>
      </c>
      <c r="CM98">
        <v>0</v>
      </c>
      <c r="CN98">
        <v>0</v>
      </c>
      <c r="CO98">
        <v>0</v>
      </c>
      <c r="CP98">
        <v>0</v>
      </c>
      <c r="CQ98">
        <v>0</v>
      </c>
      <c r="CR98">
        <v>0</v>
      </c>
      <c r="CS98">
        <v>0</v>
      </c>
      <c r="CT98">
        <v>0</v>
      </c>
      <c r="CU98">
        <v>0.16</v>
      </c>
      <c r="CV98">
        <v>91.62</v>
      </c>
      <c r="CW98">
        <v>2.37</v>
      </c>
      <c r="CX98">
        <v>0</v>
      </c>
      <c r="CY98">
        <v>11.08</v>
      </c>
      <c r="CZ98">
        <v>6.42</v>
      </c>
      <c r="DA98">
        <v>24.77</v>
      </c>
      <c r="DB98">
        <v>37.11</v>
      </c>
      <c r="DC98">
        <v>1.27</v>
      </c>
      <c r="DD98">
        <v>174.8</v>
      </c>
      <c r="DE98">
        <v>105.23</v>
      </c>
      <c r="DQ98" t="s">
        <v>716</v>
      </c>
      <c r="DR98" t="s">
        <v>717</v>
      </c>
      <c r="DS98" t="s">
        <v>22</v>
      </c>
      <c r="DT98">
        <v>1.21791</v>
      </c>
      <c r="DU98">
        <v>1.2179899999999999</v>
      </c>
      <c r="DV98">
        <v>5.0228799999999998</v>
      </c>
      <c r="DW98">
        <v>8.3151299999999999</v>
      </c>
      <c r="EG98">
        <v>5.24329</v>
      </c>
      <c r="EH98">
        <v>16034.9</v>
      </c>
      <c r="EI98">
        <v>785.77200000000005</v>
      </c>
      <c r="EJ98">
        <v>0</v>
      </c>
      <c r="EK98">
        <v>0</v>
      </c>
      <c r="EL98">
        <v>0</v>
      </c>
      <c r="EN98">
        <v>2033.7</v>
      </c>
      <c r="EO98">
        <v>5767.84</v>
      </c>
      <c r="EP98">
        <v>12062</v>
      </c>
      <c r="EQ98">
        <v>433.91399999999999</v>
      </c>
      <c r="ER98">
        <v>37123.4</v>
      </c>
      <c r="ES98">
        <v>6.1068899999999999</v>
      </c>
      <c r="ET98">
        <v>0</v>
      </c>
      <c r="EU98">
        <v>0</v>
      </c>
      <c r="EV98">
        <v>0</v>
      </c>
      <c r="EW98">
        <v>452.49599999999998</v>
      </c>
      <c r="EX98">
        <v>0</v>
      </c>
      <c r="EY98">
        <v>287.95400000000001</v>
      </c>
      <c r="EZ98">
        <v>0</v>
      </c>
      <c r="FA98">
        <v>0</v>
      </c>
      <c r="FB98">
        <v>746.55700000000002</v>
      </c>
      <c r="FC98">
        <v>0</v>
      </c>
      <c r="FD98">
        <v>0</v>
      </c>
      <c r="FE98">
        <v>0</v>
      </c>
      <c r="FF98">
        <v>0</v>
      </c>
      <c r="FG98">
        <v>0</v>
      </c>
      <c r="FH98">
        <v>0</v>
      </c>
      <c r="FI98">
        <v>0</v>
      </c>
      <c r="FJ98">
        <v>0</v>
      </c>
      <c r="FK98">
        <v>0</v>
      </c>
      <c r="FL98">
        <v>0</v>
      </c>
      <c r="FM98">
        <v>0.18</v>
      </c>
      <c r="FN98">
        <v>82.85</v>
      </c>
      <c r="FO98">
        <v>2.37</v>
      </c>
      <c r="FP98">
        <v>0</v>
      </c>
      <c r="FQ98">
        <v>11.08</v>
      </c>
      <c r="FR98">
        <v>0</v>
      </c>
      <c r="FT98">
        <v>6.42</v>
      </c>
      <c r="FU98">
        <v>24.74</v>
      </c>
      <c r="FV98">
        <v>37.11</v>
      </c>
      <c r="FW98">
        <v>1.27</v>
      </c>
      <c r="FX98">
        <v>166.02</v>
      </c>
      <c r="FY98">
        <v>0</v>
      </c>
      <c r="FZ98">
        <v>11.0398</v>
      </c>
      <c r="GA98">
        <v>8.9726299999999995E-2</v>
      </c>
      <c r="GB98">
        <v>0</v>
      </c>
      <c r="GC98">
        <v>0</v>
      </c>
      <c r="GD98">
        <v>0</v>
      </c>
      <c r="GF98">
        <v>0.30136400000000002</v>
      </c>
      <c r="GG98">
        <v>0.75804899999999997</v>
      </c>
      <c r="GH98">
        <v>1.54311</v>
      </c>
      <c r="GI98">
        <v>3.8198599999999999E-2</v>
      </c>
      <c r="GJ98">
        <v>13.770300000000001</v>
      </c>
      <c r="GK98">
        <v>95.000900000000001</v>
      </c>
      <c r="GL98">
        <v>32917.800000000003</v>
      </c>
      <c r="GM98">
        <v>785.77200000000005</v>
      </c>
      <c r="GN98">
        <v>0</v>
      </c>
      <c r="GO98">
        <v>0</v>
      </c>
      <c r="GP98">
        <v>5894.96</v>
      </c>
      <c r="GQ98">
        <v>6547.68</v>
      </c>
      <c r="GR98">
        <v>10697.7</v>
      </c>
      <c r="GS98">
        <v>540.49900000000002</v>
      </c>
      <c r="GT98">
        <v>57479.5</v>
      </c>
      <c r="GU98">
        <v>79.076599999999999</v>
      </c>
      <c r="GV98">
        <v>0</v>
      </c>
      <c r="GW98">
        <v>0</v>
      </c>
      <c r="GX98">
        <v>0</v>
      </c>
      <c r="GY98">
        <v>889.40899999999999</v>
      </c>
      <c r="GZ98">
        <v>0</v>
      </c>
      <c r="HA98">
        <v>291.12400000000002</v>
      </c>
      <c r="HB98">
        <v>0</v>
      </c>
      <c r="HC98">
        <v>0</v>
      </c>
      <c r="HD98">
        <v>1259.6099999999999</v>
      </c>
      <c r="HE98">
        <v>0</v>
      </c>
      <c r="HF98">
        <v>0</v>
      </c>
      <c r="HG98">
        <v>0</v>
      </c>
      <c r="HH98">
        <v>0</v>
      </c>
      <c r="HI98">
        <v>0</v>
      </c>
      <c r="HJ98">
        <v>0</v>
      </c>
      <c r="HK98">
        <v>0</v>
      </c>
      <c r="HL98">
        <v>0</v>
      </c>
      <c r="HM98">
        <v>0</v>
      </c>
      <c r="HN98">
        <v>0</v>
      </c>
      <c r="HO98">
        <v>2.42</v>
      </c>
      <c r="HP98">
        <v>153.05000000000001</v>
      </c>
      <c r="HQ98">
        <v>2.37</v>
      </c>
      <c r="HR98">
        <v>0</v>
      </c>
      <c r="HS98">
        <v>21.77</v>
      </c>
      <c r="HT98">
        <v>18.93</v>
      </c>
      <c r="HU98">
        <v>26.8</v>
      </c>
      <c r="HV98">
        <v>33.18</v>
      </c>
      <c r="HW98">
        <v>1.51</v>
      </c>
      <c r="HX98">
        <v>260.02999999999997</v>
      </c>
      <c r="HY98">
        <v>0</v>
      </c>
      <c r="HZ98">
        <v>16.9299</v>
      </c>
      <c r="IA98">
        <v>8.9726299999999995E-2</v>
      </c>
      <c r="IB98">
        <v>0</v>
      </c>
      <c r="IC98">
        <v>0</v>
      </c>
      <c r="ID98">
        <v>0.92718</v>
      </c>
      <c r="IE98">
        <v>0.77117400000000003</v>
      </c>
      <c r="IF98">
        <v>1.42503</v>
      </c>
      <c r="IG98">
        <v>7.5326799999999999E-3</v>
      </c>
      <c r="IH98">
        <v>20.150600000000001</v>
      </c>
      <c r="II98">
        <v>59.185400000000001</v>
      </c>
      <c r="IJ98">
        <v>0</v>
      </c>
      <c r="IK98">
        <v>62.315399999999997</v>
      </c>
    </row>
    <row r="99" spans="1:245" x14ac:dyDescent="0.25">
      <c r="A99" s="9">
        <v>42613.708935185183</v>
      </c>
      <c r="B99" t="s">
        <v>427</v>
      </c>
      <c r="C99" t="s">
        <v>812</v>
      </c>
      <c r="G99" t="s">
        <v>104</v>
      </c>
      <c r="H99" t="s">
        <v>105</v>
      </c>
      <c r="I99">
        <v>2.89</v>
      </c>
      <c r="J99">
        <v>55.578099999999999</v>
      </c>
      <c r="K99">
        <v>922.31299999999999</v>
      </c>
      <c r="L99">
        <v>539.154</v>
      </c>
      <c r="M99">
        <v>785.77200000000005</v>
      </c>
      <c r="N99">
        <v>0</v>
      </c>
      <c r="O99">
        <v>0</v>
      </c>
      <c r="R99">
        <v>2033.7</v>
      </c>
      <c r="S99">
        <v>5372.01</v>
      </c>
      <c r="T99">
        <v>12062</v>
      </c>
      <c r="U99">
        <v>433.91399999999999</v>
      </c>
      <c r="V99">
        <v>22148.799999999999</v>
      </c>
      <c r="W99">
        <v>1076.9100000000001</v>
      </c>
      <c r="X99">
        <v>0</v>
      </c>
      <c r="Y99">
        <v>0</v>
      </c>
      <c r="Z99">
        <v>0</v>
      </c>
      <c r="AA99">
        <v>768.83</v>
      </c>
      <c r="AB99">
        <v>0</v>
      </c>
      <c r="AC99">
        <v>287.95400000000001</v>
      </c>
      <c r="AD99">
        <v>0</v>
      </c>
      <c r="AE99">
        <v>0</v>
      </c>
      <c r="AF99">
        <v>2133.69</v>
      </c>
      <c r="AG99">
        <v>0</v>
      </c>
      <c r="AH99">
        <v>0</v>
      </c>
      <c r="AI99">
        <v>0</v>
      </c>
      <c r="AJ99">
        <v>0</v>
      </c>
      <c r="AK99">
        <v>0</v>
      </c>
      <c r="AL99">
        <v>0</v>
      </c>
      <c r="AM99">
        <v>0</v>
      </c>
      <c r="AN99">
        <v>0</v>
      </c>
      <c r="AO99">
        <v>0</v>
      </c>
      <c r="AP99">
        <v>0</v>
      </c>
      <c r="AQ99">
        <v>30.46</v>
      </c>
      <c r="AR99">
        <v>5.19</v>
      </c>
      <c r="AS99">
        <v>2.36</v>
      </c>
      <c r="AT99">
        <v>0</v>
      </c>
      <c r="AU99">
        <v>18.559999999999999</v>
      </c>
      <c r="AV99">
        <v>0</v>
      </c>
      <c r="AX99">
        <v>6.33</v>
      </c>
      <c r="AY99">
        <v>23.57</v>
      </c>
      <c r="AZ99">
        <v>36.909999999999997</v>
      </c>
      <c r="BA99">
        <v>1.25</v>
      </c>
      <c r="BB99">
        <v>124.63</v>
      </c>
      <c r="BC99">
        <v>56.57</v>
      </c>
      <c r="BQ99">
        <v>890.63599999999997</v>
      </c>
      <c r="BR99">
        <v>943.80600000000004</v>
      </c>
      <c r="BS99">
        <v>785.77200000000005</v>
      </c>
      <c r="BT99">
        <v>0</v>
      </c>
      <c r="BU99">
        <v>0</v>
      </c>
      <c r="BV99">
        <v>2033.7</v>
      </c>
      <c r="BW99">
        <v>5399.13</v>
      </c>
      <c r="BX99">
        <v>12062</v>
      </c>
      <c r="BY99">
        <v>433.91399999999999</v>
      </c>
      <c r="BZ99">
        <v>22548.9</v>
      </c>
      <c r="CA99">
        <v>1039.92</v>
      </c>
      <c r="CB99">
        <v>0</v>
      </c>
      <c r="CC99">
        <v>0</v>
      </c>
      <c r="CD99">
        <v>0</v>
      </c>
      <c r="CE99">
        <v>768.83</v>
      </c>
      <c r="CF99">
        <v>0</v>
      </c>
      <c r="CG99">
        <v>287.95400000000001</v>
      </c>
      <c r="CH99">
        <v>0</v>
      </c>
      <c r="CI99">
        <v>0</v>
      </c>
      <c r="CJ99">
        <v>2096.6999999999998</v>
      </c>
      <c r="CK99">
        <v>0</v>
      </c>
      <c r="CL99">
        <v>0</v>
      </c>
      <c r="CM99">
        <v>0</v>
      </c>
      <c r="CN99">
        <v>0</v>
      </c>
      <c r="CO99">
        <v>0</v>
      </c>
      <c r="CP99">
        <v>0</v>
      </c>
      <c r="CQ99">
        <v>0</v>
      </c>
      <c r="CR99">
        <v>0</v>
      </c>
      <c r="CS99">
        <v>0</v>
      </c>
      <c r="CT99">
        <v>0</v>
      </c>
      <c r="CU99">
        <v>29.56</v>
      </c>
      <c r="CV99">
        <v>8.98</v>
      </c>
      <c r="CW99">
        <v>2.36</v>
      </c>
      <c r="CX99">
        <v>0</v>
      </c>
      <c r="CY99">
        <v>18.559999999999999</v>
      </c>
      <c r="CZ99">
        <v>6.33</v>
      </c>
      <c r="DA99">
        <v>23.66</v>
      </c>
      <c r="DB99">
        <v>36.909999999999997</v>
      </c>
      <c r="DC99">
        <v>1.25</v>
      </c>
      <c r="DD99">
        <v>127.61</v>
      </c>
      <c r="DE99">
        <v>59.46</v>
      </c>
      <c r="DQ99" t="s">
        <v>716</v>
      </c>
      <c r="DR99" t="s">
        <v>717</v>
      </c>
      <c r="DS99" t="s">
        <v>22</v>
      </c>
      <c r="DT99">
        <v>0.69335999999999998</v>
      </c>
      <c r="DU99">
        <v>0.68819799999999998</v>
      </c>
      <c r="DV99">
        <v>2.3352400000000002</v>
      </c>
      <c r="DW99">
        <v>4.8604099999999999</v>
      </c>
      <c r="EG99">
        <v>922.31299999999999</v>
      </c>
      <c r="EH99">
        <v>539.154</v>
      </c>
      <c r="EI99">
        <v>785.77200000000005</v>
      </c>
      <c r="EJ99">
        <v>0</v>
      </c>
      <c r="EK99">
        <v>0</v>
      </c>
      <c r="EL99">
        <v>0</v>
      </c>
      <c r="EN99">
        <v>2033.7</v>
      </c>
      <c r="EO99">
        <v>5372.01</v>
      </c>
      <c r="EP99">
        <v>12062</v>
      </c>
      <c r="EQ99">
        <v>433.91399999999999</v>
      </c>
      <c r="ER99">
        <v>22148.799999999999</v>
      </c>
      <c r="ES99">
        <v>1076.9100000000001</v>
      </c>
      <c r="ET99">
        <v>0</v>
      </c>
      <c r="EU99">
        <v>0</v>
      </c>
      <c r="EV99">
        <v>0</v>
      </c>
      <c r="EW99">
        <v>768.83</v>
      </c>
      <c r="EX99">
        <v>0</v>
      </c>
      <c r="EY99">
        <v>287.95400000000001</v>
      </c>
      <c r="EZ99">
        <v>0</v>
      </c>
      <c r="FA99">
        <v>0</v>
      </c>
      <c r="FB99">
        <v>2133.69</v>
      </c>
      <c r="FC99">
        <v>0</v>
      </c>
      <c r="FD99">
        <v>0</v>
      </c>
      <c r="FE99">
        <v>0</v>
      </c>
      <c r="FF99">
        <v>0</v>
      </c>
      <c r="FG99">
        <v>0</v>
      </c>
      <c r="FH99">
        <v>0</v>
      </c>
      <c r="FI99">
        <v>0</v>
      </c>
      <c r="FJ99">
        <v>0</v>
      </c>
      <c r="FK99">
        <v>0</v>
      </c>
      <c r="FL99">
        <v>0</v>
      </c>
      <c r="FM99">
        <v>30.46</v>
      </c>
      <c r="FN99">
        <v>5.19</v>
      </c>
      <c r="FO99">
        <v>2.36</v>
      </c>
      <c r="FP99">
        <v>0</v>
      </c>
      <c r="FQ99">
        <v>18.559999999999999</v>
      </c>
      <c r="FR99">
        <v>0</v>
      </c>
      <c r="FT99">
        <v>6.33</v>
      </c>
      <c r="FU99">
        <v>23.57</v>
      </c>
      <c r="FV99">
        <v>36.909999999999997</v>
      </c>
      <c r="FW99">
        <v>1.25</v>
      </c>
      <c r="FX99">
        <v>124.63</v>
      </c>
      <c r="FY99">
        <v>0</v>
      </c>
      <c r="FZ99">
        <v>1.0072700000000001</v>
      </c>
      <c r="GA99">
        <v>8.9726299999999995E-2</v>
      </c>
      <c r="GB99">
        <v>0</v>
      </c>
      <c r="GC99">
        <v>0</v>
      </c>
      <c r="GD99">
        <v>0</v>
      </c>
      <c r="GF99">
        <v>0.30136400000000002</v>
      </c>
      <c r="GG99">
        <v>0.73844100000000001</v>
      </c>
      <c r="GH99">
        <v>1.54311</v>
      </c>
      <c r="GI99">
        <v>3.8198599999999999E-2</v>
      </c>
      <c r="GJ99">
        <v>3.7181099999999998</v>
      </c>
      <c r="GK99">
        <v>1353.48</v>
      </c>
      <c r="GL99">
        <v>2658.86</v>
      </c>
      <c r="GM99">
        <v>785.77200000000005</v>
      </c>
      <c r="GN99">
        <v>0</v>
      </c>
      <c r="GO99">
        <v>0</v>
      </c>
      <c r="GP99">
        <v>5894.96</v>
      </c>
      <c r="GQ99">
        <v>6547.68</v>
      </c>
      <c r="GR99">
        <v>10697.7</v>
      </c>
      <c r="GS99">
        <v>540.49900000000002</v>
      </c>
      <c r="GT99">
        <v>28479</v>
      </c>
      <c r="GU99">
        <v>1129.46</v>
      </c>
      <c r="GV99">
        <v>0</v>
      </c>
      <c r="GW99">
        <v>0</v>
      </c>
      <c r="GX99">
        <v>0</v>
      </c>
      <c r="GY99">
        <v>1211.55</v>
      </c>
      <c r="GZ99">
        <v>0</v>
      </c>
      <c r="HA99">
        <v>291.12400000000002</v>
      </c>
      <c r="HB99">
        <v>0</v>
      </c>
      <c r="HC99">
        <v>0</v>
      </c>
      <c r="HD99">
        <v>2632.13</v>
      </c>
      <c r="HE99">
        <v>0</v>
      </c>
      <c r="HF99">
        <v>0</v>
      </c>
      <c r="HG99">
        <v>0</v>
      </c>
      <c r="HH99">
        <v>0</v>
      </c>
      <c r="HI99">
        <v>0</v>
      </c>
      <c r="HJ99">
        <v>0</v>
      </c>
      <c r="HK99">
        <v>0</v>
      </c>
      <c r="HL99">
        <v>0</v>
      </c>
      <c r="HM99">
        <v>0</v>
      </c>
      <c r="HN99">
        <v>0</v>
      </c>
      <c r="HO99">
        <v>33.17</v>
      </c>
      <c r="HP99">
        <v>22.39</v>
      </c>
      <c r="HQ99">
        <v>2.36</v>
      </c>
      <c r="HR99">
        <v>0</v>
      </c>
      <c r="HS99">
        <v>29.25</v>
      </c>
      <c r="HT99">
        <v>18.649999999999999</v>
      </c>
      <c r="HU99">
        <v>26.72</v>
      </c>
      <c r="HV99">
        <v>32.99</v>
      </c>
      <c r="HW99">
        <v>1.48</v>
      </c>
      <c r="HX99">
        <v>167.01</v>
      </c>
      <c r="HY99">
        <v>0</v>
      </c>
      <c r="HZ99">
        <v>3.6081099999999999</v>
      </c>
      <c r="IA99">
        <v>8.9726299999999995E-2</v>
      </c>
      <c r="IB99">
        <v>0</v>
      </c>
      <c r="IC99">
        <v>0</v>
      </c>
      <c r="ID99">
        <v>0.92718</v>
      </c>
      <c r="IE99">
        <v>0.77117400000000003</v>
      </c>
      <c r="IF99">
        <v>1.42503</v>
      </c>
      <c r="IG99">
        <v>7.5326799999999999E-3</v>
      </c>
      <c r="IH99">
        <v>6.8287599999999999</v>
      </c>
      <c r="II99">
        <v>55.578099999999999</v>
      </c>
      <c r="IJ99">
        <v>0</v>
      </c>
      <c r="IK99">
        <v>56.9071</v>
      </c>
    </row>
    <row r="100" spans="1:245" x14ac:dyDescent="0.25">
      <c r="A100" s="9">
        <v>42613.708553240744</v>
      </c>
      <c r="B100" t="s">
        <v>466</v>
      </c>
      <c r="C100" t="s">
        <v>813</v>
      </c>
      <c r="G100" t="s">
        <v>104</v>
      </c>
      <c r="H100" t="s">
        <v>105</v>
      </c>
      <c r="I100">
        <v>4.04</v>
      </c>
      <c r="J100">
        <v>43.378</v>
      </c>
      <c r="K100">
        <v>179.28899999999999</v>
      </c>
      <c r="L100">
        <v>212.96899999999999</v>
      </c>
      <c r="M100">
        <v>111.69</v>
      </c>
      <c r="N100">
        <v>0</v>
      </c>
      <c r="O100">
        <v>0</v>
      </c>
      <c r="R100">
        <v>505.55700000000002</v>
      </c>
      <c r="S100">
        <v>943.90800000000002</v>
      </c>
      <c r="T100">
        <v>2025.88</v>
      </c>
      <c r="U100">
        <v>119.621</v>
      </c>
      <c r="V100">
        <v>4098.92</v>
      </c>
      <c r="W100">
        <v>208.77500000000001</v>
      </c>
      <c r="X100">
        <v>0</v>
      </c>
      <c r="Y100">
        <v>0</v>
      </c>
      <c r="Z100">
        <v>0</v>
      </c>
      <c r="AA100">
        <v>108.29</v>
      </c>
      <c r="AB100">
        <v>0</v>
      </c>
      <c r="AC100">
        <v>43.669699999999999</v>
      </c>
      <c r="AD100">
        <v>0</v>
      </c>
      <c r="AE100">
        <v>0</v>
      </c>
      <c r="AF100">
        <v>360.73500000000001</v>
      </c>
      <c r="AG100">
        <v>0</v>
      </c>
      <c r="AH100">
        <v>0</v>
      </c>
      <c r="AI100">
        <v>0</v>
      </c>
      <c r="AJ100">
        <v>0</v>
      </c>
      <c r="AK100">
        <v>0</v>
      </c>
      <c r="AL100">
        <v>0</v>
      </c>
      <c r="AM100">
        <v>0</v>
      </c>
      <c r="AN100">
        <v>0</v>
      </c>
      <c r="AO100">
        <v>0</v>
      </c>
      <c r="AP100">
        <v>0</v>
      </c>
      <c r="AQ100">
        <v>20.18</v>
      </c>
      <c r="AR100">
        <v>7.39</v>
      </c>
      <c r="AS100">
        <v>1.17</v>
      </c>
      <c r="AT100">
        <v>0</v>
      </c>
      <c r="AU100">
        <v>8.66</v>
      </c>
      <c r="AV100">
        <v>0</v>
      </c>
      <c r="AX100">
        <v>5.55</v>
      </c>
      <c r="AY100">
        <v>13.96</v>
      </c>
      <c r="AZ100">
        <v>21.58</v>
      </c>
      <c r="BA100">
        <v>1.22</v>
      </c>
      <c r="BB100">
        <v>79.709999999999994</v>
      </c>
      <c r="BC100">
        <v>37.4</v>
      </c>
      <c r="BQ100">
        <v>189.36</v>
      </c>
      <c r="BR100">
        <v>276.12799999999999</v>
      </c>
      <c r="BS100">
        <v>111.69</v>
      </c>
      <c r="BT100">
        <v>0</v>
      </c>
      <c r="BU100">
        <v>0</v>
      </c>
      <c r="BV100">
        <v>505.55700000000002</v>
      </c>
      <c r="BW100">
        <v>948.78800000000001</v>
      </c>
      <c r="BX100">
        <v>2025.88</v>
      </c>
      <c r="BY100">
        <v>119.621</v>
      </c>
      <c r="BZ100">
        <v>4177.03</v>
      </c>
      <c r="CA100">
        <v>220.50200000000001</v>
      </c>
      <c r="CB100">
        <v>0</v>
      </c>
      <c r="CC100">
        <v>0</v>
      </c>
      <c r="CD100">
        <v>0</v>
      </c>
      <c r="CE100">
        <v>108.29</v>
      </c>
      <c r="CF100">
        <v>0</v>
      </c>
      <c r="CG100">
        <v>43.669699999999999</v>
      </c>
      <c r="CH100">
        <v>0</v>
      </c>
      <c r="CI100">
        <v>0</v>
      </c>
      <c r="CJ100">
        <v>372.46199999999999</v>
      </c>
      <c r="CK100">
        <v>0</v>
      </c>
      <c r="CL100">
        <v>0</v>
      </c>
      <c r="CM100">
        <v>0</v>
      </c>
      <c r="CN100">
        <v>0</v>
      </c>
      <c r="CO100">
        <v>0</v>
      </c>
      <c r="CP100">
        <v>0</v>
      </c>
      <c r="CQ100">
        <v>0</v>
      </c>
      <c r="CR100">
        <v>0</v>
      </c>
      <c r="CS100">
        <v>0</v>
      </c>
      <c r="CT100">
        <v>0</v>
      </c>
      <c r="CU100">
        <v>21.38</v>
      </c>
      <c r="CV100">
        <v>10.23</v>
      </c>
      <c r="CW100">
        <v>1.17</v>
      </c>
      <c r="CX100">
        <v>0</v>
      </c>
      <c r="CY100">
        <v>8.66</v>
      </c>
      <c r="CZ100">
        <v>5.55</v>
      </c>
      <c r="DA100">
        <v>14.02</v>
      </c>
      <c r="DB100">
        <v>21.58</v>
      </c>
      <c r="DC100">
        <v>1.22</v>
      </c>
      <c r="DD100">
        <v>83.81</v>
      </c>
      <c r="DE100">
        <v>41.44</v>
      </c>
      <c r="DQ100" t="s">
        <v>716</v>
      </c>
      <c r="DR100" t="s">
        <v>717</v>
      </c>
      <c r="DS100" t="s">
        <v>22</v>
      </c>
      <c r="DT100">
        <v>0.13475500000000001</v>
      </c>
      <c r="DU100">
        <v>0.13359399999999999</v>
      </c>
      <c r="DV100">
        <v>4.8920199999999996</v>
      </c>
      <c r="DW100">
        <v>9.7490400000000008</v>
      </c>
      <c r="EG100">
        <v>179.28899999999999</v>
      </c>
      <c r="EH100">
        <v>212.96899999999999</v>
      </c>
      <c r="EI100">
        <v>111.69</v>
      </c>
      <c r="EJ100">
        <v>0</v>
      </c>
      <c r="EK100">
        <v>0</v>
      </c>
      <c r="EL100">
        <v>0</v>
      </c>
      <c r="EN100">
        <v>505.55700000000002</v>
      </c>
      <c r="EO100">
        <v>943.90800000000002</v>
      </c>
      <c r="EP100">
        <v>2025.88</v>
      </c>
      <c r="EQ100">
        <v>119.621</v>
      </c>
      <c r="ER100">
        <v>4098.92</v>
      </c>
      <c r="ES100">
        <v>208.77500000000001</v>
      </c>
      <c r="ET100">
        <v>0</v>
      </c>
      <c r="EU100">
        <v>0</v>
      </c>
      <c r="EV100">
        <v>0</v>
      </c>
      <c r="EW100">
        <v>108.29</v>
      </c>
      <c r="EX100">
        <v>0</v>
      </c>
      <c r="EY100">
        <v>43.669699999999999</v>
      </c>
      <c r="EZ100">
        <v>0</v>
      </c>
      <c r="FA100">
        <v>0</v>
      </c>
      <c r="FB100">
        <v>360.73500000000001</v>
      </c>
      <c r="FC100">
        <v>0</v>
      </c>
      <c r="FD100">
        <v>0</v>
      </c>
      <c r="FE100">
        <v>0</v>
      </c>
      <c r="FF100">
        <v>0</v>
      </c>
      <c r="FG100">
        <v>0</v>
      </c>
      <c r="FH100">
        <v>0</v>
      </c>
      <c r="FI100">
        <v>0</v>
      </c>
      <c r="FJ100">
        <v>0</v>
      </c>
      <c r="FK100">
        <v>0</v>
      </c>
      <c r="FL100">
        <v>0</v>
      </c>
      <c r="FM100">
        <v>20.18</v>
      </c>
      <c r="FN100">
        <v>7.39</v>
      </c>
      <c r="FO100">
        <v>1.17</v>
      </c>
      <c r="FP100">
        <v>0</v>
      </c>
      <c r="FQ100">
        <v>8.66</v>
      </c>
      <c r="FR100">
        <v>0</v>
      </c>
      <c r="FT100">
        <v>5.55</v>
      </c>
      <c r="FU100">
        <v>13.96</v>
      </c>
      <c r="FV100">
        <v>21.58</v>
      </c>
      <c r="FW100">
        <v>1.22</v>
      </c>
      <c r="FX100">
        <v>79.709999999999994</v>
      </c>
      <c r="FY100">
        <v>0</v>
      </c>
      <c r="FZ100">
        <v>0.400474</v>
      </c>
      <c r="GA100">
        <v>1.2753799999999999E-2</v>
      </c>
      <c r="GB100">
        <v>0</v>
      </c>
      <c r="GC100">
        <v>0</v>
      </c>
      <c r="GD100">
        <v>0</v>
      </c>
      <c r="GF100">
        <v>7.4915999999999996E-2</v>
      </c>
      <c r="GG100">
        <v>0.14868500000000001</v>
      </c>
      <c r="GH100">
        <v>0.25846799999999998</v>
      </c>
      <c r="GI100">
        <v>1.0530599999999999E-2</v>
      </c>
      <c r="GJ100">
        <v>0.90582700000000005</v>
      </c>
      <c r="GK100">
        <v>420.762</v>
      </c>
      <c r="GL100">
        <v>1095.06</v>
      </c>
      <c r="GM100">
        <v>111.69</v>
      </c>
      <c r="GN100">
        <v>0</v>
      </c>
      <c r="GO100">
        <v>0</v>
      </c>
      <c r="GP100">
        <v>2135</v>
      </c>
      <c r="GQ100">
        <v>930.00099999999998</v>
      </c>
      <c r="GR100">
        <v>2637.81</v>
      </c>
      <c r="GS100">
        <v>297.5</v>
      </c>
      <c r="GT100">
        <v>7627.83</v>
      </c>
      <c r="GU100">
        <v>350.15800000000002</v>
      </c>
      <c r="GV100">
        <v>0</v>
      </c>
      <c r="GW100">
        <v>0</v>
      </c>
      <c r="GX100">
        <v>0</v>
      </c>
      <c r="GY100">
        <v>162.852</v>
      </c>
      <c r="GZ100">
        <v>0</v>
      </c>
      <c r="HA100">
        <v>65.400000000000006</v>
      </c>
      <c r="HB100">
        <v>0</v>
      </c>
      <c r="HC100">
        <v>0</v>
      </c>
      <c r="HD100">
        <v>578.41</v>
      </c>
      <c r="HE100">
        <v>0</v>
      </c>
      <c r="HF100">
        <v>0</v>
      </c>
      <c r="HG100">
        <v>0</v>
      </c>
      <c r="HH100">
        <v>0</v>
      </c>
      <c r="HI100">
        <v>0</v>
      </c>
      <c r="HJ100">
        <v>0</v>
      </c>
      <c r="HK100">
        <v>0</v>
      </c>
      <c r="HL100">
        <v>0</v>
      </c>
      <c r="HM100">
        <v>0</v>
      </c>
      <c r="HN100">
        <v>0</v>
      </c>
      <c r="HO100">
        <v>34.94</v>
      </c>
      <c r="HP100">
        <v>41.16</v>
      </c>
      <c r="HQ100">
        <v>1.17</v>
      </c>
      <c r="HR100">
        <v>0</v>
      </c>
      <c r="HS100">
        <v>13.03</v>
      </c>
      <c r="HT100">
        <v>23.83</v>
      </c>
      <c r="HU100">
        <v>14.92</v>
      </c>
      <c r="HV100">
        <v>28.35</v>
      </c>
      <c r="HW100">
        <v>2.86</v>
      </c>
      <c r="HX100">
        <v>160.26</v>
      </c>
      <c r="HY100">
        <v>0</v>
      </c>
      <c r="HZ100">
        <v>2.2516400000000001</v>
      </c>
      <c r="IA100">
        <v>1.2753799999999999E-2</v>
      </c>
      <c r="IB100">
        <v>0</v>
      </c>
      <c r="IC100">
        <v>0</v>
      </c>
      <c r="ID100">
        <v>0.33579999999999999</v>
      </c>
      <c r="IE100">
        <v>0.11074100000000001</v>
      </c>
      <c r="IF100">
        <v>0.35138000000000003</v>
      </c>
      <c r="IG100">
        <v>4.1461199999999997E-3</v>
      </c>
      <c r="IH100">
        <v>3.0664600000000002</v>
      </c>
      <c r="II100">
        <v>43.378</v>
      </c>
      <c r="IJ100">
        <v>0</v>
      </c>
      <c r="IK100">
        <v>45.609200000000001</v>
      </c>
    </row>
    <row r="101" spans="1:245" x14ac:dyDescent="0.25">
      <c r="A101" s="9">
        <v>42613.708553240744</v>
      </c>
      <c r="B101" t="s">
        <v>467</v>
      </c>
      <c r="C101" t="s">
        <v>814</v>
      </c>
      <c r="G101" t="s">
        <v>104</v>
      </c>
      <c r="H101" t="s">
        <v>134</v>
      </c>
      <c r="I101">
        <v>-1.45</v>
      </c>
      <c r="J101">
        <v>46.398299999999999</v>
      </c>
      <c r="K101">
        <v>163.91900000000001</v>
      </c>
      <c r="L101">
        <v>354.12900000000002</v>
      </c>
      <c r="M101">
        <v>111.69</v>
      </c>
      <c r="N101">
        <v>0</v>
      </c>
      <c r="O101">
        <v>0</v>
      </c>
      <c r="R101">
        <v>505.55700000000002</v>
      </c>
      <c r="S101">
        <v>949.03300000000002</v>
      </c>
      <c r="T101">
        <v>2025.88</v>
      </c>
      <c r="U101">
        <v>119.621</v>
      </c>
      <c r="V101">
        <v>4229.83</v>
      </c>
      <c r="W101">
        <v>190.876</v>
      </c>
      <c r="X101">
        <v>0</v>
      </c>
      <c r="Y101">
        <v>0</v>
      </c>
      <c r="Z101">
        <v>0</v>
      </c>
      <c r="AA101">
        <v>108.29</v>
      </c>
      <c r="AB101">
        <v>0</v>
      </c>
      <c r="AC101">
        <v>43.669699999999999</v>
      </c>
      <c r="AD101">
        <v>0</v>
      </c>
      <c r="AE101">
        <v>0</v>
      </c>
      <c r="AF101">
        <v>342.83600000000001</v>
      </c>
      <c r="AG101">
        <v>0</v>
      </c>
      <c r="AH101">
        <v>0</v>
      </c>
      <c r="AI101">
        <v>0</v>
      </c>
      <c r="AJ101">
        <v>0</v>
      </c>
      <c r="AK101">
        <v>0</v>
      </c>
      <c r="AL101">
        <v>0</v>
      </c>
      <c r="AM101">
        <v>0</v>
      </c>
      <c r="AN101">
        <v>0</v>
      </c>
      <c r="AO101">
        <v>0</v>
      </c>
      <c r="AP101">
        <v>0</v>
      </c>
      <c r="AQ101">
        <v>18.510000000000002</v>
      </c>
      <c r="AR101">
        <v>14.55</v>
      </c>
      <c r="AS101">
        <v>1.17</v>
      </c>
      <c r="AT101">
        <v>0</v>
      </c>
      <c r="AU101">
        <v>8.66</v>
      </c>
      <c r="AV101">
        <v>0</v>
      </c>
      <c r="AX101">
        <v>5.55</v>
      </c>
      <c r="AY101">
        <v>14.02</v>
      </c>
      <c r="AZ101">
        <v>21.58</v>
      </c>
      <c r="BA101">
        <v>1.22</v>
      </c>
      <c r="BB101">
        <v>85.26</v>
      </c>
      <c r="BC101">
        <v>42.89</v>
      </c>
      <c r="BQ101">
        <v>189.36</v>
      </c>
      <c r="BR101">
        <v>276.12799999999999</v>
      </c>
      <c r="BS101">
        <v>111.69</v>
      </c>
      <c r="BT101">
        <v>0</v>
      </c>
      <c r="BU101">
        <v>0</v>
      </c>
      <c r="BV101">
        <v>505.55700000000002</v>
      </c>
      <c r="BW101">
        <v>948.78800000000001</v>
      </c>
      <c r="BX101">
        <v>2025.88</v>
      </c>
      <c r="BY101">
        <v>119.621</v>
      </c>
      <c r="BZ101">
        <v>4177.03</v>
      </c>
      <c r="CA101">
        <v>220.50200000000001</v>
      </c>
      <c r="CB101">
        <v>0</v>
      </c>
      <c r="CC101">
        <v>0</v>
      </c>
      <c r="CD101">
        <v>0</v>
      </c>
      <c r="CE101">
        <v>108.29</v>
      </c>
      <c r="CF101">
        <v>0</v>
      </c>
      <c r="CG101">
        <v>43.669699999999999</v>
      </c>
      <c r="CH101">
        <v>0</v>
      </c>
      <c r="CI101">
        <v>0</v>
      </c>
      <c r="CJ101">
        <v>372.46199999999999</v>
      </c>
      <c r="CK101">
        <v>0</v>
      </c>
      <c r="CL101">
        <v>0</v>
      </c>
      <c r="CM101">
        <v>0</v>
      </c>
      <c r="CN101">
        <v>0</v>
      </c>
      <c r="CO101">
        <v>0</v>
      </c>
      <c r="CP101">
        <v>0</v>
      </c>
      <c r="CQ101">
        <v>0</v>
      </c>
      <c r="CR101">
        <v>0</v>
      </c>
      <c r="CS101">
        <v>0</v>
      </c>
      <c r="CT101">
        <v>0</v>
      </c>
      <c r="CU101">
        <v>21.38</v>
      </c>
      <c r="CV101">
        <v>10.23</v>
      </c>
      <c r="CW101">
        <v>1.17</v>
      </c>
      <c r="CX101">
        <v>0</v>
      </c>
      <c r="CY101">
        <v>8.66</v>
      </c>
      <c r="CZ101">
        <v>5.55</v>
      </c>
      <c r="DA101">
        <v>14.02</v>
      </c>
      <c r="DB101">
        <v>21.58</v>
      </c>
      <c r="DC101">
        <v>1.22</v>
      </c>
      <c r="DD101">
        <v>83.81</v>
      </c>
      <c r="DE101">
        <v>41.44</v>
      </c>
      <c r="DQ101" t="s">
        <v>716</v>
      </c>
      <c r="DR101" t="s">
        <v>717</v>
      </c>
      <c r="DS101" t="s">
        <v>22</v>
      </c>
      <c r="DT101">
        <v>-0.323571</v>
      </c>
      <c r="DU101">
        <v>-0.32396000000000003</v>
      </c>
      <c r="DV101">
        <v>-1.73011</v>
      </c>
      <c r="DW101">
        <v>-3.4990399999999999</v>
      </c>
      <c r="EG101">
        <v>163.91900000000001</v>
      </c>
      <c r="EH101">
        <v>354.12900000000002</v>
      </c>
      <c r="EI101">
        <v>111.69</v>
      </c>
      <c r="EJ101">
        <v>0</v>
      </c>
      <c r="EK101">
        <v>0</v>
      </c>
      <c r="EL101">
        <v>0</v>
      </c>
      <c r="EN101">
        <v>505.55700000000002</v>
      </c>
      <c r="EO101">
        <v>949.03300000000002</v>
      </c>
      <c r="EP101">
        <v>2025.88</v>
      </c>
      <c r="EQ101">
        <v>119.621</v>
      </c>
      <c r="ER101">
        <v>4229.83</v>
      </c>
      <c r="ES101">
        <v>190.876</v>
      </c>
      <c r="ET101">
        <v>0</v>
      </c>
      <c r="EU101">
        <v>0</v>
      </c>
      <c r="EV101">
        <v>0</v>
      </c>
      <c r="EW101">
        <v>108.29</v>
      </c>
      <c r="EX101">
        <v>0</v>
      </c>
      <c r="EY101">
        <v>43.669699999999999</v>
      </c>
      <c r="EZ101">
        <v>0</v>
      </c>
      <c r="FA101">
        <v>0</v>
      </c>
      <c r="FB101">
        <v>342.83600000000001</v>
      </c>
      <c r="FC101">
        <v>0</v>
      </c>
      <c r="FD101">
        <v>0</v>
      </c>
      <c r="FE101">
        <v>0</v>
      </c>
      <c r="FF101">
        <v>0</v>
      </c>
      <c r="FG101">
        <v>0</v>
      </c>
      <c r="FH101">
        <v>0</v>
      </c>
      <c r="FI101">
        <v>0</v>
      </c>
      <c r="FJ101">
        <v>0</v>
      </c>
      <c r="FK101">
        <v>0</v>
      </c>
      <c r="FL101">
        <v>0</v>
      </c>
      <c r="FM101">
        <v>18.510000000000002</v>
      </c>
      <c r="FN101">
        <v>14.55</v>
      </c>
      <c r="FO101">
        <v>1.17</v>
      </c>
      <c r="FP101">
        <v>0</v>
      </c>
      <c r="FQ101">
        <v>8.66</v>
      </c>
      <c r="FR101">
        <v>0</v>
      </c>
      <c r="FT101">
        <v>5.55</v>
      </c>
      <c r="FU101">
        <v>14.02</v>
      </c>
      <c r="FV101">
        <v>21.58</v>
      </c>
      <c r="FW101">
        <v>1.22</v>
      </c>
      <c r="FX101">
        <v>85.26</v>
      </c>
      <c r="FY101">
        <v>0</v>
      </c>
      <c r="FZ101">
        <v>0.85802800000000001</v>
      </c>
      <c r="GA101">
        <v>1.2753799999999999E-2</v>
      </c>
      <c r="GB101">
        <v>0</v>
      </c>
      <c r="GC101">
        <v>0</v>
      </c>
      <c r="GD101">
        <v>0</v>
      </c>
      <c r="GF101">
        <v>7.4915999999999996E-2</v>
      </c>
      <c r="GG101">
        <v>0.14945600000000001</v>
      </c>
      <c r="GH101">
        <v>0.25846799999999998</v>
      </c>
      <c r="GI101">
        <v>1.0530599999999999E-2</v>
      </c>
      <c r="GJ101">
        <v>1.36415</v>
      </c>
      <c r="GK101">
        <v>420.762</v>
      </c>
      <c r="GL101">
        <v>1095.06</v>
      </c>
      <c r="GM101">
        <v>111.69</v>
      </c>
      <c r="GN101">
        <v>0</v>
      </c>
      <c r="GO101">
        <v>0</v>
      </c>
      <c r="GP101">
        <v>2135</v>
      </c>
      <c r="GQ101">
        <v>930.00099999999998</v>
      </c>
      <c r="GR101">
        <v>2637.81</v>
      </c>
      <c r="GS101">
        <v>297.5</v>
      </c>
      <c r="GT101">
        <v>7627.83</v>
      </c>
      <c r="GU101">
        <v>350.15800000000002</v>
      </c>
      <c r="GV101">
        <v>0</v>
      </c>
      <c r="GW101">
        <v>0</v>
      </c>
      <c r="GX101">
        <v>0</v>
      </c>
      <c r="GY101">
        <v>162.852</v>
      </c>
      <c r="GZ101">
        <v>0</v>
      </c>
      <c r="HA101">
        <v>65.400000000000006</v>
      </c>
      <c r="HB101">
        <v>0</v>
      </c>
      <c r="HC101">
        <v>0</v>
      </c>
      <c r="HD101">
        <v>578.41</v>
      </c>
      <c r="HE101">
        <v>0</v>
      </c>
      <c r="HF101">
        <v>0</v>
      </c>
      <c r="HG101">
        <v>0</v>
      </c>
      <c r="HH101">
        <v>0</v>
      </c>
      <c r="HI101">
        <v>0</v>
      </c>
      <c r="HJ101">
        <v>0</v>
      </c>
      <c r="HK101">
        <v>0</v>
      </c>
      <c r="HL101">
        <v>0</v>
      </c>
      <c r="HM101">
        <v>0</v>
      </c>
      <c r="HN101">
        <v>0</v>
      </c>
      <c r="HO101">
        <v>34.94</v>
      </c>
      <c r="HP101">
        <v>41.16</v>
      </c>
      <c r="HQ101">
        <v>1.17</v>
      </c>
      <c r="HR101">
        <v>0</v>
      </c>
      <c r="HS101">
        <v>13.03</v>
      </c>
      <c r="HT101">
        <v>23.83</v>
      </c>
      <c r="HU101">
        <v>14.92</v>
      </c>
      <c r="HV101">
        <v>28.35</v>
      </c>
      <c r="HW101">
        <v>2.86</v>
      </c>
      <c r="HX101">
        <v>160.26</v>
      </c>
      <c r="HY101">
        <v>0</v>
      </c>
      <c r="HZ101">
        <v>2.2516400000000001</v>
      </c>
      <c r="IA101">
        <v>1.2753799999999999E-2</v>
      </c>
      <c r="IB101">
        <v>0</v>
      </c>
      <c r="IC101">
        <v>0</v>
      </c>
      <c r="ID101">
        <v>0.33579999999999999</v>
      </c>
      <c r="IE101">
        <v>0.11074100000000001</v>
      </c>
      <c r="IF101">
        <v>0.35138000000000003</v>
      </c>
      <c r="IG101">
        <v>4.1461199999999997E-3</v>
      </c>
      <c r="IH101">
        <v>3.0664600000000002</v>
      </c>
      <c r="II101">
        <v>46.398299999999999</v>
      </c>
      <c r="IJ101">
        <v>0</v>
      </c>
      <c r="IK101">
        <v>45.609200000000001</v>
      </c>
    </row>
    <row r="102" spans="1:245" x14ac:dyDescent="0.25">
      <c r="A102" s="9">
        <v>42613.708564814813</v>
      </c>
      <c r="B102" t="s">
        <v>468</v>
      </c>
      <c r="C102" t="s">
        <v>815</v>
      </c>
      <c r="G102" t="s">
        <v>104</v>
      </c>
      <c r="H102" t="s">
        <v>105</v>
      </c>
      <c r="I102">
        <v>4.97</v>
      </c>
      <c r="J102">
        <v>42.866500000000002</v>
      </c>
      <c r="K102">
        <v>183.00899999999999</v>
      </c>
      <c r="L102">
        <v>187.26300000000001</v>
      </c>
      <c r="M102">
        <v>111.69</v>
      </c>
      <c r="N102">
        <v>0</v>
      </c>
      <c r="O102">
        <v>0</v>
      </c>
      <c r="R102">
        <v>505.55700000000002</v>
      </c>
      <c r="S102">
        <v>943.36199999999997</v>
      </c>
      <c r="T102">
        <v>2025.88</v>
      </c>
      <c r="U102">
        <v>119.621</v>
      </c>
      <c r="V102">
        <v>4076.38</v>
      </c>
      <c r="W102">
        <v>213.10599999999999</v>
      </c>
      <c r="X102">
        <v>0</v>
      </c>
      <c r="Y102">
        <v>0</v>
      </c>
      <c r="Z102">
        <v>0</v>
      </c>
      <c r="AA102">
        <v>108.29</v>
      </c>
      <c r="AB102">
        <v>0</v>
      </c>
      <c r="AC102">
        <v>43.669699999999999</v>
      </c>
      <c r="AD102">
        <v>0</v>
      </c>
      <c r="AE102">
        <v>0</v>
      </c>
      <c r="AF102">
        <v>365.06599999999997</v>
      </c>
      <c r="AG102">
        <v>0</v>
      </c>
      <c r="AH102">
        <v>0</v>
      </c>
      <c r="AI102">
        <v>0</v>
      </c>
      <c r="AJ102">
        <v>0</v>
      </c>
      <c r="AK102">
        <v>0</v>
      </c>
      <c r="AL102">
        <v>0</v>
      </c>
      <c r="AM102">
        <v>0</v>
      </c>
      <c r="AN102">
        <v>0</v>
      </c>
      <c r="AO102">
        <v>0</v>
      </c>
      <c r="AP102">
        <v>0</v>
      </c>
      <c r="AQ102">
        <v>20.58</v>
      </c>
      <c r="AR102">
        <v>6.06</v>
      </c>
      <c r="AS102">
        <v>1.17</v>
      </c>
      <c r="AT102">
        <v>0</v>
      </c>
      <c r="AU102">
        <v>8.66</v>
      </c>
      <c r="AV102">
        <v>0</v>
      </c>
      <c r="AX102">
        <v>5.55</v>
      </c>
      <c r="AY102">
        <v>13.95</v>
      </c>
      <c r="AZ102">
        <v>21.58</v>
      </c>
      <c r="BA102">
        <v>1.22</v>
      </c>
      <c r="BB102">
        <v>78.77</v>
      </c>
      <c r="BC102">
        <v>36.47</v>
      </c>
      <c r="BQ102">
        <v>189.35900000000001</v>
      </c>
      <c r="BR102">
        <v>276.12400000000002</v>
      </c>
      <c r="BS102">
        <v>111.69</v>
      </c>
      <c r="BT102">
        <v>0</v>
      </c>
      <c r="BU102">
        <v>0</v>
      </c>
      <c r="BV102">
        <v>505.55700000000002</v>
      </c>
      <c r="BW102">
        <v>948.78800000000001</v>
      </c>
      <c r="BX102">
        <v>2025.88</v>
      </c>
      <c r="BY102">
        <v>119.621</v>
      </c>
      <c r="BZ102">
        <v>4177.0200000000004</v>
      </c>
      <c r="CA102">
        <v>220.5</v>
      </c>
      <c r="CB102">
        <v>0</v>
      </c>
      <c r="CC102">
        <v>0</v>
      </c>
      <c r="CD102">
        <v>0</v>
      </c>
      <c r="CE102">
        <v>108.29</v>
      </c>
      <c r="CF102">
        <v>0</v>
      </c>
      <c r="CG102">
        <v>43.669699999999999</v>
      </c>
      <c r="CH102">
        <v>0</v>
      </c>
      <c r="CI102">
        <v>0</v>
      </c>
      <c r="CJ102">
        <v>372.46</v>
      </c>
      <c r="CK102">
        <v>0</v>
      </c>
      <c r="CL102">
        <v>0</v>
      </c>
      <c r="CM102">
        <v>0</v>
      </c>
      <c r="CN102">
        <v>0</v>
      </c>
      <c r="CO102">
        <v>0</v>
      </c>
      <c r="CP102">
        <v>0</v>
      </c>
      <c r="CQ102">
        <v>0</v>
      </c>
      <c r="CR102">
        <v>0</v>
      </c>
      <c r="CS102">
        <v>0</v>
      </c>
      <c r="CT102">
        <v>0</v>
      </c>
      <c r="CU102">
        <v>21.38</v>
      </c>
      <c r="CV102">
        <v>10.23</v>
      </c>
      <c r="CW102">
        <v>1.17</v>
      </c>
      <c r="CX102">
        <v>0</v>
      </c>
      <c r="CY102">
        <v>8.66</v>
      </c>
      <c r="CZ102">
        <v>5.55</v>
      </c>
      <c r="DA102">
        <v>14.02</v>
      </c>
      <c r="DB102">
        <v>21.58</v>
      </c>
      <c r="DC102">
        <v>1.22</v>
      </c>
      <c r="DD102">
        <v>83.81</v>
      </c>
      <c r="DE102">
        <v>41.44</v>
      </c>
      <c r="DQ102" t="s">
        <v>716</v>
      </c>
      <c r="DR102" t="s">
        <v>717</v>
      </c>
      <c r="DS102" t="s">
        <v>22</v>
      </c>
      <c r="DT102">
        <v>0.213869</v>
      </c>
      <c r="DU102">
        <v>0.212563</v>
      </c>
      <c r="DV102">
        <v>6.0135899999999998</v>
      </c>
      <c r="DW102">
        <v>11.9932</v>
      </c>
      <c r="EG102">
        <v>183.00899999999999</v>
      </c>
      <c r="EH102">
        <v>187.26300000000001</v>
      </c>
      <c r="EI102">
        <v>111.69</v>
      </c>
      <c r="EJ102">
        <v>0</v>
      </c>
      <c r="EK102">
        <v>0</v>
      </c>
      <c r="EL102">
        <v>0</v>
      </c>
      <c r="EN102">
        <v>505.55700000000002</v>
      </c>
      <c r="EO102">
        <v>943.36199999999997</v>
      </c>
      <c r="EP102">
        <v>2025.88</v>
      </c>
      <c r="EQ102">
        <v>119.621</v>
      </c>
      <c r="ER102">
        <v>4076.38</v>
      </c>
      <c r="ES102">
        <v>213.10599999999999</v>
      </c>
      <c r="ET102">
        <v>0</v>
      </c>
      <c r="EU102">
        <v>0</v>
      </c>
      <c r="EV102">
        <v>0</v>
      </c>
      <c r="EW102">
        <v>108.29</v>
      </c>
      <c r="EX102">
        <v>0</v>
      </c>
      <c r="EY102">
        <v>43.669699999999999</v>
      </c>
      <c r="EZ102">
        <v>0</v>
      </c>
      <c r="FA102">
        <v>0</v>
      </c>
      <c r="FB102">
        <v>365.06599999999997</v>
      </c>
      <c r="FC102">
        <v>0</v>
      </c>
      <c r="FD102">
        <v>0</v>
      </c>
      <c r="FE102">
        <v>0</v>
      </c>
      <c r="FF102">
        <v>0</v>
      </c>
      <c r="FG102">
        <v>0</v>
      </c>
      <c r="FH102">
        <v>0</v>
      </c>
      <c r="FI102">
        <v>0</v>
      </c>
      <c r="FJ102">
        <v>0</v>
      </c>
      <c r="FK102">
        <v>0</v>
      </c>
      <c r="FL102">
        <v>0</v>
      </c>
      <c r="FM102">
        <v>20.58</v>
      </c>
      <c r="FN102">
        <v>6.06</v>
      </c>
      <c r="FO102">
        <v>1.17</v>
      </c>
      <c r="FP102">
        <v>0</v>
      </c>
      <c r="FQ102">
        <v>8.66</v>
      </c>
      <c r="FR102">
        <v>0</v>
      </c>
      <c r="FT102">
        <v>5.55</v>
      </c>
      <c r="FU102">
        <v>13.95</v>
      </c>
      <c r="FV102">
        <v>21.58</v>
      </c>
      <c r="FW102">
        <v>1.22</v>
      </c>
      <c r="FX102">
        <v>78.77</v>
      </c>
      <c r="FY102">
        <v>0</v>
      </c>
      <c r="FZ102">
        <v>0.321494</v>
      </c>
      <c r="GA102">
        <v>1.2753799999999999E-2</v>
      </c>
      <c r="GB102">
        <v>0</v>
      </c>
      <c r="GC102">
        <v>0</v>
      </c>
      <c r="GD102">
        <v>0</v>
      </c>
      <c r="GF102">
        <v>7.4915999999999996E-2</v>
      </c>
      <c r="GG102">
        <v>0.148539</v>
      </c>
      <c r="GH102">
        <v>0.25846799999999998</v>
      </c>
      <c r="GI102">
        <v>1.0530599999999999E-2</v>
      </c>
      <c r="GJ102">
        <v>0.82670200000000005</v>
      </c>
      <c r="GK102">
        <v>420.762</v>
      </c>
      <c r="GL102">
        <v>1095.06</v>
      </c>
      <c r="GM102">
        <v>111.69</v>
      </c>
      <c r="GN102">
        <v>0</v>
      </c>
      <c r="GO102">
        <v>0</v>
      </c>
      <c r="GP102">
        <v>2135</v>
      </c>
      <c r="GQ102">
        <v>930.00099999999998</v>
      </c>
      <c r="GR102">
        <v>2637.81</v>
      </c>
      <c r="GS102">
        <v>297.5</v>
      </c>
      <c r="GT102">
        <v>7627.83</v>
      </c>
      <c r="GU102">
        <v>350.15800000000002</v>
      </c>
      <c r="GV102">
        <v>0</v>
      </c>
      <c r="GW102">
        <v>0</v>
      </c>
      <c r="GX102">
        <v>0</v>
      </c>
      <c r="GY102">
        <v>162.852</v>
      </c>
      <c r="GZ102">
        <v>0</v>
      </c>
      <c r="HA102">
        <v>65.400000000000006</v>
      </c>
      <c r="HB102">
        <v>0</v>
      </c>
      <c r="HC102">
        <v>0</v>
      </c>
      <c r="HD102">
        <v>578.41</v>
      </c>
      <c r="HE102">
        <v>0</v>
      </c>
      <c r="HF102">
        <v>0</v>
      </c>
      <c r="HG102">
        <v>0</v>
      </c>
      <c r="HH102">
        <v>0</v>
      </c>
      <c r="HI102">
        <v>0</v>
      </c>
      <c r="HJ102">
        <v>0</v>
      </c>
      <c r="HK102">
        <v>0</v>
      </c>
      <c r="HL102">
        <v>0</v>
      </c>
      <c r="HM102">
        <v>0</v>
      </c>
      <c r="HN102">
        <v>0</v>
      </c>
      <c r="HO102">
        <v>34.94</v>
      </c>
      <c r="HP102">
        <v>41.16</v>
      </c>
      <c r="HQ102">
        <v>1.17</v>
      </c>
      <c r="HR102">
        <v>0</v>
      </c>
      <c r="HS102">
        <v>13.03</v>
      </c>
      <c r="HT102">
        <v>23.83</v>
      </c>
      <c r="HU102">
        <v>14.92</v>
      </c>
      <c r="HV102">
        <v>28.35</v>
      </c>
      <c r="HW102">
        <v>2.86</v>
      </c>
      <c r="HX102">
        <v>160.26</v>
      </c>
      <c r="HY102">
        <v>0</v>
      </c>
      <c r="HZ102">
        <v>2.2516400000000001</v>
      </c>
      <c r="IA102">
        <v>1.2753799999999999E-2</v>
      </c>
      <c r="IB102">
        <v>0</v>
      </c>
      <c r="IC102">
        <v>0</v>
      </c>
      <c r="ID102">
        <v>0.33579999999999999</v>
      </c>
      <c r="IE102">
        <v>0.11074100000000001</v>
      </c>
      <c r="IF102">
        <v>0.35138000000000003</v>
      </c>
      <c r="IG102">
        <v>4.1461199999999997E-3</v>
      </c>
      <c r="IH102">
        <v>3.0664600000000002</v>
      </c>
      <c r="II102">
        <v>42.866500000000002</v>
      </c>
      <c r="IJ102">
        <v>0</v>
      </c>
      <c r="IK102">
        <v>45.609200000000001</v>
      </c>
    </row>
    <row r="103" spans="1:245" x14ac:dyDescent="0.25">
      <c r="A103" s="9">
        <v>42613.708831018521</v>
      </c>
      <c r="B103" t="s">
        <v>469</v>
      </c>
      <c r="C103" t="s">
        <v>816</v>
      </c>
      <c r="G103" t="s">
        <v>104</v>
      </c>
      <c r="H103" t="s">
        <v>134</v>
      </c>
      <c r="I103">
        <v>-0.24000199999999999</v>
      </c>
      <c r="J103">
        <v>45.712600000000002</v>
      </c>
      <c r="K103">
        <v>192.16499999999999</v>
      </c>
      <c r="L103">
        <v>269.25799999999998</v>
      </c>
      <c r="M103">
        <v>111.69</v>
      </c>
      <c r="N103">
        <v>0</v>
      </c>
      <c r="O103">
        <v>0</v>
      </c>
      <c r="R103">
        <v>505.55700000000002</v>
      </c>
      <c r="S103">
        <v>944.84500000000003</v>
      </c>
      <c r="T103">
        <v>2025.88</v>
      </c>
      <c r="U103">
        <v>119.621</v>
      </c>
      <c r="V103">
        <v>4169.0200000000004</v>
      </c>
      <c r="W103">
        <v>223.768</v>
      </c>
      <c r="X103">
        <v>0</v>
      </c>
      <c r="Y103">
        <v>0</v>
      </c>
      <c r="Z103">
        <v>0</v>
      </c>
      <c r="AA103">
        <v>108.29</v>
      </c>
      <c r="AB103">
        <v>0</v>
      </c>
      <c r="AC103">
        <v>43.669699999999999</v>
      </c>
      <c r="AD103">
        <v>0</v>
      </c>
      <c r="AE103">
        <v>0</v>
      </c>
      <c r="AF103">
        <v>375.72800000000001</v>
      </c>
      <c r="AG103">
        <v>0</v>
      </c>
      <c r="AH103">
        <v>0</v>
      </c>
      <c r="AI103">
        <v>0</v>
      </c>
      <c r="AJ103">
        <v>0</v>
      </c>
      <c r="AK103">
        <v>0</v>
      </c>
      <c r="AL103">
        <v>0</v>
      </c>
      <c r="AM103">
        <v>0</v>
      </c>
      <c r="AN103">
        <v>0</v>
      </c>
      <c r="AO103">
        <v>0</v>
      </c>
      <c r="AP103">
        <v>0</v>
      </c>
      <c r="AQ103">
        <v>21.64</v>
      </c>
      <c r="AR103">
        <v>10.210000000000001</v>
      </c>
      <c r="AS103">
        <v>1.17</v>
      </c>
      <c r="AT103">
        <v>0</v>
      </c>
      <c r="AU103">
        <v>8.66</v>
      </c>
      <c r="AV103">
        <v>0</v>
      </c>
      <c r="AX103">
        <v>5.55</v>
      </c>
      <c r="AY103">
        <v>13.97</v>
      </c>
      <c r="AZ103">
        <v>21.58</v>
      </c>
      <c r="BA103">
        <v>1.22</v>
      </c>
      <c r="BB103">
        <v>84</v>
      </c>
      <c r="BC103">
        <v>41.68</v>
      </c>
      <c r="BQ103">
        <v>189.36</v>
      </c>
      <c r="BR103">
        <v>276.12799999999999</v>
      </c>
      <c r="BS103">
        <v>111.69</v>
      </c>
      <c r="BT103">
        <v>0</v>
      </c>
      <c r="BU103">
        <v>0</v>
      </c>
      <c r="BV103">
        <v>505.55700000000002</v>
      </c>
      <c r="BW103">
        <v>948.78800000000001</v>
      </c>
      <c r="BX103">
        <v>2025.88</v>
      </c>
      <c r="BY103">
        <v>119.621</v>
      </c>
      <c r="BZ103">
        <v>4177.03</v>
      </c>
      <c r="CA103">
        <v>220.50200000000001</v>
      </c>
      <c r="CB103">
        <v>0</v>
      </c>
      <c r="CC103">
        <v>0</v>
      </c>
      <c r="CD103">
        <v>0</v>
      </c>
      <c r="CE103">
        <v>108.29</v>
      </c>
      <c r="CF103">
        <v>0</v>
      </c>
      <c r="CG103">
        <v>43.669699999999999</v>
      </c>
      <c r="CH103">
        <v>0</v>
      </c>
      <c r="CI103">
        <v>0</v>
      </c>
      <c r="CJ103">
        <v>372.46199999999999</v>
      </c>
      <c r="CK103">
        <v>0</v>
      </c>
      <c r="CL103">
        <v>0</v>
      </c>
      <c r="CM103">
        <v>0</v>
      </c>
      <c r="CN103">
        <v>0</v>
      </c>
      <c r="CO103">
        <v>0</v>
      </c>
      <c r="CP103">
        <v>0</v>
      </c>
      <c r="CQ103">
        <v>0</v>
      </c>
      <c r="CR103">
        <v>0</v>
      </c>
      <c r="CS103">
        <v>0</v>
      </c>
      <c r="CT103">
        <v>0</v>
      </c>
      <c r="CU103">
        <v>21.38</v>
      </c>
      <c r="CV103">
        <v>10.23</v>
      </c>
      <c r="CW103">
        <v>1.17</v>
      </c>
      <c r="CX103">
        <v>0</v>
      </c>
      <c r="CY103">
        <v>8.66</v>
      </c>
      <c r="CZ103">
        <v>5.55</v>
      </c>
      <c r="DA103">
        <v>14.02</v>
      </c>
      <c r="DB103">
        <v>21.58</v>
      </c>
      <c r="DC103">
        <v>1.22</v>
      </c>
      <c r="DD103">
        <v>83.81</v>
      </c>
      <c r="DE103">
        <v>41.44</v>
      </c>
      <c r="DQ103" t="s">
        <v>716</v>
      </c>
      <c r="DR103" t="s">
        <v>717</v>
      </c>
      <c r="DS103" t="s">
        <v>22</v>
      </c>
      <c r="DT103">
        <v>-2.5993200000000001E-2</v>
      </c>
      <c r="DU103">
        <v>-2.6987899999999999E-2</v>
      </c>
      <c r="DV103">
        <v>-0.22670599999999999</v>
      </c>
      <c r="DW103">
        <v>-0.57915499999999998</v>
      </c>
      <c r="EG103">
        <v>192.16499999999999</v>
      </c>
      <c r="EH103">
        <v>269.25799999999998</v>
      </c>
      <c r="EI103">
        <v>111.69</v>
      </c>
      <c r="EJ103">
        <v>0</v>
      </c>
      <c r="EK103">
        <v>0</v>
      </c>
      <c r="EL103">
        <v>0</v>
      </c>
      <c r="EN103">
        <v>505.55700000000002</v>
      </c>
      <c r="EO103">
        <v>944.84500000000003</v>
      </c>
      <c r="EP103">
        <v>2025.88</v>
      </c>
      <c r="EQ103">
        <v>119.621</v>
      </c>
      <c r="ER103">
        <v>4169.0200000000004</v>
      </c>
      <c r="ES103">
        <v>223.768</v>
      </c>
      <c r="ET103">
        <v>0</v>
      </c>
      <c r="EU103">
        <v>0</v>
      </c>
      <c r="EV103">
        <v>0</v>
      </c>
      <c r="EW103">
        <v>108.29</v>
      </c>
      <c r="EX103">
        <v>0</v>
      </c>
      <c r="EY103">
        <v>43.669699999999999</v>
      </c>
      <c r="EZ103">
        <v>0</v>
      </c>
      <c r="FA103">
        <v>0</v>
      </c>
      <c r="FB103">
        <v>375.72800000000001</v>
      </c>
      <c r="FC103">
        <v>0</v>
      </c>
      <c r="FD103">
        <v>0</v>
      </c>
      <c r="FE103">
        <v>0</v>
      </c>
      <c r="FF103">
        <v>0</v>
      </c>
      <c r="FG103">
        <v>0</v>
      </c>
      <c r="FH103">
        <v>0</v>
      </c>
      <c r="FI103">
        <v>0</v>
      </c>
      <c r="FJ103">
        <v>0</v>
      </c>
      <c r="FK103">
        <v>0</v>
      </c>
      <c r="FL103">
        <v>0</v>
      </c>
      <c r="FM103">
        <v>21.64</v>
      </c>
      <c r="FN103">
        <v>10.210000000000001</v>
      </c>
      <c r="FO103">
        <v>1.17</v>
      </c>
      <c r="FP103">
        <v>0</v>
      </c>
      <c r="FQ103">
        <v>8.66</v>
      </c>
      <c r="FR103">
        <v>0</v>
      </c>
      <c r="FT103">
        <v>5.55</v>
      </c>
      <c r="FU103">
        <v>13.97</v>
      </c>
      <c r="FV103">
        <v>21.58</v>
      </c>
      <c r="FW103">
        <v>1.22</v>
      </c>
      <c r="FX103">
        <v>84</v>
      </c>
      <c r="FY103">
        <v>0</v>
      </c>
      <c r="FZ103">
        <v>0.561056</v>
      </c>
      <c r="GA103">
        <v>1.2753799999999999E-2</v>
      </c>
      <c r="GB103">
        <v>0</v>
      </c>
      <c r="GC103">
        <v>0</v>
      </c>
      <c r="GD103">
        <v>0</v>
      </c>
      <c r="GF103">
        <v>7.4915999999999996E-2</v>
      </c>
      <c r="GG103">
        <v>0.14885100000000001</v>
      </c>
      <c r="GH103">
        <v>0.25846799999999998</v>
      </c>
      <c r="GI103">
        <v>1.0530599999999999E-2</v>
      </c>
      <c r="GJ103">
        <v>1.0665800000000001</v>
      </c>
      <c r="GK103">
        <v>420.762</v>
      </c>
      <c r="GL103">
        <v>1095.06</v>
      </c>
      <c r="GM103">
        <v>111.69</v>
      </c>
      <c r="GN103">
        <v>0</v>
      </c>
      <c r="GO103">
        <v>0</v>
      </c>
      <c r="GP103">
        <v>2135</v>
      </c>
      <c r="GQ103">
        <v>930.00099999999998</v>
      </c>
      <c r="GR103">
        <v>2637.81</v>
      </c>
      <c r="GS103">
        <v>297.5</v>
      </c>
      <c r="GT103">
        <v>7627.83</v>
      </c>
      <c r="GU103">
        <v>350.15800000000002</v>
      </c>
      <c r="GV103">
        <v>0</v>
      </c>
      <c r="GW103">
        <v>0</v>
      </c>
      <c r="GX103">
        <v>0</v>
      </c>
      <c r="GY103">
        <v>162.852</v>
      </c>
      <c r="GZ103">
        <v>0</v>
      </c>
      <c r="HA103">
        <v>65.400000000000006</v>
      </c>
      <c r="HB103">
        <v>0</v>
      </c>
      <c r="HC103">
        <v>0</v>
      </c>
      <c r="HD103">
        <v>578.41</v>
      </c>
      <c r="HE103">
        <v>0</v>
      </c>
      <c r="HF103">
        <v>0</v>
      </c>
      <c r="HG103">
        <v>0</v>
      </c>
      <c r="HH103">
        <v>0</v>
      </c>
      <c r="HI103">
        <v>0</v>
      </c>
      <c r="HJ103">
        <v>0</v>
      </c>
      <c r="HK103">
        <v>0</v>
      </c>
      <c r="HL103">
        <v>0</v>
      </c>
      <c r="HM103">
        <v>0</v>
      </c>
      <c r="HN103">
        <v>0</v>
      </c>
      <c r="HO103">
        <v>34.94</v>
      </c>
      <c r="HP103">
        <v>41.16</v>
      </c>
      <c r="HQ103">
        <v>1.17</v>
      </c>
      <c r="HR103">
        <v>0</v>
      </c>
      <c r="HS103">
        <v>13.03</v>
      </c>
      <c r="HT103">
        <v>23.83</v>
      </c>
      <c r="HU103">
        <v>14.92</v>
      </c>
      <c r="HV103">
        <v>28.35</v>
      </c>
      <c r="HW103">
        <v>2.86</v>
      </c>
      <c r="HX103">
        <v>160.26</v>
      </c>
      <c r="HY103">
        <v>0</v>
      </c>
      <c r="HZ103">
        <v>2.2516400000000001</v>
      </c>
      <c r="IA103">
        <v>1.2753799999999999E-2</v>
      </c>
      <c r="IB103">
        <v>0</v>
      </c>
      <c r="IC103">
        <v>0</v>
      </c>
      <c r="ID103">
        <v>0.33579999999999999</v>
      </c>
      <c r="IE103">
        <v>0.11074100000000001</v>
      </c>
      <c r="IF103">
        <v>0.35138000000000003</v>
      </c>
      <c r="IG103">
        <v>4.1461199999999997E-3</v>
      </c>
      <c r="IH103">
        <v>3.0664600000000002</v>
      </c>
      <c r="II103">
        <v>45.712600000000002</v>
      </c>
      <c r="IJ103">
        <v>0</v>
      </c>
      <c r="IK103">
        <v>45.609200000000001</v>
      </c>
    </row>
    <row r="104" spans="1:245" x14ac:dyDescent="0.25">
      <c r="A104" s="9">
        <v>42613.708564814813</v>
      </c>
      <c r="B104" t="s">
        <v>470</v>
      </c>
      <c r="C104" t="s">
        <v>817</v>
      </c>
      <c r="G104" t="s">
        <v>104</v>
      </c>
      <c r="H104" t="s">
        <v>105</v>
      </c>
      <c r="I104">
        <v>6.86</v>
      </c>
      <c r="J104">
        <v>41.843400000000003</v>
      </c>
      <c r="K104">
        <v>179.28899999999999</v>
      </c>
      <c r="L104">
        <v>212.96899999999999</v>
      </c>
      <c r="M104">
        <v>111.69</v>
      </c>
      <c r="N104">
        <v>0</v>
      </c>
      <c r="O104">
        <v>0</v>
      </c>
      <c r="R104">
        <v>505.55700000000002</v>
      </c>
      <c r="S104">
        <v>943.90800000000002</v>
      </c>
      <c r="T104">
        <v>2025.88</v>
      </c>
      <c r="U104">
        <v>119.621</v>
      </c>
      <c r="V104">
        <v>4098.92</v>
      </c>
      <c r="W104">
        <v>177.005</v>
      </c>
      <c r="X104">
        <v>0</v>
      </c>
      <c r="Y104">
        <v>0</v>
      </c>
      <c r="Z104">
        <v>0</v>
      </c>
      <c r="AA104">
        <v>108.29</v>
      </c>
      <c r="AB104">
        <v>0</v>
      </c>
      <c r="AC104">
        <v>43.669699999999999</v>
      </c>
      <c r="AD104">
        <v>0</v>
      </c>
      <c r="AE104">
        <v>0</v>
      </c>
      <c r="AF104">
        <v>328.96499999999997</v>
      </c>
      <c r="AG104">
        <v>0</v>
      </c>
      <c r="AH104">
        <v>0</v>
      </c>
      <c r="AI104">
        <v>0</v>
      </c>
      <c r="AJ104">
        <v>0</v>
      </c>
      <c r="AK104">
        <v>0</v>
      </c>
      <c r="AL104">
        <v>0</v>
      </c>
      <c r="AM104">
        <v>0</v>
      </c>
      <c r="AN104">
        <v>0</v>
      </c>
      <c r="AO104">
        <v>0</v>
      </c>
      <c r="AP104">
        <v>0</v>
      </c>
      <c r="AQ104">
        <v>17.36</v>
      </c>
      <c r="AR104">
        <v>7.39</v>
      </c>
      <c r="AS104">
        <v>1.17</v>
      </c>
      <c r="AT104">
        <v>0</v>
      </c>
      <c r="AU104">
        <v>8.66</v>
      </c>
      <c r="AV104">
        <v>0</v>
      </c>
      <c r="AX104">
        <v>5.55</v>
      </c>
      <c r="AY104">
        <v>13.96</v>
      </c>
      <c r="AZ104">
        <v>21.58</v>
      </c>
      <c r="BA104">
        <v>1.22</v>
      </c>
      <c r="BB104">
        <v>76.89</v>
      </c>
      <c r="BC104">
        <v>34.58</v>
      </c>
      <c r="BQ104">
        <v>189.36</v>
      </c>
      <c r="BR104">
        <v>276.12799999999999</v>
      </c>
      <c r="BS104">
        <v>111.69</v>
      </c>
      <c r="BT104">
        <v>0</v>
      </c>
      <c r="BU104">
        <v>0</v>
      </c>
      <c r="BV104">
        <v>505.55700000000002</v>
      </c>
      <c r="BW104">
        <v>948.78800000000001</v>
      </c>
      <c r="BX104">
        <v>2025.88</v>
      </c>
      <c r="BY104">
        <v>119.621</v>
      </c>
      <c r="BZ104">
        <v>4177.03</v>
      </c>
      <c r="CA104">
        <v>220.50200000000001</v>
      </c>
      <c r="CB104">
        <v>0</v>
      </c>
      <c r="CC104">
        <v>0</v>
      </c>
      <c r="CD104">
        <v>0</v>
      </c>
      <c r="CE104">
        <v>108.29</v>
      </c>
      <c r="CF104">
        <v>0</v>
      </c>
      <c r="CG104">
        <v>43.669699999999999</v>
      </c>
      <c r="CH104">
        <v>0</v>
      </c>
      <c r="CI104">
        <v>0</v>
      </c>
      <c r="CJ104">
        <v>372.46199999999999</v>
      </c>
      <c r="CK104">
        <v>0</v>
      </c>
      <c r="CL104">
        <v>0</v>
      </c>
      <c r="CM104">
        <v>0</v>
      </c>
      <c r="CN104">
        <v>0</v>
      </c>
      <c r="CO104">
        <v>0</v>
      </c>
      <c r="CP104">
        <v>0</v>
      </c>
      <c r="CQ104">
        <v>0</v>
      </c>
      <c r="CR104">
        <v>0</v>
      </c>
      <c r="CS104">
        <v>0</v>
      </c>
      <c r="CT104">
        <v>0</v>
      </c>
      <c r="CU104">
        <v>21.38</v>
      </c>
      <c r="CV104">
        <v>10.23</v>
      </c>
      <c r="CW104">
        <v>1.17</v>
      </c>
      <c r="CX104">
        <v>0</v>
      </c>
      <c r="CY104">
        <v>8.66</v>
      </c>
      <c r="CZ104">
        <v>5.55</v>
      </c>
      <c r="DA104">
        <v>14.02</v>
      </c>
      <c r="DB104">
        <v>21.58</v>
      </c>
      <c r="DC104">
        <v>1.22</v>
      </c>
      <c r="DD104">
        <v>83.81</v>
      </c>
      <c r="DE104">
        <v>41.44</v>
      </c>
      <c r="DQ104" t="s">
        <v>716</v>
      </c>
      <c r="DR104" t="s">
        <v>717</v>
      </c>
      <c r="DS104" t="s">
        <v>22</v>
      </c>
      <c r="DT104">
        <v>0.13475500000000001</v>
      </c>
      <c r="DU104">
        <v>0.13359399999999999</v>
      </c>
      <c r="DV104">
        <v>8.2567699999999995</v>
      </c>
      <c r="DW104">
        <v>16.554099999999998</v>
      </c>
      <c r="EG104">
        <v>179.28899999999999</v>
      </c>
      <c r="EH104">
        <v>212.96899999999999</v>
      </c>
      <c r="EI104">
        <v>111.69</v>
      </c>
      <c r="EJ104">
        <v>0</v>
      </c>
      <c r="EK104">
        <v>0</v>
      </c>
      <c r="EL104">
        <v>0</v>
      </c>
      <c r="EN104">
        <v>505.55700000000002</v>
      </c>
      <c r="EO104">
        <v>943.90800000000002</v>
      </c>
      <c r="EP104">
        <v>2025.88</v>
      </c>
      <c r="EQ104">
        <v>119.621</v>
      </c>
      <c r="ER104">
        <v>4098.92</v>
      </c>
      <c r="ES104">
        <v>177.005</v>
      </c>
      <c r="ET104">
        <v>0</v>
      </c>
      <c r="EU104">
        <v>0</v>
      </c>
      <c r="EV104">
        <v>0</v>
      </c>
      <c r="EW104">
        <v>108.29</v>
      </c>
      <c r="EX104">
        <v>0</v>
      </c>
      <c r="EY104">
        <v>43.669699999999999</v>
      </c>
      <c r="EZ104">
        <v>0</v>
      </c>
      <c r="FA104">
        <v>0</v>
      </c>
      <c r="FB104">
        <v>328.96499999999997</v>
      </c>
      <c r="FC104">
        <v>0</v>
      </c>
      <c r="FD104">
        <v>0</v>
      </c>
      <c r="FE104">
        <v>0</v>
      </c>
      <c r="FF104">
        <v>0</v>
      </c>
      <c r="FG104">
        <v>0</v>
      </c>
      <c r="FH104">
        <v>0</v>
      </c>
      <c r="FI104">
        <v>0</v>
      </c>
      <c r="FJ104">
        <v>0</v>
      </c>
      <c r="FK104">
        <v>0</v>
      </c>
      <c r="FL104">
        <v>0</v>
      </c>
      <c r="FM104">
        <v>17.36</v>
      </c>
      <c r="FN104">
        <v>7.39</v>
      </c>
      <c r="FO104">
        <v>1.17</v>
      </c>
      <c r="FP104">
        <v>0</v>
      </c>
      <c r="FQ104">
        <v>8.66</v>
      </c>
      <c r="FR104">
        <v>0</v>
      </c>
      <c r="FT104">
        <v>5.55</v>
      </c>
      <c r="FU104">
        <v>13.96</v>
      </c>
      <c r="FV104">
        <v>21.58</v>
      </c>
      <c r="FW104">
        <v>1.22</v>
      </c>
      <c r="FX104">
        <v>76.89</v>
      </c>
      <c r="FY104">
        <v>0</v>
      </c>
      <c r="FZ104">
        <v>0.400474</v>
      </c>
      <c r="GA104">
        <v>1.2753799999999999E-2</v>
      </c>
      <c r="GB104">
        <v>0</v>
      </c>
      <c r="GC104">
        <v>0</v>
      </c>
      <c r="GD104">
        <v>0</v>
      </c>
      <c r="GF104">
        <v>7.4915999999999996E-2</v>
      </c>
      <c r="GG104">
        <v>0.14868500000000001</v>
      </c>
      <c r="GH104">
        <v>0.25846799999999998</v>
      </c>
      <c r="GI104">
        <v>1.0530599999999999E-2</v>
      </c>
      <c r="GJ104">
        <v>0.90582700000000005</v>
      </c>
      <c r="GK104">
        <v>420.762</v>
      </c>
      <c r="GL104">
        <v>1095.06</v>
      </c>
      <c r="GM104">
        <v>111.69</v>
      </c>
      <c r="GN104">
        <v>0</v>
      </c>
      <c r="GO104">
        <v>0</v>
      </c>
      <c r="GP104">
        <v>2135</v>
      </c>
      <c r="GQ104">
        <v>930.00099999999998</v>
      </c>
      <c r="GR104">
        <v>2637.81</v>
      </c>
      <c r="GS104">
        <v>297.5</v>
      </c>
      <c r="GT104">
        <v>7627.83</v>
      </c>
      <c r="GU104">
        <v>350.15800000000002</v>
      </c>
      <c r="GV104">
        <v>0</v>
      </c>
      <c r="GW104">
        <v>0</v>
      </c>
      <c r="GX104">
        <v>0</v>
      </c>
      <c r="GY104">
        <v>162.852</v>
      </c>
      <c r="GZ104">
        <v>0</v>
      </c>
      <c r="HA104">
        <v>65.400000000000006</v>
      </c>
      <c r="HB104">
        <v>0</v>
      </c>
      <c r="HC104">
        <v>0</v>
      </c>
      <c r="HD104">
        <v>578.41</v>
      </c>
      <c r="HE104">
        <v>0</v>
      </c>
      <c r="HF104">
        <v>0</v>
      </c>
      <c r="HG104">
        <v>0</v>
      </c>
      <c r="HH104">
        <v>0</v>
      </c>
      <c r="HI104">
        <v>0</v>
      </c>
      <c r="HJ104">
        <v>0</v>
      </c>
      <c r="HK104">
        <v>0</v>
      </c>
      <c r="HL104">
        <v>0</v>
      </c>
      <c r="HM104">
        <v>0</v>
      </c>
      <c r="HN104">
        <v>0</v>
      </c>
      <c r="HO104">
        <v>34.94</v>
      </c>
      <c r="HP104">
        <v>41.16</v>
      </c>
      <c r="HQ104">
        <v>1.17</v>
      </c>
      <c r="HR104">
        <v>0</v>
      </c>
      <c r="HS104">
        <v>13.03</v>
      </c>
      <c r="HT104">
        <v>23.83</v>
      </c>
      <c r="HU104">
        <v>14.92</v>
      </c>
      <c r="HV104">
        <v>28.35</v>
      </c>
      <c r="HW104">
        <v>2.86</v>
      </c>
      <c r="HX104">
        <v>160.26</v>
      </c>
      <c r="HY104">
        <v>0</v>
      </c>
      <c r="HZ104">
        <v>2.2516400000000001</v>
      </c>
      <c r="IA104">
        <v>1.2753799999999999E-2</v>
      </c>
      <c r="IB104">
        <v>0</v>
      </c>
      <c r="IC104">
        <v>0</v>
      </c>
      <c r="ID104">
        <v>0.33579999999999999</v>
      </c>
      <c r="IE104">
        <v>0.11074100000000001</v>
      </c>
      <c r="IF104">
        <v>0.35138000000000003</v>
      </c>
      <c r="IG104">
        <v>4.1461199999999997E-3</v>
      </c>
      <c r="IH104">
        <v>3.0664600000000002</v>
      </c>
      <c r="II104">
        <v>41.843400000000003</v>
      </c>
      <c r="IJ104">
        <v>0</v>
      </c>
      <c r="IK104">
        <v>45.609200000000001</v>
      </c>
    </row>
    <row r="105" spans="1:245" x14ac:dyDescent="0.25">
      <c r="A105" s="9">
        <v>42613.708599537036</v>
      </c>
      <c r="B105" t="s">
        <v>471</v>
      </c>
      <c r="C105" t="s">
        <v>818</v>
      </c>
      <c r="G105" t="s">
        <v>104</v>
      </c>
      <c r="H105" t="s">
        <v>105</v>
      </c>
      <c r="I105">
        <v>5.05</v>
      </c>
      <c r="J105">
        <v>42.828400000000002</v>
      </c>
      <c r="K105">
        <v>179.28899999999999</v>
      </c>
      <c r="L105">
        <v>194.44</v>
      </c>
      <c r="M105">
        <v>111.69</v>
      </c>
      <c r="N105">
        <v>0</v>
      </c>
      <c r="O105">
        <v>0</v>
      </c>
      <c r="R105">
        <v>505.55700000000002</v>
      </c>
      <c r="S105">
        <v>943.90800000000002</v>
      </c>
      <c r="T105">
        <v>2025.88</v>
      </c>
      <c r="U105">
        <v>119.621</v>
      </c>
      <c r="V105">
        <v>4080.39</v>
      </c>
      <c r="W105">
        <v>208.77500000000001</v>
      </c>
      <c r="X105">
        <v>0</v>
      </c>
      <c r="Y105">
        <v>0</v>
      </c>
      <c r="Z105">
        <v>0</v>
      </c>
      <c r="AA105">
        <v>108.29</v>
      </c>
      <c r="AB105">
        <v>0</v>
      </c>
      <c r="AC105">
        <v>43.669699999999999</v>
      </c>
      <c r="AD105">
        <v>0</v>
      </c>
      <c r="AE105">
        <v>0</v>
      </c>
      <c r="AF105">
        <v>360.73500000000001</v>
      </c>
      <c r="AG105">
        <v>0</v>
      </c>
      <c r="AH105">
        <v>0</v>
      </c>
      <c r="AI105">
        <v>0</v>
      </c>
      <c r="AJ105">
        <v>0</v>
      </c>
      <c r="AK105">
        <v>0</v>
      </c>
      <c r="AL105">
        <v>0</v>
      </c>
      <c r="AM105">
        <v>0</v>
      </c>
      <c r="AN105">
        <v>0</v>
      </c>
      <c r="AO105">
        <v>0</v>
      </c>
      <c r="AP105">
        <v>0</v>
      </c>
      <c r="AQ105">
        <v>20.18</v>
      </c>
      <c r="AR105">
        <v>6.38</v>
      </c>
      <c r="AS105">
        <v>1.17</v>
      </c>
      <c r="AT105">
        <v>0</v>
      </c>
      <c r="AU105">
        <v>8.66</v>
      </c>
      <c r="AV105">
        <v>0</v>
      </c>
      <c r="AX105">
        <v>5.55</v>
      </c>
      <c r="AY105">
        <v>13.96</v>
      </c>
      <c r="AZ105">
        <v>21.58</v>
      </c>
      <c r="BA105">
        <v>1.22</v>
      </c>
      <c r="BB105">
        <v>78.7</v>
      </c>
      <c r="BC105">
        <v>36.39</v>
      </c>
      <c r="BQ105">
        <v>189.36</v>
      </c>
      <c r="BR105">
        <v>276.12799999999999</v>
      </c>
      <c r="BS105">
        <v>111.69</v>
      </c>
      <c r="BT105">
        <v>0</v>
      </c>
      <c r="BU105">
        <v>0</v>
      </c>
      <c r="BV105">
        <v>505.55700000000002</v>
      </c>
      <c r="BW105">
        <v>948.78800000000001</v>
      </c>
      <c r="BX105">
        <v>2025.88</v>
      </c>
      <c r="BY105">
        <v>119.621</v>
      </c>
      <c r="BZ105">
        <v>4177.03</v>
      </c>
      <c r="CA105">
        <v>220.50200000000001</v>
      </c>
      <c r="CB105">
        <v>0</v>
      </c>
      <c r="CC105">
        <v>0</v>
      </c>
      <c r="CD105">
        <v>0</v>
      </c>
      <c r="CE105">
        <v>108.29</v>
      </c>
      <c r="CF105">
        <v>0</v>
      </c>
      <c r="CG105">
        <v>43.669699999999999</v>
      </c>
      <c r="CH105">
        <v>0</v>
      </c>
      <c r="CI105">
        <v>0</v>
      </c>
      <c r="CJ105">
        <v>372.46199999999999</v>
      </c>
      <c r="CK105">
        <v>0</v>
      </c>
      <c r="CL105">
        <v>0</v>
      </c>
      <c r="CM105">
        <v>0</v>
      </c>
      <c r="CN105">
        <v>0</v>
      </c>
      <c r="CO105">
        <v>0</v>
      </c>
      <c r="CP105">
        <v>0</v>
      </c>
      <c r="CQ105">
        <v>0</v>
      </c>
      <c r="CR105">
        <v>0</v>
      </c>
      <c r="CS105">
        <v>0</v>
      </c>
      <c r="CT105">
        <v>0</v>
      </c>
      <c r="CU105">
        <v>21.38</v>
      </c>
      <c r="CV105">
        <v>10.23</v>
      </c>
      <c r="CW105">
        <v>1.17</v>
      </c>
      <c r="CX105">
        <v>0</v>
      </c>
      <c r="CY105">
        <v>8.66</v>
      </c>
      <c r="CZ105">
        <v>5.55</v>
      </c>
      <c r="DA105">
        <v>14.02</v>
      </c>
      <c r="DB105">
        <v>21.58</v>
      </c>
      <c r="DC105">
        <v>1.22</v>
      </c>
      <c r="DD105">
        <v>83.81</v>
      </c>
      <c r="DE105">
        <v>41.44</v>
      </c>
      <c r="DQ105" t="s">
        <v>716</v>
      </c>
      <c r="DR105" t="s">
        <v>717</v>
      </c>
      <c r="DS105" t="s">
        <v>22</v>
      </c>
      <c r="DT105">
        <v>0.19576299999999999</v>
      </c>
      <c r="DU105">
        <v>0.194602</v>
      </c>
      <c r="DV105">
        <v>6.0971299999999999</v>
      </c>
      <c r="DW105">
        <v>12.186299999999999</v>
      </c>
      <c r="EG105">
        <v>179.28899999999999</v>
      </c>
      <c r="EH105">
        <v>194.44</v>
      </c>
      <c r="EI105">
        <v>111.69</v>
      </c>
      <c r="EJ105">
        <v>0</v>
      </c>
      <c r="EK105">
        <v>0</v>
      </c>
      <c r="EL105">
        <v>0</v>
      </c>
      <c r="EN105">
        <v>505.55700000000002</v>
      </c>
      <c r="EO105">
        <v>943.90800000000002</v>
      </c>
      <c r="EP105">
        <v>2025.88</v>
      </c>
      <c r="EQ105">
        <v>119.621</v>
      </c>
      <c r="ER105">
        <v>4080.39</v>
      </c>
      <c r="ES105">
        <v>208.77500000000001</v>
      </c>
      <c r="ET105">
        <v>0</v>
      </c>
      <c r="EU105">
        <v>0</v>
      </c>
      <c r="EV105">
        <v>0</v>
      </c>
      <c r="EW105">
        <v>108.29</v>
      </c>
      <c r="EX105">
        <v>0</v>
      </c>
      <c r="EY105">
        <v>43.669699999999999</v>
      </c>
      <c r="EZ105">
        <v>0</v>
      </c>
      <c r="FA105">
        <v>0</v>
      </c>
      <c r="FB105">
        <v>360.73500000000001</v>
      </c>
      <c r="FC105">
        <v>0</v>
      </c>
      <c r="FD105">
        <v>0</v>
      </c>
      <c r="FE105">
        <v>0</v>
      </c>
      <c r="FF105">
        <v>0</v>
      </c>
      <c r="FG105">
        <v>0</v>
      </c>
      <c r="FH105">
        <v>0</v>
      </c>
      <c r="FI105">
        <v>0</v>
      </c>
      <c r="FJ105">
        <v>0</v>
      </c>
      <c r="FK105">
        <v>0</v>
      </c>
      <c r="FL105">
        <v>0</v>
      </c>
      <c r="FM105">
        <v>20.18</v>
      </c>
      <c r="FN105">
        <v>6.38</v>
      </c>
      <c r="FO105">
        <v>1.17</v>
      </c>
      <c r="FP105">
        <v>0</v>
      </c>
      <c r="FQ105">
        <v>8.66</v>
      </c>
      <c r="FR105">
        <v>0</v>
      </c>
      <c r="FT105">
        <v>5.55</v>
      </c>
      <c r="FU105">
        <v>13.96</v>
      </c>
      <c r="FV105">
        <v>21.58</v>
      </c>
      <c r="FW105">
        <v>1.22</v>
      </c>
      <c r="FX105">
        <v>78.7</v>
      </c>
      <c r="FY105">
        <v>0</v>
      </c>
      <c r="FZ105">
        <v>0.33946599999999999</v>
      </c>
      <c r="GA105">
        <v>1.2753799999999999E-2</v>
      </c>
      <c r="GB105">
        <v>0</v>
      </c>
      <c r="GC105">
        <v>0</v>
      </c>
      <c r="GD105">
        <v>0</v>
      </c>
      <c r="GF105">
        <v>7.4915999999999996E-2</v>
      </c>
      <c r="GG105">
        <v>0.14868500000000001</v>
      </c>
      <c r="GH105">
        <v>0.25846799999999998</v>
      </c>
      <c r="GI105">
        <v>1.0530599999999999E-2</v>
      </c>
      <c r="GJ105">
        <v>0.84481899999999999</v>
      </c>
      <c r="GK105">
        <v>420.762</v>
      </c>
      <c r="GL105">
        <v>1095.06</v>
      </c>
      <c r="GM105">
        <v>111.69</v>
      </c>
      <c r="GN105">
        <v>0</v>
      </c>
      <c r="GO105">
        <v>0</v>
      </c>
      <c r="GP105">
        <v>2135</v>
      </c>
      <c r="GQ105">
        <v>930.00099999999998</v>
      </c>
      <c r="GR105">
        <v>2637.81</v>
      </c>
      <c r="GS105">
        <v>297.5</v>
      </c>
      <c r="GT105">
        <v>7627.83</v>
      </c>
      <c r="GU105">
        <v>350.15800000000002</v>
      </c>
      <c r="GV105">
        <v>0</v>
      </c>
      <c r="GW105">
        <v>0</v>
      </c>
      <c r="GX105">
        <v>0</v>
      </c>
      <c r="GY105">
        <v>162.852</v>
      </c>
      <c r="GZ105">
        <v>0</v>
      </c>
      <c r="HA105">
        <v>65.400000000000006</v>
      </c>
      <c r="HB105">
        <v>0</v>
      </c>
      <c r="HC105">
        <v>0</v>
      </c>
      <c r="HD105">
        <v>578.41</v>
      </c>
      <c r="HE105">
        <v>0</v>
      </c>
      <c r="HF105">
        <v>0</v>
      </c>
      <c r="HG105">
        <v>0</v>
      </c>
      <c r="HH105">
        <v>0</v>
      </c>
      <c r="HI105">
        <v>0</v>
      </c>
      <c r="HJ105">
        <v>0</v>
      </c>
      <c r="HK105">
        <v>0</v>
      </c>
      <c r="HL105">
        <v>0</v>
      </c>
      <c r="HM105">
        <v>0</v>
      </c>
      <c r="HN105">
        <v>0</v>
      </c>
      <c r="HO105">
        <v>34.94</v>
      </c>
      <c r="HP105">
        <v>41.16</v>
      </c>
      <c r="HQ105">
        <v>1.17</v>
      </c>
      <c r="HR105">
        <v>0</v>
      </c>
      <c r="HS105">
        <v>13.03</v>
      </c>
      <c r="HT105">
        <v>23.83</v>
      </c>
      <c r="HU105">
        <v>14.92</v>
      </c>
      <c r="HV105">
        <v>28.35</v>
      </c>
      <c r="HW105">
        <v>2.86</v>
      </c>
      <c r="HX105">
        <v>160.26</v>
      </c>
      <c r="HY105">
        <v>0</v>
      </c>
      <c r="HZ105">
        <v>2.2516400000000001</v>
      </c>
      <c r="IA105">
        <v>1.2753799999999999E-2</v>
      </c>
      <c r="IB105">
        <v>0</v>
      </c>
      <c r="IC105">
        <v>0</v>
      </c>
      <c r="ID105">
        <v>0.33579999999999999</v>
      </c>
      <c r="IE105">
        <v>0.11074100000000001</v>
      </c>
      <c r="IF105">
        <v>0.35138000000000003</v>
      </c>
      <c r="IG105">
        <v>4.1461199999999997E-3</v>
      </c>
      <c r="IH105">
        <v>3.0664600000000002</v>
      </c>
      <c r="II105">
        <v>42.828400000000002</v>
      </c>
      <c r="IJ105">
        <v>0</v>
      </c>
      <c r="IK105">
        <v>45.609200000000001</v>
      </c>
    </row>
    <row r="106" spans="1:245" x14ac:dyDescent="0.25">
      <c r="A106" s="9">
        <v>42613.708634259259</v>
      </c>
      <c r="B106" t="s">
        <v>472</v>
      </c>
      <c r="C106" t="s">
        <v>819</v>
      </c>
      <c r="G106" t="s">
        <v>104</v>
      </c>
      <c r="H106" t="s">
        <v>134</v>
      </c>
      <c r="I106">
        <v>-0.40000200000000002</v>
      </c>
      <c r="J106">
        <v>45.816000000000003</v>
      </c>
      <c r="K106">
        <v>179.44</v>
      </c>
      <c r="L106">
        <v>236.42500000000001</v>
      </c>
      <c r="M106">
        <v>111.69</v>
      </c>
      <c r="N106">
        <v>0</v>
      </c>
      <c r="O106">
        <v>0</v>
      </c>
      <c r="R106">
        <v>505.55700000000002</v>
      </c>
      <c r="S106">
        <v>947.69799999999998</v>
      </c>
      <c r="T106">
        <v>2025.88</v>
      </c>
      <c r="U106">
        <v>119.621</v>
      </c>
      <c r="V106">
        <v>4126.3100000000004</v>
      </c>
      <c r="W106">
        <v>208.95099999999999</v>
      </c>
      <c r="X106">
        <v>0</v>
      </c>
      <c r="Y106">
        <v>0</v>
      </c>
      <c r="Z106">
        <v>0</v>
      </c>
      <c r="AA106">
        <v>108.29</v>
      </c>
      <c r="AB106">
        <v>0</v>
      </c>
      <c r="AC106">
        <v>43.669699999999999</v>
      </c>
      <c r="AD106">
        <v>0</v>
      </c>
      <c r="AE106">
        <v>0</v>
      </c>
      <c r="AF106">
        <v>360.91</v>
      </c>
      <c r="AG106">
        <v>0</v>
      </c>
      <c r="AH106">
        <v>0</v>
      </c>
      <c r="AI106">
        <v>0</v>
      </c>
      <c r="AJ106">
        <v>0</v>
      </c>
      <c r="AK106">
        <v>0</v>
      </c>
      <c r="AL106">
        <v>0</v>
      </c>
      <c r="AM106">
        <v>0</v>
      </c>
      <c r="AN106">
        <v>0</v>
      </c>
      <c r="AO106">
        <v>0</v>
      </c>
      <c r="AP106">
        <v>0</v>
      </c>
      <c r="AQ106">
        <v>20.2</v>
      </c>
      <c r="AR106">
        <v>11.81</v>
      </c>
      <c r="AS106">
        <v>1.17</v>
      </c>
      <c r="AT106">
        <v>0</v>
      </c>
      <c r="AU106">
        <v>8.66</v>
      </c>
      <c r="AV106">
        <v>0</v>
      </c>
      <c r="AX106">
        <v>5.55</v>
      </c>
      <c r="AY106">
        <v>14</v>
      </c>
      <c r="AZ106">
        <v>21.58</v>
      </c>
      <c r="BA106">
        <v>1.22</v>
      </c>
      <c r="BB106">
        <v>84.19</v>
      </c>
      <c r="BC106">
        <v>41.84</v>
      </c>
      <c r="BQ106">
        <v>189.36</v>
      </c>
      <c r="BR106">
        <v>276.12799999999999</v>
      </c>
      <c r="BS106">
        <v>111.69</v>
      </c>
      <c r="BT106">
        <v>0</v>
      </c>
      <c r="BU106">
        <v>0</v>
      </c>
      <c r="BV106">
        <v>505.55700000000002</v>
      </c>
      <c r="BW106">
        <v>948.78800000000001</v>
      </c>
      <c r="BX106">
        <v>2025.88</v>
      </c>
      <c r="BY106">
        <v>119.621</v>
      </c>
      <c r="BZ106">
        <v>4177.03</v>
      </c>
      <c r="CA106">
        <v>220.50200000000001</v>
      </c>
      <c r="CB106">
        <v>0</v>
      </c>
      <c r="CC106">
        <v>0</v>
      </c>
      <c r="CD106">
        <v>0</v>
      </c>
      <c r="CE106">
        <v>108.29</v>
      </c>
      <c r="CF106">
        <v>0</v>
      </c>
      <c r="CG106">
        <v>43.669699999999999</v>
      </c>
      <c r="CH106">
        <v>0</v>
      </c>
      <c r="CI106">
        <v>0</v>
      </c>
      <c r="CJ106">
        <v>372.46199999999999</v>
      </c>
      <c r="CK106">
        <v>0</v>
      </c>
      <c r="CL106">
        <v>0</v>
      </c>
      <c r="CM106">
        <v>0</v>
      </c>
      <c r="CN106">
        <v>0</v>
      </c>
      <c r="CO106">
        <v>0</v>
      </c>
      <c r="CP106">
        <v>0</v>
      </c>
      <c r="CQ106">
        <v>0</v>
      </c>
      <c r="CR106">
        <v>0</v>
      </c>
      <c r="CS106">
        <v>0</v>
      </c>
      <c r="CT106">
        <v>0</v>
      </c>
      <c r="CU106">
        <v>21.38</v>
      </c>
      <c r="CV106">
        <v>10.23</v>
      </c>
      <c r="CW106">
        <v>1.17</v>
      </c>
      <c r="CX106">
        <v>0</v>
      </c>
      <c r="CY106">
        <v>8.66</v>
      </c>
      <c r="CZ106">
        <v>5.55</v>
      </c>
      <c r="DA106">
        <v>14.02</v>
      </c>
      <c r="DB106">
        <v>21.58</v>
      </c>
      <c r="DC106">
        <v>1.22</v>
      </c>
      <c r="DD106">
        <v>83.81</v>
      </c>
      <c r="DE106">
        <v>41.44</v>
      </c>
      <c r="DQ106" t="s">
        <v>716</v>
      </c>
      <c r="DR106" t="s">
        <v>717</v>
      </c>
      <c r="DS106" t="s">
        <v>22</v>
      </c>
      <c r="DT106">
        <v>-0.19195999999999999</v>
      </c>
      <c r="DU106">
        <v>-0.19236</v>
      </c>
      <c r="DV106">
        <v>-0.45341199999999998</v>
      </c>
      <c r="DW106">
        <v>-0.96525499999999997</v>
      </c>
      <c r="EG106">
        <v>179.44</v>
      </c>
      <c r="EH106">
        <v>236.42500000000001</v>
      </c>
      <c r="EI106">
        <v>111.69</v>
      </c>
      <c r="EJ106">
        <v>0</v>
      </c>
      <c r="EK106">
        <v>0</v>
      </c>
      <c r="EL106">
        <v>0</v>
      </c>
      <c r="EN106">
        <v>505.55700000000002</v>
      </c>
      <c r="EO106">
        <v>947.69799999999998</v>
      </c>
      <c r="EP106">
        <v>2025.88</v>
      </c>
      <c r="EQ106">
        <v>119.621</v>
      </c>
      <c r="ER106">
        <v>4126.3100000000004</v>
      </c>
      <c r="ES106">
        <v>208.95099999999999</v>
      </c>
      <c r="ET106">
        <v>0</v>
      </c>
      <c r="EU106">
        <v>0</v>
      </c>
      <c r="EV106">
        <v>0</v>
      </c>
      <c r="EW106">
        <v>108.29</v>
      </c>
      <c r="EX106">
        <v>0</v>
      </c>
      <c r="EY106">
        <v>43.669699999999999</v>
      </c>
      <c r="EZ106">
        <v>0</v>
      </c>
      <c r="FA106">
        <v>0</v>
      </c>
      <c r="FB106">
        <v>360.91</v>
      </c>
      <c r="FC106">
        <v>0</v>
      </c>
      <c r="FD106">
        <v>0</v>
      </c>
      <c r="FE106">
        <v>0</v>
      </c>
      <c r="FF106">
        <v>0</v>
      </c>
      <c r="FG106">
        <v>0</v>
      </c>
      <c r="FH106">
        <v>0</v>
      </c>
      <c r="FI106">
        <v>0</v>
      </c>
      <c r="FJ106">
        <v>0</v>
      </c>
      <c r="FK106">
        <v>0</v>
      </c>
      <c r="FL106">
        <v>0</v>
      </c>
      <c r="FM106">
        <v>20.2</v>
      </c>
      <c r="FN106">
        <v>11.81</v>
      </c>
      <c r="FO106">
        <v>1.17</v>
      </c>
      <c r="FP106">
        <v>0</v>
      </c>
      <c r="FQ106">
        <v>8.66</v>
      </c>
      <c r="FR106">
        <v>0</v>
      </c>
      <c r="FT106">
        <v>5.55</v>
      </c>
      <c r="FU106">
        <v>14</v>
      </c>
      <c r="FV106">
        <v>21.58</v>
      </c>
      <c r="FW106">
        <v>1.22</v>
      </c>
      <c r="FX106">
        <v>84.19</v>
      </c>
      <c r="FY106">
        <v>0</v>
      </c>
      <c r="FZ106">
        <v>0.72642799999999996</v>
      </c>
      <c r="GA106">
        <v>1.2753799999999999E-2</v>
      </c>
      <c r="GB106">
        <v>0</v>
      </c>
      <c r="GC106">
        <v>0</v>
      </c>
      <c r="GD106">
        <v>0</v>
      </c>
      <c r="GF106">
        <v>7.4915999999999996E-2</v>
      </c>
      <c r="GG106">
        <v>0.149446</v>
      </c>
      <c r="GH106">
        <v>0.25846799999999998</v>
      </c>
      <c r="GI106">
        <v>1.0530599999999999E-2</v>
      </c>
      <c r="GJ106">
        <v>1.23254</v>
      </c>
      <c r="GK106">
        <v>420.762</v>
      </c>
      <c r="GL106">
        <v>1095.06</v>
      </c>
      <c r="GM106">
        <v>111.69</v>
      </c>
      <c r="GN106">
        <v>0</v>
      </c>
      <c r="GO106">
        <v>0</v>
      </c>
      <c r="GP106">
        <v>2135</v>
      </c>
      <c r="GQ106">
        <v>930.00099999999998</v>
      </c>
      <c r="GR106">
        <v>2637.81</v>
      </c>
      <c r="GS106">
        <v>297.5</v>
      </c>
      <c r="GT106">
        <v>7627.83</v>
      </c>
      <c r="GU106">
        <v>350.15800000000002</v>
      </c>
      <c r="GV106">
        <v>0</v>
      </c>
      <c r="GW106">
        <v>0</v>
      </c>
      <c r="GX106">
        <v>0</v>
      </c>
      <c r="GY106">
        <v>162.852</v>
      </c>
      <c r="GZ106">
        <v>0</v>
      </c>
      <c r="HA106">
        <v>65.400000000000006</v>
      </c>
      <c r="HB106">
        <v>0</v>
      </c>
      <c r="HC106">
        <v>0</v>
      </c>
      <c r="HD106">
        <v>578.41</v>
      </c>
      <c r="HE106">
        <v>0</v>
      </c>
      <c r="HF106">
        <v>0</v>
      </c>
      <c r="HG106">
        <v>0</v>
      </c>
      <c r="HH106">
        <v>0</v>
      </c>
      <c r="HI106">
        <v>0</v>
      </c>
      <c r="HJ106">
        <v>0</v>
      </c>
      <c r="HK106">
        <v>0</v>
      </c>
      <c r="HL106">
        <v>0</v>
      </c>
      <c r="HM106">
        <v>0</v>
      </c>
      <c r="HN106">
        <v>0</v>
      </c>
      <c r="HO106">
        <v>34.94</v>
      </c>
      <c r="HP106">
        <v>41.16</v>
      </c>
      <c r="HQ106">
        <v>1.17</v>
      </c>
      <c r="HR106">
        <v>0</v>
      </c>
      <c r="HS106">
        <v>13.03</v>
      </c>
      <c r="HT106">
        <v>23.83</v>
      </c>
      <c r="HU106">
        <v>14.92</v>
      </c>
      <c r="HV106">
        <v>28.35</v>
      </c>
      <c r="HW106">
        <v>2.86</v>
      </c>
      <c r="HX106">
        <v>160.26</v>
      </c>
      <c r="HY106">
        <v>0</v>
      </c>
      <c r="HZ106">
        <v>2.2516400000000001</v>
      </c>
      <c r="IA106">
        <v>1.2753799999999999E-2</v>
      </c>
      <c r="IB106">
        <v>0</v>
      </c>
      <c r="IC106">
        <v>0</v>
      </c>
      <c r="ID106">
        <v>0.33579999999999999</v>
      </c>
      <c r="IE106">
        <v>0.11074100000000001</v>
      </c>
      <c r="IF106">
        <v>0.35138000000000003</v>
      </c>
      <c r="IG106">
        <v>4.1461199999999997E-3</v>
      </c>
      <c r="IH106">
        <v>3.0664600000000002</v>
      </c>
      <c r="II106">
        <v>45.816000000000003</v>
      </c>
      <c r="IJ106">
        <v>0</v>
      </c>
      <c r="IK106">
        <v>45.609200000000001</v>
      </c>
    </row>
    <row r="107" spans="1:245" x14ac:dyDescent="0.25">
      <c r="A107" s="9">
        <v>42613.708622685182</v>
      </c>
      <c r="B107" t="s">
        <v>473</v>
      </c>
      <c r="C107" t="s">
        <v>820</v>
      </c>
      <c r="G107" t="s">
        <v>104</v>
      </c>
      <c r="H107" t="s">
        <v>105</v>
      </c>
      <c r="I107">
        <v>4.62</v>
      </c>
      <c r="J107">
        <v>43.062399999999997</v>
      </c>
      <c r="K107">
        <v>175.71600000000001</v>
      </c>
      <c r="L107">
        <v>209.62200000000001</v>
      </c>
      <c r="M107">
        <v>111.69</v>
      </c>
      <c r="N107">
        <v>0</v>
      </c>
      <c r="O107">
        <v>0</v>
      </c>
      <c r="R107">
        <v>505.55700000000002</v>
      </c>
      <c r="S107">
        <v>943.89099999999996</v>
      </c>
      <c r="T107">
        <v>2025.88</v>
      </c>
      <c r="U107">
        <v>119.621</v>
      </c>
      <c r="V107">
        <v>4091.98</v>
      </c>
      <c r="W107">
        <v>204.614</v>
      </c>
      <c r="X107">
        <v>0</v>
      </c>
      <c r="Y107">
        <v>0</v>
      </c>
      <c r="Z107">
        <v>0</v>
      </c>
      <c r="AA107">
        <v>108.29</v>
      </c>
      <c r="AB107">
        <v>0</v>
      </c>
      <c r="AC107">
        <v>43.669699999999999</v>
      </c>
      <c r="AD107">
        <v>0</v>
      </c>
      <c r="AE107">
        <v>0</v>
      </c>
      <c r="AF107">
        <v>356.57400000000001</v>
      </c>
      <c r="AG107">
        <v>0</v>
      </c>
      <c r="AH107">
        <v>0</v>
      </c>
      <c r="AI107">
        <v>0</v>
      </c>
      <c r="AJ107">
        <v>0</v>
      </c>
      <c r="AK107">
        <v>0</v>
      </c>
      <c r="AL107">
        <v>0</v>
      </c>
      <c r="AM107">
        <v>0</v>
      </c>
      <c r="AN107">
        <v>0</v>
      </c>
      <c r="AO107">
        <v>0</v>
      </c>
      <c r="AP107">
        <v>0</v>
      </c>
      <c r="AQ107">
        <v>19.78</v>
      </c>
      <c r="AR107">
        <v>7.21</v>
      </c>
      <c r="AS107">
        <v>1.17</v>
      </c>
      <c r="AT107">
        <v>0</v>
      </c>
      <c r="AU107">
        <v>8.66</v>
      </c>
      <c r="AV107">
        <v>0</v>
      </c>
      <c r="AX107">
        <v>5.55</v>
      </c>
      <c r="AY107">
        <v>13.96</v>
      </c>
      <c r="AZ107">
        <v>21.58</v>
      </c>
      <c r="BA107">
        <v>1.22</v>
      </c>
      <c r="BB107">
        <v>79.13</v>
      </c>
      <c r="BC107">
        <v>36.82</v>
      </c>
      <c r="BQ107">
        <v>189.36</v>
      </c>
      <c r="BR107">
        <v>276.12799999999999</v>
      </c>
      <c r="BS107">
        <v>111.69</v>
      </c>
      <c r="BT107">
        <v>0</v>
      </c>
      <c r="BU107">
        <v>0</v>
      </c>
      <c r="BV107">
        <v>505.55700000000002</v>
      </c>
      <c r="BW107">
        <v>948.78800000000001</v>
      </c>
      <c r="BX107">
        <v>2025.88</v>
      </c>
      <c r="BY107">
        <v>119.621</v>
      </c>
      <c r="BZ107">
        <v>4177.03</v>
      </c>
      <c r="CA107">
        <v>220.50200000000001</v>
      </c>
      <c r="CB107">
        <v>0</v>
      </c>
      <c r="CC107">
        <v>0</v>
      </c>
      <c r="CD107">
        <v>0</v>
      </c>
      <c r="CE107">
        <v>108.29</v>
      </c>
      <c r="CF107">
        <v>0</v>
      </c>
      <c r="CG107">
        <v>43.669699999999999</v>
      </c>
      <c r="CH107">
        <v>0</v>
      </c>
      <c r="CI107">
        <v>0</v>
      </c>
      <c r="CJ107">
        <v>372.46199999999999</v>
      </c>
      <c r="CK107">
        <v>0</v>
      </c>
      <c r="CL107">
        <v>0</v>
      </c>
      <c r="CM107">
        <v>0</v>
      </c>
      <c r="CN107">
        <v>0</v>
      </c>
      <c r="CO107">
        <v>0</v>
      </c>
      <c r="CP107">
        <v>0</v>
      </c>
      <c r="CQ107">
        <v>0</v>
      </c>
      <c r="CR107">
        <v>0</v>
      </c>
      <c r="CS107">
        <v>0</v>
      </c>
      <c r="CT107">
        <v>0</v>
      </c>
      <c r="CU107">
        <v>21.38</v>
      </c>
      <c r="CV107">
        <v>10.23</v>
      </c>
      <c r="CW107">
        <v>1.17</v>
      </c>
      <c r="CX107">
        <v>0</v>
      </c>
      <c r="CY107">
        <v>8.66</v>
      </c>
      <c r="CZ107">
        <v>5.55</v>
      </c>
      <c r="DA107">
        <v>14.02</v>
      </c>
      <c r="DB107">
        <v>21.58</v>
      </c>
      <c r="DC107">
        <v>1.22</v>
      </c>
      <c r="DD107">
        <v>83.81</v>
      </c>
      <c r="DE107">
        <v>41.44</v>
      </c>
      <c r="DQ107" t="s">
        <v>716</v>
      </c>
      <c r="DR107" t="s">
        <v>717</v>
      </c>
      <c r="DS107" t="s">
        <v>22</v>
      </c>
      <c r="DT107">
        <v>0.14579700000000001</v>
      </c>
      <c r="DU107">
        <v>0.14463699999999999</v>
      </c>
      <c r="DV107">
        <v>5.58406</v>
      </c>
      <c r="DW107">
        <v>11.1486</v>
      </c>
      <c r="EG107">
        <v>175.71600000000001</v>
      </c>
      <c r="EH107">
        <v>209.62200000000001</v>
      </c>
      <c r="EI107">
        <v>111.69</v>
      </c>
      <c r="EJ107">
        <v>0</v>
      </c>
      <c r="EK107">
        <v>0</v>
      </c>
      <c r="EL107">
        <v>0</v>
      </c>
      <c r="EN107">
        <v>505.55700000000002</v>
      </c>
      <c r="EO107">
        <v>943.89099999999996</v>
      </c>
      <c r="EP107">
        <v>2025.88</v>
      </c>
      <c r="EQ107">
        <v>119.621</v>
      </c>
      <c r="ER107">
        <v>4091.98</v>
      </c>
      <c r="ES107">
        <v>204.614</v>
      </c>
      <c r="ET107">
        <v>0</v>
      </c>
      <c r="EU107">
        <v>0</v>
      </c>
      <c r="EV107">
        <v>0</v>
      </c>
      <c r="EW107">
        <v>108.29</v>
      </c>
      <c r="EX107">
        <v>0</v>
      </c>
      <c r="EY107">
        <v>43.669699999999999</v>
      </c>
      <c r="EZ107">
        <v>0</v>
      </c>
      <c r="FA107">
        <v>0</v>
      </c>
      <c r="FB107">
        <v>356.57400000000001</v>
      </c>
      <c r="FC107">
        <v>0</v>
      </c>
      <c r="FD107">
        <v>0</v>
      </c>
      <c r="FE107">
        <v>0</v>
      </c>
      <c r="FF107">
        <v>0</v>
      </c>
      <c r="FG107">
        <v>0</v>
      </c>
      <c r="FH107">
        <v>0</v>
      </c>
      <c r="FI107">
        <v>0</v>
      </c>
      <c r="FJ107">
        <v>0</v>
      </c>
      <c r="FK107">
        <v>0</v>
      </c>
      <c r="FL107">
        <v>0</v>
      </c>
      <c r="FM107">
        <v>19.78</v>
      </c>
      <c r="FN107">
        <v>7.21</v>
      </c>
      <c r="FO107">
        <v>1.17</v>
      </c>
      <c r="FP107">
        <v>0</v>
      </c>
      <c r="FQ107">
        <v>8.66</v>
      </c>
      <c r="FR107">
        <v>0</v>
      </c>
      <c r="FT107">
        <v>5.55</v>
      </c>
      <c r="FU107">
        <v>13.96</v>
      </c>
      <c r="FV107">
        <v>21.58</v>
      </c>
      <c r="FW107">
        <v>1.22</v>
      </c>
      <c r="FX107">
        <v>79.13</v>
      </c>
      <c r="FY107">
        <v>0</v>
      </c>
      <c r="FZ107">
        <v>0.38943100000000003</v>
      </c>
      <c r="GA107">
        <v>1.2753799999999999E-2</v>
      </c>
      <c r="GB107">
        <v>0</v>
      </c>
      <c r="GC107">
        <v>0</v>
      </c>
      <c r="GD107">
        <v>0</v>
      </c>
      <c r="GF107">
        <v>7.4915999999999996E-2</v>
      </c>
      <c r="GG107">
        <v>0.14868600000000001</v>
      </c>
      <c r="GH107">
        <v>0.25846799999999998</v>
      </c>
      <c r="GI107">
        <v>1.0530599999999999E-2</v>
      </c>
      <c r="GJ107">
        <v>0.89478500000000005</v>
      </c>
      <c r="GK107">
        <v>420.762</v>
      </c>
      <c r="GL107">
        <v>1095.06</v>
      </c>
      <c r="GM107">
        <v>111.69</v>
      </c>
      <c r="GN107">
        <v>0</v>
      </c>
      <c r="GO107">
        <v>0</v>
      </c>
      <c r="GP107">
        <v>2135</v>
      </c>
      <c r="GQ107">
        <v>930.00099999999998</v>
      </c>
      <c r="GR107">
        <v>2637.81</v>
      </c>
      <c r="GS107">
        <v>297.5</v>
      </c>
      <c r="GT107">
        <v>7627.83</v>
      </c>
      <c r="GU107">
        <v>350.15800000000002</v>
      </c>
      <c r="GV107">
        <v>0</v>
      </c>
      <c r="GW107">
        <v>0</v>
      </c>
      <c r="GX107">
        <v>0</v>
      </c>
      <c r="GY107">
        <v>162.852</v>
      </c>
      <c r="GZ107">
        <v>0</v>
      </c>
      <c r="HA107">
        <v>65.400000000000006</v>
      </c>
      <c r="HB107">
        <v>0</v>
      </c>
      <c r="HC107">
        <v>0</v>
      </c>
      <c r="HD107">
        <v>578.41</v>
      </c>
      <c r="HE107">
        <v>0</v>
      </c>
      <c r="HF107">
        <v>0</v>
      </c>
      <c r="HG107">
        <v>0</v>
      </c>
      <c r="HH107">
        <v>0</v>
      </c>
      <c r="HI107">
        <v>0</v>
      </c>
      <c r="HJ107">
        <v>0</v>
      </c>
      <c r="HK107">
        <v>0</v>
      </c>
      <c r="HL107">
        <v>0</v>
      </c>
      <c r="HM107">
        <v>0</v>
      </c>
      <c r="HN107">
        <v>0</v>
      </c>
      <c r="HO107">
        <v>34.94</v>
      </c>
      <c r="HP107">
        <v>41.16</v>
      </c>
      <c r="HQ107">
        <v>1.17</v>
      </c>
      <c r="HR107">
        <v>0</v>
      </c>
      <c r="HS107">
        <v>13.03</v>
      </c>
      <c r="HT107">
        <v>23.83</v>
      </c>
      <c r="HU107">
        <v>14.92</v>
      </c>
      <c r="HV107">
        <v>28.35</v>
      </c>
      <c r="HW107">
        <v>2.86</v>
      </c>
      <c r="HX107">
        <v>160.26</v>
      </c>
      <c r="HY107">
        <v>0</v>
      </c>
      <c r="HZ107">
        <v>2.2516400000000001</v>
      </c>
      <c r="IA107">
        <v>1.2753799999999999E-2</v>
      </c>
      <c r="IB107">
        <v>0</v>
      </c>
      <c r="IC107">
        <v>0</v>
      </c>
      <c r="ID107">
        <v>0.33579999999999999</v>
      </c>
      <c r="IE107">
        <v>0.11074100000000001</v>
      </c>
      <c r="IF107">
        <v>0.35138000000000003</v>
      </c>
      <c r="IG107">
        <v>4.1461199999999997E-3</v>
      </c>
      <c r="IH107">
        <v>3.0664600000000002</v>
      </c>
      <c r="II107">
        <v>43.062399999999997</v>
      </c>
      <c r="IJ107">
        <v>0</v>
      </c>
      <c r="IK107">
        <v>45.609200000000001</v>
      </c>
    </row>
    <row r="108" spans="1:245" x14ac:dyDescent="0.25">
      <c r="A108" s="9">
        <v>42613.708622685182</v>
      </c>
      <c r="B108" t="s">
        <v>474</v>
      </c>
      <c r="C108" t="s">
        <v>821</v>
      </c>
      <c r="G108" t="s">
        <v>104</v>
      </c>
      <c r="H108" t="s">
        <v>105</v>
      </c>
      <c r="I108">
        <v>8.41</v>
      </c>
      <c r="J108">
        <v>40.994399999999999</v>
      </c>
      <c r="K108">
        <v>156.64699999999999</v>
      </c>
      <c r="L108">
        <v>177.34</v>
      </c>
      <c r="M108">
        <v>111.69</v>
      </c>
      <c r="N108">
        <v>0</v>
      </c>
      <c r="O108">
        <v>0</v>
      </c>
      <c r="R108">
        <v>505.55700000000002</v>
      </c>
      <c r="S108">
        <v>943.28700000000003</v>
      </c>
      <c r="T108">
        <v>2025.88</v>
      </c>
      <c r="U108">
        <v>119.621</v>
      </c>
      <c r="V108">
        <v>4040.03</v>
      </c>
      <c r="W108">
        <v>182.40899999999999</v>
      </c>
      <c r="X108">
        <v>0</v>
      </c>
      <c r="Y108">
        <v>0</v>
      </c>
      <c r="Z108">
        <v>0</v>
      </c>
      <c r="AA108">
        <v>108.29</v>
      </c>
      <c r="AB108">
        <v>0</v>
      </c>
      <c r="AC108">
        <v>43.669699999999999</v>
      </c>
      <c r="AD108">
        <v>0</v>
      </c>
      <c r="AE108">
        <v>0</v>
      </c>
      <c r="AF108">
        <v>334.36900000000003</v>
      </c>
      <c r="AG108">
        <v>0</v>
      </c>
      <c r="AH108">
        <v>0</v>
      </c>
      <c r="AI108">
        <v>0</v>
      </c>
      <c r="AJ108">
        <v>0</v>
      </c>
      <c r="AK108">
        <v>0</v>
      </c>
      <c r="AL108">
        <v>0</v>
      </c>
      <c r="AM108">
        <v>0</v>
      </c>
      <c r="AN108">
        <v>0</v>
      </c>
      <c r="AO108">
        <v>0</v>
      </c>
      <c r="AP108">
        <v>0</v>
      </c>
      <c r="AQ108">
        <v>17.63</v>
      </c>
      <c r="AR108">
        <v>5.57</v>
      </c>
      <c r="AS108">
        <v>1.17</v>
      </c>
      <c r="AT108">
        <v>0</v>
      </c>
      <c r="AU108">
        <v>8.66</v>
      </c>
      <c r="AV108">
        <v>0</v>
      </c>
      <c r="AX108">
        <v>5.55</v>
      </c>
      <c r="AY108">
        <v>13.95</v>
      </c>
      <c r="AZ108">
        <v>21.58</v>
      </c>
      <c r="BA108">
        <v>1.22</v>
      </c>
      <c r="BB108">
        <v>75.33</v>
      </c>
      <c r="BC108">
        <v>33.03</v>
      </c>
      <c r="BQ108">
        <v>189.36</v>
      </c>
      <c r="BR108">
        <v>276.12799999999999</v>
      </c>
      <c r="BS108">
        <v>111.69</v>
      </c>
      <c r="BT108">
        <v>0</v>
      </c>
      <c r="BU108">
        <v>0</v>
      </c>
      <c r="BV108">
        <v>505.55700000000002</v>
      </c>
      <c r="BW108">
        <v>948.78800000000001</v>
      </c>
      <c r="BX108">
        <v>2025.88</v>
      </c>
      <c r="BY108">
        <v>119.621</v>
      </c>
      <c r="BZ108">
        <v>4177.03</v>
      </c>
      <c r="CA108">
        <v>220.50200000000001</v>
      </c>
      <c r="CB108">
        <v>0</v>
      </c>
      <c r="CC108">
        <v>0</v>
      </c>
      <c r="CD108">
        <v>0</v>
      </c>
      <c r="CE108">
        <v>108.29</v>
      </c>
      <c r="CF108">
        <v>0</v>
      </c>
      <c r="CG108">
        <v>43.669699999999999</v>
      </c>
      <c r="CH108">
        <v>0</v>
      </c>
      <c r="CI108">
        <v>0</v>
      </c>
      <c r="CJ108">
        <v>372.46199999999999</v>
      </c>
      <c r="CK108">
        <v>0</v>
      </c>
      <c r="CL108">
        <v>0</v>
      </c>
      <c r="CM108">
        <v>0</v>
      </c>
      <c r="CN108">
        <v>0</v>
      </c>
      <c r="CO108">
        <v>0</v>
      </c>
      <c r="CP108">
        <v>0</v>
      </c>
      <c r="CQ108">
        <v>0</v>
      </c>
      <c r="CR108">
        <v>0</v>
      </c>
      <c r="CS108">
        <v>0</v>
      </c>
      <c r="CT108">
        <v>0</v>
      </c>
      <c r="CU108">
        <v>21.38</v>
      </c>
      <c r="CV108">
        <v>10.23</v>
      </c>
      <c r="CW108">
        <v>1.17</v>
      </c>
      <c r="CX108">
        <v>0</v>
      </c>
      <c r="CY108">
        <v>8.66</v>
      </c>
      <c r="CZ108">
        <v>5.55</v>
      </c>
      <c r="DA108">
        <v>14.02</v>
      </c>
      <c r="DB108">
        <v>21.58</v>
      </c>
      <c r="DC108">
        <v>1.22</v>
      </c>
      <c r="DD108">
        <v>83.81</v>
      </c>
      <c r="DE108">
        <v>41.44</v>
      </c>
      <c r="DQ108" t="s">
        <v>716</v>
      </c>
      <c r="DR108" t="s">
        <v>717</v>
      </c>
      <c r="DS108" t="s">
        <v>22</v>
      </c>
      <c r="DT108">
        <v>0.24025199999999999</v>
      </c>
      <c r="DU108">
        <v>0.23893200000000001</v>
      </c>
      <c r="DV108">
        <v>10.1181</v>
      </c>
      <c r="DW108">
        <v>20.2944</v>
      </c>
      <c r="EG108">
        <v>156.64699999999999</v>
      </c>
      <c r="EH108">
        <v>177.34</v>
      </c>
      <c r="EI108">
        <v>111.69</v>
      </c>
      <c r="EJ108">
        <v>0</v>
      </c>
      <c r="EK108">
        <v>0</v>
      </c>
      <c r="EL108">
        <v>0</v>
      </c>
      <c r="EN108">
        <v>505.55700000000002</v>
      </c>
      <c r="EO108">
        <v>943.28700000000003</v>
      </c>
      <c r="EP108">
        <v>2025.88</v>
      </c>
      <c r="EQ108">
        <v>119.621</v>
      </c>
      <c r="ER108">
        <v>4040.03</v>
      </c>
      <c r="ES108">
        <v>182.40899999999999</v>
      </c>
      <c r="ET108">
        <v>0</v>
      </c>
      <c r="EU108">
        <v>0</v>
      </c>
      <c r="EV108">
        <v>0</v>
      </c>
      <c r="EW108">
        <v>108.29</v>
      </c>
      <c r="EX108">
        <v>0</v>
      </c>
      <c r="EY108">
        <v>43.669699999999999</v>
      </c>
      <c r="EZ108">
        <v>0</v>
      </c>
      <c r="FA108">
        <v>0</v>
      </c>
      <c r="FB108">
        <v>334.36900000000003</v>
      </c>
      <c r="FC108">
        <v>0</v>
      </c>
      <c r="FD108">
        <v>0</v>
      </c>
      <c r="FE108">
        <v>0</v>
      </c>
      <c r="FF108">
        <v>0</v>
      </c>
      <c r="FG108">
        <v>0</v>
      </c>
      <c r="FH108">
        <v>0</v>
      </c>
      <c r="FI108">
        <v>0</v>
      </c>
      <c r="FJ108">
        <v>0</v>
      </c>
      <c r="FK108">
        <v>0</v>
      </c>
      <c r="FL108">
        <v>0</v>
      </c>
      <c r="FM108">
        <v>17.63</v>
      </c>
      <c r="FN108">
        <v>5.57</v>
      </c>
      <c r="FO108">
        <v>1.17</v>
      </c>
      <c r="FP108">
        <v>0</v>
      </c>
      <c r="FQ108">
        <v>8.66</v>
      </c>
      <c r="FR108">
        <v>0</v>
      </c>
      <c r="FT108">
        <v>5.55</v>
      </c>
      <c r="FU108">
        <v>13.95</v>
      </c>
      <c r="FV108">
        <v>21.58</v>
      </c>
      <c r="FW108">
        <v>1.22</v>
      </c>
      <c r="FX108">
        <v>75.33</v>
      </c>
      <c r="FY108">
        <v>0</v>
      </c>
      <c r="FZ108">
        <v>0.29513600000000001</v>
      </c>
      <c r="GA108">
        <v>1.2753799999999999E-2</v>
      </c>
      <c r="GB108">
        <v>0</v>
      </c>
      <c r="GC108">
        <v>0</v>
      </c>
      <c r="GD108">
        <v>0</v>
      </c>
      <c r="GF108">
        <v>7.4915999999999996E-2</v>
      </c>
      <c r="GG108">
        <v>0.14852599999999999</v>
      </c>
      <c r="GH108">
        <v>0.25846799999999998</v>
      </c>
      <c r="GI108">
        <v>1.0530599999999999E-2</v>
      </c>
      <c r="GJ108">
        <v>0.80033100000000001</v>
      </c>
      <c r="GK108">
        <v>420.76799999999997</v>
      </c>
      <c r="GL108">
        <v>1095.07</v>
      </c>
      <c r="GM108">
        <v>111.69</v>
      </c>
      <c r="GN108">
        <v>0</v>
      </c>
      <c r="GO108">
        <v>0</v>
      </c>
      <c r="GP108">
        <v>2135</v>
      </c>
      <c r="GQ108">
        <v>930.00099999999998</v>
      </c>
      <c r="GR108">
        <v>2637.81</v>
      </c>
      <c r="GS108">
        <v>297.5</v>
      </c>
      <c r="GT108">
        <v>7627.85</v>
      </c>
      <c r="GU108">
        <v>350.16300000000001</v>
      </c>
      <c r="GV108">
        <v>0</v>
      </c>
      <c r="GW108">
        <v>0</v>
      </c>
      <c r="GX108">
        <v>0</v>
      </c>
      <c r="GY108">
        <v>162.852</v>
      </c>
      <c r="GZ108">
        <v>0</v>
      </c>
      <c r="HA108">
        <v>65.400000000000006</v>
      </c>
      <c r="HB108">
        <v>0</v>
      </c>
      <c r="HC108">
        <v>0</v>
      </c>
      <c r="HD108">
        <v>578.41499999999996</v>
      </c>
      <c r="HE108">
        <v>0</v>
      </c>
      <c r="HF108">
        <v>0</v>
      </c>
      <c r="HG108">
        <v>0</v>
      </c>
      <c r="HH108">
        <v>0</v>
      </c>
      <c r="HI108">
        <v>0</v>
      </c>
      <c r="HJ108">
        <v>0</v>
      </c>
      <c r="HK108">
        <v>0</v>
      </c>
      <c r="HL108">
        <v>0</v>
      </c>
      <c r="HM108">
        <v>0</v>
      </c>
      <c r="HN108">
        <v>0</v>
      </c>
      <c r="HO108">
        <v>34.94</v>
      </c>
      <c r="HP108">
        <v>41.16</v>
      </c>
      <c r="HQ108">
        <v>1.17</v>
      </c>
      <c r="HR108">
        <v>0</v>
      </c>
      <c r="HS108">
        <v>13.03</v>
      </c>
      <c r="HT108">
        <v>23.83</v>
      </c>
      <c r="HU108">
        <v>14.92</v>
      </c>
      <c r="HV108">
        <v>28.35</v>
      </c>
      <c r="HW108">
        <v>2.86</v>
      </c>
      <c r="HX108">
        <v>160.26</v>
      </c>
      <c r="HY108">
        <v>0</v>
      </c>
      <c r="HZ108">
        <v>2.2516600000000002</v>
      </c>
      <c r="IA108">
        <v>1.2753799999999999E-2</v>
      </c>
      <c r="IB108">
        <v>0</v>
      </c>
      <c r="IC108">
        <v>0</v>
      </c>
      <c r="ID108">
        <v>0.33579999999999999</v>
      </c>
      <c r="IE108">
        <v>0.11074100000000001</v>
      </c>
      <c r="IF108">
        <v>0.35138000000000003</v>
      </c>
      <c r="IG108">
        <v>4.1461199999999997E-3</v>
      </c>
      <c r="IH108">
        <v>3.0664799999999999</v>
      </c>
      <c r="II108">
        <v>40.994399999999999</v>
      </c>
      <c r="IJ108">
        <v>0</v>
      </c>
      <c r="IK108">
        <v>45.609200000000001</v>
      </c>
    </row>
    <row r="109" spans="1:245" x14ac:dyDescent="0.25">
      <c r="A109" s="9">
        <v>42613.708854166667</v>
      </c>
      <c r="B109" t="s">
        <v>475</v>
      </c>
      <c r="C109" t="s">
        <v>822</v>
      </c>
      <c r="G109" t="s">
        <v>104</v>
      </c>
      <c r="H109" t="s">
        <v>105</v>
      </c>
      <c r="I109">
        <v>5.58</v>
      </c>
      <c r="J109">
        <v>42.539900000000003</v>
      </c>
      <c r="K109">
        <v>173.22300000000001</v>
      </c>
      <c r="L109">
        <v>196.733</v>
      </c>
      <c r="M109">
        <v>111.69</v>
      </c>
      <c r="N109">
        <v>0</v>
      </c>
      <c r="O109">
        <v>0</v>
      </c>
      <c r="R109">
        <v>505.55700000000002</v>
      </c>
      <c r="S109">
        <v>943.75800000000004</v>
      </c>
      <c r="T109">
        <v>2025.88</v>
      </c>
      <c r="U109">
        <v>119.621</v>
      </c>
      <c r="V109">
        <v>4076.47</v>
      </c>
      <c r="W109">
        <v>201.71100000000001</v>
      </c>
      <c r="X109">
        <v>0</v>
      </c>
      <c r="Y109">
        <v>0</v>
      </c>
      <c r="Z109">
        <v>0</v>
      </c>
      <c r="AA109">
        <v>108.29</v>
      </c>
      <c r="AB109">
        <v>0</v>
      </c>
      <c r="AC109">
        <v>43.669699999999999</v>
      </c>
      <c r="AD109">
        <v>0</v>
      </c>
      <c r="AE109">
        <v>0</v>
      </c>
      <c r="AF109">
        <v>353.67099999999999</v>
      </c>
      <c r="AG109">
        <v>0</v>
      </c>
      <c r="AH109">
        <v>0</v>
      </c>
      <c r="AI109">
        <v>0</v>
      </c>
      <c r="AJ109">
        <v>0</v>
      </c>
      <c r="AK109">
        <v>0</v>
      </c>
      <c r="AL109">
        <v>0</v>
      </c>
      <c r="AM109">
        <v>0</v>
      </c>
      <c r="AN109">
        <v>0</v>
      </c>
      <c r="AO109">
        <v>0</v>
      </c>
      <c r="AP109">
        <v>0</v>
      </c>
      <c r="AQ109">
        <v>19.510000000000002</v>
      </c>
      <c r="AR109">
        <v>6.52</v>
      </c>
      <c r="AS109">
        <v>1.17</v>
      </c>
      <c r="AT109">
        <v>0</v>
      </c>
      <c r="AU109">
        <v>8.66</v>
      </c>
      <c r="AV109">
        <v>0</v>
      </c>
      <c r="AX109">
        <v>5.55</v>
      </c>
      <c r="AY109">
        <v>13.96</v>
      </c>
      <c r="AZ109">
        <v>21.58</v>
      </c>
      <c r="BA109">
        <v>1.22</v>
      </c>
      <c r="BB109">
        <v>78.17</v>
      </c>
      <c r="BC109">
        <v>35.86</v>
      </c>
      <c r="BQ109">
        <v>189.36</v>
      </c>
      <c r="BR109">
        <v>276.12799999999999</v>
      </c>
      <c r="BS109">
        <v>111.69</v>
      </c>
      <c r="BT109">
        <v>0</v>
      </c>
      <c r="BU109">
        <v>0</v>
      </c>
      <c r="BV109">
        <v>505.55700000000002</v>
      </c>
      <c r="BW109">
        <v>948.78800000000001</v>
      </c>
      <c r="BX109">
        <v>2025.88</v>
      </c>
      <c r="BY109">
        <v>119.621</v>
      </c>
      <c r="BZ109">
        <v>4177.03</v>
      </c>
      <c r="CA109">
        <v>220.50200000000001</v>
      </c>
      <c r="CB109">
        <v>0</v>
      </c>
      <c r="CC109">
        <v>0</v>
      </c>
      <c r="CD109">
        <v>0</v>
      </c>
      <c r="CE109">
        <v>108.29</v>
      </c>
      <c r="CF109">
        <v>0</v>
      </c>
      <c r="CG109">
        <v>43.669699999999999</v>
      </c>
      <c r="CH109">
        <v>0</v>
      </c>
      <c r="CI109">
        <v>0</v>
      </c>
      <c r="CJ109">
        <v>372.46199999999999</v>
      </c>
      <c r="CK109">
        <v>0</v>
      </c>
      <c r="CL109">
        <v>0</v>
      </c>
      <c r="CM109">
        <v>0</v>
      </c>
      <c r="CN109">
        <v>0</v>
      </c>
      <c r="CO109">
        <v>0</v>
      </c>
      <c r="CP109">
        <v>0</v>
      </c>
      <c r="CQ109">
        <v>0</v>
      </c>
      <c r="CR109">
        <v>0</v>
      </c>
      <c r="CS109">
        <v>0</v>
      </c>
      <c r="CT109">
        <v>0</v>
      </c>
      <c r="CU109">
        <v>21.38</v>
      </c>
      <c r="CV109">
        <v>10.23</v>
      </c>
      <c r="CW109">
        <v>1.17</v>
      </c>
      <c r="CX109">
        <v>0</v>
      </c>
      <c r="CY109">
        <v>8.66</v>
      </c>
      <c r="CZ109">
        <v>5.55</v>
      </c>
      <c r="DA109">
        <v>14.02</v>
      </c>
      <c r="DB109">
        <v>21.58</v>
      </c>
      <c r="DC109">
        <v>1.22</v>
      </c>
      <c r="DD109">
        <v>83.81</v>
      </c>
      <c r="DE109">
        <v>41.44</v>
      </c>
      <c r="DQ109" t="s">
        <v>716</v>
      </c>
      <c r="DR109" t="s">
        <v>717</v>
      </c>
      <c r="DS109" t="s">
        <v>22</v>
      </c>
      <c r="DT109">
        <v>0.18765100000000001</v>
      </c>
      <c r="DU109">
        <v>0.186392</v>
      </c>
      <c r="DV109">
        <v>6.7295100000000003</v>
      </c>
      <c r="DW109">
        <v>13.465199999999999</v>
      </c>
      <c r="EG109">
        <v>173.22300000000001</v>
      </c>
      <c r="EH109">
        <v>196.733</v>
      </c>
      <c r="EI109">
        <v>111.69</v>
      </c>
      <c r="EJ109">
        <v>0</v>
      </c>
      <c r="EK109">
        <v>0</v>
      </c>
      <c r="EL109">
        <v>0</v>
      </c>
      <c r="EN109">
        <v>505.55700000000002</v>
      </c>
      <c r="EO109">
        <v>943.75800000000004</v>
      </c>
      <c r="EP109">
        <v>2025.88</v>
      </c>
      <c r="EQ109">
        <v>119.621</v>
      </c>
      <c r="ER109">
        <v>4076.47</v>
      </c>
      <c r="ES109">
        <v>201.71100000000001</v>
      </c>
      <c r="ET109">
        <v>0</v>
      </c>
      <c r="EU109">
        <v>0</v>
      </c>
      <c r="EV109">
        <v>0</v>
      </c>
      <c r="EW109">
        <v>108.29</v>
      </c>
      <c r="EX109">
        <v>0</v>
      </c>
      <c r="EY109">
        <v>43.669699999999999</v>
      </c>
      <c r="EZ109">
        <v>0</v>
      </c>
      <c r="FA109">
        <v>0</v>
      </c>
      <c r="FB109">
        <v>353.67099999999999</v>
      </c>
      <c r="FC109">
        <v>0</v>
      </c>
      <c r="FD109">
        <v>0</v>
      </c>
      <c r="FE109">
        <v>0</v>
      </c>
      <c r="FF109">
        <v>0</v>
      </c>
      <c r="FG109">
        <v>0</v>
      </c>
      <c r="FH109">
        <v>0</v>
      </c>
      <c r="FI109">
        <v>0</v>
      </c>
      <c r="FJ109">
        <v>0</v>
      </c>
      <c r="FK109">
        <v>0</v>
      </c>
      <c r="FL109">
        <v>0</v>
      </c>
      <c r="FM109">
        <v>19.510000000000002</v>
      </c>
      <c r="FN109">
        <v>6.52</v>
      </c>
      <c r="FO109">
        <v>1.17</v>
      </c>
      <c r="FP109">
        <v>0</v>
      </c>
      <c r="FQ109">
        <v>8.66</v>
      </c>
      <c r="FR109">
        <v>0</v>
      </c>
      <c r="FT109">
        <v>5.55</v>
      </c>
      <c r="FU109">
        <v>13.96</v>
      </c>
      <c r="FV109">
        <v>21.58</v>
      </c>
      <c r="FW109">
        <v>1.22</v>
      </c>
      <c r="FX109">
        <v>78.17</v>
      </c>
      <c r="FY109">
        <v>0</v>
      </c>
      <c r="FZ109">
        <v>0.34767599999999999</v>
      </c>
      <c r="GA109">
        <v>1.2753799999999999E-2</v>
      </c>
      <c r="GB109">
        <v>0</v>
      </c>
      <c r="GC109">
        <v>0</v>
      </c>
      <c r="GD109">
        <v>0</v>
      </c>
      <c r="GF109">
        <v>7.4915999999999996E-2</v>
      </c>
      <c r="GG109">
        <v>0.148588</v>
      </c>
      <c r="GH109">
        <v>0.25846799999999998</v>
      </c>
      <c r="GI109">
        <v>1.0530599999999999E-2</v>
      </c>
      <c r="GJ109">
        <v>0.85293200000000002</v>
      </c>
      <c r="GK109">
        <v>420.762</v>
      </c>
      <c r="GL109">
        <v>1095.06</v>
      </c>
      <c r="GM109">
        <v>111.69</v>
      </c>
      <c r="GN109">
        <v>0</v>
      </c>
      <c r="GO109">
        <v>0</v>
      </c>
      <c r="GP109">
        <v>2135</v>
      </c>
      <c r="GQ109">
        <v>930.00099999999998</v>
      </c>
      <c r="GR109">
        <v>2637.81</v>
      </c>
      <c r="GS109">
        <v>297.5</v>
      </c>
      <c r="GT109">
        <v>7627.83</v>
      </c>
      <c r="GU109">
        <v>350.15800000000002</v>
      </c>
      <c r="GV109">
        <v>0</v>
      </c>
      <c r="GW109">
        <v>0</v>
      </c>
      <c r="GX109">
        <v>0</v>
      </c>
      <c r="GY109">
        <v>162.852</v>
      </c>
      <c r="GZ109">
        <v>0</v>
      </c>
      <c r="HA109">
        <v>65.400000000000006</v>
      </c>
      <c r="HB109">
        <v>0</v>
      </c>
      <c r="HC109">
        <v>0</v>
      </c>
      <c r="HD109">
        <v>578.41</v>
      </c>
      <c r="HE109">
        <v>0</v>
      </c>
      <c r="HF109">
        <v>0</v>
      </c>
      <c r="HG109">
        <v>0</v>
      </c>
      <c r="HH109">
        <v>0</v>
      </c>
      <c r="HI109">
        <v>0</v>
      </c>
      <c r="HJ109">
        <v>0</v>
      </c>
      <c r="HK109">
        <v>0</v>
      </c>
      <c r="HL109">
        <v>0</v>
      </c>
      <c r="HM109">
        <v>0</v>
      </c>
      <c r="HN109">
        <v>0</v>
      </c>
      <c r="HO109">
        <v>34.94</v>
      </c>
      <c r="HP109">
        <v>41.16</v>
      </c>
      <c r="HQ109">
        <v>1.17</v>
      </c>
      <c r="HR109">
        <v>0</v>
      </c>
      <c r="HS109">
        <v>13.03</v>
      </c>
      <c r="HT109">
        <v>23.83</v>
      </c>
      <c r="HU109">
        <v>14.92</v>
      </c>
      <c r="HV109">
        <v>28.35</v>
      </c>
      <c r="HW109">
        <v>2.86</v>
      </c>
      <c r="HX109">
        <v>160.26</v>
      </c>
      <c r="HY109">
        <v>0</v>
      </c>
      <c r="HZ109">
        <v>2.2516400000000001</v>
      </c>
      <c r="IA109">
        <v>1.2753799999999999E-2</v>
      </c>
      <c r="IB109">
        <v>0</v>
      </c>
      <c r="IC109">
        <v>0</v>
      </c>
      <c r="ID109">
        <v>0.33579999999999999</v>
      </c>
      <c r="IE109">
        <v>0.11074100000000001</v>
      </c>
      <c r="IF109">
        <v>0.35138000000000003</v>
      </c>
      <c r="IG109">
        <v>4.1461199999999997E-3</v>
      </c>
      <c r="IH109">
        <v>3.0664600000000002</v>
      </c>
      <c r="II109">
        <v>42.539900000000003</v>
      </c>
      <c r="IJ109">
        <v>0</v>
      </c>
      <c r="IK109">
        <v>45.609200000000001</v>
      </c>
    </row>
    <row r="110" spans="1:245" x14ac:dyDescent="0.25">
      <c r="A110" s="9">
        <v>42613.708622685182</v>
      </c>
      <c r="B110" t="s">
        <v>476</v>
      </c>
      <c r="C110" t="s">
        <v>823</v>
      </c>
      <c r="G110" t="s">
        <v>104</v>
      </c>
      <c r="H110" t="s">
        <v>105</v>
      </c>
      <c r="I110">
        <v>4.04</v>
      </c>
      <c r="J110">
        <v>43.378</v>
      </c>
      <c r="K110">
        <v>179.28899999999999</v>
      </c>
      <c r="L110">
        <v>212.96899999999999</v>
      </c>
      <c r="M110">
        <v>111.69</v>
      </c>
      <c r="N110">
        <v>0</v>
      </c>
      <c r="O110">
        <v>0</v>
      </c>
      <c r="R110">
        <v>505.55700000000002</v>
      </c>
      <c r="S110">
        <v>943.90800000000002</v>
      </c>
      <c r="T110">
        <v>2025.88</v>
      </c>
      <c r="U110">
        <v>119.621</v>
      </c>
      <c r="V110">
        <v>4098.92</v>
      </c>
      <c r="W110">
        <v>208.77500000000001</v>
      </c>
      <c r="X110">
        <v>0</v>
      </c>
      <c r="Y110">
        <v>0</v>
      </c>
      <c r="Z110">
        <v>0</v>
      </c>
      <c r="AA110">
        <v>108.29</v>
      </c>
      <c r="AB110">
        <v>0</v>
      </c>
      <c r="AC110">
        <v>43.669699999999999</v>
      </c>
      <c r="AD110">
        <v>0</v>
      </c>
      <c r="AE110">
        <v>0</v>
      </c>
      <c r="AF110">
        <v>360.73500000000001</v>
      </c>
      <c r="AG110">
        <v>0</v>
      </c>
      <c r="AH110">
        <v>0</v>
      </c>
      <c r="AI110">
        <v>0</v>
      </c>
      <c r="AJ110">
        <v>0</v>
      </c>
      <c r="AK110">
        <v>0</v>
      </c>
      <c r="AL110">
        <v>0</v>
      </c>
      <c r="AM110">
        <v>0</v>
      </c>
      <c r="AN110">
        <v>0</v>
      </c>
      <c r="AO110">
        <v>0</v>
      </c>
      <c r="AP110">
        <v>0</v>
      </c>
      <c r="AQ110">
        <v>20.18</v>
      </c>
      <c r="AR110">
        <v>7.39</v>
      </c>
      <c r="AS110">
        <v>1.17</v>
      </c>
      <c r="AT110">
        <v>0</v>
      </c>
      <c r="AU110">
        <v>8.66</v>
      </c>
      <c r="AV110">
        <v>0</v>
      </c>
      <c r="AX110">
        <v>5.55</v>
      </c>
      <c r="AY110">
        <v>13.96</v>
      </c>
      <c r="AZ110">
        <v>21.58</v>
      </c>
      <c r="BA110">
        <v>1.22</v>
      </c>
      <c r="BB110">
        <v>79.709999999999994</v>
      </c>
      <c r="BC110">
        <v>37.4</v>
      </c>
      <c r="BQ110">
        <v>189.36</v>
      </c>
      <c r="BR110">
        <v>276.12799999999999</v>
      </c>
      <c r="BS110">
        <v>111.69</v>
      </c>
      <c r="BT110">
        <v>0</v>
      </c>
      <c r="BU110">
        <v>0</v>
      </c>
      <c r="BV110">
        <v>505.55700000000002</v>
      </c>
      <c r="BW110">
        <v>948.78800000000001</v>
      </c>
      <c r="BX110">
        <v>2025.88</v>
      </c>
      <c r="BY110">
        <v>119.621</v>
      </c>
      <c r="BZ110">
        <v>4177.03</v>
      </c>
      <c r="CA110">
        <v>220.50200000000001</v>
      </c>
      <c r="CB110">
        <v>0</v>
      </c>
      <c r="CC110">
        <v>0</v>
      </c>
      <c r="CD110">
        <v>0</v>
      </c>
      <c r="CE110">
        <v>108.29</v>
      </c>
      <c r="CF110">
        <v>0</v>
      </c>
      <c r="CG110">
        <v>43.669699999999999</v>
      </c>
      <c r="CH110">
        <v>0</v>
      </c>
      <c r="CI110">
        <v>0</v>
      </c>
      <c r="CJ110">
        <v>372.46199999999999</v>
      </c>
      <c r="CK110">
        <v>0</v>
      </c>
      <c r="CL110">
        <v>0</v>
      </c>
      <c r="CM110">
        <v>0</v>
      </c>
      <c r="CN110">
        <v>0</v>
      </c>
      <c r="CO110">
        <v>0</v>
      </c>
      <c r="CP110">
        <v>0</v>
      </c>
      <c r="CQ110">
        <v>0</v>
      </c>
      <c r="CR110">
        <v>0</v>
      </c>
      <c r="CS110">
        <v>0</v>
      </c>
      <c r="CT110">
        <v>0</v>
      </c>
      <c r="CU110">
        <v>21.38</v>
      </c>
      <c r="CV110">
        <v>10.23</v>
      </c>
      <c r="CW110">
        <v>1.17</v>
      </c>
      <c r="CX110">
        <v>0</v>
      </c>
      <c r="CY110">
        <v>8.66</v>
      </c>
      <c r="CZ110">
        <v>5.55</v>
      </c>
      <c r="DA110">
        <v>14.02</v>
      </c>
      <c r="DB110">
        <v>21.58</v>
      </c>
      <c r="DC110">
        <v>1.22</v>
      </c>
      <c r="DD110">
        <v>83.81</v>
      </c>
      <c r="DE110">
        <v>41.44</v>
      </c>
      <c r="DQ110" t="s">
        <v>716</v>
      </c>
      <c r="DR110" t="s">
        <v>717</v>
      </c>
      <c r="DS110" t="s">
        <v>22</v>
      </c>
      <c r="DT110">
        <v>0.13475500000000001</v>
      </c>
      <c r="DU110">
        <v>0.13359399999999999</v>
      </c>
      <c r="DV110">
        <v>4.8920199999999996</v>
      </c>
      <c r="DW110">
        <v>9.7490400000000008</v>
      </c>
      <c r="EG110">
        <v>179.28899999999999</v>
      </c>
      <c r="EH110">
        <v>212.96899999999999</v>
      </c>
      <c r="EI110">
        <v>111.69</v>
      </c>
      <c r="EJ110">
        <v>0</v>
      </c>
      <c r="EK110">
        <v>0</v>
      </c>
      <c r="EL110">
        <v>0</v>
      </c>
      <c r="EN110">
        <v>505.55700000000002</v>
      </c>
      <c r="EO110">
        <v>943.90800000000002</v>
      </c>
      <c r="EP110">
        <v>2025.88</v>
      </c>
      <c r="EQ110">
        <v>119.621</v>
      </c>
      <c r="ER110">
        <v>4098.92</v>
      </c>
      <c r="ES110">
        <v>208.77500000000001</v>
      </c>
      <c r="ET110">
        <v>0</v>
      </c>
      <c r="EU110">
        <v>0</v>
      </c>
      <c r="EV110">
        <v>0</v>
      </c>
      <c r="EW110">
        <v>108.29</v>
      </c>
      <c r="EX110">
        <v>0</v>
      </c>
      <c r="EY110">
        <v>43.669699999999999</v>
      </c>
      <c r="EZ110">
        <v>0</v>
      </c>
      <c r="FA110">
        <v>0</v>
      </c>
      <c r="FB110">
        <v>360.73500000000001</v>
      </c>
      <c r="FC110">
        <v>0</v>
      </c>
      <c r="FD110">
        <v>0</v>
      </c>
      <c r="FE110">
        <v>0</v>
      </c>
      <c r="FF110">
        <v>0</v>
      </c>
      <c r="FG110">
        <v>0</v>
      </c>
      <c r="FH110">
        <v>0</v>
      </c>
      <c r="FI110">
        <v>0</v>
      </c>
      <c r="FJ110">
        <v>0</v>
      </c>
      <c r="FK110">
        <v>0</v>
      </c>
      <c r="FL110">
        <v>0</v>
      </c>
      <c r="FM110">
        <v>20.18</v>
      </c>
      <c r="FN110">
        <v>7.39</v>
      </c>
      <c r="FO110">
        <v>1.17</v>
      </c>
      <c r="FP110">
        <v>0</v>
      </c>
      <c r="FQ110">
        <v>8.66</v>
      </c>
      <c r="FR110">
        <v>0</v>
      </c>
      <c r="FT110">
        <v>5.55</v>
      </c>
      <c r="FU110">
        <v>13.96</v>
      </c>
      <c r="FV110">
        <v>21.58</v>
      </c>
      <c r="FW110">
        <v>1.22</v>
      </c>
      <c r="FX110">
        <v>79.709999999999994</v>
      </c>
      <c r="FY110">
        <v>0</v>
      </c>
      <c r="FZ110">
        <v>0.400474</v>
      </c>
      <c r="GA110">
        <v>1.2753799999999999E-2</v>
      </c>
      <c r="GB110">
        <v>0</v>
      </c>
      <c r="GC110">
        <v>0</v>
      </c>
      <c r="GD110">
        <v>0</v>
      </c>
      <c r="GF110">
        <v>7.4915999999999996E-2</v>
      </c>
      <c r="GG110">
        <v>0.14868500000000001</v>
      </c>
      <c r="GH110">
        <v>0.25846799999999998</v>
      </c>
      <c r="GI110">
        <v>1.0530599999999999E-2</v>
      </c>
      <c r="GJ110">
        <v>0.90582700000000005</v>
      </c>
      <c r="GK110">
        <v>420.762</v>
      </c>
      <c r="GL110">
        <v>1095.06</v>
      </c>
      <c r="GM110">
        <v>111.69</v>
      </c>
      <c r="GN110">
        <v>0</v>
      </c>
      <c r="GO110">
        <v>0</v>
      </c>
      <c r="GP110">
        <v>2135</v>
      </c>
      <c r="GQ110">
        <v>930.00099999999998</v>
      </c>
      <c r="GR110">
        <v>2637.81</v>
      </c>
      <c r="GS110">
        <v>297.5</v>
      </c>
      <c r="GT110">
        <v>7627.83</v>
      </c>
      <c r="GU110">
        <v>350.15800000000002</v>
      </c>
      <c r="GV110">
        <v>0</v>
      </c>
      <c r="GW110">
        <v>0</v>
      </c>
      <c r="GX110">
        <v>0</v>
      </c>
      <c r="GY110">
        <v>162.852</v>
      </c>
      <c r="GZ110">
        <v>0</v>
      </c>
      <c r="HA110">
        <v>65.400000000000006</v>
      </c>
      <c r="HB110">
        <v>0</v>
      </c>
      <c r="HC110">
        <v>0</v>
      </c>
      <c r="HD110">
        <v>578.41</v>
      </c>
      <c r="HE110">
        <v>0</v>
      </c>
      <c r="HF110">
        <v>0</v>
      </c>
      <c r="HG110">
        <v>0</v>
      </c>
      <c r="HH110">
        <v>0</v>
      </c>
      <c r="HI110">
        <v>0</v>
      </c>
      <c r="HJ110">
        <v>0</v>
      </c>
      <c r="HK110">
        <v>0</v>
      </c>
      <c r="HL110">
        <v>0</v>
      </c>
      <c r="HM110">
        <v>0</v>
      </c>
      <c r="HN110">
        <v>0</v>
      </c>
      <c r="HO110">
        <v>34.94</v>
      </c>
      <c r="HP110">
        <v>41.16</v>
      </c>
      <c r="HQ110">
        <v>1.17</v>
      </c>
      <c r="HR110">
        <v>0</v>
      </c>
      <c r="HS110">
        <v>13.03</v>
      </c>
      <c r="HT110">
        <v>23.83</v>
      </c>
      <c r="HU110">
        <v>14.92</v>
      </c>
      <c r="HV110">
        <v>28.35</v>
      </c>
      <c r="HW110">
        <v>2.86</v>
      </c>
      <c r="HX110">
        <v>160.26</v>
      </c>
      <c r="HY110">
        <v>0</v>
      </c>
      <c r="HZ110">
        <v>2.2516400000000001</v>
      </c>
      <c r="IA110">
        <v>1.2753799999999999E-2</v>
      </c>
      <c r="IB110">
        <v>0</v>
      </c>
      <c r="IC110">
        <v>0</v>
      </c>
      <c r="ID110">
        <v>0.33579999999999999</v>
      </c>
      <c r="IE110">
        <v>0.11074100000000001</v>
      </c>
      <c r="IF110">
        <v>0.35138000000000003</v>
      </c>
      <c r="IG110">
        <v>4.1461199999999997E-3</v>
      </c>
      <c r="IH110">
        <v>3.0664600000000002</v>
      </c>
      <c r="II110">
        <v>43.378</v>
      </c>
      <c r="IJ110">
        <v>0</v>
      </c>
      <c r="IK110">
        <v>45.609200000000001</v>
      </c>
    </row>
    <row r="111" spans="1:245" x14ac:dyDescent="0.25">
      <c r="A111" s="9">
        <v>42613.708564814813</v>
      </c>
      <c r="B111" t="s">
        <v>477</v>
      </c>
      <c r="C111" t="s">
        <v>824</v>
      </c>
      <c r="G111" t="s">
        <v>104</v>
      </c>
      <c r="H111" t="s">
        <v>105</v>
      </c>
      <c r="I111">
        <v>3.98</v>
      </c>
      <c r="J111">
        <v>43.410600000000002</v>
      </c>
      <c r="K111">
        <v>179.28899999999999</v>
      </c>
      <c r="L111">
        <v>212.96899999999999</v>
      </c>
      <c r="M111">
        <v>111.69</v>
      </c>
      <c r="N111">
        <v>0</v>
      </c>
      <c r="O111">
        <v>0</v>
      </c>
      <c r="R111">
        <v>505.55700000000002</v>
      </c>
      <c r="S111">
        <v>943.90800000000002</v>
      </c>
      <c r="T111">
        <v>2025.88</v>
      </c>
      <c r="U111">
        <v>119.621</v>
      </c>
      <c r="V111">
        <v>4098.92</v>
      </c>
      <c r="W111">
        <v>208.77500000000001</v>
      </c>
      <c r="X111">
        <v>0</v>
      </c>
      <c r="Y111">
        <v>0</v>
      </c>
      <c r="Z111">
        <v>0</v>
      </c>
      <c r="AA111">
        <v>109.068</v>
      </c>
      <c r="AB111">
        <v>0</v>
      </c>
      <c r="AC111">
        <v>43.669699999999999</v>
      </c>
      <c r="AD111">
        <v>0</v>
      </c>
      <c r="AE111">
        <v>0</v>
      </c>
      <c r="AF111">
        <v>361.51299999999998</v>
      </c>
      <c r="AG111">
        <v>0</v>
      </c>
      <c r="AH111">
        <v>0</v>
      </c>
      <c r="AI111">
        <v>0</v>
      </c>
      <c r="AJ111">
        <v>0</v>
      </c>
      <c r="AK111">
        <v>0</v>
      </c>
      <c r="AL111">
        <v>0</v>
      </c>
      <c r="AM111">
        <v>0</v>
      </c>
      <c r="AN111">
        <v>0</v>
      </c>
      <c r="AO111">
        <v>0</v>
      </c>
      <c r="AP111">
        <v>0</v>
      </c>
      <c r="AQ111">
        <v>20.18</v>
      </c>
      <c r="AR111">
        <v>7.39</v>
      </c>
      <c r="AS111">
        <v>1.17</v>
      </c>
      <c r="AT111">
        <v>0</v>
      </c>
      <c r="AU111">
        <v>8.7200000000000006</v>
      </c>
      <c r="AV111">
        <v>0</v>
      </c>
      <c r="AX111">
        <v>5.55</v>
      </c>
      <c r="AY111">
        <v>13.96</v>
      </c>
      <c r="AZ111">
        <v>21.58</v>
      </c>
      <c r="BA111">
        <v>1.22</v>
      </c>
      <c r="BB111">
        <v>79.77</v>
      </c>
      <c r="BC111">
        <v>37.46</v>
      </c>
      <c r="BQ111">
        <v>189.36</v>
      </c>
      <c r="BR111">
        <v>276.12799999999999</v>
      </c>
      <c r="BS111">
        <v>111.69</v>
      </c>
      <c r="BT111">
        <v>0</v>
      </c>
      <c r="BU111">
        <v>0</v>
      </c>
      <c r="BV111">
        <v>505.55700000000002</v>
      </c>
      <c r="BW111">
        <v>948.78800000000001</v>
      </c>
      <c r="BX111">
        <v>2025.88</v>
      </c>
      <c r="BY111">
        <v>119.621</v>
      </c>
      <c r="BZ111">
        <v>4177.03</v>
      </c>
      <c r="CA111">
        <v>220.50200000000001</v>
      </c>
      <c r="CB111">
        <v>0</v>
      </c>
      <c r="CC111">
        <v>0</v>
      </c>
      <c r="CD111">
        <v>0</v>
      </c>
      <c r="CE111">
        <v>108.29</v>
      </c>
      <c r="CF111">
        <v>0</v>
      </c>
      <c r="CG111">
        <v>43.669699999999999</v>
      </c>
      <c r="CH111">
        <v>0</v>
      </c>
      <c r="CI111">
        <v>0</v>
      </c>
      <c r="CJ111">
        <v>372.46199999999999</v>
      </c>
      <c r="CK111">
        <v>0</v>
      </c>
      <c r="CL111">
        <v>0</v>
      </c>
      <c r="CM111">
        <v>0</v>
      </c>
      <c r="CN111">
        <v>0</v>
      </c>
      <c r="CO111">
        <v>0</v>
      </c>
      <c r="CP111">
        <v>0</v>
      </c>
      <c r="CQ111">
        <v>0</v>
      </c>
      <c r="CR111">
        <v>0</v>
      </c>
      <c r="CS111">
        <v>0</v>
      </c>
      <c r="CT111">
        <v>0</v>
      </c>
      <c r="CU111">
        <v>21.38</v>
      </c>
      <c r="CV111">
        <v>10.23</v>
      </c>
      <c r="CW111">
        <v>1.17</v>
      </c>
      <c r="CX111">
        <v>0</v>
      </c>
      <c r="CY111">
        <v>8.66</v>
      </c>
      <c r="CZ111">
        <v>5.55</v>
      </c>
      <c r="DA111">
        <v>14.02</v>
      </c>
      <c r="DB111">
        <v>21.58</v>
      </c>
      <c r="DC111">
        <v>1.22</v>
      </c>
      <c r="DD111">
        <v>83.81</v>
      </c>
      <c r="DE111">
        <v>41.44</v>
      </c>
      <c r="DQ111" t="s">
        <v>716</v>
      </c>
      <c r="DR111" t="s">
        <v>717</v>
      </c>
      <c r="DS111" t="s">
        <v>22</v>
      </c>
      <c r="DT111">
        <v>0.13475500000000001</v>
      </c>
      <c r="DU111">
        <v>0.13359399999999999</v>
      </c>
      <c r="DV111">
        <v>4.82043</v>
      </c>
      <c r="DW111">
        <v>9.6042500000000004</v>
      </c>
      <c r="EG111">
        <v>179.28899999999999</v>
      </c>
      <c r="EH111">
        <v>212.96899999999999</v>
      </c>
      <c r="EI111">
        <v>111.69</v>
      </c>
      <c r="EJ111">
        <v>0</v>
      </c>
      <c r="EK111">
        <v>0</v>
      </c>
      <c r="EL111">
        <v>0</v>
      </c>
      <c r="EN111">
        <v>505.55700000000002</v>
      </c>
      <c r="EO111">
        <v>943.90800000000002</v>
      </c>
      <c r="EP111">
        <v>2025.88</v>
      </c>
      <c r="EQ111">
        <v>119.621</v>
      </c>
      <c r="ER111">
        <v>4098.92</v>
      </c>
      <c r="ES111">
        <v>208.77500000000001</v>
      </c>
      <c r="ET111">
        <v>0</v>
      </c>
      <c r="EU111">
        <v>0</v>
      </c>
      <c r="EV111">
        <v>0</v>
      </c>
      <c r="EW111">
        <v>109.068</v>
      </c>
      <c r="EX111">
        <v>0</v>
      </c>
      <c r="EY111">
        <v>43.669699999999999</v>
      </c>
      <c r="EZ111">
        <v>0</v>
      </c>
      <c r="FA111">
        <v>0</v>
      </c>
      <c r="FB111">
        <v>361.51299999999998</v>
      </c>
      <c r="FC111">
        <v>0</v>
      </c>
      <c r="FD111">
        <v>0</v>
      </c>
      <c r="FE111">
        <v>0</v>
      </c>
      <c r="FF111">
        <v>0</v>
      </c>
      <c r="FG111">
        <v>0</v>
      </c>
      <c r="FH111">
        <v>0</v>
      </c>
      <c r="FI111">
        <v>0</v>
      </c>
      <c r="FJ111">
        <v>0</v>
      </c>
      <c r="FK111">
        <v>0</v>
      </c>
      <c r="FL111">
        <v>0</v>
      </c>
      <c r="FM111">
        <v>20.18</v>
      </c>
      <c r="FN111">
        <v>7.39</v>
      </c>
      <c r="FO111">
        <v>1.17</v>
      </c>
      <c r="FP111">
        <v>0</v>
      </c>
      <c r="FQ111">
        <v>8.7200000000000006</v>
      </c>
      <c r="FR111">
        <v>0</v>
      </c>
      <c r="FT111">
        <v>5.55</v>
      </c>
      <c r="FU111">
        <v>13.96</v>
      </c>
      <c r="FV111">
        <v>21.58</v>
      </c>
      <c r="FW111">
        <v>1.22</v>
      </c>
      <c r="FX111">
        <v>79.77</v>
      </c>
      <c r="FY111">
        <v>0</v>
      </c>
      <c r="FZ111">
        <v>0.400474</v>
      </c>
      <c r="GA111">
        <v>1.2753799999999999E-2</v>
      </c>
      <c r="GB111">
        <v>0</v>
      </c>
      <c r="GC111">
        <v>0</v>
      </c>
      <c r="GD111">
        <v>0</v>
      </c>
      <c r="GF111">
        <v>7.4915999999999996E-2</v>
      </c>
      <c r="GG111">
        <v>0.14868500000000001</v>
      </c>
      <c r="GH111">
        <v>0.25846799999999998</v>
      </c>
      <c r="GI111">
        <v>1.0530599999999999E-2</v>
      </c>
      <c r="GJ111">
        <v>0.90582700000000005</v>
      </c>
      <c r="GK111">
        <v>420.762</v>
      </c>
      <c r="GL111">
        <v>1095.06</v>
      </c>
      <c r="GM111">
        <v>111.69</v>
      </c>
      <c r="GN111">
        <v>0</v>
      </c>
      <c r="GO111">
        <v>0</v>
      </c>
      <c r="GP111">
        <v>2135</v>
      </c>
      <c r="GQ111">
        <v>930.00099999999998</v>
      </c>
      <c r="GR111">
        <v>2637.81</v>
      </c>
      <c r="GS111">
        <v>297.5</v>
      </c>
      <c r="GT111">
        <v>7627.83</v>
      </c>
      <c r="GU111">
        <v>350.15800000000002</v>
      </c>
      <c r="GV111">
        <v>0</v>
      </c>
      <c r="GW111">
        <v>0</v>
      </c>
      <c r="GX111">
        <v>0</v>
      </c>
      <c r="GY111">
        <v>162.852</v>
      </c>
      <c r="GZ111">
        <v>0</v>
      </c>
      <c r="HA111">
        <v>65.400000000000006</v>
      </c>
      <c r="HB111">
        <v>0</v>
      </c>
      <c r="HC111">
        <v>0</v>
      </c>
      <c r="HD111">
        <v>578.41</v>
      </c>
      <c r="HE111">
        <v>0</v>
      </c>
      <c r="HF111">
        <v>0</v>
      </c>
      <c r="HG111">
        <v>0</v>
      </c>
      <c r="HH111">
        <v>0</v>
      </c>
      <c r="HI111">
        <v>0</v>
      </c>
      <c r="HJ111">
        <v>0</v>
      </c>
      <c r="HK111">
        <v>0</v>
      </c>
      <c r="HL111">
        <v>0</v>
      </c>
      <c r="HM111">
        <v>0</v>
      </c>
      <c r="HN111">
        <v>0</v>
      </c>
      <c r="HO111">
        <v>34.94</v>
      </c>
      <c r="HP111">
        <v>41.16</v>
      </c>
      <c r="HQ111">
        <v>1.17</v>
      </c>
      <c r="HR111">
        <v>0</v>
      </c>
      <c r="HS111">
        <v>13.03</v>
      </c>
      <c r="HT111">
        <v>23.83</v>
      </c>
      <c r="HU111">
        <v>14.92</v>
      </c>
      <c r="HV111">
        <v>28.35</v>
      </c>
      <c r="HW111">
        <v>2.86</v>
      </c>
      <c r="HX111">
        <v>160.26</v>
      </c>
      <c r="HY111">
        <v>0</v>
      </c>
      <c r="HZ111">
        <v>2.2516400000000001</v>
      </c>
      <c r="IA111">
        <v>1.2753799999999999E-2</v>
      </c>
      <c r="IB111">
        <v>0</v>
      </c>
      <c r="IC111">
        <v>0</v>
      </c>
      <c r="ID111">
        <v>0.33579999999999999</v>
      </c>
      <c r="IE111">
        <v>0.11074100000000001</v>
      </c>
      <c r="IF111">
        <v>0.35138000000000003</v>
      </c>
      <c r="IG111">
        <v>4.1461199999999997E-3</v>
      </c>
      <c r="IH111">
        <v>3.0664600000000002</v>
      </c>
      <c r="II111">
        <v>43.410600000000002</v>
      </c>
      <c r="IJ111">
        <v>0</v>
      </c>
      <c r="IK111">
        <v>45.609200000000001</v>
      </c>
    </row>
    <row r="112" spans="1:245" x14ac:dyDescent="0.25">
      <c r="A112" s="9">
        <v>42613.708611111113</v>
      </c>
      <c r="B112" t="s">
        <v>478</v>
      </c>
      <c r="C112" t="s">
        <v>825</v>
      </c>
      <c r="G112" t="s">
        <v>104</v>
      </c>
      <c r="H112" t="s">
        <v>105</v>
      </c>
      <c r="I112">
        <v>3.82</v>
      </c>
      <c r="J112">
        <v>43.497700000000002</v>
      </c>
      <c r="K112">
        <v>179.28899999999999</v>
      </c>
      <c r="L112">
        <v>212.96899999999999</v>
      </c>
      <c r="M112">
        <v>111.69</v>
      </c>
      <c r="N112">
        <v>0</v>
      </c>
      <c r="O112">
        <v>0</v>
      </c>
      <c r="R112">
        <v>505.55700000000002</v>
      </c>
      <c r="S112">
        <v>943.90800000000002</v>
      </c>
      <c r="T112">
        <v>2025.88</v>
      </c>
      <c r="U112">
        <v>119.621</v>
      </c>
      <c r="V112">
        <v>4098.92</v>
      </c>
      <c r="W112">
        <v>208.77500000000001</v>
      </c>
      <c r="X112">
        <v>0</v>
      </c>
      <c r="Y112">
        <v>0</v>
      </c>
      <c r="Z112">
        <v>0</v>
      </c>
      <c r="AA112">
        <v>110.997</v>
      </c>
      <c r="AB112">
        <v>0</v>
      </c>
      <c r="AC112">
        <v>43.669699999999999</v>
      </c>
      <c r="AD112">
        <v>0</v>
      </c>
      <c r="AE112">
        <v>0</v>
      </c>
      <c r="AF112">
        <v>363.44200000000001</v>
      </c>
      <c r="AG112">
        <v>0</v>
      </c>
      <c r="AH112">
        <v>0</v>
      </c>
      <c r="AI112">
        <v>0</v>
      </c>
      <c r="AJ112">
        <v>0</v>
      </c>
      <c r="AK112">
        <v>0</v>
      </c>
      <c r="AL112">
        <v>0</v>
      </c>
      <c r="AM112">
        <v>0</v>
      </c>
      <c r="AN112">
        <v>0</v>
      </c>
      <c r="AO112">
        <v>0</v>
      </c>
      <c r="AP112">
        <v>0</v>
      </c>
      <c r="AQ112">
        <v>20.18</v>
      </c>
      <c r="AR112">
        <v>7.39</v>
      </c>
      <c r="AS112">
        <v>1.17</v>
      </c>
      <c r="AT112">
        <v>0</v>
      </c>
      <c r="AU112">
        <v>8.8800000000000008</v>
      </c>
      <c r="AV112">
        <v>0</v>
      </c>
      <c r="AX112">
        <v>5.55</v>
      </c>
      <c r="AY112">
        <v>13.96</v>
      </c>
      <c r="AZ112">
        <v>21.58</v>
      </c>
      <c r="BA112">
        <v>1.22</v>
      </c>
      <c r="BB112">
        <v>79.930000000000007</v>
      </c>
      <c r="BC112">
        <v>37.619999999999997</v>
      </c>
      <c r="BQ112">
        <v>189.36</v>
      </c>
      <c r="BR112">
        <v>276.12799999999999</v>
      </c>
      <c r="BS112">
        <v>111.69</v>
      </c>
      <c r="BT112">
        <v>0</v>
      </c>
      <c r="BU112">
        <v>0</v>
      </c>
      <c r="BV112">
        <v>505.55700000000002</v>
      </c>
      <c r="BW112">
        <v>948.78800000000001</v>
      </c>
      <c r="BX112">
        <v>2025.88</v>
      </c>
      <c r="BY112">
        <v>119.621</v>
      </c>
      <c r="BZ112">
        <v>4177.03</v>
      </c>
      <c r="CA112">
        <v>220.50200000000001</v>
      </c>
      <c r="CB112">
        <v>0</v>
      </c>
      <c r="CC112">
        <v>0</v>
      </c>
      <c r="CD112">
        <v>0</v>
      </c>
      <c r="CE112">
        <v>108.29</v>
      </c>
      <c r="CF112">
        <v>0</v>
      </c>
      <c r="CG112">
        <v>43.669699999999999</v>
      </c>
      <c r="CH112">
        <v>0</v>
      </c>
      <c r="CI112">
        <v>0</v>
      </c>
      <c r="CJ112">
        <v>372.46199999999999</v>
      </c>
      <c r="CK112">
        <v>0</v>
      </c>
      <c r="CL112">
        <v>0</v>
      </c>
      <c r="CM112">
        <v>0</v>
      </c>
      <c r="CN112">
        <v>0</v>
      </c>
      <c r="CO112">
        <v>0</v>
      </c>
      <c r="CP112">
        <v>0</v>
      </c>
      <c r="CQ112">
        <v>0</v>
      </c>
      <c r="CR112">
        <v>0</v>
      </c>
      <c r="CS112">
        <v>0</v>
      </c>
      <c r="CT112">
        <v>0</v>
      </c>
      <c r="CU112">
        <v>21.38</v>
      </c>
      <c r="CV112">
        <v>10.23</v>
      </c>
      <c r="CW112">
        <v>1.17</v>
      </c>
      <c r="CX112">
        <v>0</v>
      </c>
      <c r="CY112">
        <v>8.66</v>
      </c>
      <c r="CZ112">
        <v>5.55</v>
      </c>
      <c r="DA112">
        <v>14.02</v>
      </c>
      <c r="DB112">
        <v>21.58</v>
      </c>
      <c r="DC112">
        <v>1.22</v>
      </c>
      <c r="DD112">
        <v>83.81</v>
      </c>
      <c r="DE112">
        <v>41.44</v>
      </c>
      <c r="DQ112" t="s">
        <v>716</v>
      </c>
      <c r="DR112" t="s">
        <v>717</v>
      </c>
      <c r="DS112" t="s">
        <v>22</v>
      </c>
      <c r="DT112">
        <v>0.13475500000000001</v>
      </c>
      <c r="DU112">
        <v>0.13359399999999999</v>
      </c>
      <c r="DV112">
        <v>4.6295200000000003</v>
      </c>
      <c r="DW112">
        <v>9.2181499999999996</v>
      </c>
      <c r="EG112">
        <v>179.28899999999999</v>
      </c>
      <c r="EH112">
        <v>212.96899999999999</v>
      </c>
      <c r="EI112">
        <v>111.69</v>
      </c>
      <c r="EJ112">
        <v>0</v>
      </c>
      <c r="EK112">
        <v>0</v>
      </c>
      <c r="EL112">
        <v>0</v>
      </c>
      <c r="EN112">
        <v>505.55700000000002</v>
      </c>
      <c r="EO112">
        <v>943.90800000000002</v>
      </c>
      <c r="EP112">
        <v>2025.88</v>
      </c>
      <c r="EQ112">
        <v>119.621</v>
      </c>
      <c r="ER112">
        <v>4098.92</v>
      </c>
      <c r="ES112">
        <v>208.77500000000001</v>
      </c>
      <c r="ET112">
        <v>0</v>
      </c>
      <c r="EU112">
        <v>0</v>
      </c>
      <c r="EV112">
        <v>0</v>
      </c>
      <c r="EW112">
        <v>110.997</v>
      </c>
      <c r="EX112">
        <v>0</v>
      </c>
      <c r="EY112">
        <v>43.669699999999999</v>
      </c>
      <c r="EZ112">
        <v>0</v>
      </c>
      <c r="FA112">
        <v>0</v>
      </c>
      <c r="FB112">
        <v>363.44200000000001</v>
      </c>
      <c r="FC112">
        <v>0</v>
      </c>
      <c r="FD112">
        <v>0</v>
      </c>
      <c r="FE112">
        <v>0</v>
      </c>
      <c r="FF112">
        <v>0</v>
      </c>
      <c r="FG112">
        <v>0</v>
      </c>
      <c r="FH112">
        <v>0</v>
      </c>
      <c r="FI112">
        <v>0</v>
      </c>
      <c r="FJ112">
        <v>0</v>
      </c>
      <c r="FK112">
        <v>0</v>
      </c>
      <c r="FL112">
        <v>0</v>
      </c>
      <c r="FM112">
        <v>20.18</v>
      </c>
      <c r="FN112">
        <v>7.39</v>
      </c>
      <c r="FO112">
        <v>1.17</v>
      </c>
      <c r="FP112">
        <v>0</v>
      </c>
      <c r="FQ112">
        <v>8.8800000000000008</v>
      </c>
      <c r="FR112">
        <v>0</v>
      </c>
      <c r="FT112">
        <v>5.55</v>
      </c>
      <c r="FU112">
        <v>13.96</v>
      </c>
      <c r="FV112">
        <v>21.58</v>
      </c>
      <c r="FW112">
        <v>1.22</v>
      </c>
      <c r="FX112">
        <v>79.930000000000007</v>
      </c>
      <c r="FY112">
        <v>0</v>
      </c>
      <c r="FZ112">
        <v>0.400474</v>
      </c>
      <c r="GA112">
        <v>1.2753799999999999E-2</v>
      </c>
      <c r="GB112">
        <v>0</v>
      </c>
      <c r="GC112">
        <v>0</v>
      </c>
      <c r="GD112">
        <v>0</v>
      </c>
      <c r="GF112">
        <v>7.4915999999999996E-2</v>
      </c>
      <c r="GG112">
        <v>0.14868500000000001</v>
      </c>
      <c r="GH112">
        <v>0.25846799999999998</v>
      </c>
      <c r="GI112">
        <v>1.0530599999999999E-2</v>
      </c>
      <c r="GJ112">
        <v>0.90582700000000005</v>
      </c>
      <c r="GK112">
        <v>420.762</v>
      </c>
      <c r="GL112">
        <v>1095.06</v>
      </c>
      <c r="GM112">
        <v>111.69</v>
      </c>
      <c r="GN112">
        <v>0</v>
      </c>
      <c r="GO112">
        <v>0</v>
      </c>
      <c r="GP112">
        <v>2135</v>
      </c>
      <c r="GQ112">
        <v>930.00099999999998</v>
      </c>
      <c r="GR112">
        <v>2637.81</v>
      </c>
      <c r="GS112">
        <v>297.5</v>
      </c>
      <c r="GT112">
        <v>7627.83</v>
      </c>
      <c r="GU112">
        <v>350.15800000000002</v>
      </c>
      <c r="GV112">
        <v>0</v>
      </c>
      <c r="GW112">
        <v>0</v>
      </c>
      <c r="GX112">
        <v>0</v>
      </c>
      <c r="GY112">
        <v>162.852</v>
      </c>
      <c r="GZ112">
        <v>0</v>
      </c>
      <c r="HA112">
        <v>65.400000000000006</v>
      </c>
      <c r="HB112">
        <v>0</v>
      </c>
      <c r="HC112">
        <v>0</v>
      </c>
      <c r="HD112">
        <v>578.41</v>
      </c>
      <c r="HE112">
        <v>0</v>
      </c>
      <c r="HF112">
        <v>0</v>
      </c>
      <c r="HG112">
        <v>0</v>
      </c>
      <c r="HH112">
        <v>0</v>
      </c>
      <c r="HI112">
        <v>0</v>
      </c>
      <c r="HJ112">
        <v>0</v>
      </c>
      <c r="HK112">
        <v>0</v>
      </c>
      <c r="HL112">
        <v>0</v>
      </c>
      <c r="HM112">
        <v>0</v>
      </c>
      <c r="HN112">
        <v>0</v>
      </c>
      <c r="HO112">
        <v>34.94</v>
      </c>
      <c r="HP112">
        <v>41.16</v>
      </c>
      <c r="HQ112">
        <v>1.17</v>
      </c>
      <c r="HR112">
        <v>0</v>
      </c>
      <c r="HS112">
        <v>13.03</v>
      </c>
      <c r="HT112">
        <v>23.83</v>
      </c>
      <c r="HU112">
        <v>14.92</v>
      </c>
      <c r="HV112">
        <v>28.35</v>
      </c>
      <c r="HW112">
        <v>2.86</v>
      </c>
      <c r="HX112">
        <v>160.26</v>
      </c>
      <c r="HY112">
        <v>0</v>
      </c>
      <c r="HZ112">
        <v>2.2516400000000001</v>
      </c>
      <c r="IA112">
        <v>1.2753799999999999E-2</v>
      </c>
      <c r="IB112">
        <v>0</v>
      </c>
      <c r="IC112">
        <v>0</v>
      </c>
      <c r="ID112">
        <v>0.33579999999999999</v>
      </c>
      <c r="IE112">
        <v>0.11074100000000001</v>
      </c>
      <c r="IF112">
        <v>0.35138000000000003</v>
      </c>
      <c r="IG112">
        <v>4.1461199999999997E-3</v>
      </c>
      <c r="IH112">
        <v>3.0664600000000002</v>
      </c>
      <c r="II112">
        <v>43.497700000000002</v>
      </c>
      <c r="IJ112">
        <v>0</v>
      </c>
      <c r="IK112">
        <v>45.609200000000001</v>
      </c>
    </row>
    <row r="113" spans="1:245" x14ac:dyDescent="0.25">
      <c r="A113" s="9">
        <v>42613.70884259259</v>
      </c>
      <c r="B113" t="s">
        <v>479</v>
      </c>
      <c r="C113" t="s">
        <v>826</v>
      </c>
      <c r="G113" t="s">
        <v>104</v>
      </c>
      <c r="H113" t="s">
        <v>105</v>
      </c>
      <c r="I113">
        <v>3.36</v>
      </c>
      <c r="J113">
        <v>43.748100000000001</v>
      </c>
      <c r="K113">
        <v>179.28899999999999</v>
      </c>
      <c r="L113">
        <v>212.96899999999999</v>
      </c>
      <c r="M113">
        <v>111.69</v>
      </c>
      <c r="N113">
        <v>0</v>
      </c>
      <c r="O113">
        <v>0</v>
      </c>
      <c r="R113">
        <v>505.55700000000002</v>
      </c>
      <c r="S113">
        <v>943.90800000000002</v>
      </c>
      <c r="T113">
        <v>2025.88</v>
      </c>
      <c r="U113">
        <v>119.621</v>
      </c>
      <c r="V113">
        <v>4098.92</v>
      </c>
      <c r="W113">
        <v>208.77500000000001</v>
      </c>
      <c r="X113">
        <v>0</v>
      </c>
      <c r="Y113">
        <v>0</v>
      </c>
      <c r="Z113">
        <v>0</v>
      </c>
      <c r="AA113">
        <v>116.84</v>
      </c>
      <c r="AB113">
        <v>0</v>
      </c>
      <c r="AC113">
        <v>43.669699999999999</v>
      </c>
      <c r="AD113">
        <v>0</v>
      </c>
      <c r="AE113">
        <v>0</v>
      </c>
      <c r="AF113">
        <v>369.28500000000003</v>
      </c>
      <c r="AG113">
        <v>0</v>
      </c>
      <c r="AH113">
        <v>0</v>
      </c>
      <c r="AI113">
        <v>0</v>
      </c>
      <c r="AJ113">
        <v>0</v>
      </c>
      <c r="AK113">
        <v>0</v>
      </c>
      <c r="AL113">
        <v>0</v>
      </c>
      <c r="AM113">
        <v>0</v>
      </c>
      <c r="AN113">
        <v>0</v>
      </c>
      <c r="AO113">
        <v>0</v>
      </c>
      <c r="AP113">
        <v>0</v>
      </c>
      <c r="AQ113">
        <v>20.18</v>
      </c>
      <c r="AR113">
        <v>7.39</v>
      </c>
      <c r="AS113">
        <v>1.17</v>
      </c>
      <c r="AT113">
        <v>0</v>
      </c>
      <c r="AU113">
        <v>9.34</v>
      </c>
      <c r="AV113">
        <v>0</v>
      </c>
      <c r="AX113">
        <v>5.55</v>
      </c>
      <c r="AY113">
        <v>13.96</v>
      </c>
      <c r="AZ113">
        <v>21.58</v>
      </c>
      <c r="BA113">
        <v>1.22</v>
      </c>
      <c r="BB113">
        <v>80.39</v>
      </c>
      <c r="BC113">
        <v>38.08</v>
      </c>
      <c r="BQ113">
        <v>189.36</v>
      </c>
      <c r="BR113">
        <v>276.12799999999999</v>
      </c>
      <c r="BS113">
        <v>111.69</v>
      </c>
      <c r="BT113">
        <v>0</v>
      </c>
      <c r="BU113">
        <v>0</v>
      </c>
      <c r="BV113">
        <v>505.55700000000002</v>
      </c>
      <c r="BW113">
        <v>948.78800000000001</v>
      </c>
      <c r="BX113">
        <v>2025.88</v>
      </c>
      <c r="BY113">
        <v>119.621</v>
      </c>
      <c r="BZ113">
        <v>4177.03</v>
      </c>
      <c r="CA113">
        <v>220.50200000000001</v>
      </c>
      <c r="CB113">
        <v>0</v>
      </c>
      <c r="CC113">
        <v>0</v>
      </c>
      <c r="CD113">
        <v>0</v>
      </c>
      <c r="CE113">
        <v>108.29</v>
      </c>
      <c r="CF113">
        <v>0</v>
      </c>
      <c r="CG113">
        <v>43.669699999999999</v>
      </c>
      <c r="CH113">
        <v>0</v>
      </c>
      <c r="CI113">
        <v>0</v>
      </c>
      <c r="CJ113">
        <v>372.46199999999999</v>
      </c>
      <c r="CK113">
        <v>0</v>
      </c>
      <c r="CL113">
        <v>0</v>
      </c>
      <c r="CM113">
        <v>0</v>
      </c>
      <c r="CN113">
        <v>0</v>
      </c>
      <c r="CO113">
        <v>0</v>
      </c>
      <c r="CP113">
        <v>0</v>
      </c>
      <c r="CQ113">
        <v>0</v>
      </c>
      <c r="CR113">
        <v>0</v>
      </c>
      <c r="CS113">
        <v>0</v>
      </c>
      <c r="CT113">
        <v>0</v>
      </c>
      <c r="CU113">
        <v>21.38</v>
      </c>
      <c r="CV113">
        <v>10.23</v>
      </c>
      <c r="CW113">
        <v>1.17</v>
      </c>
      <c r="CX113">
        <v>0</v>
      </c>
      <c r="CY113">
        <v>8.66</v>
      </c>
      <c r="CZ113">
        <v>5.55</v>
      </c>
      <c r="DA113">
        <v>14.02</v>
      </c>
      <c r="DB113">
        <v>21.58</v>
      </c>
      <c r="DC113">
        <v>1.22</v>
      </c>
      <c r="DD113">
        <v>83.81</v>
      </c>
      <c r="DE113">
        <v>41.44</v>
      </c>
      <c r="DQ113" t="s">
        <v>716</v>
      </c>
      <c r="DR113" t="s">
        <v>717</v>
      </c>
      <c r="DS113" t="s">
        <v>22</v>
      </c>
      <c r="DT113">
        <v>0.13475500000000001</v>
      </c>
      <c r="DU113">
        <v>0.13359399999999999</v>
      </c>
      <c r="DV113">
        <v>4.08066</v>
      </c>
      <c r="DW113">
        <v>8.1081099999999999</v>
      </c>
      <c r="EG113">
        <v>179.28899999999999</v>
      </c>
      <c r="EH113">
        <v>212.96899999999999</v>
      </c>
      <c r="EI113">
        <v>111.69</v>
      </c>
      <c r="EJ113">
        <v>0</v>
      </c>
      <c r="EK113">
        <v>0</v>
      </c>
      <c r="EL113">
        <v>0</v>
      </c>
      <c r="EN113">
        <v>505.55700000000002</v>
      </c>
      <c r="EO113">
        <v>943.90800000000002</v>
      </c>
      <c r="EP113">
        <v>2025.88</v>
      </c>
      <c r="EQ113">
        <v>119.621</v>
      </c>
      <c r="ER113">
        <v>4098.92</v>
      </c>
      <c r="ES113">
        <v>208.77500000000001</v>
      </c>
      <c r="ET113">
        <v>0</v>
      </c>
      <c r="EU113">
        <v>0</v>
      </c>
      <c r="EV113">
        <v>0</v>
      </c>
      <c r="EW113">
        <v>116.84</v>
      </c>
      <c r="EX113">
        <v>0</v>
      </c>
      <c r="EY113">
        <v>43.669699999999999</v>
      </c>
      <c r="EZ113">
        <v>0</v>
      </c>
      <c r="FA113">
        <v>0</v>
      </c>
      <c r="FB113">
        <v>369.28500000000003</v>
      </c>
      <c r="FC113">
        <v>0</v>
      </c>
      <c r="FD113">
        <v>0</v>
      </c>
      <c r="FE113">
        <v>0</v>
      </c>
      <c r="FF113">
        <v>0</v>
      </c>
      <c r="FG113">
        <v>0</v>
      </c>
      <c r="FH113">
        <v>0</v>
      </c>
      <c r="FI113">
        <v>0</v>
      </c>
      <c r="FJ113">
        <v>0</v>
      </c>
      <c r="FK113">
        <v>0</v>
      </c>
      <c r="FL113">
        <v>0</v>
      </c>
      <c r="FM113">
        <v>20.18</v>
      </c>
      <c r="FN113">
        <v>7.39</v>
      </c>
      <c r="FO113">
        <v>1.17</v>
      </c>
      <c r="FP113">
        <v>0</v>
      </c>
      <c r="FQ113">
        <v>9.34</v>
      </c>
      <c r="FR113">
        <v>0</v>
      </c>
      <c r="FT113">
        <v>5.55</v>
      </c>
      <c r="FU113">
        <v>13.96</v>
      </c>
      <c r="FV113">
        <v>21.58</v>
      </c>
      <c r="FW113">
        <v>1.22</v>
      </c>
      <c r="FX113">
        <v>80.39</v>
      </c>
      <c r="FY113">
        <v>0</v>
      </c>
      <c r="FZ113">
        <v>0.400474</v>
      </c>
      <c r="GA113">
        <v>1.2753799999999999E-2</v>
      </c>
      <c r="GB113">
        <v>0</v>
      </c>
      <c r="GC113">
        <v>0</v>
      </c>
      <c r="GD113">
        <v>0</v>
      </c>
      <c r="GF113">
        <v>7.4915999999999996E-2</v>
      </c>
      <c r="GG113">
        <v>0.14868500000000001</v>
      </c>
      <c r="GH113">
        <v>0.25846799999999998</v>
      </c>
      <c r="GI113">
        <v>1.0530599999999999E-2</v>
      </c>
      <c r="GJ113">
        <v>0.90582700000000005</v>
      </c>
      <c r="GK113">
        <v>420.762</v>
      </c>
      <c r="GL113">
        <v>1095.06</v>
      </c>
      <c r="GM113">
        <v>111.69</v>
      </c>
      <c r="GN113">
        <v>0</v>
      </c>
      <c r="GO113">
        <v>0</v>
      </c>
      <c r="GP113">
        <v>2135</v>
      </c>
      <c r="GQ113">
        <v>930.00099999999998</v>
      </c>
      <c r="GR113">
        <v>2637.81</v>
      </c>
      <c r="GS113">
        <v>297.5</v>
      </c>
      <c r="GT113">
        <v>7627.83</v>
      </c>
      <c r="GU113">
        <v>350.15800000000002</v>
      </c>
      <c r="GV113">
        <v>0</v>
      </c>
      <c r="GW113">
        <v>0</v>
      </c>
      <c r="GX113">
        <v>0</v>
      </c>
      <c r="GY113">
        <v>162.852</v>
      </c>
      <c r="GZ113">
        <v>0</v>
      </c>
      <c r="HA113">
        <v>65.400000000000006</v>
      </c>
      <c r="HB113">
        <v>0</v>
      </c>
      <c r="HC113">
        <v>0</v>
      </c>
      <c r="HD113">
        <v>578.41</v>
      </c>
      <c r="HE113">
        <v>0</v>
      </c>
      <c r="HF113">
        <v>0</v>
      </c>
      <c r="HG113">
        <v>0</v>
      </c>
      <c r="HH113">
        <v>0</v>
      </c>
      <c r="HI113">
        <v>0</v>
      </c>
      <c r="HJ113">
        <v>0</v>
      </c>
      <c r="HK113">
        <v>0</v>
      </c>
      <c r="HL113">
        <v>0</v>
      </c>
      <c r="HM113">
        <v>0</v>
      </c>
      <c r="HN113">
        <v>0</v>
      </c>
      <c r="HO113">
        <v>34.94</v>
      </c>
      <c r="HP113">
        <v>41.16</v>
      </c>
      <c r="HQ113">
        <v>1.17</v>
      </c>
      <c r="HR113">
        <v>0</v>
      </c>
      <c r="HS113">
        <v>13.03</v>
      </c>
      <c r="HT113">
        <v>23.83</v>
      </c>
      <c r="HU113">
        <v>14.92</v>
      </c>
      <c r="HV113">
        <v>28.35</v>
      </c>
      <c r="HW113">
        <v>2.86</v>
      </c>
      <c r="HX113">
        <v>160.26</v>
      </c>
      <c r="HY113">
        <v>0</v>
      </c>
      <c r="HZ113">
        <v>2.2516400000000001</v>
      </c>
      <c r="IA113">
        <v>1.2753799999999999E-2</v>
      </c>
      <c r="IB113">
        <v>0</v>
      </c>
      <c r="IC113">
        <v>0</v>
      </c>
      <c r="ID113">
        <v>0.33579999999999999</v>
      </c>
      <c r="IE113">
        <v>0.11074100000000001</v>
      </c>
      <c r="IF113">
        <v>0.35138000000000003</v>
      </c>
      <c r="IG113">
        <v>4.1461199999999997E-3</v>
      </c>
      <c r="IH113">
        <v>3.0664600000000002</v>
      </c>
      <c r="II113">
        <v>43.748100000000001</v>
      </c>
      <c r="IJ113">
        <v>0</v>
      </c>
      <c r="IK113">
        <v>45.609200000000001</v>
      </c>
    </row>
    <row r="114" spans="1:245" x14ac:dyDescent="0.25">
      <c r="A114" s="9">
        <v>42613.708622685182</v>
      </c>
      <c r="B114" t="s">
        <v>480</v>
      </c>
      <c r="C114" t="s">
        <v>827</v>
      </c>
      <c r="G114" t="s">
        <v>104</v>
      </c>
      <c r="H114" t="s">
        <v>105</v>
      </c>
      <c r="I114">
        <v>1.23</v>
      </c>
      <c r="J114">
        <v>44.907200000000003</v>
      </c>
      <c r="K114">
        <v>179.28899999999999</v>
      </c>
      <c r="L114">
        <v>212.96899999999999</v>
      </c>
      <c r="M114">
        <v>111.69</v>
      </c>
      <c r="N114">
        <v>0</v>
      </c>
      <c r="O114">
        <v>0</v>
      </c>
      <c r="R114">
        <v>505.55700000000002</v>
      </c>
      <c r="S114">
        <v>943.90800000000002</v>
      </c>
      <c r="T114">
        <v>2025.88</v>
      </c>
      <c r="U114">
        <v>119.621</v>
      </c>
      <c r="V114">
        <v>4098.92</v>
      </c>
      <c r="W114">
        <v>208.77500000000001</v>
      </c>
      <c r="X114">
        <v>0</v>
      </c>
      <c r="Y114">
        <v>0</v>
      </c>
      <c r="Z114">
        <v>0</v>
      </c>
      <c r="AA114">
        <v>144.03800000000001</v>
      </c>
      <c r="AB114">
        <v>0</v>
      </c>
      <c r="AC114">
        <v>43.669699999999999</v>
      </c>
      <c r="AD114">
        <v>0</v>
      </c>
      <c r="AE114">
        <v>0</v>
      </c>
      <c r="AF114">
        <v>396.483</v>
      </c>
      <c r="AG114">
        <v>0</v>
      </c>
      <c r="AH114">
        <v>0</v>
      </c>
      <c r="AI114">
        <v>0</v>
      </c>
      <c r="AJ114">
        <v>0</v>
      </c>
      <c r="AK114">
        <v>0</v>
      </c>
      <c r="AL114">
        <v>0</v>
      </c>
      <c r="AM114">
        <v>0</v>
      </c>
      <c r="AN114">
        <v>0</v>
      </c>
      <c r="AO114">
        <v>0</v>
      </c>
      <c r="AP114">
        <v>0</v>
      </c>
      <c r="AQ114">
        <v>20.18</v>
      </c>
      <c r="AR114">
        <v>7.39</v>
      </c>
      <c r="AS114">
        <v>1.17</v>
      </c>
      <c r="AT114">
        <v>0</v>
      </c>
      <c r="AU114">
        <v>11.47</v>
      </c>
      <c r="AV114">
        <v>0</v>
      </c>
      <c r="AX114">
        <v>5.55</v>
      </c>
      <c r="AY114">
        <v>13.96</v>
      </c>
      <c r="AZ114">
        <v>21.58</v>
      </c>
      <c r="BA114">
        <v>1.22</v>
      </c>
      <c r="BB114">
        <v>82.52</v>
      </c>
      <c r="BC114">
        <v>40.21</v>
      </c>
      <c r="BQ114">
        <v>189.36</v>
      </c>
      <c r="BR114">
        <v>276.12799999999999</v>
      </c>
      <c r="BS114">
        <v>111.69</v>
      </c>
      <c r="BT114">
        <v>0</v>
      </c>
      <c r="BU114">
        <v>0</v>
      </c>
      <c r="BV114">
        <v>505.55700000000002</v>
      </c>
      <c r="BW114">
        <v>948.78800000000001</v>
      </c>
      <c r="BX114">
        <v>2025.88</v>
      </c>
      <c r="BY114">
        <v>119.621</v>
      </c>
      <c r="BZ114">
        <v>4177.03</v>
      </c>
      <c r="CA114">
        <v>220.50200000000001</v>
      </c>
      <c r="CB114">
        <v>0</v>
      </c>
      <c r="CC114">
        <v>0</v>
      </c>
      <c r="CD114">
        <v>0</v>
      </c>
      <c r="CE114">
        <v>108.29</v>
      </c>
      <c r="CF114">
        <v>0</v>
      </c>
      <c r="CG114">
        <v>43.669699999999999</v>
      </c>
      <c r="CH114">
        <v>0</v>
      </c>
      <c r="CI114">
        <v>0</v>
      </c>
      <c r="CJ114">
        <v>372.46199999999999</v>
      </c>
      <c r="CK114">
        <v>0</v>
      </c>
      <c r="CL114">
        <v>0</v>
      </c>
      <c r="CM114">
        <v>0</v>
      </c>
      <c r="CN114">
        <v>0</v>
      </c>
      <c r="CO114">
        <v>0</v>
      </c>
      <c r="CP114">
        <v>0</v>
      </c>
      <c r="CQ114">
        <v>0</v>
      </c>
      <c r="CR114">
        <v>0</v>
      </c>
      <c r="CS114">
        <v>0</v>
      </c>
      <c r="CT114">
        <v>0</v>
      </c>
      <c r="CU114">
        <v>21.38</v>
      </c>
      <c r="CV114">
        <v>10.23</v>
      </c>
      <c r="CW114">
        <v>1.17</v>
      </c>
      <c r="CX114">
        <v>0</v>
      </c>
      <c r="CY114">
        <v>8.66</v>
      </c>
      <c r="CZ114">
        <v>5.55</v>
      </c>
      <c r="DA114">
        <v>14.02</v>
      </c>
      <c r="DB114">
        <v>21.58</v>
      </c>
      <c r="DC114">
        <v>1.22</v>
      </c>
      <c r="DD114">
        <v>83.81</v>
      </c>
      <c r="DE114">
        <v>41.44</v>
      </c>
      <c r="DQ114" t="s">
        <v>716</v>
      </c>
      <c r="DR114" t="s">
        <v>717</v>
      </c>
      <c r="DS114" t="s">
        <v>22</v>
      </c>
      <c r="DT114">
        <v>0.13475500000000001</v>
      </c>
      <c r="DU114">
        <v>0.13359399999999999</v>
      </c>
      <c r="DV114">
        <v>1.5391999999999999</v>
      </c>
      <c r="DW114">
        <v>2.9681500000000001</v>
      </c>
      <c r="EG114">
        <v>179.28899999999999</v>
      </c>
      <c r="EH114">
        <v>212.96899999999999</v>
      </c>
      <c r="EI114">
        <v>111.69</v>
      </c>
      <c r="EJ114">
        <v>0</v>
      </c>
      <c r="EK114">
        <v>0</v>
      </c>
      <c r="EL114">
        <v>0</v>
      </c>
      <c r="EN114">
        <v>505.55700000000002</v>
      </c>
      <c r="EO114">
        <v>943.90800000000002</v>
      </c>
      <c r="EP114">
        <v>2025.88</v>
      </c>
      <c r="EQ114">
        <v>119.621</v>
      </c>
      <c r="ER114">
        <v>4098.92</v>
      </c>
      <c r="ES114">
        <v>208.77500000000001</v>
      </c>
      <c r="ET114">
        <v>0</v>
      </c>
      <c r="EU114">
        <v>0</v>
      </c>
      <c r="EV114">
        <v>0</v>
      </c>
      <c r="EW114">
        <v>144.03800000000001</v>
      </c>
      <c r="EX114">
        <v>0</v>
      </c>
      <c r="EY114">
        <v>43.669699999999999</v>
      </c>
      <c r="EZ114">
        <v>0</v>
      </c>
      <c r="FA114">
        <v>0</v>
      </c>
      <c r="FB114">
        <v>396.483</v>
      </c>
      <c r="FC114">
        <v>0</v>
      </c>
      <c r="FD114">
        <v>0</v>
      </c>
      <c r="FE114">
        <v>0</v>
      </c>
      <c r="FF114">
        <v>0</v>
      </c>
      <c r="FG114">
        <v>0</v>
      </c>
      <c r="FH114">
        <v>0</v>
      </c>
      <c r="FI114">
        <v>0</v>
      </c>
      <c r="FJ114">
        <v>0</v>
      </c>
      <c r="FK114">
        <v>0</v>
      </c>
      <c r="FL114">
        <v>0</v>
      </c>
      <c r="FM114">
        <v>20.18</v>
      </c>
      <c r="FN114">
        <v>7.39</v>
      </c>
      <c r="FO114">
        <v>1.17</v>
      </c>
      <c r="FP114">
        <v>0</v>
      </c>
      <c r="FQ114">
        <v>11.47</v>
      </c>
      <c r="FR114">
        <v>0</v>
      </c>
      <c r="FT114">
        <v>5.55</v>
      </c>
      <c r="FU114">
        <v>13.96</v>
      </c>
      <c r="FV114">
        <v>21.58</v>
      </c>
      <c r="FW114">
        <v>1.22</v>
      </c>
      <c r="FX114">
        <v>82.52</v>
      </c>
      <c r="FY114">
        <v>0</v>
      </c>
      <c r="FZ114">
        <v>0.400474</v>
      </c>
      <c r="GA114">
        <v>1.2753799999999999E-2</v>
      </c>
      <c r="GB114">
        <v>0</v>
      </c>
      <c r="GC114">
        <v>0</v>
      </c>
      <c r="GD114">
        <v>0</v>
      </c>
      <c r="GF114">
        <v>7.4915999999999996E-2</v>
      </c>
      <c r="GG114">
        <v>0.14868500000000001</v>
      </c>
      <c r="GH114">
        <v>0.25846799999999998</v>
      </c>
      <c r="GI114">
        <v>1.0530599999999999E-2</v>
      </c>
      <c r="GJ114">
        <v>0.90582700000000005</v>
      </c>
      <c r="GK114">
        <v>420.762</v>
      </c>
      <c r="GL114">
        <v>1095.06</v>
      </c>
      <c r="GM114">
        <v>111.69</v>
      </c>
      <c r="GN114">
        <v>0</v>
      </c>
      <c r="GO114">
        <v>0</v>
      </c>
      <c r="GP114">
        <v>2135</v>
      </c>
      <c r="GQ114">
        <v>930.00099999999998</v>
      </c>
      <c r="GR114">
        <v>2637.81</v>
      </c>
      <c r="GS114">
        <v>297.5</v>
      </c>
      <c r="GT114">
        <v>7627.83</v>
      </c>
      <c r="GU114">
        <v>350.15800000000002</v>
      </c>
      <c r="GV114">
        <v>0</v>
      </c>
      <c r="GW114">
        <v>0</v>
      </c>
      <c r="GX114">
        <v>0</v>
      </c>
      <c r="GY114">
        <v>162.852</v>
      </c>
      <c r="GZ114">
        <v>0</v>
      </c>
      <c r="HA114">
        <v>65.400000000000006</v>
      </c>
      <c r="HB114">
        <v>0</v>
      </c>
      <c r="HC114">
        <v>0</v>
      </c>
      <c r="HD114">
        <v>578.41</v>
      </c>
      <c r="HE114">
        <v>0</v>
      </c>
      <c r="HF114">
        <v>0</v>
      </c>
      <c r="HG114">
        <v>0</v>
      </c>
      <c r="HH114">
        <v>0</v>
      </c>
      <c r="HI114">
        <v>0</v>
      </c>
      <c r="HJ114">
        <v>0</v>
      </c>
      <c r="HK114">
        <v>0</v>
      </c>
      <c r="HL114">
        <v>0</v>
      </c>
      <c r="HM114">
        <v>0</v>
      </c>
      <c r="HN114">
        <v>0</v>
      </c>
      <c r="HO114">
        <v>34.94</v>
      </c>
      <c r="HP114">
        <v>41.16</v>
      </c>
      <c r="HQ114">
        <v>1.17</v>
      </c>
      <c r="HR114">
        <v>0</v>
      </c>
      <c r="HS114">
        <v>13.03</v>
      </c>
      <c r="HT114">
        <v>23.83</v>
      </c>
      <c r="HU114">
        <v>14.92</v>
      </c>
      <c r="HV114">
        <v>28.35</v>
      </c>
      <c r="HW114">
        <v>2.86</v>
      </c>
      <c r="HX114">
        <v>160.26</v>
      </c>
      <c r="HY114">
        <v>0</v>
      </c>
      <c r="HZ114">
        <v>2.2516400000000001</v>
      </c>
      <c r="IA114">
        <v>1.2753799999999999E-2</v>
      </c>
      <c r="IB114">
        <v>0</v>
      </c>
      <c r="IC114">
        <v>0</v>
      </c>
      <c r="ID114">
        <v>0.33579999999999999</v>
      </c>
      <c r="IE114">
        <v>0.11074100000000001</v>
      </c>
      <c r="IF114">
        <v>0.35138000000000003</v>
      </c>
      <c r="IG114">
        <v>4.1461199999999997E-3</v>
      </c>
      <c r="IH114">
        <v>3.0664600000000002</v>
      </c>
      <c r="II114">
        <v>44.907200000000003</v>
      </c>
      <c r="IJ114">
        <v>0</v>
      </c>
      <c r="IK114">
        <v>45.609200000000001</v>
      </c>
    </row>
    <row r="115" spans="1:245" x14ac:dyDescent="0.25">
      <c r="A115" s="9">
        <v>42613.708634259259</v>
      </c>
      <c r="B115" t="s">
        <v>481</v>
      </c>
      <c r="C115" t="s">
        <v>828</v>
      </c>
      <c r="G115" t="s">
        <v>104</v>
      </c>
      <c r="H115" t="s">
        <v>134</v>
      </c>
      <c r="I115">
        <v>-4.7300000000000004</v>
      </c>
      <c r="J115">
        <v>48.150599999999997</v>
      </c>
      <c r="K115">
        <v>179.28899999999999</v>
      </c>
      <c r="L115">
        <v>212.96899999999999</v>
      </c>
      <c r="M115">
        <v>111.69</v>
      </c>
      <c r="N115">
        <v>0</v>
      </c>
      <c r="O115">
        <v>0</v>
      </c>
      <c r="R115">
        <v>505.55700000000002</v>
      </c>
      <c r="S115">
        <v>943.90800000000002</v>
      </c>
      <c r="T115">
        <v>2025.88</v>
      </c>
      <c r="U115">
        <v>119.621</v>
      </c>
      <c r="V115">
        <v>4098.92</v>
      </c>
      <c r="W115">
        <v>208.77500000000001</v>
      </c>
      <c r="X115">
        <v>0</v>
      </c>
      <c r="Y115">
        <v>0</v>
      </c>
      <c r="Z115">
        <v>0</v>
      </c>
      <c r="AA115">
        <v>219.922</v>
      </c>
      <c r="AB115">
        <v>0</v>
      </c>
      <c r="AC115">
        <v>43.669699999999999</v>
      </c>
      <c r="AD115">
        <v>0</v>
      </c>
      <c r="AE115">
        <v>0</v>
      </c>
      <c r="AF115">
        <v>472.36599999999999</v>
      </c>
      <c r="AG115">
        <v>0</v>
      </c>
      <c r="AH115">
        <v>0</v>
      </c>
      <c r="AI115">
        <v>0</v>
      </c>
      <c r="AJ115">
        <v>0</v>
      </c>
      <c r="AK115">
        <v>0</v>
      </c>
      <c r="AL115">
        <v>0</v>
      </c>
      <c r="AM115">
        <v>0</v>
      </c>
      <c r="AN115">
        <v>0</v>
      </c>
      <c r="AO115">
        <v>0</v>
      </c>
      <c r="AP115">
        <v>0</v>
      </c>
      <c r="AQ115">
        <v>20.18</v>
      </c>
      <c r="AR115">
        <v>7.39</v>
      </c>
      <c r="AS115">
        <v>1.17</v>
      </c>
      <c r="AT115">
        <v>0</v>
      </c>
      <c r="AU115">
        <v>17.43</v>
      </c>
      <c r="AV115">
        <v>0</v>
      </c>
      <c r="AX115">
        <v>5.55</v>
      </c>
      <c r="AY115">
        <v>13.96</v>
      </c>
      <c r="AZ115">
        <v>21.58</v>
      </c>
      <c r="BA115">
        <v>1.22</v>
      </c>
      <c r="BB115">
        <v>88.48</v>
      </c>
      <c r="BC115">
        <v>46.17</v>
      </c>
      <c r="BQ115">
        <v>189.36</v>
      </c>
      <c r="BR115">
        <v>276.12799999999999</v>
      </c>
      <c r="BS115">
        <v>111.69</v>
      </c>
      <c r="BT115">
        <v>0</v>
      </c>
      <c r="BU115">
        <v>0</v>
      </c>
      <c r="BV115">
        <v>505.55700000000002</v>
      </c>
      <c r="BW115">
        <v>948.78800000000001</v>
      </c>
      <c r="BX115">
        <v>2025.88</v>
      </c>
      <c r="BY115">
        <v>119.621</v>
      </c>
      <c r="BZ115">
        <v>4177.03</v>
      </c>
      <c r="CA115">
        <v>220.50200000000001</v>
      </c>
      <c r="CB115">
        <v>0</v>
      </c>
      <c r="CC115">
        <v>0</v>
      </c>
      <c r="CD115">
        <v>0</v>
      </c>
      <c r="CE115">
        <v>108.29</v>
      </c>
      <c r="CF115">
        <v>0</v>
      </c>
      <c r="CG115">
        <v>43.669699999999999</v>
      </c>
      <c r="CH115">
        <v>0</v>
      </c>
      <c r="CI115">
        <v>0</v>
      </c>
      <c r="CJ115">
        <v>372.46199999999999</v>
      </c>
      <c r="CK115">
        <v>0</v>
      </c>
      <c r="CL115">
        <v>0</v>
      </c>
      <c r="CM115">
        <v>0</v>
      </c>
      <c r="CN115">
        <v>0</v>
      </c>
      <c r="CO115">
        <v>0</v>
      </c>
      <c r="CP115">
        <v>0</v>
      </c>
      <c r="CQ115">
        <v>0</v>
      </c>
      <c r="CR115">
        <v>0</v>
      </c>
      <c r="CS115">
        <v>0</v>
      </c>
      <c r="CT115">
        <v>0</v>
      </c>
      <c r="CU115">
        <v>21.38</v>
      </c>
      <c r="CV115">
        <v>10.23</v>
      </c>
      <c r="CW115">
        <v>1.17</v>
      </c>
      <c r="CX115">
        <v>0</v>
      </c>
      <c r="CY115">
        <v>8.66</v>
      </c>
      <c r="CZ115">
        <v>5.55</v>
      </c>
      <c r="DA115">
        <v>14.02</v>
      </c>
      <c r="DB115">
        <v>21.58</v>
      </c>
      <c r="DC115">
        <v>1.22</v>
      </c>
      <c r="DD115">
        <v>83.81</v>
      </c>
      <c r="DE115">
        <v>41.44</v>
      </c>
      <c r="DQ115" t="s">
        <v>716</v>
      </c>
      <c r="DR115" t="s">
        <v>717</v>
      </c>
      <c r="DS115" t="s">
        <v>22</v>
      </c>
      <c r="DT115">
        <v>0.13475500000000001</v>
      </c>
      <c r="DU115">
        <v>0.13359399999999999</v>
      </c>
      <c r="DV115">
        <v>-5.5721299999999996</v>
      </c>
      <c r="DW115">
        <v>-11.414099999999999</v>
      </c>
      <c r="EG115">
        <v>179.28899999999999</v>
      </c>
      <c r="EH115">
        <v>212.96899999999999</v>
      </c>
      <c r="EI115">
        <v>111.69</v>
      </c>
      <c r="EJ115">
        <v>0</v>
      </c>
      <c r="EK115">
        <v>0</v>
      </c>
      <c r="EL115">
        <v>0</v>
      </c>
      <c r="EN115">
        <v>505.55700000000002</v>
      </c>
      <c r="EO115">
        <v>943.90800000000002</v>
      </c>
      <c r="EP115">
        <v>2025.88</v>
      </c>
      <c r="EQ115">
        <v>119.621</v>
      </c>
      <c r="ER115">
        <v>4098.92</v>
      </c>
      <c r="ES115">
        <v>208.77500000000001</v>
      </c>
      <c r="ET115">
        <v>0</v>
      </c>
      <c r="EU115">
        <v>0</v>
      </c>
      <c r="EV115">
        <v>0</v>
      </c>
      <c r="EW115">
        <v>219.922</v>
      </c>
      <c r="EX115">
        <v>0</v>
      </c>
      <c r="EY115">
        <v>43.669699999999999</v>
      </c>
      <c r="EZ115">
        <v>0</v>
      </c>
      <c r="FA115">
        <v>0</v>
      </c>
      <c r="FB115">
        <v>472.36599999999999</v>
      </c>
      <c r="FC115">
        <v>0</v>
      </c>
      <c r="FD115">
        <v>0</v>
      </c>
      <c r="FE115">
        <v>0</v>
      </c>
      <c r="FF115">
        <v>0</v>
      </c>
      <c r="FG115">
        <v>0</v>
      </c>
      <c r="FH115">
        <v>0</v>
      </c>
      <c r="FI115">
        <v>0</v>
      </c>
      <c r="FJ115">
        <v>0</v>
      </c>
      <c r="FK115">
        <v>0</v>
      </c>
      <c r="FL115">
        <v>0</v>
      </c>
      <c r="FM115">
        <v>20.18</v>
      </c>
      <c r="FN115">
        <v>7.39</v>
      </c>
      <c r="FO115">
        <v>1.17</v>
      </c>
      <c r="FP115">
        <v>0</v>
      </c>
      <c r="FQ115">
        <v>17.43</v>
      </c>
      <c r="FR115">
        <v>0</v>
      </c>
      <c r="FT115">
        <v>5.55</v>
      </c>
      <c r="FU115">
        <v>13.96</v>
      </c>
      <c r="FV115">
        <v>21.58</v>
      </c>
      <c r="FW115">
        <v>1.22</v>
      </c>
      <c r="FX115">
        <v>88.48</v>
      </c>
      <c r="FY115">
        <v>0</v>
      </c>
      <c r="FZ115">
        <v>0.400474</v>
      </c>
      <c r="GA115">
        <v>1.2753799999999999E-2</v>
      </c>
      <c r="GB115">
        <v>0</v>
      </c>
      <c r="GC115">
        <v>0</v>
      </c>
      <c r="GD115">
        <v>0</v>
      </c>
      <c r="GF115">
        <v>7.4915999999999996E-2</v>
      </c>
      <c r="GG115">
        <v>0.14868500000000001</v>
      </c>
      <c r="GH115">
        <v>0.25846799999999998</v>
      </c>
      <c r="GI115">
        <v>1.0530599999999999E-2</v>
      </c>
      <c r="GJ115">
        <v>0.90582700000000005</v>
      </c>
      <c r="GK115">
        <v>420.762</v>
      </c>
      <c r="GL115">
        <v>1095.06</v>
      </c>
      <c r="GM115">
        <v>111.69</v>
      </c>
      <c r="GN115">
        <v>0</v>
      </c>
      <c r="GO115">
        <v>0</v>
      </c>
      <c r="GP115">
        <v>2135</v>
      </c>
      <c r="GQ115">
        <v>930.00099999999998</v>
      </c>
      <c r="GR115">
        <v>2637.81</v>
      </c>
      <c r="GS115">
        <v>297.5</v>
      </c>
      <c r="GT115">
        <v>7627.83</v>
      </c>
      <c r="GU115">
        <v>350.15800000000002</v>
      </c>
      <c r="GV115">
        <v>0</v>
      </c>
      <c r="GW115">
        <v>0</v>
      </c>
      <c r="GX115">
        <v>0</v>
      </c>
      <c r="GY115">
        <v>162.852</v>
      </c>
      <c r="GZ115">
        <v>0</v>
      </c>
      <c r="HA115">
        <v>65.400000000000006</v>
      </c>
      <c r="HB115">
        <v>0</v>
      </c>
      <c r="HC115">
        <v>0</v>
      </c>
      <c r="HD115">
        <v>578.41</v>
      </c>
      <c r="HE115">
        <v>0</v>
      </c>
      <c r="HF115">
        <v>0</v>
      </c>
      <c r="HG115">
        <v>0</v>
      </c>
      <c r="HH115">
        <v>0</v>
      </c>
      <c r="HI115">
        <v>0</v>
      </c>
      <c r="HJ115">
        <v>0</v>
      </c>
      <c r="HK115">
        <v>0</v>
      </c>
      <c r="HL115">
        <v>0</v>
      </c>
      <c r="HM115">
        <v>0</v>
      </c>
      <c r="HN115">
        <v>0</v>
      </c>
      <c r="HO115">
        <v>34.94</v>
      </c>
      <c r="HP115">
        <v>41.16</v>
      </c>
      <c r="HQ115">
        <v>1.17</v>
      </c>
      <c r="HR115">
        <v>0</v>
      </c>
      <c r="HS115">
        <v>13.03</v>
      </c>
      <c r="HT115">
        <v>23.83</v>
      </c>
      <c r="HU115">
        <v>14.92</v>
      </c>
      <c r="HV115">
        <v>28.35</v>
      </c>
      <c r="HW115">
        <v>2.86</v>
      </c>
      <c r="HX115">
        <v>160.26</v>
      </c>
      <c r="HY115">
        <v>0</v>
      </c>
      <c r="HZ115">
        <v>2.2516400000000001</v>
      </c>
      <c r="IA115">
        <v>1.2753799999999999E-2</v>
      </c>
      <c r="IB115">
        <v>0</v>
      </c>
      <c r="IC115">
        <v>0</v>
      </c>
      <c r="ID115">
        <v>0.33579999999999999</v>
      </c>
      <c r="IE115">
        <v>0.11074100000000001</v>
      </c>
      <c r="IF115">
        <v>0.35138000000000003</v>
      </c>
      <c r="IG115">
        <v>4.1461199999999997E-3</v>
      </c>
      <c r="IH115">
        <v>3.0664600000000002</v>
      </c>
      <c r="II115">
        <v>48.150599999999997</v>
      </c>
      <c r="IJ115">
        <v>0</v>
      </c>
      <c r="IK115">
        <v>45.609200000000001</v>
      </c>
    </row>
    <row r="116" spans="1:245" x14ac:dyDescent="0.25">
      <c r="A116" s="9">
        <v>42613.708749999998</v>
      </c>
      <c r="B116" t="s">
        <v>482</v>
      </c>
      <c r="C116" t="s">
        <v>829</v>
      </c>
      <c r="G116" t="s">
        <v>104</v>
      </c>
      <c r="H116" t="s">
        <v>134</v>
      </c>
      <c r="I116">
        <v>-16.91</v>
      </c>
      <c r="J116">
        <v>55.628700000000002</v>
      </c>
      <c r="K116">
        <v>179.28899999999999</v>
      </c>
      <c r="L116">
        <v>212.96899999999999</v>
      </c>
      <c r="M116">
        <v>111.69</v>
      </c>
      <c r="N116">
        <v>0</v>
      </c>
      <c r="O116">
        <v>2828</v>
      </c>
      <c r="R116">
        <v>505.55700000000002</v>
      </c>
      <c r="S116">
        <v>943.90800000000002</v>
      </c>
      <c r="T116">
        <v>2025.88</v>
      </c>
      <c r="U116">
        <v>119.621</v>
      </c>
      <c r="V116">
        <v>6926.91</v>
      </c>
      <c r="W116">
        <v>208.77500000000001</v>
      </c>
      <c r="X116">
        <v>0</v>
      </c>
      <c r="Y116">
        <v>0</v>
      </c>
      <c r="Z116">
        <v>0</v>
      </c>
      <c r="AA116">
        <v>0</v>
      </c>
      <c r="AB116">
        <v>0</v>
      </c>
      <c r="AC116">
        <v>43.669699999999999</v>
      </c>
      <c r="AD116">
        <v>0</v>
      </c>
      <c r="AE116">
        <v>0</v>
      </c>
      <c r="AF116">
        <v>252.44499999999999</v>
      </c>
      <c r="AG116">
        <v>0</v>
      </c>
      <c r="AH116">
        <v>0</v>
      </c>
      <c r="AI116">
        <v>0</v>
      </c>
      <c r="AJ116">
        <v>0</v>
      </c>
      <c r="AK116">
        <v>0</v>
      </c>
      <c r="AL116">
        <v>0</v>
      </c>
      <c r="AM116">
        <v>0</v>
      </c>
      <c r="AN116">
        <v>0</v>
      </c>
      <c r="AO116">
        <v>0</v>
      </c>
      <c r="AP116">
        <v>0</v>
      </c>
      <c r="AQ116">
        <v>20.18</v>
      </c>
      <c r="AR116">
        <v>7.39</v>
      </c>
      <c r="AS116">
        <v>1.17</v>
      </c>
      <c r="AT116">
        <v>0</v>
      </c>
      <c r="AU116">
        <v>29.61</v>
      </c>
      <c r="AV116">
        <v>0</v>
      </c>
      <c r="AX116">
        <v>5.55</v>
      </c>
      <c r="AY116">
        <v>13.96</v>
      </c>
      <c r="AZ116">
        <v>21.58</v>
      </c>
      <c r="BA116">
        <v>1.22</v>
      </c>
      <c r="BB116">
        <v>100.66</v>
      </c>
      <c r="BC116">
        <v>58.35</v>
      </c>
      <c r="BQ116">
        <v>189.36</v>
      </c>
      <c r="BR116">
        <v>276.12799999999999</v>
      </c>
      <c r="BS116">
        <v>111.69</v>
      </c>
      <c r="BT116">
        <v>0</v>
      </c>
      <c r="BU116">
        <v>0</v>
      </c>
      <c r="BV116">
        <v>505.55700000000002</v>
      </c>
      <c r="BW116">
        <v>948.78800000000001</v>
      </c>
      <c r="BX116">
        <v>2025.88</v>
      </c>
      <c r="BY116">
        <v>119.621</v>
      </c>
      <c r="BZ116">
        <v>4177.03</v>
      </c>
      <c r="CA116">
        <v>220.50200000000001</v>
      </c>
      <c r="CB116">
        <v>0</v>
      </c>
      <c r="CC116">
        <v>0</v>
      </c>
      <c r="CD116">
        <v>0</v>
      </c>
      <c r="CE116">
        <v>108.29</v>
      </c>
      <c r="CF116">
        <v>0</v>
      </c>
      <c r="CG116">
        <v>43.669699999999999</v>
      </c>
      <c r="CH116">
        <v>0</v>
      </c>
      <c r="CI116">
        <v>0</v>
      </c>
      <c r="CJ116">
        <v>372.46199999999999</v>
      </c>
      <c r="CK116">
        <v>0</v>
      </c>
      <c r="CL116">
        <v>0</v>
      </c>
      <c r="CM116">
        <v>0</v>
      </c>
      <c r="CN116">
        <v>0</v>
      </c>
      <c r="CO116">
        <v>0</v>
      </c>
      <c r="CP116">
        <v>0</v>
      </c>
      <c r="CQ116">
        <v>0</v>
      </c>
      <c r="CR116">
        <v>0</v>
      </c>
      <c r="CS116">
        <v>0</v>
      </c>
      <c r="CT116">
        <v>0</v>
      </c>
      <c r="CU116">
        <v>21.38</v>
      </c>
      <c r="CV116">
        <v>10.23</v>
      </c>
      <c r="CW116">
        <v>1.17</v>
      </c>
      <c r="CX116">
        <v>0</v>
      </c>
      <c r="CY116">
        <v>8.66</v>
      </c>
      <c r="CZ116">
        <v>5.55</v>
      </c>
      <c r="DA116">
        <v>14.02</v>
      </c>
      <c r="DB116">
        <v>21.58</v>
      </c>
      <c r="DC116">
        <v>1.22</v>
      </c>
      <c r="DD116">
        <v>83.81</v>
      </c>
      <c r="DE116">
        <v>41.44</v>
      </c>
      <c r="DQ116" t="s">
        <v>716</v>
      </c>
      <c r="DR116" t="s">
        <v>717</v>
      </c>
      <c r="DS116" t="s">
        <v>22</v>
      </c>
      <c r="DT116">
        <v>-0.131188</v>
      </c>
      <c r="DU116">
        <v>-0.13234899999999999</v>
      </c>
      <c r="DV116">
        <v>-20.105</v>
      </c>
      <c r="DW116">
        <v>-40.805999999999997</v>
      </c>
      <c r="EG116">
        <v>179.28899999999999</v>
      </c>
      <c r="EH116">
        <v>212.96899999999999</v>
      </c>
      <c r="EI116">
        <v>111.69</v>
      </c>
      <c r="EJ116">
        <v>0</v>
      </c>
      <c r="EK116">
        <v>2828</v>
      </c>
      <c r="EL116">
        <v>0</v>
      </c>
      <c r="EN116">
        <v>505.55700000000002</v>
      </c>
      <c r="EO116">
        <v>943.90800000000002</v>
      </c>
      <c r="EP116">
        <v>2025.88</v>
      </c>
      <c r="EQ116">
        <v>119.621</v>
      </c>
      <c r="ER116">
        <v>6926.91</v>
      </c>
      <c r="ES116">
        <v>208.77500000000001</v>
      </c>
      <c r="ET116">
        <v>0</v>
      </c>
      <c r="EU116">
        <v>0</v>
      </c>
      <c r="EV116">
        <v>0</v>
      </c>
      <c r="EW116">
        <v>0</v>
      </c>
      <c r="EX116">
        <v>0</v>
      </c>
      <c r="EY116">
        <v>43.669699999999999</v>
      </c>
      <c r="EZ116">
        <v>0</v>
      </c>
      <c r="FA116">
        <v>0</v>
      </c>
      <c r="FB116">
        <v>252.44499999999999</v>
      </c>
      <c r="FC116">
        <v>0</v>
      </c>
      <c r="FD116">
        <v>0</v>
      </c>
      <c r="FE116">
        <v>0</v>
      </c>
      <c r="FF116">
        <v>0</v>
      </c>
      <c r="FG116">
        <v>0</v>
      </c>
      <c r="FH116">
        <v>0</v>
      </c>
      <c r="FI116">
        <v>0</v>
      </c>
      <c r="FJ116">
        <v>0</v>
      </c>
      <c r="FK116">
        <v>0</v>
      </c>
      <c r="FL116">
        <v>0</v>
      </c>
      <c r="FM116">
        <v>20.18</v>
      </c>
      <c r="FN116">
        <v>7.39</v>
      </c>
      <c r="FO116">
        <v>1.17</v>
      </c>
      <c r="FP116">
        <v>0</v>
      </c>
      <c r="FQ116">
        <v>29.61</v>
      </c>
      <c r="FR116">
        <v>0</v>
      </c>
      <c r="FT116">
        <v>5.55</v>
      </c>
      <c r="FU116">
        <v>13.96</v>
      </c>
      <c r="FV116">
        <v>21.58</v>
      </c>
      <c r="FW116">
        <v>1.22</v>
      </c>
      <c r="FX116">
        <v>100.66</v>
      </c>
      <c r="FY116">
        <v>0</v>
      </c>
      <c r="FZ116">
        <v>0.400474</v>
      </c>
      <c r="GA116">
        <v>1.2753799999999999E-2</v>
      </c>
      <c r="GB116">
        <v>0</v>
      </c>
      <c r="GC116">
        <v>0.26594299999999998</v>
      </c>
      <c r="GD116">
        <v>0</v>
      </c>
      <c r="GF116">
        <v>7.4915999999999996E-2</v>
      </c>
      <c r="GG116">
        <v>0.14868500000000001</v>
      </c>
      <c r="GH116">
        <v>0.25846799999999998</v>
      </c>
      <c r="GI116">
        <v>1.0530599999999999E-2</v>
      </c>
      <c r="GJ116">
        <v>1.17177</v>
      </c>
      <c r="GK116">
        <v>419.964</v>
      </c>
      <c r="GL116">
        <v>1096.8499999999999</v>
      </c>
      <c r="GM116">
        <v>111.69</v>
      </c>
      <c r="GN116">
        <v>0</v>
      </c>
      <c r="GO116">
        <v>2655.69</v>
      </c>
      <c r="GP116">
        <v>2135</v>
      </c>
      <c r="GQ116">
        <v>930.00099999999998</v>
      </c>
      <c r="GR116">
        <v>2637.81</v>
      </c>
      <c r="GS116">
        <v>297.5</v>
      </c>
      <c r="GT116">
        <v>10284.5</v>
      </c>
      <c r="GU116">
        <v>349.49299999999999</v>
      </c>
      <c r="GV116">
        <v>0</v>
      </c>
      <c r="GW116">
        <v>0</v>
      </c>
      <c r="GX116">
        <v>0</v>
      </c>
      <c r="GY116">
        <v>0</v>
      </c>
      <c r="GZ116">
        <v>0</v>
      </c>
      <c r="HA116">
        <v>65.400000000000006</v>
      </c>
      <c r="HB116">
        <v>0</v>
      </c>
      <c r="HC116">
        <v>0</v>
      </c>
      <c r="HD116">
        <v>414.89299999999997</v>
      </c>
      <c r="HE116">
        <v>0</v>
      </c>
      <c r="HF116">
        <v>0</v>
      </c>
      <c r="HG116">
        <v>0</v>
      </c>
      <c r="HH116">
        <v>0</v>
      </c>
      <c r="HI116">
        <v>0</v>
      </c>
      <c r="HJ116">
        <v>0</v>
      </c>
      <c r="HK116">
        <v>0</v>
      </c>
      <c r="HL116">
        <v>0</v>
      </c>
      <c r="HM116">
        <v>0</v>
      </c>
      <c r="HN116">
        <v>0</v>
      </c>
      <c r="HO116">
        <v>34.869999999999997</v>
      </c>
      <c r="HP116">
        <v>41.2</v>
      </c>
      <c r="HQ116">
        <v>1.17</v>
      </c>
      <c r="HR116">
        <v>0</v>
      </c>
      <c r="HS116">
        <v>27.53</v>
      </c>
      <c r="HT116">
        <v>23.83</v>
      </c>
      <c r="HU116">
        <v>14.92</v>
      </c>
      <c r="HV116">
        <v>28.35</v>
      </c>
      <c r="HW116">
        <v>2.86</v>
      </c>
      <c r="HX116">
        <v>174.73</v>
      </c>
      <c r="HY116">
        <v>0</v>
      </c>
      <c r="HZ116">
        <v>2.2534100000000001</v>
      </c>
      <c r="IA116">
        <v>1.2753799999999999E-2</v>
      </c>
      <c r="IB116">
        <v>0</v>
      </c>
      <c r="IC116">
        <v>0.20327500000000001</v>
      </c>
      <c r="ID116">
        <v>0.33579999999999999</v>
      </c>
      <c r="IE116">
        <v>0.11074100000000001</v>
      </c>
      <c r="IF116">
        <v>0.35138000000000003</v>
      </c>
      <c r="IG116">
        <v>4.1461199999999997E-3</v>
      </c>
      <c r="IH116">
        <v>3.2715100000000001</v>
      </c>
      <c r="II116">
        <v>55.628700000000002</v>
      </c>
      <c r="IJ116">
        <v>0</v>
      </c>
      <c r="IK116">
        <v>46.316699999999997</v>
      </c>
    </row>
    <row r="117" spans="1:245" x14ac:dyDescent="0.25">
      <c r="A117" s="9">
        <v>42613.708738425928</v>
      </c>
      <c r="B117" t="s">
        <v>495</v>
      </c>
      <c r="C117" t="s">
        <v>830</v>
      </c>
      <c r="G117" t="s">
        <v>104</v>
      </c>
      <c r="H117" t="s">
        <v>105</v>
      </c>
      <c r="I117">
        <v>1.61</v>
      </c>
      <c r="J117">
        <v>45.360599999999998</v>
      </c>
      <c r="K117">
        <v>181.23</v>
      </c>
      <c r="L117">
        <v>208.952</v>
      </c>
      <c r="M117">
        <v>111.69</v>
      </c>
      <c r="N117">
        <v>0</v>
      </c>
      <c r="O117">
        <v>1130.92</v>
      </c>
      <c r="R117">
        <v>505.55700000000002</v>
      </c>
      <c r="S117">
        <v>938.48299999999995</v>
      </c>
      <c r="T117">
        <v>2025.88</v>
      </c>
      <c r="U117">
        <v>119.621</v>
      </c>
      <c r="V117">
        <v>5222.33</v>
      </c>
      <c r="W117">
        <v>211.035</v>
      </c>
      <c r="X117">
        <v>0</v>
      </c>
      <c r="Y117">
        <v>0</v>
      </c>
      <c r="Z117">
        <v>0</v>
      </c>
      <c r="AA117">
        <v>0</v>
      </c>
      <c r="AB117">
        <v>0</v>
      </c>
      <c r="AC117">
        <v>43.669699999999999</v>
      </c>
      <c r="AD117">
        <v>0</v>
      </c>
      <c r="AE117">
        <v>0</v>
      </c>
      <c r="AF117">
        <v>254.70500000000001</v>
      </c>
      <c r="AG117">
        <v>0</v>
      </c>
      <c r="AH117">
        <v>0</v>
      </c>
      <c r="AI117">
        <v>0</v>
      </c>
      <c r="AJ117">
        <v>0</v>
      </c>
      <c r="AK117">
        <v>0</v>
      </c>
      <c r="AL117">
        <v>0</v>
      </c>
      <c r="AM117">
        <v>0</v>
      </c>
      <c r="AN117">
        <v>0</v>
      </c>
      <c r="AO117">
        <v>0</v>
      </c>
      <c r="AP117">
        <v>0</v>
      </c>
      <c r="AQ117">
        <v>20.399999999999999</v>
      </c>
      <c r="AR117">
        <v>7.2</v>
      </c>
      <c r="AS117">
        <v>1.17</v>
      </c>
      <c r="AT117">
        <v>0</v>
      </c>
      <c r="AU117">
        <v>11.06</v>
      </c>
      <c r="AV117">
        <v>0</v>
      </c>
      <c r="AX117">
        <v>5.55</v>
      </c>
      <c r="AY117">
        <v>13.9</v>
      </c>
      <c r="AZ117">
        <v>21.58</v>
      </c>
      <c r="BA117">
        <v>1.22</v>
      </c>
      <c r="BB117">
        <v>82.08</v>
      </c>
      <c r="BC117">
        <v>39.83</v>
      </c>
      <c r="BQ117">
        <v>189.36</v>
      </c>
      <c r="BR117">
        <v>276.12799999999999</v>
      </c>
      <c r="BS117">
        <v>111.69</v>
      </c>
      <c r="BT117">
        <v>0</v>
      </c>
      <c r="BU117">
        <v>0</v>
      </c>
      <c r="BV117">
        <v>505.55700000000002</v>
      </c>
      <c r="BW117">
        <v>948.78800000000001</v>
      </c>
      <c r="BX117">
        <v>2025.88</v>
      </c>
      <c r="BY117">
        <v>119.621</v>
      </c>
      <c r="BZ117">
        <v>4177.03</v>
      </c>
      <c r="CA117">
        <v>220.50200000000001</v>
      </c>
      <c r="CB117">
        <v>0</v>
      </c>
      <c r="CC117">
        <v>0</v>
      </c>
      <c r="CD117">
        <v>0</v>
      </c>
      <c r="CE117">
        <v>108.29</v>
      </c>
      <c r="CF117">
        <v>0</v>
      </c>
      <c r="CG117">
        <v>43.669699999999999</v>
      </c>
      <c r="CH117">
        <v>0</v>
      </c>
      <c r="CI117">
        <v>0</v>
      </c>
      <c r="CJ117">
        <v>372.46199999999999</v>
      </c>
      <c r="CK117">
        <v>0</v>
      </c>
      <c r="CL117">
        <v>0</v>
      </c>
      <c r="CM117">
        <v>0</v>
      </c>
      <c r="CN117">
        <v>0</v>
      </c>
      <c r="CO117">
        <v>0</v>
      </c>
      <c r="CP117">
        <v>0</v>
      </c>
      <c r="CQ117">
        <v>0</v>
      </c>
      <c r="CR117">
        <v>0</v>
      </c>
      <c r="CS117">
        <v>0</v>
      </c>
      <c r="CT117">
        <v>0</v>
      </c>
      <c r="CU117">
        <v>21.38</v>
      </c>
      <c r="CV117">
        <v>10.23</v>
      </c>
      <c r="CW117">
        <v>1.17</v>
      </c>
      <c r="CX117">
        <v>0</v>
      </c>
      <c r="CY117">
        <v>8.66</v>
      </c>
      <c r="CZ117">
        <v>5.55</v>
      </c>
      <c r="DA117">
        <v>14.02</v>
      </c>
      <c r="DB117">
        <v>21.58</v>
      </c>
      <c r="DC117">
        <v>1.22</v>
      </c>
      <c r="DD117">
        <v>83.81</v>
      </c>
      <c r="DE117">
        <v>41.44</v>
      </c>
      <c r="DQ117" t="s">
        <v>716</v>
      </c>
      <c r="DR117" t="s">
        <v>717</v>
      </c>
      <c r="DS117" t="s">
        <v>22</v>
      </c>
      <c r="DT117">
        <v>9.4007300000000002E-2</v>
      </c>
      <c r="DU117">
        <v>9.2284900000000003E-2</v>
      </c>
      <c r="DV117">
        <v>2.0642</v>
      </c>
      <c r="DW117">
        <v>3.8851399999999998</v>
      </c>
      <c r="EG117">
        <v>181.23</v>
      </c>
      <c r="EH117">
        <v>208.952</v>
      </c>
      <c r="EI117">
        <v>111.69</v>
      </c>
      <c r="EJ117">
        <v>0</v>
      </c>
      <c r="EK117">
        <v>1130.92</v>
      </c>
      <c r="EL117">
        <v>0</v>
      </c>
      <c r="EN117">
        <v>505.55700000000002</v>
      </c>
      <c r="EO117">
        <v>938.48299999999995</v>
      </c>
      <c r="EP117">
        <v>2025.88</v>
      </c>
      <c r="EQ117">
        <v>119.621</v>
      </c>
      <c r="ER117">
        <v>5222.33</v>
      </c>
      <c r="ES117">
        <v>211.035</v>
      </c>
      <c r="ET117">
        <v>0</v>
      </c>
      <c r="EU117">
        <v>0</v>
      </c>
      <c r="EV117">
        <v>0</v>
      </c>
      <c r="EW117">
        <v>0</v>
      </c>
      <c r="EX117">
        <v>0</v>
      </c>
      <c r="EY117">
        <v>43.669699999999999</v>
      </c>
      <c r="EZ117">
        <v>0</v>
      </c>
      <c r="FA117">
        <v>0</v>
      </c>
      <c r="FB117">
        <v>254.70500000000001</v>
      </c>
      <c r="FC117">
        <v>0</v>
      </c>
      <c r="FD117">
        <v>0</v>
      </c>
      <c r="FE117">
        <v>0</v>
      </c>
      <c r="FF117">
        <v>0</v>
      </c>
      <c r="FG117">
        <v>0</v>
      </c>
      <c r="FH117">
        <v>0</v>
      </c>
      <c r="FI117">
        <v>0</v>
      </c>
      <c r="FJ117">
        <v>0</v>
      </c>
      <c r="FK117">
        <v>0</v>
      </c>
      <c r="FL117">
        <v>0</v>
      </c>
      <c r="FM117">
        <v>20.399999999999999</v>
      </c>
      <c r="FN117">
        <v>7.2</v>
      </c>
      <c r="FO117">
        <v>1.17</v>
      </c>
      <c r="FP117">
        <v>0</v>
      </c>
      <c r="FQ117">
        <v>11.06</v>
      </c>
      <c r="FR117">
        <v>0</v>
      </c>
      <c r="FT117">
        <v>5.55</v>
      </c>
      <c r="FU117">
        <v>13.9</v>
      </c>
      <c r="FV117">
        <v>21.58</v>
      </c>
      <c r="FW117">
        <v>1.22</v>
      </c>
      <c r="FX117">
        <v>82.08</v>
      </c>
      <c r="FY117">
        <v>0</v>
      </c>
      <c r="FZ117">
        <v>0.38859700000000003</v>
      </c>
      <c r="GA117">
        <v>1.2753799999999999E-2</v>
      </c>
      <c r="GB117">
        <v>0</v>
      </c>
      <c r="GC117">
        <v>5.3186299999999999E-2</v>
      </c>
      <c r="GD117">
        <v>0</v>
      </c>
      <c r="GF117">
        <v>7.4915999999999996E-2</v>
      </c>
      <c r="GG117">
        <v>0.14812400000000001</v>
      </c>
      <c r="GH117">
        <v>0.25846799999999998</v>
      </c>
      <c r="GI117">
        <v>1.0530599999999999E-2</v>
      </c>
      <c r="GJ117">
        <v>0.94657500000000006</v>
      </c>
      <c r="GK117">
        <v>419.964</v>
      </c>
      <c r="GL117">
        <v>1096.8499999999999</v>
      </c>
      <c r="GM117">
        <v>111.69</v>
      </c>
      <c r="GN117">
        <v>0</v>
      </c>
      <c r="GO117">
        <v>2655.69</v>
      </c>
      <c r="GP117">
        <v>2135</v>
      </c>
      <c r="GQ117">
        <v>930.00099999999998</v>
      </c>
      <c r="GR117">
        <v>2637.81</v>
      </c>
      <c r="GS117">
        <v>297.5</v>
      </c>
      <c r="GT117">
        <v>10284.5</v>
      </c>
      <c r="GU117">
        <v>349.49299999999999</v>
      </c>
      <c r="GV117">
        <v>0</v>
      </c>
      <c r="GW117">
        <v>0</v>
      </c>
      <c r="GX117">
        <v>0</v>
      </c>
      <c r="GY117">
        <v>0</v>
      </c>
      <c r="GZ117">
        <v>0</v>
      </c>
      <c r="HA117">
        <v>65.400000000000006</v>
      </c>
      <c r="HB117">
        <v>0</v>
      </c>
      <c r="HC117">
        <v>0</v>
      </c>
      <c r="HD117">
        <v>414.89299999999997</v>
      </c>
      <c r="HE117">
        <v>0</v>
      </c>
      <c r="HF117">
        <v>0</v>
      </c>
      <c r="HG117">
        <v>0</v>
      </c>
      <c r="HH117">
        <v>0</v>
      </c>
      <c r="HI117">
        <v>0</v>
      </c>
      <c r="HJ117">
        <v>0</v>
      </c>
      <c r="HK117">
        <v>0</v>
      </c>
      <c r="HL117">
        <v>0</v>
      </c>
      <c r="HM117">
        <v>0</v>
      </c>
      <c r="HN117">
        <v>0</v>
      </c>
      <c r="HO117">
        <v>34.869999999999997</v>
      </c>
      <c r="HP117">
        <v>41.2</v>
      </c>
      <c r="HQ117">
        <v>1.17</v>
      </c>
      <c r="HR117">
        <v>0</v>
      </c>
      <c r="HS117">
        <v>27.53</v>
      </c>
      <c r="HT117">
        <v>23.83</v>
      </c>
      <c r="HU117">
        <v>14.92</v>
      </c>
      <c r="HV117">
        <v>28.35</v>
      </c>
      <c r="HW117">
        <v>2.86</v>
      </c>
      <c r="HX117">
        <v>174.73</v>
      </c>
      <c r="HY117">
        <v>0</v>
      </c>
      <c r="HZ117">
        <v>2.2534100000000001</v>
      </c>
      <c r="IA117">
        <v>1.2753799999999999E-2</v>
      </c>
      <c r="IB117">
        <v>0</v>
      </c>
      <c r="IC117">
        <v>0.20327500000000001</v>
      </c>
      <c r="ID117">
        <v>0.33579999999999999</v>
      </c>
      <c r="IE117">
        <v>0.11074100000000001</v>
      </c>
      <c r="IF117">
        <v>0.35138000000000003</v>
      </c>
      <c r="IG117">
        <v>4.1461199999999997E-3</v>
      </c>
      <c r="IH117">
        <v>3.2715100000000001</v>
      </c>
      <c r="II117">
        <v>45.360599999999998</v>
      </c>
      <c r="IJ117">
        <v>0</v>
      </c>
      <c r="IK117">
        <v>46.316699999999997</v>
      </c>
    </row>
    <row r="118" spans="1:245" x14ac:dyDescent="0.25">
      <c r="A118" s="9">
        <v>42613.708703703705</v>
      </c>
      <c r="B118" t="s">
        <v>483</v>
      </c>
      <c r="C118" t="s">
        <v>831</v>
      </c>
      <c r="G118" t="s">
        <v>104</v>
      </c>
      <c r="H118" t="s">
        <v>105</v>
      </c>
      <c r="I118">
        <v>4.04</v>
      </c>
      <c r="J118">
        <v>43.378</v>
      </c>
      <c r="K118">
        <v>179.28899999999999</v>
      </c>
      <c r="L118">
        <v>212.96899999999999</v>
      </c>
      <c r="M118">
        <v>111.69</v>
      </c>
      <c r="N118">
        <v>0</v>
      </c>
      <c r="O118">
        <v>0</v>
      </c>
      <c r="R118">
        <v>505.55700000000002</v>
      </c>
      <c r="S118">
        <v>943.90800000000002</v>
      </c>
      <c r="T118">
        <v>2025.88</v>
      </c>
      <c r="U118">
        <v>119.621</v>
      </c>
      <c r="V118">
        <v>4098.92</v>
      </c>
      <c r="W118">
        <v>208.77500000000001</v>
      </c>
      <c r="X118">
        <v>0</v>
      </c>
      <c r="Y118">
        <v>0</v>
      </c>
      <c r="Z118">
        <v>0</v>
      </c>
      <c r="AA118">
        <v>108.29</v>
      </c>
      <c r="AB118">
        <v>0</v>
      </c>
      <c r="AC118">
        <v>43.669699999999999</v>
      </c>
      <c r="AD118">
        <v>0</v>
      </c>
      <c r="AE118">
        <v>0</v>
      </c>
      <c r="AF118">
        <v>360.73500000000001</v>
      </c>
      <c r="AG118">
        <v>0</v>
      </c>
      <c r="AH118">
        <v>0</v>
      </c>
      <c r="AI118">
        <v>0</v>
      </c>
      <c r="AJ118">
        <v>0</v>
      </c>
      <c r="AK118">
        <v>0</v>
      </c>
      <c r="AL118">
        <v>0</v>
      </c>
      <c r="AM118">
        <v>0</v>
      </c>
      <c r="AN118">
        <v>0</v>
      </c>
      <c r="AO118">
        <v>0</v>
      </c>
      <c r="AP118">
        <v>0</v>
      </c>
      <c r="AQ118">
        <v>20.18</v>
      </c>
      <c r="AR118">
        <v>7.39</v>
      </c>
      <c r="AS118">
        <v>1.17</v>
      </c>
      <c r="AT118">
        <v>0</v>
      </c>
      <c r="AU118">
        <v>8.66</v>
      </c>
      <c r="AV118">
        <v>0</v>
      </c>
      <c r="AX118">
        <v>5.55</v>
      </c>
      <c r="AY118">
        <v>13.96</v>
      </c>
      <c r="AZ118">
        <v>21.58</v>
      </c>
      <c r="BA118">
        <v>1.22</v>
      </c>
      <c r="BB118">
        <v>79.709999999999994</v>
      </c>
      <c r="BC118">
        <v>37.4</v>
      </c>
      <c r="BQ118">
        <v>189.36</v>
      </c>
      <c r="BR118">
        <v>276.12799999999999</v>
      </c>
      <c r="BS118">
        <v>111.69</v>
      </c>
      <c r="BT118">
        <v>0</v>
      </c>
      <c r="BU118">
        <v>0</v>
      </c>
      <c r="BV118">
        <v>505.55700000000002</v>
      </c>
      <c r="BW118">
        <v>948.78800000000001</v>
      </c>
      <c r="BX118">
        <v>2025.88</v>
      </c>
      <c r="BY118">
        <v>119.621</v>
      </c>
      <c r="BZ118">
        <v>4177.03</v>
      </c>
      <c r="CA118">
        <v>220.50200000000001</v>
      </c>
      <c r="CB118">
        <v>0</v>
      </c>
      <c r="CC118">
        <v>0</v>
      </c>
      <c r="CD118">
        <v>0</v>
      </c>
      <c r="CE118">
        <v>108.29</v>
      </c>
      <c r="CF118">
        <v>0</v>
      </c>
      <c r="CG118">
        <v>43.669699999999999</v>
      </c>
      <c r="CH118">
        <v>0</v>
      </c>
      <c r="CI118">
        <v>0</v>
      </c>
      <c r="CJ118">
        <v>372.46199999999999</v>
      </c>
      <c r="CK118">
        <v>0</v>
      </c>
      <c r="CL118">
        <v>0</v>
      </c>
      <c r="CM118">
        <v>0</v>
      </c>
      <c r="CN118">
        <v>0</v>
      </c>
      <c r="CO118">
        <v>0</v>
      </c>
      <c r="CP118">
        <v>0</v>
      </c>
      <c r="CQ118">
        <v>0</v>
      </c>
      <c r="CR118">
        <v>0</v>
      </c>
      <c r="CS118">
        <v>0</v>
      </c>
      <c r="CT118">
        <v>0</v>
      </c>
      <c r="CU118">
        <v>21.38</v>
      </c>
      <c r="CV118">
        <v>10.23</v>
      </c>
      <c r="CW118">
        <v>1.17</v>
      </c>
      <c r="CX118">
        <v>0</v>
      </c>
      <c r="CY118">
        <v>8.66</v>
      </c>
      <c r="CZ118">
        <v>5.55</v>
      </c>
      <c r="DA118">
        <v>14.02</v>
      </c>
      <c r="DB118">
        <v>21.58</v>
      </c>
      <c r="DC118">
        <v>1.22</v>
      </c>
      <c r="DD118">
        <v>83.81</v>
      </c>
      <c r="DE118">
        <v>41.44</v>
      </c>
      <c r="DQ118" t="s">
        <v>716</v>
      </c>
      <c r="DR118" t="s">
        <v>717</v>
      </c>
      <c r="DS118" t="s">
        <v>22</v>
      </c>
      <c r="DT118">
        <v>0.13475500000000001</v>
      </c>
      <c r="DU118">
        <v>0.13359399999999999</v>
      </c>
      <c r="DV118">
        <v>4.8920199999999996</v>
      </c>
      <c r="DW118">
        <v>9.7490400000000008</v>
      </c>
      <c r="EG118">
        <v>179.28899999999999</v>
      </c>
      <c r="EH118">
        <v>212.96899999999999</v>
      </c>
      <c r="EI118">
        <v>111.69</v>
      </c>
      <c r="EJ118">
        <v>0</v>
      </c>
      <c r="EK118">
        <v>0</v>
      </c>
      <c r="EL118">
        <v>0</v>
      </c>
      <c r="EN118">
        <v>505.55700000000002</v>
      </c>
      <c r="EO118">
        <v>943.90800000000002</v>
      </c>
      <c r="EP118">
        <v>2025.88</v>
      </c>
      <c r="EQ118">
        <v>119.621</v>
      </c>
      <c r="ER118">
        <v>4098.92</v>
      </c>
      <c r="ES118">
        <v>208.77500000000001</v>
      </c>
      <c r="ET118">
        <v>0</v>
      </c>
      <c r="EU118">
        <v>0</v>
      </c>
      <c r="EV118">
        <v>0</v>
      </c>
      <c r="EW118">
        <v>108.29</v>
      </c>
      <c r="EX118">
        <v>0</v>
      </c>
      <c r="EY118">
        <v>43.669699999999999</v>
      </c>
      <c r="EZ118">
        <v>0</v>
      </c>
      <c r="FA118">
        <v>0</v>
      </c>
      <c r="FB118">
        <v>360.73500000000001</v>
      </c>
      <c r="FC118">
        <v>0</v>
      </c>
      <c r="FD118">
        <v>0</v>
      </c>
      <c r="FE118">
        <v>0</v>
      </c>
      <c r="FF118">
        <v>0</v>
      </c>
      <c r="FG118">
        <v>0</v>
      </c>
      <c r="FH118">
        <v>0</v>
      </c>
      <c r="FI118">
        <v>0</v>
      </c>
      <c r="FJ118">
        <v>0</v>
      </c>
      <c r="FK118">
        <v>0</v>
      </c>
      <c r="FL118">
        <v>0</v>
      </c>
      <c r="FM118">
        <v>20.18</v>
      </c>
      <c r="FN118">
        <v>7.39</v>
      </c>
      <c r="FO118">
        <v>1.17</v>
      </c>
      <c r="FP118">
        <v>0</v>
      </c>
      <c r="FQ118">
        <v>8.66</v>
      </c>
      <c r="FR118">
        <v>0</v>
      </c>
      <c r="FT118">
        <v>5.55</v>
      </c>
      <c r="FU118">
        <v>13.96</v>
      </c>
      <c r="FV118">
        <v>21.58</v>
      </c>
      <c r="FW118">
        <v>1.22</v>
      </c>
      <c r="FX118">
        <v>79.709999999999994</v>
      </c>
      <c r="FY118">
        <v>0</v>
      </c>
      <c r="FZ118">
        <v>0.400474</v>
      </c>
      <c r="GA118">
        <v>1.2753799999999999E-2</v>
      </c>
      <c r="GB118">
        <v>0</v>
      </c>
      <c r="GC118">
        <v>0</v>
      </c>
      <c r="GD118">
        <v>0</v>
      </c>
      <c r="GF118">
        <v>7.4915999999999996E-2</v>
      </c>
      <c r="GG118">
        <v>0.14868500000000001</v>
      </c>
      <c r="GH118">
        <v>0.25846799999999998</v>
      </c>
      <c r="GI118">
        <v>1.0530599999999999E-2</v>
      </c>
      <c r="GJ118">
        <v>0.90582700000000005</v>
      </c>
      <c r="GK118">
        <v>420.762</v>
      </c>
      <c r="GL118">
        <v>1095.06</v>
      </c>
      <c r="GM118">
        <v>111.69</v>
      </c>
      <c r="GN118">
        <v>0</v>
      </c>
      <c r="GO118">
        <v>0</v>
      </c>
      <c r="GP118">
        <v>2135</v>
      </c>
      <c r="GQ118">
        <v>930.00099999999998</v>
      </c>
      <c r="GR118">
        <v>2637.81</v>
      </c>
      <c r="GS118">
        <v>297.5</v>
      </c>
      <c r="GT118">
        <v>7627.83</v>
      </c>
      <c r="GU118">
        <v>350.15800000000002</v>
      </c>
      <c r="GV118">
        <v>0</v>
      </c>
      <c r="GW118">
        <v>0</v>
      </c>
      <c r="GX118">
        <v>0</v>
      </c>
      <c r="GY118">
        <v>162.852</v>
      </c>
      <c r="GZ118">
        <v>0</v>
      </c>
      <c r="HA118">
        <v>65.400000000000006</v>
      </c>
      <c r="HB118">
        <v>0</v>
      </c>
      <c r="HC118">
        <v>0</v>
      </c>
      <c r="HD118">
        <v>578.41</v>
      </c>
      <c r="HE118">
        <v>0</v>
      </c>
      <c r="HF118">
        <v>0</v>
      </c>
      <c r="HG118">
        <v>0</v>
      </c>
      <c r="HH118">
        <v>0</v>
      </c>
      <c r="HI118">
        <v>0</v>
      </c>
      <c r="HJ118">
        <v>0</v>
      </c>
      <c r="HK118">
        <v>0</v>
      </c>
      <c r="HL118">
        <v>0</v>
      </c>
      <c r="HM118">
        <v>0</v>
      </c>
      <c r="HN118">
        <v>0</v>
      </c>
      <c r="HO118">
        <v>34.94</v>
      </c>
      <c r="HP118">
        <v>41.16</v>
      </c>
      <c r="HQ118">
        <v>1.17</v>
      </c>
      <c r="HR118">
        <v>0</v>
      </c>
      <c r="HS118">
        <v>13.03</v>
      </c>
      <c r="HT118">
        <v>23.83</v>
      </c>
      <c r="HU118">
        <v>14.92</v>
      </c>
      <c r="HV118">
        <v>28.35</v>
      </c>
      <c r="HW118">
        <v>2.86</v>
      </c>
      <c r="HX118">
        <v>160.26</v>
      </c>
      <c r="HY118">
        <v>0</v>
      </c>
      <c r="HZ118">
        <v>2.2516400000000001</v>
      </c>
      <c r="IA118">
        <v>1.2753799999999999E-2</v>
      </c>
      <c r="IB118">
        <v>0</v>
      </c>
      <c r="IC118">
        <v>0</v>
      </c>
      <c r="ID118">
        <v>0.33579999999999999</v>
      </c>
      <c r="IE118">
        <v>0.11074100000000001</v>
      </c>
      <c r="IF118">
        <v>0.35138000000000003</v>
      </c>
      <c r="IG118">
        <v>4.1461199999999997E-3</v>
      </c>
      <c r="IH118">
        <v>3.0664600000000002</v>
      </c>
      <c r="II118">
        <v>43.378</v>
      </c>
      <c r="IJ118">
        <v>0</v>
      </c>
      <c r="IK118">
        <v>45.609200000000001</v>
      </c>
    </row>
    <row r="119" spans="1:245" x14ac:dyDescent="0.25">
      <c r="A119" s="9">
        <v>42613.709004629629</v>
      </c>
      <c r="B119" t="s">
        <v>484</v>
      </c>
      <c r="C119" t="s">
        <v>832</v>
      </c>
      <c r="G119" t="s">
        <v>104</v>
      </c>
      <c r="H119" t="s">
        <v>105</v>
      </c>
      <c r="I119">
        <v>4.04</v>
      </c>
      <c r="J119">
        <v>43.378</v>
      </c>
      <c r="K119">
        <v>179.28899999999999</v>
      </c>
      <c r="L119">
        <v>212.96899999999999</v>
      </c>
      <c r="M119">
        <v>111.69</v>
      </c>
      <c r="N119">
        <v>0</v>
      </c>
      <c r="O119">
        <v>0</v>
      </c>
      <c r="R119">
        <v>505.55700000000002</v>
      </c>
      <c r="S119">
        <v>943.90800000000002</v>
      </c>
      <c r="T119">
        <v>2025.88</v>
      </c>
      <c r="U119">
        <v>119.621</v>
      </c>
      <c r="V119">
        <v>4098.92</v>
      </c>
      <c r="W119">
        <v>208.77500000000001</v>
      </c>
      <c r="X119">
        <v>0</v>
      </c>
      <c r="Y119">
        <v>0</v>
      </c>
      <c r="Z119">
        <v>0</v>
      </c>
      <c r="AA119">
        <v>108.29</v>
      </c>
      <c r="AB119">
        <v>0</v>
      </c>
      <c r="AC119">
        <v>43.669699999999999</v>
      </c>
      <c r="AD119">
        <v>0</v>
      </c>
      <c r="AE119">
        <v>0</v>
      </c>
      <c r="AF119">
        <v>360.73500000000001</v>
      </c>
      <c r="AG119">
        <v>0</v>
      </c>
      <c r="AH119">
        <v>0</v>
      </c>
      <c r="AI119">
        <v>0</v>
      </c>
      <c r="AJ119">
        <v>0</v>
      </c>
      <c r="AK119">
        <v>0</v>
      </c>
      <c r="AL119">
        <v>0</v>
      </c>
      <c r="AM119">
        <v>0</v>
      </c>
      <c r="AN119">
        <v>0</v>
      </c>
      <c r="AO119">
        <v>0</v>
      </c>
      <c r="AP119">
        <v>0</v>
      </c>
      <c r="AQ119">
        <v>20.18</v>
      </c>
      <c r="AR119">
        <v>7.39</v>
      </c>
      <c r="AS119">
        <v>1.17</v>
      </c>
      <c r="AT119">
        <v>0</v>
      </c>
      <c r="AU119">
        <v>8.66</v>
      </c>
      <c r="AV119">
        <v>0</v>
      </c>
      <c r="AX119">
        <v>5.55</v>
      </c>
      <c r="AY119">
        <v>13.96</v>
      </c>
      <c r="AZ119">
        <v>21.58</v>
      </c>
      <c r="BA119">
        <v>1.22</v>
      </c>
      <c r="BB119">
        <v>79.709999999999994</v>
      </c>
      <c r="BC119">
        <v>37.4</v>
      </c>
      <c r="BQ119">
        <v>189.36</v>
      </c>
      <c r="BR119">
        <v>276.12799999999999</v>
      </c>
      <c r="BS119">
        <v>111.69</v>
      </c>
      <c r="BT119">
        <v>0</v>
      </c>
      <c r="BU119">
        <v>0</v>
      </c>
      <c r="BV119">
        <v>505.55700000000002</v>
      </c>
      <c r="BW119">
        <v>948.78800000000001</v>
      </c>
      <c r="BX119">
        <v>2025.88</v>
      </c>
      <c r="BY119">
        <v>119.621</v>
      </c>
      <c r="BZ119">
        <v>4177.03</v>
      </c>
      <c r="CA119">
        <v>220.50200000000001</v>
      </c>
      <c r="CB119">
        <v>0</v>
      </c>
      <c r="CC119">
        <v>0</v>
      </c>
      <c r="CD119">
        <v>0</v>
      </c>
      <c r="CE119">
        <v>108.29</v>
      </c>
      <c r="CF119">
        <v>0</v>
      </c>
      <c r="CG119">
        <v>43.669699999999999</v>
      </c>
      <c r="CH119">
        <v>0</v>
      </c>
      <c r="CI119">
        <v>0</v>
      </c>
      <c r="CJ119">
        <v>372.46199999999999</v>
      </c>
      <c r="CK119">
        <v>0</v>
      </c>
      <c r="CL119">
        <v>0</v>
      </c>
      <c r="CM119">
        <v>0</v>
      </c>
      <c r="CN119">
        <v>0</v>
      </c>
      <c r="CO119">
        <v>0</v>
      </c>
      <c r="CP119">
        <v>0</v>
      </c>
      <c r="CQ119">
        <v>0</v>
      </c>
      <c r="CR119">
        <v>0</v>
      </c>
      <c r="CS119">
        <v>0</v>
      </c>
      <c r="CT119">
        <v>0</v>
      </c>
      <c r="CU119">
        <v>21.38</v>
      </c>
      <c r="CV119">
        <v>10.23</v>
      </c>
      <c r="CW119">
        <v>1.17</v>
      </c>
      <c r="CX119">
        <v>0</v>
      </c>
      <c r="CY119">
        <v>8.66</v>
      </c>
      <c r="CZ119">
        <v>5.55</v>
      </c>
      <c r="DA119">
        <v>14.02</v>
      </c>
      <c r="DB119">
        <v>21.58</v>
      </c>
      <c r="DC119">
        <v>1.22</v>
      </c>
      <c r="DD119">
        <v>83.81</v>
      </c>
      <c r="DE119">
        <v>41.44</v>
      </c>
      <c r="DQ119" t="s">
        <v>716</v>
      </c>
      <c r="DR119" t="s">
        <v>717</v>
      </c>
      <c r="DS119" t="s">
        <v>22</v>
      </c>
      <c r="DT119">
        <v>0.13475500000000001</v>
      </c>
      <c r="DU119">
        <v>0.13359399999999999</v>
      </c>
      <c r="DV119">
        <v>4.8920199999999996</v>
      </c>
      <c r="DW119">
        <v>9.7490400000000008</v>
      </c>
      <c r="EG119">
        <v>179.28899999999999</v>
      </c>
      <c r="EH119">
        <v>212.96899999999999</v>
      </c>
      <c r="EI119">
        <v>111.69</v>
      </c>
      <c r="EJ119">
        <v>0</v>
      </c>
      <c r="EK119">
        <v>0</v>
      </c>
      <c r="EL119">
        <v>0</v>
      </c>
      <c r="EN119">
        <v>505.55700000000002</v>
      </c>
      <c r="EO119">
        <v>943.90800000000002</v>
      </c>
      <c r="EP119">
        <v>2025.88</v>
      </c>
      <c r="EQ119">
        <v>119.621</v>
      </c>
      <c r="ER119">
        <v>4098.92</v>
      </c>
      <c r="ES119">
        <v>208.77500000000001</v>
      </c>
      <c r="ET119">
        <v>0</v>
      </c>
      <c r="EU119">
        <v>0</v>
      </c>
      <c r="EV119">
        <v>0</v>
      </c>
      <c r="EW119">
        <v>108.29</v>
      </c>
      <c r="EX119">
        <v>0</v>
      </c>
      <c r="EY119">
        <v>43.669699999999999</v>
      </c>
      <c r="EZ119">
        <v>0</v>
      </c>
      <c r="FA119">
        <v>0</v>
      </c>
      <c r="FB119">
        <v>360.73500000000001</v>
      </c>
      <c r="FC119">
        <v>0</v>
      </c>
      <c r="FD119">
        <v>0</v>
      </c>
      <c r="FE119">
        <v>0</v>
      </c>
      <c r="FF119">
        <v>0</v>
      </c>
      <c r="FG119">
        <v>0</v>
      </c>
      <c r="FH119">
        <v>0</v>
      </c>
      <c r="FI119">
        <v>0</v>
      </c>
      <c r="FJ119">
        <v>0</v>
      </c>
      <c r="FK119">
        <v>0</v>
      </c>
      <c r="FL119">
        <v>0</v>
      </c>
      <c r="FM119">
        <v>20.18</v>
      </c>
      <c r="FN119">
        <v>7.39</v>
      </c>
      <c r="FO119">
        <v>1.17</v>
      </c>
      <c r="FP119">
        <v>0</v>
      </c>
      <c r="FQ119">
        <v>8.66</v>
      </c>
      <c r="FR119">
        <v>0</v>
      </c>
      <c r="FT119">
        <v>5.55</v>
      </c>
      <c r="FU119">
        <v>13.96</v>
      </c>
      <c r="FV119">
        <v>21.58</v>
      </c>
      <c r="FW119">
        <v>1.22</v>
      </c>
      <c r="FX119">
        <v>79.709999999999994</v>
      </c>
      <c r="FY119">
        <v>0</v>
      </c>
      <c r="FZ119">
        <v>0.400474</v>
      </c>
      <c r="GA119">
        <v>1.2753799999999999E-2</v>
      </c>
      <c r="GB119">
        <v>0</v>
      </c>
      <c r="GC119">
        <v>0</v>
      </c>
      <c r="GD119">
        <v>0</v>
      </c>
      <c r="GF119">
        <v>7.4915999999999996E-2</v>
      </c>
      <c r="GG119">
        <v>0.14868500000000001</v>
      </c>
      <c r="GH119">
        <v>0.25846799999999998</v>
      </c>
      <c r="GI119">
        <v>1.0530599999999999E-2</v>
      </c>
      <c r="GJ119">
        <v>0.90582700000000005</v>
      </c>
      <c r="GK119">
        <v>420.762</v>
      </c>
      <c r="GL119">
        <v>1095.06</v>
      </c>
      <c r="GM119">
        <v>111.69</v>
      </c>
      <c r="GN119">
        <v>0</v>
      </c>
      <c r="GO119">
        <v>0</v>
      </c>
      <c r="GP119">
        <v>2135</v>
      </c>
      <c r="GQ119">
        <v>930.00099999999998</v>
      </c>
      <c r="GR119">
        <v>2637.81</v>
      </c>
      <c r="GS119">
        <v>297.5</v>
      </c>
      <c r="GT119">
        <v>7627.83</v>
      </c>
      <c r="GU119">
        <v>350.15800000000002</v>
      </c>
      <c r="GV119">
        <v>0</v>
      </c>
      <c r="GW119">
        <v>0</v>
      </c>
      <c r="GX119">
        <v>0</v>
      </c>
      <c r="GY119">
        <v>162.852</v>
      </c>
      <c r="GZ119">
        <v>0</v>
      </c>
      <c r="HA119">
        <v>65.400000000000006</v>
      </c>
      <c r="HB119">
        <v>0</v>
      </c>
      <c r="HC119">
        <v>0</v>
      </c>
      <c r="HD119">
        <v>578.41</v>
      </c>
      <c r="HE119">
        <v>0</v>
      </c>
      <c r="HF119">
        <v>0</v>
      </c>
      <c r="HG119">
        <v>0</v>
      </c>
      <c r="HH119">
        <v>0</v>
      </c>
      <c r="HI119">
        <v>0</v>
      </c>
      <c r="HJ119">
        <v>0</v>
      </c>
      <c r="HK119">
        <v>0</v>
      </c>
      <c r="HL119">
        <v>0</v>
      </c>
      <c r="HM119">
        <v>0</v>
      </c>
      <c r="HN119">
        <v>0</v>
      </c>
      <c r="HO119">
        <v>34.94</v>
      </c>
      <c r="HP119">
        <v>41.16</v>
      </c>
      <c r="HQ119">
        <v>1.17</v>
      </c>
      <c r="HR119">
        <v>0</v>
      </c>
      <c r="HS119">
        <v>13.03</v>
      </c>
      <c r="HT119">
        <v>23.83</v>
      </c>
      <c r="HU119">
        <v>14.92</v>
      </c>
      <c r="HV119">
        <v>28.35</v>
      </c>
      <c r="HW119">
        <v>2.86</v>
      </c>
      <c r="HX119">
        <v>160.26</v>
      </c>
      <c r="HY119">
        <v>0</v>
      </c>
      <c r="HZ119">
        <v>2.2516400000000001</v>
      </c>
      <c r="IA119">
        <v>1.2753799999999999E-2</v>
      </c>
      <c r="IB119">
        <v>0</v>
      </c>
      <c r="IC119">
        <v>0</v>
      </c>
      <c r="ID119">
        <v>0.33579999999999999</v>
      </c>
      <c r="IE119">
        <v>0.11074100000000001</v>
      </c>
      <c r="IF119">
        <v>0.35138000000000003</v>
      </c>
      <c r="IG119">
        <v>4.1461199999999997E-3</v>
      </c>
      <c r="IH119">
        <v>3.0664600000000002</v>
      </c>
      <c r="II119">
        <v>43.378</v>
      </c>
      <c r="IJ119">
        <v>0</v>
      </c>
      <c r="IK119">
        <v>45.609200000000001</v>
      </c>
    </row>
    <row r="120" spans="1:245" x14ac:dyDescent="0.25">
      <c r="A120" s="9">
        <v>42613.708749999998</v>
      </c>
      <c r="B120" t="s">
        <v>485</v>
      </c>
      <c r="C120" t="s">
        <v>833</v>
      </c>
      <c r="G120" t="s">
        <v>104</v>
      </c>
      <c r="H120" t="s">
        <v>134</v>
      </c>
      <c r="I120">
        <v>-1.21</v>
      </c>
      <c r="J120">
        <v>46.273099999999999</v>
      </c>
      <c r="K120">
        <v>191.06100000000001</v>
      </c>
      <c r="L120">
        <v>300.60500000000002</v>
      </c>
      <c r="M120">
        <v>111.69</v>
      </c>
      <c r="N120">
        <v>0</v>
      </c>
      <c r="O120">
        <v>0</v>
      </c>
      <c r="R120">
        <v>505.55700000000002</v>
      </c>
      <c r="S120">
        <v>949.47699999999998</v>
      </c>
      <c r="T120">
        <v>2025.88</v>
      </c>
      <c r="U120">
        <v>119.621</v>
      </c>
      <c r="V120">
        <v>4203.8900000000003</v>
      </c>
      <c r="W120">
        <v>222.482</v>
      </c>
      <c r="X120">
        <v>0</v>
      </c>
      <c r="Y120">
        <v>0</v>
      </c>
      <c r="Z120">
        <v>0</v>
      </c>
      <c r="AA120">
        <v>108.29</v>
      </c>
      <c r="AB120">
        <v>0</v>
      </c>
      <c r="AC120">
        <v>43.669699999999999</v>
      </c>
      <c r="AD120">
        <v>0</v>
      </c>
      <c r="AE120">
        <v>0</v>
      </c>
      <c r="AF120">
        <v>374.44200000000001</v>
      </c>
      <c r="AG120">
        <v>0</v>
      </c>
      <c r="AH120">
        <v>0</v>
      </c>
      <c r="AI120">
        <v>0</v>
      </c>
      <c r="AJ120">
        <v>0</v>
      </c>
      <c r="AK120">
        <v>0</v>
      </c>
      <c r="AL120">
        <v>0</v>
      </c>
      <c r="AM120">
        <v>0</v>
      </c>
      <c r="AN120">
        <v>0</v>
      </c>
      <c r="AO120">
        <v>0</v>
      </c>
      <c r="AP120">
        <v>0</v>
      </c>
      <c r="AQ120">
        <v>21.59</v>
      </c>
      <c r="AR120">
        <v>11.23</v>
      </c>
      <c r="AS120">
        <v>1.17</v>
      </c>
      <c r="AT120">
        <v>0</v>
      </c>
      <c r="AU120">
        <v>8.66</v>
      </c>
      <c r="AV120">
        <v>0</v>
      </c>
      <c r="AX120">
        <v>5.55</v>
      </c>
      <c r="AY120">
        <v>14.03</v>
      </c>
      <c r="AZ120">
        <v>21.58</v>
      </c>
      <c r="BA120">
        <v>1.22</v>
      </c>
      <c r="BB120">
        <v>85.03</v>
      </c>
      <c r="BC120">
        <v>42.65</v>
      </c>
      <c r="BQ120">
        <v>189.36</v>
      </c>
      <c r="BR120">
        <v>276.12799999999999</v>
      </c>
      <c r="BS120">
        <v>111.69</v>
      </c>
      <c r="BT120">
        <v>0</v>
      </c>
      <c r="BU120">
        <v>0</v>
      </c>
      <c r="BV120">
        <v>505.55700000000002</v>
      </c>
      <c r="BW120">
        <v>948.78800000000001</v>
      </c>
      <c r="BX120">
        <v>2025.88</v>
      </c>
      <c r="BY120">
        <v>119.621</v>
      </c>
      <c r="BZ120">
        <v>4177.03</v>
      </c>
      <c r="CA120">
        <v>220.50200000000001</v>
      </c>
      <c r="CB120">
        <v>0</v>
      </c>
      <c r="CC120">
        <v>0</v>
      </c>
      <c r="CD120">
        <v>0</v>
      </c>
      <c r="CE120">
        <v>108.29</v>
      </c>
      <c r="CF120">
        <v>0</v>
      </c>
      <c r="CG120">
        <v>43.669699999999999</v>
      </c>
      <c r="CH120">
        <v>0</v>
      </c>
      <c r="CI120">
        <v>0</v>
      </c>
      <c r="CJ120">
        <v>372.46199999999999</v>
      </c>
      <c r="CK120">
        <v>0</v>
      </c>
      <c r="CL120">
        <v>0</v>
      </c>
      <c r="CM120">
        <v>0</v>
      </c>
      <c r="CN120">
        <v>0</v>
      </c>
      <c r="CO120">
        <v>0</v>
      </c>
      <c r="CP120">
        <v>0</v>
      </c>
      <c r="CQ120">
        <v>0</v>
      </c>
      <c r="CR120">
        <v>0</v>
      </c>
      <c r="CS120">
        <v>0</v>
      </c>
      <c r="CT120">
        <v>0</v>
      </c>
      <c r="CU120">
        <v>21.38</v>
      </c>
      <c r="CV120">
        <v>10.23</v>
      </c>
      <c r="CW120">
        <v>1.17</v>
      </c>
      <c r="CX120">
        <v>0</v>
      </c>
      <c r="CY120">
        <v>8.66</v>
      </c>
      <c r="CZ120">
        <v>5.55</v>
      </c>
      <c r="DA120">
        <v>14.02</v>
      </c>
      <c r="DB120">
        <v>21.58</v>
      </c>
      <c r="DC120">
        <v>1.22</v>
      </c>
      <c r="DD120">
        <v>83.81</v>
      </c>
      <c r="DE120">
        <v>41.44</v>
      </c>
      <c r="DQ120" t="s">
        <v>716</v>
      </c>
      <c r="DR120" t="s">
        <v>717</v>
      </c>
      <c r="DS120" t="s">
        <v>22</v>
      </c>
      <c r="DT120">
        <v>-3.8003700000000001E-2</v>
      </c>
      <c r="DU120">
        <v>-3.7941099999999998E-2</v>
      </c>
      <c r="DV120">
        <v>-1.4556800000000001</v>
      </c>
      <c r="DW120">
        <v>-2.91988</v>
      </c>
      <c r="EG120">
        <v>191.06100000000001</v>
      </c>
      <c r="EH120">
        <v>300.60500000000002</v>
      </c>
      <c r="EI120">
        <v>111.69</v>
      </c>
      <c r="EJ120">
        <v>0</v>
      </c>
      <c r="EK120">
        <v>0</v>
      </c>
      <c r="EL120">
        <v>0</v>
      </c>
      <c r="EN120">
        <v>505.55700000000002</v>
      </c>
      <c r="EO120">
        <v>949.47699999999998</v>
      </c>
      <c r="EP120">
        <v>2025.88</v>
      </c>
      <c r="EQ120">
        <v>119.621</v>
      </c>
      <c r="ER120">
        <v>4203.8900000000003</v>
      </c>
      <c r="ES120">
        <v>222.482</v>
      </c>
      <c r="ET120">
        <v>0</v>
      </c>
      <c r="EU120">
        <v>0</v>
      </c>
      <c r="EV120">
        <v>0</v>
      </c>
      <c r="EW120">
        <v>108.29</v>
      </c>
      <c r="EX120">
        <v>0</v>
      </c>
      <c r="EY120">
        <v>43.669699999999999</v>
      </c>
      <c r="EZ120">
        <v>0</v>
      </c>
      <c r="FA120">
        <v>0</v>
      </c>
      <c r="FB120">
        <v>374.44200000000001</v>
      </c>
      <c r="FC120">
        <v>0</v>
      </c>
      <c r="FD120">
        <v>0</v>
      </c>
      <c r="FE120">
        <v>0</v>
      </c>
      <c r="FF120">
        <v>0</v>
      </c>
      <c r="FG120">
        <v>0</v>
      </c>
      <c r="FH120">
        <v>0</v>
      </c>
      <c r="FI120">
        <v>0</v>
      </c>
      <c r="FJ120">
        <v>0</v>
      </c>
      <c r="FK120">
        <v>0</v>
      </c>
      <c r="FL120">
        <v>0</v>
      </c>
      <c r="FM120">
        <v>21.59</v>
      </c>
      <c r="FN120">
        <v>11.23</v>
      </c>
      <c r="FO120">
        <v>1.17</v>
      </c>
      <c r="FP120">
        <v>0</v>
      </c>
      <c r="FQ120">
        <v>8.66</v>
      </c>
      <c r="FR120">
        <v>0</v>
      </c>
      <c r="FT120">
        <v>5.55</v>
      </c>
      <c r="FU120">
        <v>14.03</v>
      </c>
      <c r="FV120">
        <v>21.58</v>
      </c>
      <c r="FW120">
        <v>1.22</v>
      </c>
      <c r="FX120">
        <v>85.03</v>
      </c>
      <c r="FY120">
        <v>0</v>
      </c>
      <c r="FZ120">
        <v>0.57200899999999999</v>
      </c>
      <c r="GA120">
        <v>1.2753799999999999E-2</v>
      </c>
      <c r="GB120">
        <v>0</v>
      </c>
      <c r="GC120">
        <v>0</v>
      </c>
      <c r="GD120">
        <v>0</v>
      </c>
      <c r="GF120">
        <v>7.4915999999999996E-2</v>
      </c>
      <c r="GG120">
        <v>0.14990899999999999</v>
      </c>
      <c r="GH120">
        <v>0.25846799999999998</v>
      </c>
      <c r="GI120">
        <v>1.0530599999999999E-2</v>
      </c>
      <c r="GJ120">
        <v>1.0785899999999999</v>
      </c>
      <c r="GK120">
        <v>420.762</v>
      </c>
      <c r="GL120">
        <v>1095.06</v>
      </c>
      <c r="GM120">
        <v>111.69</v>
      </c>
      <c r="GN120">
        <v>0</v>
      </c>
      <c r="GO120">
        <v>0</v>
      </c>
      <c r="GP120">
        <v>2135</v>
      </c>
      <c r="GQ120">
        <v>930.00099999999998</v>
      </c>
      <c r="GR120">
        <v>2637.81</v>
      </c>
      <c r="GS120">
        <v>297.5</v>
      </c>
      <c r="GT120">
        <v>7627.83</v>
      </c>
      <c r="GU120">
        <v>350.15800000000002</v>
      </c>
      <c r="GV120">
        <v>0</v>
      </c>
      <c r="GW120">
        <v>0</v>
      </c>
      <c r="GX120">
        <v>0</v>
      </c>
      <c r="GY120">
        <v>162.852</v>
      </c>
      <c r="GZ120">
        <v>0</v>
      </c>
      <c r="HA120">
        <v>65.400000000000006</v>
      </c>
      <c r="HB120">
        <v>0</v>
      </c>
      <c r="HC120">
        <v>0</v>
      </c>
      <c r="HD120">
        <v>578.41</v>
      </c>
      <c r="HE120">
        <v>0</v>
      </c>
      <c r="HF120">
        <v>0</v>
      </c>
      <c r="HG120">
        <v>0</v>
      </c>
      <c r="HH120">
        <v>0</v>
      </c>
      <c r="HI120">
        <v>0</v>
      </c>
      <c r="HJ120">
        <v>0</v>
      </c>
      <c r="HK120">
        <v>0</v>
      </c>
      <c r="HL120">
        <v>0</v>
      </c>
      <c r="HM120">
        <v>0</v>
      </c>
      <c r="HN120">
        <v>0</v>
      </c>
      <c r="HO120">
        <v>34.94</v>
      </c>
      <c r="HP120">
        <v>41.16</v>
      </c>
      <c r="HQ120">
        <v>1.17</v>
      </c>
      <c r="HR120">
        <v>0</v>
      </c>
      <c r="HS120">
        <v>13.03</v>
      </c>
      <c r="HT120">
        <v>23.83</v>
      </c>
      <c r="HU120">
        <v>14.92</v>
      </c>
      <c r="HV120">
        <v>28.35</v>
      </c>
      <c r="HW120">
        <v>2.86</v>
      </c>
      <c r="HX120">
        <v>160.26</v>
      </c>
      <c r="HY120">
        <v>0</v>
      </c>
      <c r="HZ120">
        <v>2.2516400000000001</v>
      </c>
      <c r="IA120">
        <v>1.2753799999999999E-2</v>
      </c>
      <c r="IB120">
        <v>0</v>
      </c>
      <c r="IC120">
        <v>0</v>
      </c>
      <c r="ID120">
        <v>0.33579999999999999</v>
      </c>
      <c r="IE120">
        <v>0.11074100000000001</v>
      </c>
      <c r="IF120">
        <v>0.35138000000000003</v>
      </c>
      <c r="IG120">
        <v>4.1461199999999997E-3</v>
      </c>
      <c r="IH120">
        <v>3.0664600000000002</v>
      </c>
      <c r="II120">
        <v>46.273099999999999</v>
      </c>
      <c r="IJ120">
        <v>0</v>
      </c>
      <c r="IK120">
        <v>45.609200000000001</v>
      </c>
    </row>
    <row r="121" spans="1:245" x14ac:dyDescent="0.25">
      <c r="A121" s="9">
        <v>42613.708773148152</v>
      </c>
      <c r="B121" t="s">
        <v>486</v>
      </c>
      <c r="C121" t="s">
        <v>834</v>
      </c>
      <c r="G121" t="s">
        <v>104</v>
      </c>
      <c r="H121" t="s">
        <v>105</v>
      </c>
      <c r="I121">
        <v>0</v>
      </c>
      <c r="J121">
        <v>45.609200000000001</v>
      </c>
      <c r="K121">
        <v>189.36</v>
      </c>
      <c r="L121">
        <v>276.12799999999999</v>
      </c>
      <c r="M121">
        <v>111.69</v>
      </c>
      <c r="N121">
        <v>0</v>
      </c>
      <c r="O121">
        <v>0</v>
      </c>
      <c r="R121">
        <v>505.55700000000002</v>
      </c>
      <c r="S121">
        <v>948.78800000000001</v>
      </c>
      <c r="T121">
        <v>2025.88</v>
      </c>
      <c r="U121">
        <v>119.621</v>
      </c>
      <c r="V121">
        <v>4177.03</v>
      </c>
      <c r="W121">
        <v>220.50200000000001</v>
      </c>
      <c r="X121">
        <v>0</v>
      </c>
      <c r="Y121">
        <v>0</v>
      </c>
      <c r="Z121">
        <v>0</v>
      </c>
      <c r="AA121">
        <v>108.29</v>
      </c>
      <c r="AB121">
        <v>0</v>
      </c>
      <c r="AC121">
        <v>43.669699999999999</v>
      </c>
      <c r="AD121">
        <v>0</v>
      </c>
      <c r="AE121">
        <v>0</v>
      </c>
      <c r="AF121">
        <v>372.46199999999999</v>
      </c>
      <c r="AG121">
        <v>0</v>
      </c>
      <c r="AH121">
        <v>0</v>
      </c>
      <c r="AI121">
        <v>0</v>
      </c>
      <c r="AJ121">
        <v>0</v>
      </c>
      <c r="AK121">
        <v>0</v>
      </c>
      <c r="AL121">
        <v>0</v>
      </c>
      <c r="AM121">
        <v>0</v>
      </c>
      <c r="AN121">
        <v>0</v>
      </c>
      <c r="AO121">
        <v>0</v>
      </c>
      <c r="AP121">
        <v>0</v>
      </c>
      <c r="AQ121">
        <v>21.38</v>
      </c>
      <c r="AR121">
        <v>10.23</v>
      </c>
      <c r="AS121">
        <v>1.17</v>
      </c>
      <c r="AT121">
        <v>0</v>
      </c>
      <c r="AU121">
        <v>8.66</v>
      </c>
      <c r="AV121">
        <v>0</v>
      </c>
      <c r="AX121">
        <v>5.55</v>
      </c>
      <c r="AY121">
        <v>14.02</v>
      </c>
      <c r="AZ121">
        <v>21.58</v>
      </c>
      <c r="BA121">
        <v>1.22</v>
      </c>
      <c r="BB121">
        <v>83.81</v>
      </c>
      <c r="BC121">
        <v>41.44</v>
      </c>
      <c r="BQ121">
        <v>189.36</v>
      </c>
      <c r="BR121">
        <v>276.12799999999999</v>
      </c>
      <c r="BS121">
        <v>111.69</v>
      </c>
      <c r="BT121">
        <v>0</v>
      </c>
      <c r="BU121">
        <v>0</v>
      </c>
      <c r="BV121">
        <v>505.55700000000002</v>
      </c>
      <c r="BW121">
        <v>948.78800000000001</v>
      </c>
      <c r="BX121">
        <v>2025.88</v>
      </c>
      <c r="BY121">
        <v>119.621</v>
      </c>
      <c r="BZ121">
        <v>4177.03</v>
      </c>
      <c r="CA121">
        <v>220.50200000000001</v>
      </c>
      <c r="CB121">
        <v>0</v>
      </c>
      <c r="CC121">
        <v>0</v>
      </c>
      <c r="CD121">
        <v>0</v>
      </c>
      <c r="CE121">
        <v>108.29</v>
      </c>
      <c r="CF121">
        <v>0</v>
      </c>
      <c r="CG121">
        <v>43.669699999999999</v>
      </c>
      <c r="CH121">
        <v>0</v>
      </c>
      <c r="CI121">
        <v>0</v>
      </c>
      <c r="CJ121">
        <v>372.46199999999999</v>
      </c>
      <c r="CK121">
        <v>0</v>
      </c>
      <c r="CL121">
        <v>0</v>
      </c>
      <c r="CM121">
        <v>0</v>
      </c>
      <c r="CN121">
        <v>0</v>
      </c>
      <c r="CO121">
        <v>0</v>
      </c>
      <c r="CP121">
        <v>0</v>
      </c>
      <c r="CQ121">
        <v>0</v>
      </c>
      <c r="CR121">
        <v>0</v>
      </c>
      <c r="CS121">
        <v>0</v>
      </c>
      <c r="CT121">
        <v>0</v>
      </c>
      <c r="CU121">
        <v>21.38</v>
      </c>
      <c r="CV121">
        <v>10.23</v>
      </c>
      <c r="CW121">
        <v>1.17</v>
      </c>
      <c r="CX121">
        <v>0</v>
      </c>
      <c r="CY121">
        <v>8.66</v>
      </c>
      <c r="CZ121">
        <v>5.55</v>
      </c>
      <c r="DA121">
        <v>14.02</v>
      </c>
      <c r="DB121">
        <v>21.58</v>
      </c>
      <c r="DC121">
        <v>1.22</v>
      </c>
      <c r="DD121">
        <v>83.81</v>
      </c>
      <c r="DE121">
        <v>41.44</v>
      </c>
      <c r="DQ121" t="s">
        <v>716</v>
      </c>
      <c r="DR121" t="s">
        <v>717</v>
      </c>
      <c r="DS121" t="s">
        <v>22</v>
      </c>
      <c r="DT121">
        <v>0</v>
      </c>
      <c r="DU121">
        <v>0</v>
      </c>
      <c r="DV121">
        <v>0</v>
      </c>
      <c r="DW121">
        <v>0</v>
      </c>
      <c r="EG121">
        <v>189.36</v>
      </c>
      <c r="EH121">
        <v>276.12799999999999</v>
      </c>
      <c r="EI121">
        <v>111.69</v>
      </c>
      <c r="EJ121">
        <v>0</v>
      </c>
      <c r="EK121">
        <v>0</v>
      </c>
      <c r="EL121">
        <v>0</v>
      </c>
      <c r="EN121">
        <v>505.55700000000002</v>
      </c>
      <c r="EO121">
        <v>948.78800000000001</v>
      </c>
      <c r="EP121">
        <v>2025.88</v>
      </c>
      <c r="EQ121">
        <v>119.621</v>
      </c>
      <c r="ER121">
        <v>4177.03</v>
      </c>
      <c r="ES121">
        <v>220.50200000000001</v>
      </c>
      <c r="ET121">
        <v>0</v>
      </c>
      <c r="EU121">
        <v>0</v>
      </c>
      <c r="EV121">
        <v>0</v>
      </c>
      <c r="EW121">
        <v>108.29</v>
      </c>
      <c r="EX121">
        <v>0</v>
      </c>
      <c r="EY121">
        <v>43.669699999999999</v>
      </c>
      <c r="EZ121">
        <v>0</v>
      </c>
      <c r="FA121">
        <v>0</v>
      </c>
      <c r="FB121">
        <v>372.46199999999999</v>
      </c>
      <c r="FC121">
        <v>0</v>
      </c>
      <c r="FD121">
        <v>0</v>
      </c>
      <c r="FE121">
        <v>0</v>
      </c>
      <c r="FF121">
        <v>0</v>
      </c>
      <c r="FG121">
        <v>0</v>
      </c>
      <c r="FH121">
        <v>0</v>
      </c>
      <c r="FI121">
        <v>0</v>
      </c>
      <c r="FJ121">
        <v>0</v>
      </c>
      <c r="FK121">
        <v>0</v>
      </c>
      <c r="FL121">
        <v>0</v>
      </c>
      <c r="FM121">
        <v>21.38</v>
      </c>
      <c r="FN121">
        <v>10.23</v>
      </c>
      <c r="FO121">
        <v>1.17</v>
      </c>
      <c r="FP121">
        <v>0</v>
      </c>
      <c r="FQ121">
        <v>8.66</v>
      </c>
      <c r="FR121">
        <v>0</v>
      </c>
      <c r="FT121">
        <v>5.55</v>
      </c>
      <c r="FU121">
        <v>14.02</v>
      </c>
      <c r="FV121">
        <v>21.58</v>
      </c>
      <c r="FW121">
        <v>1.22</v>
      </c>
      <c r="FX121">
        <v>83.81</v>
      </c>
      <c r="FY121">
        <v>0</v>
      </c>
      <c r="FZ121">
        <v>0.53406799999999999</v>
      </c>
      <c r="GA121">
        <v>1.2753799999999999E-2</v>
      </c>
      <c r="GB121">
        <v>0</v>
      </c>
      <c r="GC121">
        <v>0</v>
      </c>
      <c r="GD121">
        <v>0</v>
      </c>
      <c r="GF121">
        <v>7.4915999999999996E-2</v>
      </c>
      <c r="GG121">
        <v>0.14984600000000001</v>
      </c>
      <c r="GH121">
        <v>0.25846799999999998</v>
      </c>
      <c r="GI121">
        <v>1.0530599999999999E-2</v>
      </c>
      <c r="GJ121">
        <v>1.0405800000000001</v>
      </c>
      <c r="GK121">
        <v>420.762</v>
      </c>
      <c r="GL121">
        <v>1095.06</v>
      </c>
      <c r="GM121">
        <v>111.69</v>
      </c>
      <c r="GN121">
        <v>0</v>
      </c>
      <c r="GO121">
        <v>0</v>
      </c>
      <c r="GP121">
        <v>2135</v>
      </c>
      <c r="GQ121">
        <v>930.00099999999998</v>
      </c>
      <c r="GR121">
        <v>2637.81</v>
      </c>
      <c r="GS121">
        <v>297.5</v>
      </c>
      <c r="GT121">
        <v>7627.83</v>
      </c>
      <c r="GU121">
        <v>350.15800000000002</v>
      </c>
      <c r="GV121">
        <v>0</v>
      </c>
      <c r="GW121">
        <v>0</v>
      </c>
      <c r="GX121">
        <v>0</v>
      </c>
      <c r="GY121">
        <v>162.852</v>
      </c>
      <c r="GZ121">
        <v>0</v>
      </c>
      <c r="HA121">
        <v>65.400000000000006</v>
      </c>
      <c r="HB121">
        <v>0</v>
      </c>
      <c r="HC121">
        <v>0</v>
      </c>
      <c r="HD121">
        <v>578.41</v>
      </c>
      <c r="HE121">
        <v>0</v>
      </c>
      <c r="HF121">
        <v>0</v>
      </c>
      <c r="HG121">
        <v>0</v>
      </c>
      <c r="HH121">
        <v>0</v>
      </c>
      <c r="HI121">
        <v>0</v>
      </c>
      <c r="HJ121">
        <v>0</v>
      </c>
      <c r="HK121">
        <v>0</v>
      </c>
      <c r="HL121">
        <v>0</v>
      </c>
      <c r="HM121">
        <v>0</v>
      </c>
      <c r="HN121">
        <v>0</v>
      </c>
      <c r="HO121">
        <v>34.94</v>
      </c>
      <c r="HP121">
        <v>41.16</v>
      </c>
      <c r="HQ121">
        <v>1.17</v>
      </c>
      <c r="HR121">
        <v>0</v>
      </c>
      <c r="HS121">
        <v>13.03</v>
      </c>
      <c r="HT121">
        <v>23.83</v>
      </c>
      <c r="HU121">
        <v>14.92</v>
      </c>
      <c r="HV121">
        <v>28.35</v>
      </c>
      <c r="HW121">
        <v>2.86</v>
      </c>
      <c r="HX121">
        <v>160.26</v>
      </c>
      <c r="HY121">
        <v>0</v>
      </c>
      <c r="HZ121">
        <v>2.2516400000000001</v>
      </c>
      <c r="IA121">
        <v>1.2753799999999999E-2</v>
      </c>
      <c r="IB121">
        <v>0</v>
      </c>
      <c r="IC121">
        <v>0</v>
      </c>
      <c r="ID121">
        <v>0.33579999999999999</v>
      </c>
      <c r="IE121">
        <v>0.11074100000000001</v>
      </c>
      <c r="IF121">
        <v>0.35138000000000003</v>
      </c>
      <c r="IG121">
        <v>4.1461199999999997E-3</v>
      </c>
      <c r="IH121">
        <v>3.0664600000000002</v>
      </c>
      <c r="II121">
        <v>45.609200000000001</v>
      </c>
      <c r="IJ121">
        <v>0</v>
      </c>
      <c r="IK121">
        <v>45.609200000000001</v>
      </c>
    </row>
    <row r="122" spans="1:245" x14ac:dyDescent="0.25">
      <c r="A122" s="9">
        <v>42613.708773148152</v>
      </c>
      <c r="B122" t="s">
        <v>487</v>
      </c>
      <c r="C122" t="s">
        <v>834</v>
      </c>
      <c r="G122" t="s">
        <v>104</v>
      </c>
      <c r="H122" t="s">
        <v>105</v>
      </c>
      <c r="I122">
        <v>0</v>
      </c>
      <c r="J122">
        <v>45.609200000000001</v>
      </c>
      <c r="K122">
        <v>189.36</v>
      </c>
      <c r="L122">
        <v>276.12799999999999</v>
      </c>
      <c r="M122">
        <v>111.69</v>
      </c>
      <c r="N122">
        <v>0</v>
      </c>
      <c r="O122">
        <v>0</v>
      </c>
      <c r="R122">
        <v>505.55700000000002</v>
      </c>
      <c r="S122">
        <v>948.78800000000001</v>
      </c>
      <c r="T122">
        <v>2025.88</v>
      </c>
      <c r="U122">
        <v>119.621</v>
      </c>
      <c r="V122">
        <v>4177.03</v>
      </c>
      <c r="W122">
        <v>220.50200000000001</v>
      </c>
      <c r="X122">
        <v>0</v>
      </c>
      <c r="Y122">
        <v>0</v>
      </c>
      <c r="Z122">
        <v>0</v>
      </c>
      <c r="AA122">
        <v>108.29</v>
      </c>
      <c r="AB122">
        <v>0</v>
      </c>
      <c r="AC122">
        <v>43.669699999999999</v>
      </c>
      <c r="AD122">
        <v>0</v>
      </c>
      <c r="AE122">
        <v>0</v>
      </c>
      <c r="AF122">
        <v>372.46199999999999</v>
      </c>
      <c r="AG122">
        <v>0</v>
      </c>
      <c r="AH122">
        <v>0</v>
      </c>
      <c r="AI122">
        <v>0</v>
      </c>
      <c r="AJ122">
        <v>0</v>
      </c>
      <c r="AK122">
        <v>0</v>
      </c>
      <c r="AL122">
        <v>0</v>
      </c>
      <c r="AM122">
        <v>0</v>
      </c>
      <c r="AN122">
        <v>0</v>
      </c>
      <c r="AO122">
        <v>0</v>
      </c>
      <c r="AP122">
        <v>0</v>
      </c>
      <c r="AQ122">
        <v>21.38</v>
      </c>
      <c r="AR122">
        <v>10.23</v>
      </c>
      <c r="AS122">
        <v>1.17</v>
      </c>
      <c r="AT122">
        <v>0</v>
      </c>
      <c r="AU122">
        <v>8.66</v>
      </c>
      <c r="AV122">
        <v>0</v>
      </c>
      <c r="AX122">
        <v>5.55</v>
      </c>
      <c r="AY122">
        <v>14.02</v>
      </c>
      <c r="AZ122">
        <v>21.58</v>
      </c>
      <c r="BA122">
        <v>1.22</v>
      </c>
      <c r="BB122">
        <v>83.81</v>
      </c>
      <c r="BC122">
        <v>41.44</v>
      </c>
      <c r="BQ122">
        <v>189.36</v>
      </c>
      <c r="BR122">
        <v>276.12799999999999</v>
      </c>
      <c r="BS122">
        <v>111.69</v>
      </c>
      <c r="BT122">
        <v>0</v>
      </c>
      <c r="BU122">
        <v>0</v>
      </c>
      <c r="BV122">
        <v>505.55700000000002</v>
      </c>
      <c r="BW122">
        <v>948.78800000000001</v>
      </c>
      <c r="BX122">
        <v>2025.88</v>
      </c>
      <c r="BY122">
        <v>119.621</v>
      </c>
      <c r="BZ122">
        <v>4177.03</v>
      </c>
      <c r="CA122">
        <v>220.50200000000001</v>
      </c>
      <c r="CB122">
        <v>0</v>
      </c>
      <c r="CC122">
        <v>0</v>
      </c>
      <c r="CD122">
        <v>0</v>
      </c>
      <c r="CE122">
        <v>108.29</v>
      </c>
      <c r="CF122">
        <v>0</v>
      </c>
      <c r="CG122">
        <v>43.669699999999999</v>
      </c>
      <c r="CH122">
        <v>0</v>
      </c>
      <c r="CI122">
        <v>0</v>
      </c>
      <c r="CJ122">
        <v>372.46199999999999</v>
      </c>
      <c r="CK122">
        <v>0</v>
      </c>
      <c r="CL122">
        <v>0</v>
      </c>
      <c r="CM122">
        <v>0</v>
      </c>
      <c r="CN122">
        <v>0</v>
      </c>
      <c r="CO122">
        <v>0</v>
      </c>
      <c r="CP122">
        <v>0</v>
      </c>
      <c r="CQ122">
        <v>0</v>
      </c>
      <c r="CR122">
        <v>0</v>
      </c>
      <c r="CS122">
        <v>0</v>
      </c>
      <c r="CT122">
        <v>0</v>
      </c>
      <c r="CU122">
        <v>21.38</v>
      </c>
      <c r="CV122">
        <v>10.23</v>
      </c>
      <c r="CW122">
        <v>1.17</v>
      </c>
      <c r="CX122">
        <v>0</v>
      </c>
      <c r="CY122">
        <v>8.66</v>
      </c>
      <c r="CZ122">
        <v>5.55</v>
      </c>
      <c r="DA122">
        <v>14.02</v>
      </c>
      <c r="DB122">
        <v>21.58</v>
      </c>
      <c r="DC122">
        <v>1.22</v>
      </c>
      <c r="DD122">
        <v>83.81</v>
      </c>
      <c r="DE122">
        <v>41.44</v>
      </c>
      <c r="DQ122" t="s">
        <v>716</v>
      </c>
      <c r="DR122" t="s">
        <v>717</v>
      </c>
      <c r="DS122" t="s">
        <v>22</v>
      </c>
      <c r="DT122" s="23">
        <v>-2.02656E-6</v>
      </c>
      <c r="DU122" s="23">
        <v>-2.02656E-6</v>
      </c>
      <c r="DV122">
        <v>0</v>
      </c>
      <c r="DW122">
        <v>0</v>
      </c>
      <c r="EG122">
        <v>189.36</v>
      </c>
      <c r="EH122">
        <v>276.12799999999999</v>
      </c>
      <c r="EI122">
        <v>111.69</v>
      </c>
      <c r="EJ122">
        <v>0</v>
      </c>
      <c r="EK122">
        <v>0</v>
      </c>
      <c r="EL122">
        <v>0</v>
      </c>
      <c r="EN122">
        <v>505.55700000000002</v>
      </c>
      <c r="EO122">
        <v>948.78800000000001</v>
      </c>
      <c r="EP122">
        <v>2025.88</v>
      </c>
      <c r="EQ122">
        <v>119.621</v>
      </c>
      <c r="ER122">
        <v>4177.03</v>
      </c>
      <c r="ES122">
        <v>220.50200000000001</v>
      </c>
      <c r="ET122">
        <v>0</v>
      </c>
      <c r="EU122">
        <v>0</v>
      </c>
      <c r="EV122">
        <v>0</v>
      </c>
      <c r="EW122">
        <v>108.29</v>
      </c>
      <c r="EX122">
        <v>0</v>
      </c>
      <c r="EY122">
        <v>43.669699999999999</v>
      </c>
      <c r="EZ122">
        <v>0</v>
      </c>
      <c r="FA122">
        <v>0</v>
      </c>
      <c r="FB122">
        <v>372.46199999999999</v>
      </c>
      <c r="FC122">
        <v>0</v>
      </c>
      <c r="FD122">
        <v>0</v>
      </c>
      <c r="FE122">
        <v>0</v>
      </c>
      <c r="FF122">
        <v>0</v>
      </c>
      <c r="FG122">
        <v>0</v>
      </c>
      <c r="FH122">
        <v>0</v>
      </c>
      <c r="FI122">
        <v>0</v>
      </c>
      <c r="FJ122">
        <v>0</v>
      </c>
      <c r="FK122">
        <v>0</v>
      </c>
      <c r="FL122">
        <v>0</v>
      </c>
      <c r="FM122">
        <v>21.38</v>
      </c>
      <c r="FN122">
        <v>10.23</v>
      </c>
      <c r="FO122">
        <v>1.17</v>
      </c>
      <c r="FP122">
        <v>0</v>
      </c>
      <c r="FQ122">
        <v>8.66</v>
      </c>
      <c r="FR122">
        <v>0</v>
      </c>
      <c r="FT122">
        <v>5.55</v>
      </c>
      <c r="FU122">
        <v>14.02</v>
      </c>
      <c r="FV122">
        <v>21.58</v>
      </c>
      <c r="FW122">
        <v>1.22</v>
      </c>
      <c r="FX122">
        <v>83.81</v>
      </c>
      <c r="FY122">
        <v>0</v>
      </c>
      <c r="FZ122">
        <v>0.53407000000000004</v>
      </c>
      <c r="GA122">
        <v>1.2753799999999999E-2</v>
      </c>
      <c r="GB122">
        <v>0</v>
      </c>
      <c r="GC122">
        <v>0</v>
      </c>
      <c r="GD122">
        <v>0</v>
      </c>
      <c r="GF122">
        <v>7.4915999999999996E-2</v>
      </c>
      <c r="GG122">
        <v>0.14984600000000001</v>
      </c>
      <c r="GH122">
        <v>0.25846799999999998</v>
      </c>
      <c r="GI122">
        <v>1.0530599999999999E-2</v>
      </c>
      <c r="GJ122">
        <v>1.0405800000000001</v>
      </c>
      <c r="GK122">
        <v>420.762</v>
      </c>
      <c r="GL122">
        <v>1095.06</v>
      </c>
      <c r="GM122">
        <v>111.69</v>
      </c>
      <c r="GN122">
        <v>0</v>
      </c>
      <c r="GO122">
        <v>0</v>
      </c>
      <c r="GP122">
        <v>2135</v>
      </c>
      <c r="GQ122">
        <v>930.00099999999998</v>
      </c>
      <c r="GR122">
        <v>2637.81</v>
      </c>
      <c r="GS122">
        <v>297.5</v>
      </c>
      <c r="GT122">
        <v>7627.83</v>
      </c>
      <c r="GU122">
        <v>350.15800000000002</v>
      </c>
      <c r="GV122">
        <v>0</v>
      </c>
      <c r="GW122">
        <v>0</v>
      </c>
      <c r="GX122">
        <v>0</v>
      </c>
      <c r="GY122">
        <v>162.852</v>
      </c>
      <c r="GZ122">
        <v>0</v>
      </c>
      <c r="HA122">
        <v>65.400000000000006</v>
      </c>
      <c r="HB122">
        <v>0</v>
      </c>
      <c r="HC122">
        <v>0</v>
      </c>
      <c r="HD122">
        <v>578.41</v>
      </c>
      <c r="HE122">
        <v>0</v>
      </c>
      <c r="HF122">
        <v>0</v>
      </c>
      <c r="HG122">
        <v>0</v>
      </c>
      <c r="HH122">
        <v>0</v>
      </c>
      <c r="HI122">
        <v>0</v>
      </c>
      <c r="HJ122">
        <v>0</v>
      </c>
      <c r="HK122">
        <v>0</v>
      </c>
      <c r="HL122">
        <v>0</v>
      </c>
      <c r="HM122">
        <v>0</v>
      </c>
      <c r="HN122">
        <v>0</v>
      </c>
      <c r="HO122">
        <v>34.94</v>
      </c>
      <c r="HP122">
        <v>41.16</v>
      </c>
      <c r="HQ122">
        <v>1.17</v>
      </c>
      <c r="HR122">
        <v>0</v>
      </c>
      <c r="HS122">
        <v>13.03</v>
      </c>
      <c r="HT122">
        <v>23.83</v>
      </c>
      <c r="HU122">
        <v>14.92</v>
      </c>
      <c r="HV122">
        <v>28.35</v>
      </c>
      <c r="HW122">
        <v>2.86</v>
      </c>
      <c r="HX122">
        <v>160.26</v>
      </c>
      <c r="HY122">
        <v>0</v>
      </c>
      <c r="HZ122">
        <v>2.2516400000000001</v>
      </c>
      <c r="IA122">
        <v>1.2753799999999999E-2</v>
      </c>
      <c r="IB122">
        <v>0</v>
      </c>
      <c r="IC122">
        <v>0</v>
      </c>
      <c r="ID122">
        <v>0.33579999999999999</v>
      </c>
      <c r="IE122">
        <v>0.11074100000000001</v>
      </c>
      <c r="IF122">
        <v>0.35138000000000003</v>
      </c>
      <c r="IG122">
        <v>4.1461199999999997E-3</v>
      </c>
      <c r="IH122">
        <v>3.0664600000000002</v>
      </c>
      <c r="II122">
        <v>45.609200000000001</v>
      </c>
      <c r="IJ122">
        <v>0</v>
      </c>
      <c r="IK122">
        <v>45.609200000000001</v>
      </c>
    </row>
    <row r="123" spans="1:245" x14ac:dyDescent="0.25">
      <c r="A123" s="9">
        <v>42613.708773148152</v>
      </c>
      <c r="B123" t="s">
        <v>488</v>
      </c>
      <c r="C123" t="s">
        <v>834</v>
      </c>
      <c r="G123" t="s">
        <v>104</v>
      </c>
      <c r="H123" t="s">
        <v>105</v>
      </c>
      <c r="I123">
        <v>0</v>
      </c>
      <c r="J123">
        <v>45.609200000000001</v>
      </c>
      <c r="K123">
        <v>189.36</v>
      </c>
      <c r="L123">
        <v>276.12799999999999</v>
      </c>
      <c r="M123">
        <v>111.69</v>
      </c>
      <c r="N123">
        <v>0</v>
      </c>
      <c r="O123">
        <v>0</v>
      </c>
      <c r="R123">
        <v>505.55700000000002</v>
      </c>
      <c r="S123">
        <v>948.78800000000001</v>
      </c>
      <c r="T123">
        <v>2025.88</v>
      </c>
      <c r="U123">
        <v>119.621</v>
      </c>
      <c r="V123">
        <v>4177.03</v>
      </c>
      <c r="W123">
        <v>220.50200000000001</v>
      </c>
      <c r="X123">
        <v>0</v>
      </c>
      <c r="Y123">
        <v>0</v>
      </c>
      <c r="Z123">
        <v>0</v>
      </c>
      <c r="AA123">
        <v>108.29</v>
      </c>
      <c r="AB123">
        <v>0</v>
      </c>
      <c r="AC123">
        <v>43.669699999999999</v>
      </c>
      <c r="AD123">
        <v>0</v>
      </c>
      <c r="AE123">
        <v>0</v>
      </c>
      <c r="AF123">
        <v>372.46199999999999</v>
      </c>
      <c r="AG123">
        <v>0</v>
      </c>
      <c r="AH123">
        <v>0</v>
      </c>
      <c r="AI123">
        <v>0</v>
      </c>
      <c r="AJ123">
        <v>0</v>
      </c>
      <c r="AK123">
        <v>0</v>
      </c>
      <c r="AL123">
        <v>0</v>
      </c>
      <c r="AM123">
        <v>0</v>
      </c>
      <c r="AN123">
        <v>0</v>
      </c>
      <c r="AO123">
        <v>0</v>
      </c>
      <c r="AP123">
        <v>0</v>
      </c>
      <c r="AQ123">
        <v>21.38</v>
      </c>
      <c r="AR123">
        <v>10.23</v>
      </c>
      <c r="AS123">
        <v>1.17</v>
      </c>
      <c r="AT123">
        <v>0</v>
      </c>
      <c r="AU123">
        <v>8.66</v>
      </c>
      <c r="AV123">
        <v>0</v>
      </c>
      <c r="AX123">
        <v>5.55</v>
      </c>
      <c r="AY123">
        <v>14.02</v>
      </c>
      <c r="AZ123">
        <v>21.58</v>
      </c>
      <c r="BA123">
        <v>1.22</v>
      </c>
      <c r="BB123">
        <v>83.81</v>
      </c>
      <c r="BC123">
        <v>41.44</v>
      </c>
      <c r="BQ123">
        <v>189.36</v>
      </c>
      <c r="BR123">
        <v>276.12799999999999</v>
      </c>
      <c r="BS123">
        <v>111.69</v>
      </c>
      <c r="BT123">
        <v>0</v>
      </c>
      <c r="BU123">
        <v>0</v>
      </c>
      <c r="BV123">
        <v>505.55700000000002</v>
      </c>
      <c r="BW123">
        <v>948.78800000000001</v>
      </c>
      <c r="BX123">
        <v>2025.88</v>
      </c>
      <c r="BY123">
        <v>119.621</v>
      </c>
      <c r="BZ123">
        <v>4177.03</v>
      </c>
      <c r="CA123">
        <v>220.50200000000001</v>
      </c>
      <c r="CB123">
        <v>0</v>
      </c>
      <c r="CC123">
        <v>0</v>
      </c>
      <c r="CD123">
        <v>0</v>
      </c>
      <c r="CE123">
        <v>108.29</v>
      </c>
      <c r="CF123">
        <v>0</v>
      </c>
      <c r="CG123">
        <v>43.669699999999999</v>
      </c>
      <c r="CH123">
        <v>0</v>
      </c>
      <c r="CI123">
        <v>0</v>
      </c>
      <c r="CJ123">
        <v>372.46199999999999</v>
      </c>
      <c r="CK123">
        <v>0</v>
      </c>
      <c r="CL123">
        <v>0</v>
      </c>
      <c r="CM123">
        <v>0</v>
      </c>
      <c r="CN123">
        <v>0</v>
      </c>
      <c r="CO123">
        <v>0</v>
      </c>
      <c r="CP123">
        <v>0</v>
      </c>
      <c r="CQ123">
        <v>0</v>
      </c>
      <c r="CR123">
        <v>0</v>
      </c>
      <c r="CS123">
        <v>0</v>
      </c>
      <c r="CT123">
        <v>0</v>
      </c>
      <c r="CU123">
        <v>21.38</v>
      </c>
      <c r="CV123">
        <v>10.23</v>
      </c>
      <c r="CW123">
        <v>1.17</v>
      </c>
      <c r="CX123">
        <v>0</v>
      </c>
      <c r="CY123">
        <v>8.66</v>
      </c>
      <c r="CZ123">
        <v>5.55</v>
      </c>
      <c r="DA123">
        <v>14.02</v>
      </c>
      <c r="DB123">
        <v>21.58</v>
      </c>
      <c r="DC123">
        <v>1.22</v>
      </c>
      <c r="DD123">
        <v>83.81</v>
      </c>
      <c r="DE123">
        <v>41.44</v>
      </c>
      <c r="DQ123" t="s">
        <v>716</v>
      </c>
      <c r="DR123" t="s">
        <v>717</v>
      </c>
      <c r="DS123" t="s">
        <v>22</v>
      </c>
      <c r="DT123" s="23">
        <v>-2.02656E-6</v>
      </c>
      <c r="DU123" s="23">
        <v>-1.9669499999999999E-6</v>
      </c>
      <c r="DV123">
        <v>0</v>
      </c>
      <c r="DW123">
        <v>0</v>
      </c>
      <c r="EG123">
        <v>189.36</v>
      </c>
      <c r="EH123">
        <v>276.12799999999999</v>
      </c>
      <c r="EI123">
        <v>111.69</v>
      </c>
      <c r="EJ123">
        <v>0</v>
      </c>
      <c r="EK123">
        <v>0</v>
      </c>
      <c r="EL123">
        <v>0</v>
      </c>
      <c r="EN123">
        <v>505.55700000000002</v>
      </c>
      <c r="EO123">
        <v>948.78800000000001</v>
      </c>
      <c r="EP123">
        <v>2025.88</v>
      </c>
      <c r="EQ123">
        <v>119.621</v>
      </c>
      <c r="ER123">
        <v>4177.03</v>
      </c>
      <c r="ES123">
        <v>220.50200000000001</v>
      </c>
      <c r="ET123">
        <v>0</v>
      </c>
      <c r="EU123">
        <v>0</v>
      </c>
      <c r="EV123">
        <v>0</v>
      </c>
      <c r="EW123">
        <v>108.29</v>
      </c>
      <c r="EX123">
        <v>0</v>
      </c>
      <c r="EY123">
        <v>43.669699999999999</v>
      </c>
      <c r="EZ123">
        <v>0</v>
      </c>
      <c r="FA123">
        <v>0</v>
      </c>
      <c r="FB123">
        <v>372.46199999999999</v>
      </c>
      <c r="FC123">
        <v>0</v>
      </c>
      <c r="FD123">
        <v>0</v>
      </c>
      <c r="FE123">
        <v>0</v>
      </c>
      <c r="FF123">
        <v>0</v>
      </c>
      <c r="FG123">
        <v>0</v>
      </c>
      <c r="FH123">
        <v>0</v>
      </c>
      <c r="FI123">
        <v>0</v>
      </c>
      <c r="FJ123">
        <v>0</v>
      </c>
      <c r="FK123">
        <v>0</v>
      </c>
      <c r="FL123">
        <v>0</v>
      </c>
      <c r="FM123">
        <v>21.38</v>
      </c>
      <c r="FN123">
        <v>10.23</v>
      </c>
      <c r="FO123">
        <v>1.17</v>
      </c>
      <c r="FP123">
        <v>0</v>
      </c>
      <c r="FQ123">
        <v>8.66</v>
      </c>
      <c r="FR123">
        <v>0</v>
      </c>
      <c r="FT123">
        <v>5.55</v>
      </c>
      <c r="FU123">
        <v>14.02</v>
      </c>
      <c r="FV123">
        <v>21.58</v>
      </c>
      <c r="FW123">
        <v>1.22</v>
      </c>
      <c r="FX123">
        <v>83.81</v>
      </c>
      <c r="FY123">
        <v>0</v>
      </c>
      <c r="FZ123">
        <v>0.53407000000000004</v>
      </c>
      <c r="GA123">
        <v>1.2753799999999999E-2</v>
      </c>
      <c r="GB123">
        <v>0</v>
      </c>
      <c r="GC123">
        <v>0</v>
      </c>
      <c r="GD123">
        <v>0</v>
      </c>
      <c r="GF123">
        <v>7.4915999999999996E-2</v>
      </c>
      <c r="GG123">
        <v>0.14984600000000001</v>
      </c>
      <c r="GH123">
        <v>0.25846799999999998</v>
      </c>
      <c r="GI123">
        <v>1.0530599999999999E-2</v>
      </c>
      <c r="GJ123">
        <v>1.0405800000000001</v>
      </c>
      <c r="GK123">
        <v>420.762</v>
      </c>
      <c r="GL123">
        <v>1095.06</v>
      </c>
      <c r="GM123">
        <v>111.69</v>
      </c>
      <c r="GN123">
        <v>0</v>
      </c>
      <c r="GO123">
        <v>0</v>
      </c>
      <c r="GP123">
        <v>2135</v>
      </c>
      <c r="GQ123">
        <v>930.00099999999998</v>
      </c>
      <c r="GR123">
        <v>2637.81</v>
      </c>
      <c r="GS123">
        <v>297.5</v>
      </c>
      <c r="GT123">
        <v>7627.83</v>
      </c>
      <c r="GU123">
        <v>350.15800000000002</v>
      </c>
      <c r="GV123">
        <v>0</v>
      </c>
      <c r="GW123">
        <v>0</v>
      </c>
      <c r="GX123">
        <v>0</v>
      </c>
      <c r="GY123">
        <v>162.852</v>
      </c>
      <c r="GZ123">
        <v>0</v>
      </c>
      <c r="HA123">
        <v>65.400000000000006</v>
      </c>
      <c r="HB123">
        <v>0</v>
      </c>
      <c r="HC123">
        <v>0</v>
      </c>
      <c r="HD123">
        <v>578.41</v>
      </c>
      <c r="HE123">
        <v>0</v>
      </c>
      <c r="HF123">
        <v>0</v>
      </c>
      <c r="HG123">
        <v>0</v>
      </c>
      <c r="HH123">
        <v>0</v>
      </c>
      <c r="HI123">
        <v>0</v>
      </c>
      <c r="HJ123">
        <v>0</v>
      </c>
      <c r="HK123">
        <v>0</v>
      </c>
      <c r="HL123">
        <v>0</v>
      </c>
      <c r="HM123">
        <v>0</v>
      </c>
      <c r="HN123">
        <v>0</v>
      </c>
      <c r="HO123">
        <v>34.94</v>
      </c>
      <c r="HP123">
        <v>41.16</v>
      </c>
      <c r="HQ123">
        <v>1.17</v>
      </c>
      <c r="HR123">
        <v>0</v>
      </c>
      <c r="HS123">
        <v>13.03</v>
      </c>
      <c r="HT123">
        <v>23.83</v>
      </c>
      <c r="HU123">
        <v>14.92</v>
      </c>
      <c r="HV123">
        <v>28.35</v>
      </c>
      <c r="HW123">
        <v>2.86</v>
      </c>
      <c r="HX123">
        <v>160.26</v>
      </c>
      <c r="HY123">
        <v>0</v>
      </c>
      <c r="HZ123">
        <v>2.2516400000000001</v>
      </c>
      <c r="IA123">
        <v>1.2753799999999999E-2</v>
      </c>
      <c r="IB123">
        <v>0</v>
      </c>
      <c r="IC123">
        <v>0</v>
      </c>
      <c r="ID123">
        <v>0.33579999999999999</v>
      </c>
      <c r="IE123">
        <v>0.11074100000000001</v>
      </c>
      <c r="IF123">
        <v>0.35138000000000003</v>
      </c>
      <c r="IG123">
        <v>4.1461199999999997E-3</v>
      </c>
      <c r="IH123">
        <v>3.0664600000000002</v>
      </c>
      <c r="II123">
        <v>45.609200000000001</v>
      </c>
      <c r="IJ123">
        <v>0</v>
      </c>
      <c r="IK123">
        <v>45.609200000000001</v>
      </c>
    </row>
    <row r="124" spans="1:245" x14ac:dyDescent="0.25">
      <c r="A124" s="9">
        <v>42613.708773148152</v>
      </c>
      <c r="B124" t="s">
        <v>489</v>
      </c>
      <c r="C124" t="s">
        <v>834</v>
      </c>
      <c r="G124" t="s">
        <v>104</v>
      </c>
      <c r="H124" t="s">
        <v>105</v>
      </c>
      <c r="I124">
        <v>0</v>
      </c>
      <c r="J124">
        <v>45.609200000000001</v>
      </c>
      <c r="K124">
        <v>189.36</v>
      </c>
      <c r="L124">
        <v>276.12799999999999</v>
      </c>
      <c r="M124">
        <v>111.69</v>
      </c>
      <c r="N124">
        <v>0</v>
      </c>
      <c r="O124">
        <v>0</v>
      </c>
      <c r="R124">
        <v>505.55700000000002</v>
      </c>
      <c r="S124">
        <v>948.78800000000001</v>
      </c>
      <c r="T124">
        <v>2025.88</v>
      </c>
      <c r="U124">
        <v>119.621</v>
      </c>
      <c r="V124">
        <v>4177.03</v>
      </c>
      <c r="W124">
        <v>220.50200000000001</v>
      </c>
      <c r="X124">
        <v>0</v>
      </c>
      <c r="Y124">
        <v>0</v>
      </c>
      <c r="Z124">
        <v>0</v>
      </c>
      <c r="AA124">
        <v>108.29</v>
      </c>
      <c r="AB124">
        <v>0</v>
      </c>
      <c r="AC124">
        <v>43.669699999999999</v>
      </c>
      <c r="AD124">
        <v>0</v>
      </c>
      <c r="AE124">
        <v>0</v>
      </c>
      <c r="AF124">
        <v>372.46100000000001</v>
      </c>
      <c r="AG124">
        <v>0</v>
      </c>
      <c r="AH124">
        <v>0</v>
      </c>
      <c r="AI124">
        <v>0</v>
      </c>
      <c r="AJ124">
        <v>0</v>
      </c>
      <c r="AK124">
        <v>0</v>
      </c>
      <c r="AL124">
        <v>0</v>
      </c>
      <c r="AM124">
        <v>0</v>
      </c>
      <c r="AN124">
        <v>0</v>
      </c>
      <c r="AO124">
        <v>0</v>
      </c>
      <c r="AP124">
        <v>0</v>
      </c>
      <c r="AQ124">
        <v>21.38</v>
      </c>
      <c r="AR124">
        <v>10.23</v>
      </c>
      <c r="AS124">
        <v>1.17</v>
      </c>
      <c r="AT124">
        <v>0</v>
      </c>
      <c r="AU124">
        <v>8.66</v>
      </c>
      <c r="AV124">
        <v>0</v>
      </c>
      <c r="AX124">
        <v>5.55</v>
      </c>
      <c r="AY124">
        <v>14.02</v>
      </c>
      <c r="AZ124">
        <v>21.58</v>
      </c>
      <c r="BA124">
        <v>1.22</v>
      </c>
      <c r="BB124">
        <v>83.81</v>
      </c>
      <c r="BC124">
        <v>41.44</v>
      </c>
      <c r="BQ124">
        <v>189.36</v>
      </c>
      <c r="BR124">
        <v>276.12799999999999</v>
      </c>
      <c r="BS124">
        <v>111.69</v>
      </c>
      <c r="BT124">
        <v>0</v>
      </c>
      <c r="BU124">
        <v>0</v>
      </c>
      <c r="BV124">
        <v>505.55700000000002</v>
      </c>
      <c r="BW124">
        <v>948.78800000000001</v>
      </c>
      <c r="BX124">
        <v>2025.88</v>
      </c>
      <c r="BY124">
        <v>119.621</v>
      </c>
      <c r="BZ124">
        <v>4177.03</v>
      </c>
      <c r="CA124">
        <v>220.50200000000001</v>
      </c>
      <c r="CB124">
        <v>0</v>
      </c>
      <c r="CC124">
        <v>0</v>
      </c>
      <c r="CD124">
        <v>0</v>
      </c>
      <c r="CE124">
        <v>108.29</v>
      </c>
      <c r="CF124">
        <v>0</v>
      </c>
      <c r="CG124">
        <v>43.669699999999999</v>
      </c>
      <c r="CH124">
        <v>0</v>
      </c>
      <c r="CI124">
        <v>0</v>
      </c>
      <c r="CJ124">
        <v>372.46199999999999</v>
      </c>
      <c r="CK124">
        <v>0</v>
      </c>
      <c r="CL124">
        <v>0</v>
      </c>
      <c r="CM124">
        <v>0</v>
      </c>
      <c r="CN124">
        <v>0</v>
      </c>
      <c r="CO124">
        <v>0</v>
      </c>
      <c r="CP124">
        <v>0</v>
      </c>
      <c r="CQ124">
        <v>0</v>
      </c>
      <c r="CR124">
        <v>0</v>
      </c>
      <c r="CS124">
        <v>0</v>
      </c>
      <c r="CT124">
        <v>0</v>
      </c>
      <c r="CU124">
        <v>21.38</v>
      </c>
      <c r="CV124">
        <v>10.23</v>
      </c>
      <c r="CW124">
        <v>1.17</v>
      </c>
      <c r="CX124">
        <v>0</v>
      </c>
      <c r="CY124">
        <v>8.66</v>
      </c>
      <c r="CZ124">
        <v>5.55</v>
      </c>
      <c r="DA124">
        <v>14.02</v>
      </c>
      <c r="DB124">
        <v>21.58</v>
      </c>
      <c r="DC124">
        <v>1.22</v>
      </c>
      <c r="DD124">
        <v>83.81</v>
      </c>
      <c r="DE124">
        <v>41.44</v>
      </c>
      <c r="DQ124" t="s">
        <v>716</v>
      </c>
      <c r="DR124" t="s">
        <v>717</v>
      </c>
      <c r="DS124" t="s">
        <v>22</v>
      </c>
      <c r="DT124" s="23">
        <v>-2.02656E-6</v>
      </c>
      <c r="DU124" s="23">
        <v>-1.9669499999999999E-6</v>
      </c>
      <c r="DV124">
        <v>0</v>
      </c>
      <c r="DW124">
        <v>0</v>
      </c>
      <c r="EG124">
        <v>189.36</v>
      </c>
      <c r="EH124">
        <v>276.12799999999999</v>
      </c>
      <c r="EI124">
        <v>111.69</v>
      </c>
      <c r="EJ124">
        <v>0</v>
      </c>
      <c r="EK124">
        <v>0</v>
      </c>
      <c r="EL124">
        <v>0</v>
      </c>
      <c r="EN124">
        <v>505.55700000000002</v>
      </c>
      <c r="EO124">
        <v>948.78800000000001</v>
      </c>
      <c r="EP124">
        <v>2025.88</v>
      </c>
      <c r="EQ124">
        <v>119.621</v>
      </c>
      <c r="ER124">
        <v>4177.03</v>
      </c>
      <c r="ES124">
        <v>220.50200000000001</v>
      </c>
      <c r="ET124">
        <v>0</v>
      </c>
      <c r="EU124">
        <v>0</v>
      </c>
      <c r="EV124">
        <v>0</v>
      </c>
      <c r="EW124">
        <v>108.29</v>
      </c>
      <c r="EX124">
        <v>0</v>
      </c>
      <c r="EY124">
        <v>43.669699999999999</v>
      </c>
      <c r="EZ124">
        <v>0</v>
      </c>
      <c r="FA124">
        <v>0</v>
      </c>
      <c r="FB124">
        <v>372.46100000000001</v>
      </c>
      <c r="FC124">
        <v>0</v>
      </c>
      <c r="FD124">
        <v>0</v>
      </c>
      <c r="FE124">
        <v>0</v>
      </c>
      <c r="FF124">
        <v>0</v>
      </c>
      <c r="FG124">
        <v>0</v>
      </c>
      <c r="FH124">
        <v>0</v>
      </c>
      <c r="FI124">
        <v>0</v>
      </c>
      <c r="FJ124">
        <v>0</v>
      </c>
      <c r="FK124">
        <v>0</v>
      </c>
      <c r="FL124">
        <v>0</v>
      </c>
      <c r="FM124">
        <v>21.38</v>
      </c>
      <c r="FN124">
        <v>10.23</v>
      </c>
      <c r="FO124">
        <v>1.17</v>
      </c>
      <c r="FP124">
        <v>0</v>
      </c>
      <c r="FQ124">
        <v>8.66</v>
      </c>
      <c r="FR124">
        <v>0</v>
      </c>
      <c r="FT124">
        <v>5.55</v>
      </c>
      <c r="FU124">
        <v>14.02</v>
      </c>
      <c r="FV124">
        <v>21.58</v>
      </c>
      <c r="FW124">
        <v>1.22</v>
      </c>
      <c r="FX124">
        <v>83.81</v>
      </c>
      <c r="FY124">
        <v>0</v>
      </c>
      <c r="FZ124">
        <v>0.53407000000000004</v>
      </c>
      <c r="GA124">
        <v>1.2753799999999999E-2</v>
      </c>
      <c r="GB124">
        <v>0</v>
      </c>
      <c r="GC124">
        <v>0</v>
      </c>
      <c r="GD124">
        <v>0</v>
      </c>
      <c r="GF124">
        <v>7.4915999999999996E-2</v>
      </c>
      <c r="GG124">
        <v>0.14984600000000001</v>
      </c>
      <c r="GH124">
        <v>0.25846799999999998</v>
      </c>
      <c r="GI124">
        <v>1.0530599999999999E-2</v>
      </c>
      <c r="GJ124">
        <v>1.0405800000000001</v>
      </c>
      <c r="GK124">
        <v>420.762</v>
      </c>
      <c r="GL124">
        <v>1095.06</v>
      </c>
      <c r="GM124">
        <v>111.69</v>
      </c>
      <c r="GN124">
        <v>0</v>
      </c>
      <c r="GO124">
        <v>0</v>
      </c>
      <c r="GP124">
        <v>2135</v>
      </c>
      <c r="GQ124">
        <v>930.00099999999998</v>
      </c>
      <c r="GR124">
        <v>2637.81</v>
      </c>
      <c r="GS124">
        <v>297.5</v>
      </c>
      <c r="GT124">
        <v>7627.83</v>
      </c>
      <c r="GU124">
        <v>350.15800000000002</v>
      </c>
      <c r="GV124">
        <v>0</v>
      </c>
      <c r="GW124">
        <v>0</v>
      </c>
      <c r="GX124">
        <v>0</v>
      </c>
      <c r="GY124">
        <v>162.852</v>
      </c>
      <c r="GZ124">
        <v>0</v>
      </c>
      <c r="HA124">
        <v>65.400000000000006</v>
      </c>
      <c r="HB124">
        <v>0</v>
      </c>
      <c r="HC124">
        <v>0</v>
      </c>
      <c r="HD124">
        <v>578.41</v>
      </c>
      <c r="HE124">
        <v>0</v>
      </c>
      <c r="HF124">
        <v>0</v>
      </c>
      <c r="HG124">
        <v>0</v>
      </c>
      <c r="HH124">
        <v>0</v>
      </c>
      <c r="HI124">
        <v>0</v>
      </c>
      <c r="HJ124">
        <v>0</v>
      </c>
      <c r="HK124">
        <v>0</v>
      </c>
      <c r="HL124">
        <v>0</v>
      </c>
      <c r="HM124">
        <v>0</v>
      </c>
      <c r="HN124">
        <v>0</v>
      </c>
      <c r="HO124">
        <v>34.94</v>
      </c>
      <c r="HP124">
        <v>41.16</v>
      </c>
      <c r="HQ124">
        <v>1.17</v>
      </c>
      <c r="HR124">
        <v>0</v>
      </c>
      <c r="HS124">
        <v>13.03</v>
      </c>
      <c r="HT124">
        <v>23.83</v>
      </c>
      <c r="HU124">
        <v>14.92</v>
      </c>
      <c r="HV124">
        <v>28.35</v>
      </c>
      <c r="HW124">
        <v>2.86</v>
      </c>
      <c r="HX124">
        <v>160.26</v>
      </c>
      <c r="HY124">
        <v>0</v>
      </c>
      <c r="HZ124">
        <v>2.2516400000000001</v>
      </c>
      <c r="IA124">
        <v>1.2753799999999999E-2</v>
      </c>
      <c r="IB124">
        <v>0</v>
      </c>
      <c r="IC124">
        <v>0</v>
      </c>
      <c r="ID124">
        <v>0.33579999999999999</v>
      </c>
      <c r="IE124">
        <v>0.11074100000000001</v>
      </c>
      <c r="IF124">
        <v>0.35138000000000003</v>
      </c>
      <c r="IG124">
        <v>4.1461199999999997E-3</v>
      </c>
      <c r="IH124">
        <v>3.0664600000000002</v>
      </c>
      <c r="II124">
        <v>45.609200000000001</v>
      </c>
      <c r="IJ124">
        <v>0</v>
      </c>
      <c r="IK124">
        <v>45.609200000000001</v>
      </c>
    </row>
    <row r="125" spans="1:245" x14ac:dyDescent="0.25">
      <c r="A125" s="9">
        <v>42613.708749999998</v>
      </c>
      <c r="B125" t="s">
        <v>490</v>
      </c>
      <c r="C125" t="s">
        <v>828</v>
      </c>
      <c r="G125" t="s">
        <v>104</v>
      </c>
      <c r="H125" t="s">
        <v>134</v>
      </c>
      <c r="I125">
        <v>-1.06</v>
      </c>
      <c r="J125">
        <v>46.175199999999997</v>
      </c>
      <c r="K125">
        <v>186.35900000000001</v>
      </c>
      <c r="L125">
        <v>301.09300000000002</v>
      </c>
      <c r="M125">
        <v>111.69</v>
      </c>
      <c r="N125">
        <v>0</v>
      </c>
      <c r="O125">
        <v>0</v>
      </c>
      <c r="R125">
        <v>505.55700000000002</v>
      </c>
      <c r="S125">
        <v>948.19</v>
      </c>
      <c r="T125">
        <v>2025.88</v>
      </c>
      <c r="U125">
        <v>119.621</v>
      </c>
      <c r="V125">
        <v>4198.3900000000003</v>
      </c>
      <c r="W125">
        <v>217.00700000000001</v>
      </c>
      <c r="X125">
        <v>0</v>
      </c>
      <c r="Y125">
        <v>0</v>
      </c>
      <c r="Z125">
        <v>0</v>
      </c>
      <c r="AA125">
        <v>108.29</v>
      </c>
      <c r="AB125">
        <v>0</v>
      </c>
      <c r="AC125">
        <v>43.669699999999999</v>
      </c>
      <c r="AD125">
        <v>0</v>
      </c>
      <c r="AE125">
        <v>0</v>
      </c>
      <c r="AF125">
        <v>368.96699999999998</v>
      </c>
      <c r="AG125">
        <v>0</v>
      </c>
      <c r="AH125">
        <v>0</v>
      </c>
      <c r="AI125">
        <v>0</v>
      </c>
      <c r="AJ125">
        <v>0</v>
      </c>
      <c r="AK125">
        <v>0</v>
      </c>
      <c r="AL125">
        <v>0</v>
      </c>
      <c r="AM125">
        <v>0</v>
      </c>
      <c r="AN125">
        <v>0</v>
      </c>
      <c r="AO125">
        <v>0</v>
      </c>
      <c r="AP125">
        <v>0</v>
      </c>
      <c r="AQ125">
        <v>21.04</v>
      </c>
      <c r="AR125">
        <v>11.63</v>
      </c>
      <c r="AS125">
        <v>1.17</v>
      </c>
      <c r="AT125">
        <v>0</v>
      </c>
      <c r="AU125">
        <v>8.66</v>
      </c>
      <c r="AV125">
        <v>0</v>
      </c>
      <c r="AX125">
        <v>5.55</v>
      </c>
      <c r="AY125">
        <v>14</v>
      </c>
      <c r="AZ125">
        <v>21.58</v>
      </c>
      <c r="BA125">
        <v>1.22</v>
      </c>
      <c r="BB125">
        <v>84.85</v>
      </c>
      <c r="BC125">
        <v>42.5</v>
      </c>
      <c r="BQ125">
        <v>189.36</v>
      </c>
      <c r="BR125">
        <v>276.12799999999999</v>
      </c>
      <c r="BS125">
        <v>111.69</v>
      </c>
      <c r="BT125">
        <v>0</v>
      </c>
      <c r="BU125">
        <v>0</v>
      </c>
      <c r="BV125">
        <v>505.55700000000002</v>
      </c>
      <c r="BW125">
        <v>948.78800000000001</v>
      </c>
      <c r="BX125">
        <v>2025.88</v>
      </c>
      <c r="BY125">
        <v>119.621</v>
      </c>
      <c r="BZ125">
        <v>4177.03</v>
      </c>
      <c r="CA125">
        <v>220.50200000000001</v>
      </c>
      <c r="CB125">
        <v>0</v>
      </c>
      <c r="CC125">
        <v>0</v>
      </c>
      <c r="CD125">
        <v>0</v>
      </c>
      <c r="CE125">
        <v>108.29</v>
      </c>
      <c r="CF125">
        <v>0</v>
      </c>
      <c r="CG125">
        <v>43.669699999999999</v>
      </c>
      <c r="CH125">
        <v>0</v>
      </c>
      <c r="CI125">
        <v>0</v>
      </c>
      <c r="CJ125">
        <v>372.46199999999999</v>
      </c>
      <c r="CK125">
        <v>0</v>
      </c>
      <c r="CL125">
        <v>0</v>
      </c>
      <c r="CM125">
        <v>0</v>
      </c>
      <c r="CN125">
        <v>0</v>
      </c>
      <c r="CO125">
        <v>0</v>
      </c>
      <c r="CP125">
        <v>0</v>
      </c>
      <c r="CQ125">
        <v>0</v>
      </c>
      <c r="CR125">
        <v>0</v>
      </c>
      <c r="CS125">
        <v>0</v>
      </c>
      <c r="CT125">
        <v>0</v>
      </c>
      <c r="CU125">
        <v>21.38</v>
      </c>
      <c r="CV125">
        <v>10.23</v>
      </c>
      <c r="CW125">
        <v>1.17</v>
      </c>
      <c r="CX125">
        <v>0</v>
      </c>
      <c r="CY125">
        <v>8.66</v>
      </c>
      <c r="CZ125">
        <v>5.55</v>
      </c>
      <c r="DA125">
        <v>14.02</v>
      </c>
      <c r="DB125">
        <v>21.58</v>
      </c>
      <c r="DC125">
        <v>1.22</v>
      </c>
      <c r="DD125">
        <v>83.81</v>
      </c>
      <c r="DE125">
        <v>41.44</v>
      </c>
      <c r="DQ125" t="s">
        <v>716</v>
      </c>
      <c r="DR125" t="s">
        <v>717</v>
      </c>
      <c r="DS125" t="s">
        <v>22</v>
      </c>
      <c r="DT125">
        <v>-8.5321400000000006E-2</v>
      </c>
      <c r="DU125">
        <v>-8.6041900000000004E-2</v>
      </c>
      <c r="DV125">
        <v>-1.2408999999999999</v>
      </c>
      <c r="DW125">
        <v>-2.5579200000000002</v>
      </c>
      <c r="EG125">
        <v>186.35900000000001</v>
      </c>
      <c r="EH125">
        <v>301.09300000000002</v>
      </c>
      <c r="EI125">
        <v>111.69</v>
      </c>
      <c r="EJ125">
        <v>0</v>
      </c>
      <c r="EK125">
        <v>0</v>
      </c>
      <c r="EL125">
        <v>0</v>
      </c>
      <c r="EN125">
        <v>505.55700000000002</v>
      </c>
      <c r="EO125">
        <v>948.19</v>
      </c>
      <c r="EP125">
        <v>2025.88</v>
      </c>
      <c r="EQ125">
        <v>119.621</v>
      </c>
      <c r="ER125">
        <v>4198.3900000000003</v>
      </c>
      <c r="ES125">
        <v>217.00700000000001</v>
      </c>
      <c r="ET125">
        <v>0</v>
      </c>
      <c r="EU125">
        <v>0</v>
      </c>
      <c r="EV125">
        <v>0</v>
      </c>
      <c r="EW125">
        <v>108.29</v>
      </c>
      <c r="EX125">
        <v>0</v>
      </c>
      <c r="EY125">
        <v>43.669699999999999</v>
      </c>
      <c r="EZ125">
        <v>0</v>
      </c>
      <c r="FA125">
        <v>0</v>
      </c>
      <c r="FB125">
        <v>368.96699999999998</v>
      </c>
      <c r="FC125">
        <v>0</v>
      </c>
      <c r="FD125">
        <v>0</v>
      </c>
      <c r="FE125">
        <v>0</v>
      </c>
      <c r="FF125">
        <v>0</v>
      </c>
      <c r="FG125">
        <v>0</v>
      </c>
      <c r="FH125">
        <v>0</v>
      </c>
      <c r="FI125">
        <v>0</v>
      </c>
      <c r="FJ125">
        <v>0</v>
      </c>
      <c r="FK125">
        <v>0</v>
      </c>
      <c r="FL125">
        <v>0</v>
      </c>
      <c r="FM125">
        <v>21.04</v>
      </c>
      <c r="FN125">
        <v>11.63</v>
      </c>
      <c r="FO125">
        <v>1.17</v>
      </c>
      <c r="FP125">
        <v>0</v>
      </c>
      <c r="FQ125">
        <v>8.66</v>
      </c>
      <c r="FR125">
        <v>0</v>
      </c>
      <c r="FT125">
        <v>5.55</v>
      </c>
      <c r="FU125">
        <v>14</v>
      </c>
      <c r="FV125">
        <v>21.58</v>
      </c>
      <c r="FW125">
        <v>1.22</v>
      </c>
      <c r="FX125">
        <v>84.85</v>
      </c>
      <c r="FY125">
        <v>0</v>
      </c>
      <c r="FZ125">
        <v>0.62011000000000005</v>
      </c>
      <c r="GA125">
        <v>1.2753799999999999E-2</v>
      </c>
      <c r="GB125">
        <v>0</v>
      </c>
      <c r="GC125">
        <v>0</v>
      </c>
      <c r="GD125">
        <v>0</v>
      </c>
      <c r="GF125">
        <v>7.4915999999999996E-2</v>
      </c>
      <c r="GG125">
        <v>0.14912600000000001</v>
      </c>
      <c r="GH125">
        <v>0.25846799999999998</v>
      </c>
      <c r="GI125">
        <v>1.0530599999999999E-2</v>
      </c>
      <c r="GJ125">
        <v>1.1258999999999999</v>
      </c>
      <c r="GK125">
        <v>420.762</v>
      </c>
      <c r="GL125">
        <v>1095.06</v>
      </c>
      <c r="GM125">
        <v>111.69</v>
      </c>
      <c r="GN125">
        <v>0</v>
      </c>
      <c r="GO125">
        <v>0</v>
      </c>
      <c r="GP125">
        <v>2135</v>
      </c>
      <c r="GQ125">
        <v>930.00099999999998</v>
      </c>
      <c r="GR125">
        <v>2637.81</v>
      </c>
      <c r="GS125">
        <v>297.5</v>
      </c>
      <c r="GT125">
        <v>7627.83</v>
      </c>
      <c r="GU125">
        <v>350.15800000000002</v>
      </c>
      <c r="GV125">
        <v>0</v>
      </c>
      <c r="GW125">
        <v>0</v>
      </c>
      <c r="GX125">
        <v>0</v>
      </c>
      <c r="GY125">
        <v>162.852</v>
      </c>
      <c r="GZ125">
        <v>0</v>
      </c>
      <c r="HA125">
        <v>65.400000000000006</v>
      </c>
      <c r="HB125">
        <v>0</v>
      </c>
      <c r="HC125">
        <v>0</v>
      </c>
      <c r="HD125">
        <v>578.41</v>
      </c>
      <c r="HE125">
        <v>0</v>
      </c>
      <c r="HF125">
        <v>0</v>
      </c>
      <c r="HG125">
        <v>0</v>
      </c>
      <c r="HH125">
        <v>0</v>
      </c>
      <c r="HI125">
        <v>0</v>
      </c>
      <c r="HJ125">
        <v>0</v>
      </c>
      <c r="HK125">
        <v>0</v>
      </c>
      <c r="HL125">
        <v>0</v>
      </c>
      <c r="HM125">
        <v>0</v>
      </c>
      <c r="HN125">
        <v>0</v>
      </c>
      <c r="HO125">
        <v>34.94</v>
      </c>
      <c r="HP125">
        <v>41.16</v>
      </c>
      <c r="HQ125">
        <v>1.17</v>
      </c>
      <c r="HR125">
        <v>0</v>
      </c>
      <c r="HS125">
        <v>13.03</v>
      </c>
      <c r="HT125">
        <v>23.83</v>
      </c>
      <c r="HU125">
        <v>14.92</v>
      </c>
      <c r="HV125">
        <v>28.35</v>
      </c>
      <c r="HW125">
        <v>2.86</v>
      </c>
      <c r="HX125">
        <v>160.26</v>
      </c>
      <c r="HY125">
        <v>0</v>
      </c>
      <c r="HZ125">
        <v>2.2516400000000001</v>
      </c>
      <c r="IA125">
        <v>1.2753799999999999E-2</v>
      </c>
      <c r="IB125">
        <v>0</v>
      </c>
      <c r="IC125">
        <v>0</v>
      </c>
      <c r="ID125">
        <v>0.33579999999999999</v>
      </c>
      <c r="IE125">
        <v>0.11074100000000001</v>
      </c>
      <c r="IF125">
        <v>0.35138000000000003</v>
      </c>
      <c r="IG125">
        <v>4.1461199999999997E-3</v>
      </c>
      <c r="IH125">
        <v>3.0664600000000002</v>
      </c>
      <c r="II125">
        <v>46.175199999999997</v>
      </c>
      <c r="IJ125">
        <v>0</v>
      </c>
      <c r="IK125">
        <v>45.609200000000001</v>
      </c>
    </row>
    <row r="126" spans="1:245" x14ac:dyDescent="0.25">
      <c r="A126" s="9">
        <v>42613.709050925929</v>
      </c>
      <c r="B126" t="s">
        <v>491</v>
      </c>
      <c r="C126" t="s">
        <v>829</v>
      </c>
      <c r="G126" t="s">
        <v>104</v>
      </c>
      <c r="H126" t="s">
        <v>134</v>
      </c>
      <c r="I126">
        <v>4.04</v>
      </c>
      <c r="J126">
        <v>47.078499999999998</v>
      </c>
      <c r="K126">
        <v>179.28899999999999</v>
      </c>
      <c r="L126">
        <v>212.96899999999999</v>
      </c>
      <c r="M126">
        <v>111.69</v>
      </c>
      <c r="N126">
        <v>0</v>
      </c>
      <c r="O126">
        <v>0</v>
      </c>
      <c r="R126">
        <v>505.55700000000002</v>
      </c>
      <c r="S126">
        <v>943.90800000000002</v>
      </c>
      <c r="T126">
        <v>2025.88</v>
      </c>
      <c r="U126">
        <v>119.621</v>
      </c>
      <c r="V126">
        <v>4098.92</v>
      </c>
      <c r="W126">
        <v>208.77500000000001</v>
      </c>
      <c r="X126">
        <v>0</v>
      </c>
      <c r="Y126">
        <v>0</v>
      </c>
      <c r="Z126">
        <v>0</v>
      </c>
      <c r="AA126">
        <v>108.29</v>
      </c>
      <c r="AB126">
        <v>0</v>
      </c>
      <c r="AC126">
        <v>43.669699999999999</v>
      </c>
      <c r="AD126">
        <v>0</v>
      </c>
      <c r="AE126">
        <v>0</v>
      </c>
      <c r="AF126">
        <v>360.73500000000001</v>
      </c>
      <c r="AG126">
        <v>0</v>
      </c>
      <c r="AH126">
        <v>0</v>
      </c>
      <c r="AI126">
        <v>0</v>
      </c>
      <c r="AJ126">
        <v>0</v>
      </c>
      <c r="AK126">
        <v>0</v>
      </c>
      <c r="AL126">
        <v>0</v>
      </c>
      <c r="AM126">
        <v>0</v>
      </c>
      <c r="AN126">
        <v>0</v>
      </c>
      <c r="AO126">
        <v>0</v>
      </c>
      <c r="AP126">
        <v>0</v>
      </c>
      <c r="AQ126">
        <v>20.18</v>
      </c>
      <c r="AR126">
        <v>7.39</v>
      </c>
      <c r="AS126">
        <v>1.17</v>
      </c>
      <c r="AT126">
        <v>0</v>
      </c>
      <c r="AU126">
        <v>8.66</v>
      </c>
      <c r="AV126">
        <v>0</v>
      </c>
      <c r="AX126">
        <v>5.55</v>
      </c>
      <c r="AY126">
        <v>13.96</v>
      </c>
      <c r="AZ126">
        <v>21.58</v>
      </c>
      <c r="BA126">
        <v>1.22</v>
      </c>
      <c r="BB126">
        <v>79.709999999999994</v>
      </c>
      <c r="BC126">
        <v>37.4</v>
      </c>
      <c r="BQ126">
        <v>189.36</v>
      </c>
      <c r="BR126">
        <v>276.12799999999999</v>
      </c>
      <c r="BS126">
        <v>111.69</v>
      </c>
      <c r="BT126">
        <v>0</v>
      </c>
      <c r="BU126">
        <v>0</v>
      </c>
      <c r="BV126">
        <v>505.55700000000002</v>
      </c>
      <c r="BW126">
        <v>948.78800000000001</v>
      </c>
      <c r="BX126">
        <v>2025.88</v>
      </c>
      <c r="BY126">
        <v>119.621</v>
      </c>
      <c r="BZ126">
        <v>4177.03</v>
      </c>
      <c r="CA126">
        <v>220.50200000000001</v>
      </c>
      <c r="CB126">
        <v>0</v>
      </c>
      <c r="CC126">
        <v>0</v>
      </c>
      <c r="CD126">
        <v>0</v>
      </c>
      <c r="CE126">
        <v>108.29</v>
      </c>
      <c r="CF126">
        <v>0</v>
      </c>
      <c r="CG126">
        <v>43.669699999999999</v>
      </c>
      <c r="CH126">
        <v>0</v>
      </c>
      <c r="CI126">
        <v>0</v>
      </c>
      <c r="CJ126">
        <v>372.46199999999999</v>
      </c>
      <c r="CK126">
        <v>0</v>
      </c>
      <c r="CL126">
        <v>0</v>
      </c>
      <c r="CM126">
        <v>0</v>
      </c>
      <c r="CN126">
        <v>0</v>
      </c>
      <c r="CO126">
        <v>0</v>
      </c>
      <c r="CP126">
        <v>0</v>
      </c>
      <c r="CQ126">
        <v>0</v>
      </c>
      <c r="CR126">
        <v>0</v>
      </c>
      <c r="CS126">
        <v>0</v>
      </c>
      <c r="CT126">
        <v>0</v>
      </c>
      <c r="CU126">
        <v>21.38</v>
      </c>
      <c r="CV126">
        <v>10.23</v>
      </c>
      <c r="CW126">
        <v>1.17</v>
      </c>
      <c r="CX126">
        <v>0</v>
      </c>
      <c r="CY126">
        <v>8.66</v>
      </c>
      <c r="CZ126">
        <v>5.55</v>
      </c>
      <c r="DA126">
        <v>14.02</v>
      </c>
      <c r="DB126">
        <v>21.58</v>
      </c>
      <c r="DC126">
        <v>1.22</v>
      </c>
      <c r="DD126">
        <v>83.81</v>
      </c>
      <c r="DE126">
        <v>41.44</v>
      </c>
      <c r="DQ126" t="s">
        <v>716</v>
      </c>
      <c r="DR126" t="s">
        <v>717</v>
      </c>
      <c r="DS126" t="s">
        <v>22</v>
      </c>
      <c r="DT126">
        <v>0.13475500000000001</v>
      </c>
      <c r="DU126">
        <v>0.13359399999999999</v>
      </c>
      <c r="DV126">
        <v>-3.2215799999999999</v>
      </c>
      <c r="DW126">
        <v>-6.49132</v>
      </c>
      <c r="EG126">
        <v>179.28899999999999</v>
      </c>
      <c r="EH126">
        <v>212.96899999999999</v>
      </c>
      <c r="EI126">
        <v>111.69</v>
      </c>
      <c r="EJ126">
        <v>0</v>
      </c>
      <c r="EK126">
        <v>0</v>
      </c>
      <c r="EL126">
        <v>0</v>
      </c>
      <c r="EN126">
        <v>505.55700000000002</v>
      </c>
      <c r="EO126">
        <v>943.90800000000002</v>
      </c>
      <c r="EP126">
        <v>2025.88</v>
      </c>
      <c r="EQ126">
        <v>119.621</v>
      </c>
      <c r="ER126">
        <v>4098.92</v>
      </c>
      <c r="ES126">
        <v>208.77500000000001</v>
      </c>
      <c r="ET126">
        <v>0</v>
      </c>
      <c r="EU126">
        <v>0</v>
      </c>
      <c r="EV126">
        <v>0</v>
      </c>
      <c r="EW126">
        <v>108.29</v>
      </c>
      <c r="EX126">
        <v>0</v>
      </c>
      <c r="EY126">
        <v>43.669699999999999</v>
      </c>
      <c r="EZ126">
        <v>0</v>
      </c>
      <c r="FA126">
        <v>0</v>
      </c>
      <c r="FB126">
        <v>360.73500000000001</v>
      </c>
      <c r="FC126">
        <v>0</v>
      </c>
      <c r="FD126">
        <v>0</v>
      </c>
      <c r="FE126">
        <v>0</v>
      </c>
      <c r="FF126">
        <v>0</v>
      </c>
      <c r="FG126">
        <v>0</v>
      </c>
      <c r="FH126">
        <v>0</v>
      </c>
      <c r="FI126">
        <v>0</v>
      </c>
      <c r="FJ126">
        <v>0</v>
      </c>
      <c r="FK126">
        <v>0</v>
      </c>
      <c r="FL126">
        <v>0</v>
      </c>
      <c r="FM126">
        <v>20.18</v>
      </c>
      <c r="FN126">
        <v>7.39</v>
      </c>
      <c r="FO126">
        <v>1.17</v>
      </c>
      <c r="FP126">
        <v>0</v>
      </c>
      <c r="FQ126">
        <v>8.66</v>
      </c>
      <c r="FR126">
        <v>0</v>
      </c>
      <c r="FT126">
        <v>5.55</v>
      </c>
      <c r="FU126">
        <v>13.96</v>
      </c>
      <c r="FV126">
        <v>21.58</v>
      </c>
      <c r="FW126">
        <v>1.22</v>
      </c>
      <c r="FX126">
        <v>79.709999999999994</v>
      </c>
      <c r="FY126">
        <v>0</v>
      </c>
      <c r="FZ126">
        <v>0.400474</v>
      </c>
      <c r="GA126">
        <v>1.2753799999999999E-2</v>
      </c>
      <c r="GB126">
        <v>0</v>
      </c>
      <c r="GC126">
        <v>0</v>
      </c>
      <c r="GD126">
        <v>0</v>
      </c>
      <c r="GF126">
        <v>7.4915999999999996E-2</v>
      </c>
      <c r="GG126">
        <v>0.14868500000000001</v>
      </c>
      <c r="GH126">
        <v>0.25846799999999998</v>
      </c>
      <c r="GI126">
        <v>1.0530599999999999E-2</v>
      </c>
      <c r="GJ126">
        <v>0.90582700000000005</v>
      </c>
      <c r="GK126">
        <v>420.762</v>
      </c>
      <c r="GL126">
        <v>1095.06</v>
      </c>
      <c r="GM126">
        <v>111.69</v>
      </c>
      <c r="GN126">
        <v>0</v>
      </c>
      <c r="GO126">
        <v>0</v>
      </c>
      <c r="GP126">
        <v>2135</v>
      </c>
      <c r="GQ126">
        <v>930.00099999999998</v>
      </c>
      <c r="GR126">
        <v>2637.81</v>
      </c>
      <c r="GS126">
        <v>297.5</v>
      </c>
      <c r="GT126">
        <v>7627.83</v>
      </c>
      <c r="GU126">
        <v>350.15800000000002</v>
      </c>
      <c r="GV126">
        <v>0</v>
      </c>
      <c r="GW126">
        <v>0</v>
      </c>
      <c r="GX126">
        <v>0</v>
      </c>
      <c r="GY126">
        <v>162.852</v>
      </c>
      <c r="GZ126">
        <v>0</v>
      </c>
      <c r="HA126">
        <v>65.400000000000006</v>
      </c>
      <c r="HB126">
        <v>0</v>
      </c>
      <c r="HC126">
        <v>0</v>
      </c>
      <c r="HD126">
        <v>578.41</v>
      </c>
      <c r="HE126">
        <v>0</v>
      </c>
      <c r="HF126">
        <v>0</v>
      </c>
      <c r="HG126">
        <v>0</v>
      </c>
      <c r="HH126">
        <v>0</v>
      </c>
      <c r="HI126">
        <v>0</v>
      </c>
      <c r="HJ126">
        <v>0</v>
      </c>
      <c r="HK126">
        <v>0</v>
      </c>
      <c r="HL126">
        <v>0</v>
      </c>
      <c r="HM126">
        <v>0</v>
      </c>
      <c r="HN126">
        <v>0</v>
      </c>
      <c r="HO126">
        <v>34.94</v>
      </c>
      <c r="HP126">
        <v>41.16</v>
      </c>
      <c r="HQ126">
        <v>1.17</v>
      </c>
      <c r="HR126">
        <v>0</v>
      </c>
      <c r="HS126">
        <v>13.03</v>
      </c>
      <c r="HT126">
        <v>23.83</v>
      </c>
      <c r="HU126">
        <v>14.92</v>
      </c>
      <c r="HV126">
        <v>28.35</v>
      </c>
      <c r="HW126">
        <v>2.86</v>
      </c>
      <c r="HX126">
        <v>160.26</v>
      </c>
      <c r="HY126">
        <v>0</v>
      </c>
      <c r="HZ126">
        <v>2.2516400000000001</v>
      </c>
      <c r="IA126">
        <v>1.2753799999999999E-2</v>
      </c>
      <c r="IB126">
        <v>0</v>
      </c>
      <c r="IC126">
        <v>0</v>
      </c>
      <c r="ID126">
        <v>0.33579999999999999</v>
      </c>
      <c r="IE126">
        <v>0.11074100000000001</v>
      </c>
      <c r="IF126">
        <v>0.35138000000000003</v>
      </c>
      <c r="IG126">
        <v>4.1461199999999997E-3</v>
      </c>
      <c r="IH126">
        <v>3.0664600000000002</v>
      </c>
      <c r="II126">
        <v>47.078499999999998</v>
      </c>
      <c r="IJ126">
        <v>0</v>
      </c>
      <c r="IK126">
        <v>45.609200000000001</v>
      </c>
    </row>
    <row r="127" spans="1:245" x14ac:dyDescent="0.25">
      <c r="A127" s="9">
        <v>42613.709050925929</v>
      </c>
      <c r="B127" t="s">
        <v>492</v>
      </c>
      <c r="C127" t="s">
        <v>829</v>
      </c>
      <c r="G127" t="s">
        <v>104</v>
      </c>
      <c r="H127" t="s">
        <v>134</v>
      </c>
      <c r="I127">
        <v>-2.69</v>
      </c>
      <c r="J127">
        <v>47.078499999999998</v>
      </c>
      <c r="K127">
        <v>193.905</v>
      </c>
      <c r="L127">
        <v>325.42899999999997</v>
      </c>
      <c r="M127">
        <v>111.69</v>
      </c>
      <c r="N127">
        <v>0</v>
      </c>
      <c r="O127">
        <v>0</v>
      </c>
      <c r="R127">
        <v>505.55700000000002</v>
      </c>
      <c r="S127">
        <v>950.81500000000005</v>
      </c>
      <c r="T127">
        <v>2025.88</v>
      </c>
      <c r="U127">
        <v>119.621</v>
      </c>
      <c r="V127">
        <v>4232.8999999999996</v>
      </c>
      <c r="W127">
        <v>225.79400000000001</v>
      </c>
      <c r="X127">
        <v>0</v>
      </c>
      <c r="Y127">
        <v>0</v>
      </c>
      <c r="Z127">
        <v>0</v>
      </c>
      <c r="AA127">
        <v>108.29</v>
      </c>
      <c r="AB127">
        <v>0</v>
      </c>
      <c r="AC127">
        <v>43.669699999999999</v>
      </c>
      <c r="AD127">
        <v>0</v>
      </c>
      <c r="AE127">
        <v>0</v>
      </c>
      <c r="AF127">
        <v>377.75400000000002</v>
      </c>
      <c r="AG127">
        <v>0</v>
      </c>
      <c r="AH127">
        <v>0</v>
      </c>
      <c r="AI127">
        <v>0</v>
      </c>
      <c r="AJ127">
        <v>0</v>
      </c>
      <c r="AK127">
        <v>0</v>
      </c>
      <c r="AL127">
        <v>0</v>
      </c>
      <c r="AM127">
        <v>0</v>
      </c>
      <c r="AN127">
        <v>0</v>
      </c>
      <c r="AO127">
        <v>0</v>
      </c>
      <c r="AP127">
        <v>0</v>
      </c>
      <c r="AQ127">
        <v>21.92</v>
      </c>
      <c r="AR127">
        <v>12.38</v>
      </c>
      <c r="AS127">
        <v>1.17</v>
      </c>
      <c r="AT127">
        <v>0</v>
      </c>
      <c r="AU127">
        <v>8.66</v>
      </c>
      <c r="AV127">
        <v>0</v>
      </c>
      <c r="AX127">
        <v>5.55</v>
      </c>
      <c r="AY127">
        <v>14.03</v>
      </c>
      <c r="AZ127">
        <v>21.58</v>
      </c>
      <c r="BA127">
        <v>1.22</v>
      </c>
      <c r="BB127">
        <v>86.51</v>
      </c>
      <c r="BC127">
        <v>44.13</v>
      </c>
      <c r="BQ127">
        <v>189.36</v>
      </c>
      <c r="BR127">
        <v>276.12799999999999</v>
      </c>
      <c r="BS127">
        <v>111.69</v>
      </c>
      <c r="BT127">
        <v>0</v>
      </c>
      <c r="BU127">
        <v>0</v>
      </c>
      <c r="BV127">
        <v>505.55700000000002</v>
      </c>
      <c r="BW127">
        <v>948.78800000000001</v>
      </c>
      <c r="BX127">
        <v>2025.88</v>
      </c>
      <c r="BY127">
        <v>119.621</v>
      </c>
      <c r="BZ127">
        <v>4177.03</v>
      </c>
      <c r="CA127">
        <v>220.50200000000001</v>
      </c>
      <c r="CB127">
        <v>0</v>
      </c>
      <c r="CC127">
        <v>0</v>
      </c>
      <c r="CD127">
        <v>0</v>
      </c>
      <c r="CE127">
        <v>108.29</v>
      </c>
      <c r="CF127">
        <v>0</v>
      </c>
      <c r="CG127">
        <v>43.669699999999999</v>
      </c>
      <c r="CH127">
        <v>0</v>
      </c>
      <c r="CI127">
        <v>0</v>
      </c>
      <c r="CJ127">
        <v>372.46199999999999</v>
      </c>
      <c r="CK127">
        <v>0</v>
      </c>
      <c r="CL127">
        <v>0</v>
      </c>
      <c r="CM127">
        <v>0</v>
      </c>
      <c r="CN127">
        <v>0</v>
      </c>
      <c r="CO127">
        <v>0</v>
      </c>
      <c r="CP127">
        <v>0</v>
      </c>
      <c r="CQ127">
        <v>0</v>
      </c>
      <c r="CR127">
        <v>0</v>
      </c>
      <c r="CS127">
        <v>0</v>
      </c>
      <c r="CT127">
        <v>0</v>
      </c>
      <c r="CU127">
        <v>21.38</v>
      </c>
      <c r="CV127">
        <v>10.23</v>
      </c>
      <c r="CW127">
        <v>1.17</v>
      </c>
      <c r="CX127">
        <v>0</v>
      </c>
      <c r="CY127">
        <v>8.66</v>
      </c>
      <c r="CZ127">
        <v>5.55</v>
      </c>
      <c r="DA127">
        <v>14.02</v>
      </c>
      <c r="DB127">
        <v>21.58</v>
      </c>
      <c r="DC127">
        <v>1.22</v>
      </c>
      <c r="DD127">
        <v>83.81</v>
      </c>
      <c r="DE127">
        <v>41.44</v>
      </c>
      <c r="DQ127" t="s">
        <v>716</v>
      </c>
      <c r="DR127" t="s">
        <v>717</v>
      </c>
      <c r="DS127" t="s">
        <v>22</v>
      </c>
      <c r="DT127">
        <v>-9.0022599999999994E-2</v>
      </c>
      <c r="DU127">
        <v>-9.0323799999999996E-2</v>
      </c>
      <c r="DV127">
        <v>-3.2215799999999999</v>
      </c>
      <c r="DW127">
        <v>-6.49132</v>
      </c>
      <c r="EG127">
        <v>193.905</v>
      </c>
      <c r="EH127">
        <v>325.42899999999997</v>
      </c>
      <c r="EI127">
        <v>111.69</v>
      </c>
      <c r="EJ127">
        <v>0</v>
      </c>
      <c r="EK127">
        <v>0</v>
      </c>
      <c r="EL127">
        <v>0</v>
      </c>
      <c r="EN127">
        <v>505.55700000000002</v>
      </c>
      <c r="EO127">
        <v>950.81500000000005</v>
      </c>
      <c r="EP127">
        <v>2025.88</v>
      </c>
      <c r="EQ127">
        <v>119.621</v>
      </c>
      <c r="ER127">
        <v>4232.8999999999996</v>
      </c>
      <c r="ES127">
        <v>225.79400000000001</v>
      </c>
      <c r="ET127">
        <v>0</v>
      </c>
      <c r="EU127">
        <v>0</v>
      </c>
      <c r="EV127">
        <v>0</v>
      </c>
      <c r="EW127">
        <v>108.29</v>
      </c>
      <c r="EX127">
        <v>0</v>
      </c>
      <c r="EY127">
        <v>43.669699999999999</v>
      </c>
      <c r="EZ127">
        <v>0</v>
      </c>
      <c r="FA127">
        <v>0</v>
      </c>
      <c r="FB127">
        <v>377.75400000000002</v>
      </c>
      <c r="FC127">
        <v>0</v>
      </c>
      <c r="FD127">
        <v>0</v>
      </c>
      <c r="FE127">
        <v>0</v>
      </c>
      <c r="FF127">
        <v>0</v>
      </c>
      <c r="FG127">
        <v>0</v>
      </c>
      <c r="FH127">
        <v>0</v>
      </c>
      <c r="FI127">
        <v>0</v>
      </c>
      <c r="FJ127">
        <v>0</v>
      </c>
      <c r="FK127">
        <v>0</v>
      </c>
      <c r="FL127">
        <v>0</v>
      </c>
      <c r="FM127">
        <v>21.92</v>
      </c>
      <c r="FN127">
        <v>12.38</v>
      </c>
      <c r="FO127">
        <v>1.17</v>
      </c>
      <c r="FP127">
        <v>0</v>
      </c>
      <c r="FQ127">
        <v>8.66</v>
      </c>
      <c r="FR127">
        <v>0</v>
      </c>
      <c r="FT127">
        <v>5.55</v>
      </c>
      <c r="FU127">
        <v>14.03</v>
      </c>
      <c r="FV127">
        <v>21.58</v>
      </c>
      <c r="FW127">
        <v>1.22</v>
      </c>
      <c r="FX127">
        <v>86.51</v>
      </c>
      <c r="FY127">
        <v>0</v>
      </c>
      <c r="FZ127">
        <v>0.62439199999999995</v>
      </c>
      <c r="GA127">
        <v>1.2753799999999999E-2</v>
      </c>
      <c r="GB127">
        <v>0</v>
      </c>
      <c r="GC127">
        <v>0</v>
      </c>
      <c r="GD127">
        <v>0</v>
      </c>
      <c r="GF127">
        <v>7.4915999999999996E-2</v>
      </c>
      <c r="GG127">
        <v>0.14954500000000001</v>
      </c>
      <c r="GH127">
        <v>0.25846799999999998</v>
      </c>
      <c r="GI127">
        <v>1.0530599999999999E-2</v>
      </c>
      <c r="GJ127">
        <v>1.1306</v>
      </c>
      <c r="GK127">
        <v>420.762</v>
      </c>
      <c r="GL127">
        <v>1095.06</v>
      </c>
      <c r="GM127">
        <v>111.69</v>
      </c>
      <c r="GN127">
        <v>0</v>
      </c>
      <c r="GO127">
        <v>0</v>
      </c>
      <c r="GP127">
        <v>2135</v>
      </c>
      <c r="GQ127">
        <v>930.00099999999998</v>
      </c>
      <c r="GR127">
        <v>2637.81</v>
      </c>
      <c r="GS127">
        <v>297.5</v>
      </c>
      <c r="GT127">
        <v>7627.83</v>
      </c>
      <c r="GU127">
        <v>350.15800000000002</v>
      </c>
      <c r="GV127">
        <v>0</v>
      </c>
      <c r="GW127">
        <v>0</v>
      </c>
      <c r="GX127">
        <v>0</v>
      </c>
      <c r="GY127">
        <v>162.852</v>
      </c>
      <c r="GZ127">
        <v>0</v>
      </c>
      <c r="HA127">
        <v>65.400000000000006</v>
      </c>
      <c r="HB127">
        <v>0</v>
      </c>
      <c r="HC127">
        <v>0</v>
      </c>
      <c r="HD127">
        <v>578.41</v>
      </c>
      <c r="HE127">
        <v>0</v>
      </c>
      <c r="HF127">
        <v>0</v>
      </c>
      <c r="HG127">
        <v>0</v>
      </c>
      <c r="HH127">
        <v>0</v>
      </c>
      <c r="HI127">
        <v>0</v>
      </c>
      <c r="HJ127">
        <v>0</v>
      </c>
      <c r="HK127">
        <v>0</v>
      </c>
      <c r="HL127">
        <v>0</v>
      </c>
      <c r="HM127">
        <v>0</v>
      </c>
      <c r="HN127">
        <v>0</v>
      </c>
      <c r="HO127">
        <v>34.94</v>
      </c>
      <c r="HP127">
        <v>41.16</v>
      </c>
      <c r="HQ127">
        <v>1.17</v>
      </c>
      <c r="HR127">
        <v>0</v>
      </c>
      <c r="HS127">
        <v>13.03</v>
      </c>
      <c r="HT127">
        <v>23.83</v>
      </c>
      <c r="HU127">
        <v>14.92</v>
      </c>
      <c r="HV127">
        <v>28.35</v>
      </c>
      <c r="HW127">
        <v>2.86</v>
      </c>
      <c r="HX127">
        <v>160.26</v>
      </c>
      <c r="HY127">
        <v>0</v>
      </c>
      <c r="HZ127">
        <v>2.2516400000000001</v>
      </c>
      <c r="IA127">
        <v>1.2753799999999999E-2</v>
      </c>
      <c r="IB127">
        <v>0</v>
      </c>
      <c r="IC127">
        <v>0</v>
      </c>
      <c r="ID127">
        <v>0.33579999999999999</v>
      </c>
      <c r="IE127">
        <v>0.11074100000000001</v>
      </c>
      <c r="IF127">
        <v>0.35138000000000003</v>
      </c>
      <c r="IG127">
        <v>4.1461199999999997E-3</v>
      </c>
      <c r="IH127">
        <v>3.0664600000000002</v>
      </c>
      <c r="II127">
        <v>47.078499999999998</v>
      </c>
      <c r="IJ127">
        <v>0</v>
      </c>
      <c r="IK127">
        <v>45.609200000000001</v>
      </c>
    </row>
    <row r="128" spans="1:245" x14ac:dyDescent="0.25">
      <c r="A128" s="9">
        <v>42613.709050925929</v>
      </c>
      <c r="B128" t="s">
        <v>493</v>
      </c>
      <c r="C128" t="s">
        <v>829</v>
      </c>
      <c r="G128" t="s">
        <v>104</v>
      </c>
      <c r="H128" t="s">
        <v>134</v>
      </c>
      <c r="I128">
        <v>3.42</v>
      </c>
      <c r="J128">
        <v>47.078499999999998</v>
      </c>
      <c r="K128">
        <v>199.595</v>
      </c>
      <c r="L128">
        <v>185.517</v>
      </c>
      <c r="M128">
        <v>111.69</v>
      </c>
      <c r="N128">
        <v>0</v>
      </c>
      <c r="O128">
        <v>0</v>
      </c>
      <c r="R128">
        <v>505.55700000000002</v>
      </c>
      <c r="S128">
        <v>948.476</v>
      </c>
      <c r="T128">
        <v>2025.88</v>
      </c>
      <c r="U128">
        <v>119.621</v>
      </c>
      <c r="V128">
        <v>4096.34</v>
      </c>
      <c r="W128">
        <v>232.42</v>
      </c>
      <c r="X128">
        <v>0</v>
      </c>
      <c r="Y128">
        <v>0</v>
      </c>
      <c r="Z128">
        <v>0</v>
      </c>
      <c r="AA128">
        <v>108.29</v>
      </c>
      <c r="AB128">
        <v>0</v>
      </c>
      <c r="AC128">
        <v>43.669699999999999</v>
      </c>
      <c r="AD128">
        <v>0</v>
      </c>
      <c r="AE128">
        <v>0</v>
      </c>
      <c r="AF128">
        <v>384.38</v>
      </c>
      <c r="AG128">
        <v>0</v>
      </c>
      <c r="AH128">
        <v>0</v>
      </c>
      <c r="AI128">
        <v>0</v>
      </c>
      <c r="AJ128">
        <v>0</v>
      </c>
      <c r="AK128">
        <v>0</v>
      </c>
      <c r="AL128">
        <v>0</v>
      </c>
      <c r="AM128">
        <v>0</v>
      </c>
      <c r="AN128">
        <v>0</v>
      </c>
      <c r="AO128">
        <v>0</v>
      </c>
      <c r="AP128">
        <v>0</v>
      </c>
      <c r="AQ128">
        <v>22.46</v>
      </c>
      <c r="AR128">
        <v>5.73</v>
      </c>
      <c r="AS128">
        <v>1.17</v>
      </c>
      <c r="AT128">
        <v>0</v>
      </c>
      <c r="AU128">
        <v>8.66</v>
      </c>
      <c r="AV128">
        <v>0</v>
      </c>
      <c r="AX128">
        <v>5.55</v>
      </c>
      <c r="AY128">
        <v>14.02</v>
      </c>
      <c r="AZ128">
        <v>21.58</v>
      </c>
      <c r="BA128">
        <v>1.22</v>
      </c>
      <c r="BB128">
        <v>80.39</v>
      </c>
      <c r="BC128">
        <v>38.020000000000003</v>
      </c>
      <c r="BQ128">
        <v>189.36</v>
      </c>
      <c r="BR128">
        <v>276.12799999999999</v>
      </c>
      <c r="BS128">
        <v>111.69</v>
      </c>
      <c r="BT128">
        <v>0</v>
      </c>
      <c r="BU128">
        <v>0</v>
      </c>
      <c r="BV128">
        <v>505.55700000000002</v>
      </c>
      <c r="BW128">
        <v>948.78800000000001</v>
      </c>
      <c r="BX128">
        <v>2025.88</v>
      </c>
      <c r="BY128">
        <v>119.621</v>
      </c>
      <c r="BZ128">
        <v>4177.03</v>
      </c>
      <c r="CA128">
        <v>220.50200000000001</v>
      </c>
      <c r="CB128">
        <v>0</v>
      </c>
      <c r="CC128">
        <v>0</v>
      </c>
      <c r="CD128">
        <v>0</v>
      </c>
      <c r="CE128">
        <v>108.29</v>
      </c>
      <c r="CF128">
        <v>0</v>
      </c>
      <c r="CG128">
        <v>43.669699999999999</v>
      </c>
      <c r="CH128">
        <v>0</v>
      </c>
      <c r="CI128">
        <v>0</v>
      </c>
      <c r="CJ128">
        <v>372.46199999999999</v>
      </c>
      <c r="CK128">
        <v>0</v>
      </c>
      <c r="CL128">
        <v>0</v>
      </c>
      <c r="CM128">
        <v>0</v>
      </c>
      <c r="CN128">
        <v>0</v>
      </c>
      <c r="CO128">
        <v>0</v>
      </c>
      <c r="CP128">
        <v>0</v>
      </c>
      <c r="CQ128">
        <v>0</v>
      </c>
      <c r="CR128">
        <v>0</v>
      </c>
      <c r="CS128">
        <v>0</v>
      </c>
      <c r="CT128">
        <v>0</v>
      </c>
      <c r="CU128">
        <v>21.38</v>
      </c>
      <c r="CV128">
        <v>10.23</v>
      </c>
      <c r="CW128">
        <v>1.17</v>
      </c>
      <c r="CX128">
        <v>0</v>
      </c>
      <c r="CY128">
        <v>8.66</v>
      </c>
      <c r="CZ128">
        <v>5.55</v>
      </c>
      <c r="DA128">
        <v>14.02</v>
      </c>
      <c r="DB128">
        <v>21.58</v>
      </c>
      <c r="DC128">
        <v>1.22</v>
      </c>
      <c r="DD128">
        <v>83.81</v>
      </c>
      <c r="DE128">
        <v>41.44</v>
      </c>
      <c r="DQ128" t="s">
        <v>716</v>
      </c>
      <c r="DR128" t="s">
        <v>717</v>
      </c>
      <c r="DS128" t="s">
        <v>22</v>
      </c>
      <c r="DT128">
        <v>0.26424199999999998</v>
      </c>
      <c r="DU128">
        <v>0.26440200000000003</v>
      </c>
      <c r="DV128">
        <v>-3.2215799999999999</v>
      </c>
      <c r="DW128">
        <v>-6.49132</v>
      </c>
      <c r="EG128">
        <v>199.595</v>
      </c>
      <c r="EH128">
        <v>185.517</v>
      </c>
      <c r="EI128">
        <v>111.69</v>
      </c>
      <c r="EJ128">
        <v>0</v>
      </c>
      <c r="EK128">
        <v>0</v>
      </c>
      <c r="EL128">
        <v>0</v>
      </c>
      <c r="EN128">
        <v>505.55700000000002</v>
      </c>
      <c r="EO128">
        <v>948.476</v>
      </c>
      <c r="EP128">
        <v>2025.88</v>
      </c>
      <c r="EQ128">
        <v>119.621</v>
      </c>
      <c r="ER128">
        <v>4096.34</v>
      </c>
      <c r="ES128">
        <v>232.42</v>
      </c>
      <c r="ET128">
        <v>0</v>
      </c>
      <c r="EU128">
        <v>0</v>
      </c>
      <c r="EV128">
        <v>0</v>
      </c>
      <c r="EW128">
        <v>108.29</v>
      </c>
      <c r="EX128">
        <v>0</v>
      </c>
      <c r="EY128">
        <v>43.669699999999999</v>
      </c>
      <c r="EZ128">
        <v>0</v>
      </c>
      <c r="FA128">
        <v>0</v>
      </c>
      <c r="FB128">
        <v>384.38</v>
      </c>
      <c r="FC128">
        <v>0</v>
      </c>
      <c r="FD128">
        <v>0</v>
      </c>
      <c r="FE128">
        <v>0</v>
      </c>
      <c r="FF128">
        <v>0</v>
      </c>
      <c r="FG128">
        <v>0</v>
      </c>
      <c r="FH128">
        <v>0</v>
      </c>
      <c r="FI128">
        <v>0</v>
      </c>
      <c r="FJ128">
        <v>0</v>
      </c>
      <c r="FK128">
        <v>0</v>
      </c>
      <c r="FL128">
        <v>0</v>
      </c>
      <c r="FM128">
        <v>22.46</v>
      </c>
      <c r="FN128">
        <v>5.73</v>
      </c>
      <c r="FO128">
        <v>1.17</v>
      </c>
      <c r="FP128">
        <v>0</v>
      </c>
      <c r="FQ128">
        <v>8.66</v>
      </c>
      <c r="FR128">
        <v>0</v>
      </c>
      <c r="FT128">
        <v>5.55</v>
      </c>
      <c r="FU128">
        <v>14.02</v>
      </c>
      <c r="FV128">
        <v>21.58</v>
      </c>
      <c r="FW128">
        <v>1.22</v>
      </c>
      <c r="FX128">
        <v>80.39</v>
      </c>
      <c r="FY128">
        <v>0</v>
      </c>
      <c r="FZ128">
        <v>0.26966600000000002</v>
      </c>
      <c r="GA128">
        <v>1.2753799999999999E-2</v>
      </c>
      <c r="GB128">
        <v>0</v>
      </c>
      <c r="GC128">
        <v>0</v>
      </c>
      <c r="GD128">
        <v>0</v>
      </c>
      <c r="GF128">
        <v>7.4915999999999996E-2</v>
      </c>
      <c r="GG128">
        <v>0.150005</v>
      </c>
      <c r="GH128">
        <v>0.25846799999999998</v>
      </c>
      <c r="GI128">
        <v>1.0530599999999999E-2</v>
      </c>
      <c r="GJ128">
        <v>0.77634000000000003</v>
      </c>
      <c r="GK128">
        <v>420.762</v>
      </c>
      <c r="GL128">
        <v>1095.06</v>
      </c>
      <c r="GM128">
        <v>111.69</v>
      </c>
      <c r="GN128">
        <v>0</v>
      </c>
      <c r="GO128">
        <v>0</v>
      </c>
      <c r="GP128">
        <v>2135</v>
      </c>
      <c r="GQ128">
        <v>930.00099999999998</v>
      </c>
      <c r="GR128">
        <v>2637.81</v>
      </c>
      <c r="GS128">
        <v>297.5</v>
      </c>
      <c r="GT128">
        <v>7627.83</v>
      </c>
      <c r="GU128">
        <v>350.15800000000002</v>
      </c>
      <c r="GV128">
        <v>0</v>
      </c>
      <c r="GW128">
        <v>0</v>
      </c>
      <c r="GX128">
        <v>0</v>
      </c>
      <c r="GY128">
        <v>162.852</v>
      </c>
      <c r="GZ128">
        <v>0</v>
      </c>
      <c r="HA128">
        <v>65.400000000000006</v>
      </c>
      <c r="HB128">
        <v>0</v>
      </c>
      <c r="HC128">
        <v>0</v>
      </c>
      <c r="HD128">
        <v>578.41</v>
      </c>
      <c r="HE128">
        <v>0</v>
      </c>
      <c r="HF128">
        <v>0</v>
      </c>
      <c r="HG128">
        <v>0</v>
      </c>
      <c r="HH128">
        <v>0</v>
      </c>
      <c r="HI128">
        <v>0</v>
      </c>
      <c r="HJ128">
        <v>0</v>
      </c>
      <c r="HK128">
        <v>0</v>
      </c>
      <c r="HL128">
        <v>0</v>
      </c>
      <c r="HM128">
        <v>0</v>
      </c>
      <c r="HN128">
        <v>0</v>
      </c>
      <c r="HO128">
        <v>34.94</v>
      </c>
      <c r="HP128">
        <v>41.16</v>
      </c>
      <c r="HQ128">
        <v>1.17</v>
      </c>
      <c r="HR128">
        <v>0</v>
      </c>
      <c r="HS128">
        <v>13.03</v>
      </c>
      <c r="HT128">
        <v>23.83</v>
      </c>
      <c r="HU128">
        <v>14.92</v>
      </c>
      <c r="HV128">
        <v>28.35</v>
      </c>
      <c r="HW128">
        <v>2.86</v>
      </c>
      <c r="HX128">
        <v>160.26</v>
      </c>
      <c r="HY128">
        <v>0</v>
      </c>
      <c r="HZ128">
        <v>2.2516400000000001</v>
      </c>
      <c r="IA128">
        <v>1.2753799999999999E-2</v>
      </c>
      <c r="IB128">
        <v>0</v>
      </c>
      <c r="IC128">
        <v>0</v>
      </c>
      <c r="ID128">
        <v>0.33579999999999999</v>
      </c>
      <c r="IE128">
        <v>0.11074100000000001</v>
      </c>
      <c r="IF128">
        <v>0.35138000000000003</v>
      </c>
      <c r="IG128">
        <v>4.1461199999999997E-3</v>
      </c>
      <c r="IH128">
        <v>3.0664600000000002</v>
      </c>
      <c r="II128">
        <v>47.078499999999998</v>
      </c>
      <c r="IJ128">
        <v>0</v>
      </c>
      <c r="IK128">
        <v>45.609200000000001</v>
      </c>
    </row>
    <row r="129" spans="1:245" x14ac:dyDescent="0.25">
      <c r="A129" s="9">
        <v>42613.709050925929</v>
      </c>
      <c r="B129" t="s">
        <v>494</v>
      </c>
      <c r="C129" t="s">
        <v>829</v>
      </c>
      <c r="G129" t="s">
        <v>104</v>
      </c>
      <c r="H129" t="s">
        <v>134</v>
      </c>
      <c r="I129">
        <v>-1.61</v>
      </c>
      <c r="J129">
        <v>47.078499999999998</v>
      </c>
      <c r="K129">
        <v>191.11799999999999</v>
      </c>
      <c r="L129">
        <v>312.15600000000001</v>
      </c>
      <c r="M129">
        <v>111.69</v>
      </c>
      <c r="N129">
        <v>0</v>
      </c>
      <c r="O129">
        <v>0</v>
      </c>
      <c r="R129">
        <v>505.55700000000002</v>
      </c>
      <c r="S129">
        <v>948.68700000000001</v>
      </c>
      <c r="T129">
        <v>2025.88</v>
      </c>
      <c r="U129">
        <v>119.621</v>
      </c>
      <c r="V129">
        <v>4214.71</v>
      </c>
      <c r="W129">
        <v>222.548</v>
      </c>
      <c r="X129">
        <v>0</v>
      </c>
      <c r="Y129">
        <v>0</v>
      </c>
      <c r="Z129">
        <v>0</v>
      </c>
      <c r="AA129">
        <v>108.29</v>
      </c>
      <c r="AB129">
        <v>0</v>
      </c>
      <c r="AC129">
        <v>43.669699999999999</v>
      </c>
      <c r="AD129">
        <v>0</v>
      </c>
      <c r="AE129">
        <v>0</v>
      </c>
      <c r="AF129">
        <v>374.50799999999998</v>
      </c>
      <c r="AG129">
        <v>0</v>
      </c>
      <c r="AH129">
        <v>0</v>
      </c>
      <c r="AI129">
        <v>0</v>
      </c>
      <c r="AJ129">
        <v>0</v>
      </c>
      <c r="AK129">
        <v>0</v>
      </c>
      <c r="AL129">
        <v>0</v>
      </c>
      <c r="AM129">
        <v>0</v>
      </c>
      <c r="AN129">
        <v>0</v>
      </c>
      <c r="AO129">
        <v>0</v>
      </c>
      <c r="AP129">
        <v>0</v>
      </c>
      <c r="AQ129">
        <v>21.63</v>
      </c>
      <c r="AR129">
        <v>11.59</v>
      </c>
      <c r="AS129">
        <v>1.17</v>
      </c>
      <c r="AT129">
        <v>0</v>
      </c>
      <c r="AU129">
        <v>8.66</v>
      </c>
      <c r="AV129">
        <v>0</v>
      </c>
      <c r="AX129">
        <v>5.55</v>
      </c>
      <c r="AY129">
        <v>14.03</v>
      </c>
      <c r="AZ129">
        <v>21.58</v>
      </c>
      <c r="BA129">
        <v>1.22</v>
      </c>
      <c r="BB129">
        <v>85.43</v>
      </c>
      <c r="BC129">
        <v>43.05</v>
      </c>
      <c r="BQ129">
        <v>189.36</v>
      </c>
      <c r="BR129">
        <v>276.12799999999999</v>
      </c>
      <c r="BS129">
        <v>111.69</v>
      </c>
      <c r="BT129">
        <v>0</v>
      </c>
      <c r="BU129">
        <v>0</v>
      </c>
      <c r="BV129">
        <v>505.55700000000002</v>
      </c>
      <c r="BW129">
        <v>948.78800000000001</v>
      </c>
      <c r="BX129">
        <v>2025.88</v>
      </c>
      <c r="BY129">
        <v>119.621</v>
      </c>
      <c r="BZ129">
        <v>4177.03</v>
      </c>
      <c r="CA129">
        <v>220.50200000000001</v>
      </c>
      <c r="CB129">
        <v>0</v>
      </c>
      <c r="CC129">
        <v>0</v>
      </c>
      <c r="CD129">
        <v>0</v>
      </c>
      <c r="CE129">
        <v>108.29</v>
      </c>
      <c r="CF129">
        <v>0</v>
      </c>
      <c r="CG129">
        <v>43.669699999999999</v>
      </c>
      <c r="CH129">
        <v>0</v>
      </c>
      <c r="CI129">
        <v>0</v>
      </c>
      <c r="CJ129">
        <v>372.46199999999999</v>
      </c>
      <c r="CK129">
        <v>0</v>
      </c>
      <c r="CL129">
        <v>0</v>
      </c>
      <c r="CM129">
        <v>0</v>
      </c>
      <c r="CN129">
        <v>0</v>
      </c>
      <c r="CO129">
        <v>0</v>
      </c>
      <c r="CP129">
        <v>0</v>
      </c>
      <c r="CQ129">
        <v>0</v>
      </c>
      <c r="CR129">
        <v>0</v>
      </c>
      <c r="CS129">
        <v>0</v>
      </c>
      <c r="CT129">
        <v>0</v>
      </c>
      <c r="CU129">
        <v>21.38</v>
      </c>
      <c r="CV129">
        <v>10.23</v>
      </c>
      <c r="CW129">
        <v>1.17</v>
      </c>
      <c r="CX129">
        <v>0</v>
      </c>
      <c r="CY129">
        <v>8.66</v>
      </c>
      <c r="CZ129">
        <v>5.55</v>
      </c>
      <c r="DA129">
        <v>14.02</v>
      </c>
      <c r="DB129">
        <v>21.58</v>
      </c>
      <c r="DC129">
        <v>1.22</v>
      </c>
      <c r="DD129">
        <v>83.81</v>
      </c>
      <c r="DE129">
        <v>41.44</v>
      </c>
      <c r="DQ129" t="s">
        <v>716</v>
      </c>
      <c r="DR129" t="s">
        <v>717</v>
      </c>
      <c r="DS129" t="s">
        <v>22</v>
      </c>
      <c r="DT129">
        <v>-6.1073200000000001E-2</v>
      </c>
      <c r="DU129">
        <v>-6.0531700000000001E-2</v>
      </c>
      <c r="DV129">
        <v>-3.2215799999999999</v>
      </c>
      <c r="DW129">
        <v>-6.49132</v>
      </c>
      <c r="EG129">
        <v>191.11799999999999</v>
      </c>
      <c r="EH129">
        <v>312.15600000000001</v>
      </c>
      <c r="EI129">
        <v>111.69</v>
      </c>
      <c r="EJ129">
        <v>0</v>
      </c>
      <c r="EK129">
        <v>0</v>
      </c>
      <c r="EL129">
        <v>0</v>
      </c>
      <c r="EN129">
        <v>505.55700000000002</v>
      </c>
      <c r="EO129">
        <v>948.68700000000001</v>
      </c>
      <c r="EP129">
        <v>2025.88</v>
      </c>
      <c r="EQ129">
        <v>119.621</v>
      </c>
      <c r="ER129">
        <v>4214.71</v>
      </c>
      <c r="ES129">
        <v>222.548</v>
      </c>
      <c r="ET129">
        <v>0</v>
      </c>
      <c r="EU129">
        <v>0</v>
      </c>
      <c r="EV129">
        <v>0</v>
      </c>
      <c r="EW129">
        <v>108.29</v>
      </c>
      <c r="EX129">
        <v>0</v>
      </c>
      <c r="EY129">
        <v>43.669699999999999</v>
      </c>
      <c r="EZ129">
        <v>0</v>
      </c>
      <c r="FA129">
        <v>0</v>
      </c>
      <c r="FB129">
        <v>374.50799999999998</v>
      </c>
      <c r="FC129">
        <v>0</v>
      </c>
      <c r="FD129">
        <v>0</v>
      </c>
      <c r="FE129">
        <v>0</v>
      </c>
      <c r="FF129">
        <v>0</v>
      </c>
      <c r="FG129">
        <v>0</v>
      </c>
      <c r="FH129">
        <v>0</v>
      </c>
      <c r="FI129">
        <v>0</v>
      </c>
      <c r="FJ129">
        <v>0</v>
      </c>
      <c r="FK129">
        <v>0</v>
      </c>
      <c r="FL129">
        <v>0</v>
      </c>
      <c r="FM129">
        <v>21.63</v>
      </c>
      <c r="FN129">
        <v>11.59</v>
      </c>
      <c r="FO129">
        <v>1.17</v>
      </c>
      <c r="FP129">
        <v>0</v>
      </c>
      <c r="FQ129">
        <v>8.66</v>
      </c>
      <c r="FR129">
        <v>0</v>
      </c>
      <c r="FT129">
        <v>5.55</v>
      </c>
      <c r="FU129">
        <v>14.03</v>
      </c>
      <c r="FV129">
        <v>21.58</v>
      </c>
      <c r="FW129">
        <v>1.22</v>
      </c>
      <c r="FX129">
        <v>85.43</v>
      </c>
      <c r="FY129">
        <v>0</v>
      </c>
      <c r="FZ129">
        <v>0.59460000000000002</v>
      </c>
      <c r="GA129">
        <v>1.2753799999999999E-2</v>
      </c>
      <c r="GB129">
        <v>0</v>
      </c>
      <c r="GC129">
        <v>0</v>
      </c>
      <c r="GD129">
        <v>0</v>
      </c>
      <c r="GF129">
        <v>7.4915999999999996E-2</v>
      </c>
      <c r="GG129">
        <v>0.15038799999999999</v>
      </c>
      <c r="GH129">
        <v>0.25846799999999998</v>
      </c>
      <c r="GI129">
        <v>1.0530599999999999E-2</v>
      </c>
      <c r="GJ129">
        <v>1.1016600000000001</v>
      </c>
      <c r="GK129">
        <v>420.762</v>
      </c>
      <c r="GL129">
        <v>1095.06</v>
      </c>
      <c r="GM129">
        <v>111.69</v>
      </c>
      <c r="GN129">
        <v>0</v>
      </c>
      <c r="GO129">
        <v>0</v>
      </c>
      <c r="GP129">
        <v>2135</v>
      </c>
      <c r="GQ129">
        <v>930.00099999999998</v>
      </c>
      <c r="GR129">
        <v>2637.81</v>
      </c>
      <c r="GS129">
        <v>297.5</v>
      </c>
      <c r="GT129">
        <v>7627.83</v>
      </c>
      <c r="GU129">
        <v>350.15800000000002</v>
      </c>
      <c r="GV129">
        <v>0</v>
      </c>
      <c r="GW129">
        <v>0</v>
      </c>
      <c r="GX129">
        <v>0</v>
      </c>
      <c r="GY129">
        <v>162.852</v>
      </c>
      <c r="GZ129">
        <v>0</v>
      </c>
      <c r="HA129">
        <v>65.400000000000006</v>
      </c>
      <c r="HB129">
        <v>0</v>
      </c>
      <c r="HC129">
        <v>0</v>
      </c>
      <c r="HD129">
        <v>578.41</v>
      </c>
      <c r="HE129">
        <v>0</v>
      </c>
      <c r="HF129">
        <v>0</v>
      </c>
      <c r="HG129">
        <v>0</v>
      </c>
      <c r="HH129">
        <v>0</v>
      </c>
      <c r="HI129">
        <v>0</v>
      </c>
      <c r="HJ129">
        <v>0</v>
      </c>
      <c r="HK129">
        <v>0</v>
      </c>
      <c r="HL129">
        <v>0</v>
      </c>
      <c r="HM129">
        <v>0</v>
      </c>
      <c r="HN129">
        <v>0</v>
      </c>
      <c r="HO129">
        <v>34.94</v>
      </c>
      <c r="HP129">
        <v>41.16</v>
      </c>
      <c r="HQ129">
        <v>1.17</v>
      </c>
      <c r="HR129">
        <v>0</v>
      </c>
      <c r="HS129">
        <v>13.03</v>
      </c>
      <c r="HT129">
        <v>23.83</v>
      </c>
      <c r="HU129">
        <v>14.92</v>
      </c>
      <c r="HV129">
        <v>28.35</v>
      </c>
      <c r="HW129">
        <v>2.86</v>
      </c>
      <c r="HX129">
        <v>160.26</v>
      </c>
      <c r="HY129">
        <v>0</v>
      </c>
      <c r="HZ129">
        <v>2.2516400000000001</v>
      </c>
      <c r="IA129">
        <v>1.2753799999999999E-2</v>
      </c>
      <c r="IB129">
        <v>0</v>
      </c>
      <c r="IC129">
        <v>0</v>
      </c>
      <c r="ID129">
        <v>0.33579999999999999</v>
      </c>
      <c r="IE129">
        <v>0.11074100000000001</v>
      </c>
      <c r="IF129">
        <v>0.35138000000000003</v>
      </c>
      <c r="IG129">
        <v>4.1461199999999997E-3</v>
      </c>
      <c r="IH129">
        <v>3.0664600000000002</v>
      </c>
      <c r="II129">
        <v>47.078499999999998</v>
      </c>
      <c r="IJ129">
        <v>0</v>
      </c>
      <c r="IK129">
        <v>45.609200000000001</v>
      </c>
    </row>
    <row r="130" spans="1:245" x14ac:dyDescent="0.25">
      <c r="A130" s="9">
        <v>42613.708819444444</v>
      </c>
      <c r="B130" t="s">
        <v>460</v>
      </c>
      <c r="C130" t="s">
        <v>808</v>
      </c>
      <c r="G130" t="s">
        <v>104</v>
      </c>
      <c r="H130" t="s">
        <v>134</v>
      </c>
      <c r="I130">
        <v>-4.4400000000000004</v>
      </c>
      <c r="J130">
        <v>57.537599999999998</v>
      </c>
      <c r="K130">
        <v>334.22899999999998</v>
      </c>
      <c r="L130">
        <v>1948.16</v>
      </c>
      <c r="M130">
        <v>785.77200000000005</v>
      </c>
      <c r="N130">
        <v>0</v>
      </c>
      <c r="O130">
        <v>0</v>
      </c>
      <c r="R130">
        <v>2033.7</v>
      </c>
      <c r="S130">
        <v>5481.89</v>
      </c>
      <c r="T130">
        <v>12062</v>
      </c>
      <c r="U130">
        <v>433.91399999999999</v>
      </c>
      <c r="V130">
        <v>23079.599999999999</v>
      </c>
      <c r="W130">
        <v>389.19499999999999</v>
      </c>
      <c r="X130">
        <v>0</v>
      </c>
      <c r="Y130">
        <v>0</v>
      </c>
      <c r="Z130">
        <v>0</v>
      </c>
      <c r="AA130">
        <v>1075.79</v>
      </c>
      <c r="AB130">
        <v>0</v>
      </c>
      <c r="AC130">
        <v>287.95400000000001</v>
      </c>
      <c r="AD130">
        <v>0</v>
      </c>
      <c r="AE130">
        <v>0</v>
      </c>
      <c r="AF130">
        <v>1752.94</v>
      </c>
      <c r="AG130">
        <v>0</v>
      </c>
      <c r="AH130">
        <v>0</v>
      </c>
      <c r="AI130">
        <v>0</v>
      </c>
      <c r="AJ130">
        <v>0</v>
      </c>
      <c r="AK130">
        <v>0</v>
      </c>
      <c r="AL130">
        <v>0</v>
      </c>
      <c r="AM130">
        <v>0</v>
      </c>
      <c r="AN130">
        <v>0</v>
      </c>
      <c r="AO130">
        <v>0</v>
      </c>
      <c r="AP130">
        <v>0</v>
      </c>
      <c r="AQ130">
        <v>11.39</v>
      </c>
      <c r="AR130">
        <v>21.62</v>
      </c>
      <c r="AS130">
        <v>2.4700000000000002</v>
      </c>
      <c r="AT130">
        <v>0</v>
      </c>
      <c r="AU130">
        <v>25.83</v>
      </c>
      <c r="AV130">
        <v>0</v>
      </c>
      <c r="AX130">
        <v>6.74</v>
      </c>
      <c r="AY130">
        <v>24.74</v>
      </c>
      <c r="AZ130">
        <v>38.78</v>
      </c>
      <c r="BA130">
        <v>1.33</v>
      </c>
      <c r="BB130">
        <v>132.9</v>
      </c>
      <c r="BC130">
        <v>61.31</v>
      </c>
      <c r="BQ130">
        <v>325.666</v>
      </c>
      <c r="BR130">
        <v>2661.26</v>
      </c>
      <c r="BS130">
        <v>785.77200000000005</v>
      </c>
      <c r="BT130">
        <v>0</v>
      </c>
      <c r="BU130">
        <v>0</v>
      </c>
      <c r="BV130">
        <v>2033.7</v>
      </c>
      <c r="BW130">
        <v>5501.43</v>
      </c>
      <c r="BX130">
        <v>12062</v>
      </c>
      <c r="BY130">
        <v>433.91399999999999</v>
      </c>
      <c r="BZ130">
        <v>23803.7</v>
      </c>
      <c r="CA130">
        <v>379.22399999999999</v>
      </c>
      <c r="CB130">
        <v>0</v>
      </c>
      <c r="CC130">
        <v>0</v>
      </c>
      <c r="CD130">
        <v>0</v>
      </c>
      <c r="CE130">
        <v>647.79700000000003</v>
      </c>
      <c r="CF130">
        <v>0</v>
      </c>
      <c r="CG130">
        <v>287.95400000000001</v>
      </c>
      <c r="CH130">
        <v>0</v>
      </c>
      <c r="CI130">
        <v>0</v>
      </c>
      <c r="CJ130">
        <v>1314.98</v>
      </c>
      <c r="CK130">
        <v>0</v>
      </c>
      <c r="CL130">
        <v>0</v>
      </c>
      <c r="CM130">
        <v>0</v>
      </c>
      <c r="CN130">
        <v>0</v>
      </c>
      <c r="CO130">
        <v>0</v>
      </c>
      <c r="CP130">
        <v>0</v>
      </c>
      <c r="CQ130">
        <v>0</v>
      </c>
      <c r="CR130">
        <v>0</v>
      </c>
      <c r="CS130">
        <v>0</v>
      </c>
      <c r="CT130">
        <v>0</v>
      </c>
      <c r="CU130">
        <v>11.15</v>
      </c>
      <c r="CV130">
        <v>27.7</v>
      </c>
      <c r="CW130">
        <v>2.4700000000000002</v>
      </c>
      <c r="CX130">
        <v>0</v>
      </c>
      <c r="CY130">
        <v>15.55</v>
      </c>
      <c r="CZ130">
        <v>6.74</v>
      </c>
      <c r="DA130">
        <v>24.8</v>
      </c>
      <c r="DB130">
        <v>38.78</v>
      </c>
      <c r="DC130">
        <v>1.33</v>
      </c>
      <c r="DD130">
        <v>128.52000000000001</v>
      </c>
      <c r="DE130">
        <v>56.87</v>
      </c>
      <c r="DQ130" t="s">
        <v>716</v>
      </c>
      <c r="DR130" t="s">
        <v>717</v>
      </c>
      <c r="DS130" t="s">
        <v>22</v>
      </c>
      <c r="DT130">
        <v>0.97787500000000005</v>
      </c>
      <c r="DU130">
        <v>0.97598600000000002</v>
      </c>
      <c r="DV130">
        <v>-3.40802</v>
      </c>
      <c r="DW130">
        <v>-7.8072800000000004</v>
      </c>
      <c r="EG130">
        <v>334.22899999999998</v>
      </c>
      <c r="EH130">
        <v>1948.16</v>
      </c>
      <c r="EI130">
        <v>785.77200000000005</v>
      </c>
      <c r="EJ130">
        <v>0</v>
      </c>
      <c r="EK130">
        <v>0</v>
      </c>
      <c r="EL130">
        <v>0</v>
      </c>
      <c r="EN130">
        <v>2033.7</v>
      </c>
      <c r="EO130">
        <v>5481.89</v>
      </c>
      <c r="EP130">
        <v>12062</v>
      </c>
      <c r="EQ130">
        <v>433.91399999999999</v>
      </c>
      <c r="ER130">
        <v>23079.599999999999</v>
      </c>
      <c r="ES130">
        <v>389.19499999999999</v>
      </c>
      <c r="ET130">
        <v>0</v>
      </c>
      <c r="EU130">
        <v>0</v>
      </c>
      <c r="EV130">
        <v>0</v>
      </c>
      <c r="EW130">
        <v>1075.79</v>
      </c>
      <c r="EX130">
        <v>0</v>
      </c>
      <c r="EY130">
        <v>287.95400000000001</v>
      </c>
      <c r="EZ130">
        <v>0</v>
      </c>
      <c r="FA130">
        <v>0</v>
      </c>
      <c r="FB130">
        <v>1752.94</v>
      </c>
      <c r="FC130">
        <v>0</v>
      </c>
      <c r="FD130">
        <v>0</v>
      </c>
      <c r="FE130">
        <v>0</v>
      </c>
      <c r="FF130">
        <v>0</v>
      </c>
      <c r="FG130">
        <v>0</v>
      </c>
      <c r="FH130">
        <v>0</v>
      </c>
      <c r="FI130">
        <v>0</v>
      </c>
      <c r="FJ130">
        <v>0</v>
      </c>
      <c r="FK130">
        <v>0</v>
      </c>
      <c r="FL130">
        <v>0</v>
      </c>
      <c r="FM130">
        <v>11.39</v>
      </c>
      <c r="FN130">
        <v>21.62</v>
      </c>
      <c r="FO130">
        <v>2.4700000000000002</v>
      </c>
      <c r="FP130">
        <v>0</v>
      </c>
      <c r="FQ130">
        <v>25.83</v>
      </c>
      <c r="FR130">
        <v>0</v>
      </c>
      <c r="FT130">
        <v>6.74</v>
      </c>
      <c r="FU130">
        <v>24.74</v>
      </c>
      <c r="FV130">
        <v>38.78</v>
      </c>
      <c r="FW130">
        <v>1.33</v>
      </c>
      <c r="FX130">
        <v>132.9</v>
      </c>
      <c r="FY130">
        <v>0</v>
      </c>
      <c r="FZ130">
        <v>3.9638300000000002</v>
      </c>
      <c r="GA130">
        <v>8.9726299999999995E-2</v>
      </c>
      <c r="GB130">
        <v>0</v>
      </c>
      <c r="GC130">
        <v>0</v>
      </c>
      <c r="GD130">
        <v>0</v>
      </c>
      <c r="GF130">
        <v>0.30136400000000002</v>
      </c>
      <c r="GG130">
        <v>0.74732100000000001</v>
      </c>
      <c r="GH130">
        <v>1.54311</v>
      </c>
      <c r="GI130">
        <v>3.8198599999999999E-2</v>
      </c>
      <c r="GJ130">
        <v>6.6835500000000003</v>
      </c>
      <c r="GK130">
        <v>1029.96</v>
      </c>
      <c r="GL130">
        <v>5831.04</v>
      </c>
      <c r="GM130">
        <v>785.77200000000005</v>
      </c>
      <c r="GN130">
        <v>0</v>
      </c>
      <c r="GO130">
        <v>0</v>
      </c>
      <c r="GP130">
        <v>5894.96</v>
      </c>
      <c r="GQ130">
        <v>6547.68</v>
      </c>
      <c r="GR130">
        <v>10697.7</v>
      </c>
      <c r="GS130">
        <v>540.49900000000002</v>
      </c>
      <c r="GT130">
        <v>31327.7</v>
      </c>
      <c r="GU130">
        <v>857.13099999999997</v>
      </c>
      <c r="GV130">
        <v>0</v>
      </c>
      <c r="GW130">
        <v>0</v>
      </c>
      <c r="GX130">
        <v>0</v>
      </c>
      <c r="GY130">
        <v>1091.3900000000001</v>
      </c>
      <c r="GZ130">
        <v>0</v>
      </c>
      <c r="HA130">
        <v>291.12400000000002</v>
      </c>
      <c r="HB130">
        <v>0</v>
      </c>
      <c r="HC130">
        <v>0</v>
      </c>
      <c r="HD130">
        <v>2239.65</v>
      </c>
      <c r="HE130">
        <v>0</v>
      </c>
      <c r="HF130">
        <v>0</v>
      </c>
      <c r="HG130">
        <v>0</v>
      </c>
      <c r="HH130">
        <v>0</v>
      </c>
      <c r="HI130">
        <v>0</v>
      </c>
      <c r="HJ130">
        <v>0</v>
      </c>
      <c r="HK130">
        <v>0</v>
      </c>
      <c r="HL130">
        <v>0</v>
      </c>
      <c r="HM130">
        <v>0</v>
      </c>
      <c r="HN130">
        <v>0</v>
      </c>
      <c r="HO130">
        <v>25.89</v>
      </c>
      <c r="HP130">
        <v>54.47</v>
      </c>
      <c r="HQ130">
        <v>2.4700000000000002</v>
      </c>
      <c r="HR130">
        <v>0</v>
      </c>
      <c r="HS130">
        <v>26.21</v>
      </c>
      <c r="HT130">
        <v>19.850000000000001</v>
      </c>
      <c r="HU130">
        <v>27.63</v>
      </c>
      <c r="HV130">
        <v>34.69</v>
      </c>
      <c r="HW130">
        <v>1.57</v>
      </c>
      <c r="HX130">
        <v>192.78</v>
      </c>
      <c r="HY130">
        <v>0</v>
      </c>
      <c r="HZ130">
        <v>9.2231100000000001</v>
      </c>
      <c r="IA130">
        <v>8.9726299999999995E-2</v>
      </c>
      <c r="IB130">
        <v>0</v>
      </c>
      <c r="IC130">
        <v>0</v>
      </c>
      <c r="ID130">
        <v>0.92718</v>
      </c>
      <c r="IE130">
        <v>0.77117400000000003</v>
      </c>
      <c r="IF130">
        <v>1.42503</v>
      </c>
      <c r="IG130">
        <v>7.5326799999999999E-3</v>
      </c>
      <c r="IH130">
        <v>12.4438</v>
      </c>
      <c r="II130">
        <v>57.537599999999998</v>
      </c>
      <c r="IJ130">
        <v>0</v>
      </c>
      <c r="IK130">
        <v>55.641399999999997</v>
      </c>
    </row>
    <row r="131" spans="1:245" x14ac:dyDescent="0.25">
      <c r="A131" s="9">
        <v>42613.708831018521</v>
      </c>
      <c r="B131" t="s">
        <v>504</v>
      </c>
      <c r="C131" t="s">
        <v>808</v>
      </c>
      <c r="G131" t="s">
        <v>104</v>
      </c>
      <c r="H131" t="s">
        <v>134</v>
      </c>
      <c r="I131">
        <v>-4.4400000000000004</v>
      </c>
      <c r="J131">
        <v>57.537599999999998</v>
      </c>
      <c r="K131">
        <v>334.22899999999998</v>
      </c>
      <c r="L131">
        <v>1948.16</v>
      </c>
      <c r="M131">
        <v>785.77200000000005</v>
      </c>
      <c r="N131">
        <v>0</v>
      </c>
      <c r="O131">
        <v>0</v>
      </c>
      <c r="R131">
        <v>2033.7</v>
      </c>
      <c r="S131">
        <v>5481.89</v>
      </c>
      <c r="T131">
        <v>12062</v>
      </c>
      <c r="U131">
        <v>433.91399999999999</v>
      </c>
      <c r="V131">
        <v>23079.599999999999</v>
      </c>
      <c r="W131">
        <v>389.19499999999999</v>
      </c>
      <c r="X131">
        <v>0</v>
      </c>
      <c r="Y131">
        <v>0</v>
      </c>
      <c r="Z131">
        <v>0</v>
      </c>
      <c r="AA131">
        <v>1075.79</v>
      </c>
      <c r="AB131">
        <v>0</v>
      </c>
      <c r="AC131">
        <v>287.95400000000001</v>
      </c>
      <c r="AD131">
        <v>0</v>
      </c>
      <c r="AE131">
        <v>0</v>
      </c>
      <c r="AF131">
        <v>1752.94</v>
      </c>
      <c r="AG131">
        <v>0</v>
      </c>
      <c r="AH131">
        <v>0</v>
      </c>
      <c r="AI131">
        <v>0</v>
      </c>
      <c r="AJ131">
        <v>0</v>
      </c>
      <c r="AK131">
        <v>0</v>
      </c>
      <c r="AL131">
        <v>0</v>
      </c>
      <c r="AM131">
        <v>0</v>
      </c>
      <c r="AN131">
        <v>0</v>
      </c>
      <c r="AO131">
        <v>0</v>
      </c>
      <c r="AP131">
        <v>0</v>
      </c>
      <c r="AQ131">
        <v>11.39</v>
      </c>
      <c r="AR131">
        <v>21.62</v>
      </c>
      <c r="AS131">
        <v>2.4700000000000002</v>
      </c>
      <c r="AT131">
        <v>0</v>
      </c>
      <c r="AU131">
        <v>25.83</v>
      </c>
      <c r="AV131">
        <v>0</v>
      </c>
      <c r="AX131">
        <v>6.74</v>
      </c>
      <c r="AY131">
        <v>24.74</v>
      </c>
      <c r="AZ131">
        <v>38.78</v>
      </c>
      <c r="BA131">
        <v>1.33</v>
      </c>
      <c r="BB131">
        <v>132.9</v>
      </c>
      <c r="BC131">
        <v>61.31</v>
      </c>
      <c r="BQ131">
        <v>325.666</v>
      </c>
      <c r="BR131">
        <v>2661.26</v>
      </c>
      <c r="BS131">
        <v>785.77200000000005</v>
      </c>
      <c r="BT131">
        <v>0</v>
      </c>
      <c r="BU131">
        <v>0</v>
      </c>
      <c r="BV131">
        <v>2033.7</v>
      </c>
      <c r="BW131">
        <v>5501.43</v>
      </c>
      <c r="BX131">
        <v>12062</v>
      </c>
      <c r="BY131">
        <v>433.91399999999999</v>
      </c>
      <c r="BZ131">
        <v>23803.7</v>
      </c>
      <c r="CA131">
        <v>379.22399999999999</v>
      </c>
      <c r="CB131">
        <v>0</v>
      </c>
      <c r="CC131">
        <v>0</v>
      </c>
      <c r="CD131">
        <v>0</v>
      </c>
      <c r="CE131">
        <v>647.79700000000003</v>
      </c>
      <c r="CF131">
        <v>0</v>
      </c>
      <c r="CG131">
        <v>287.95400000000001</v>
      </c>
      <c r="CH131">
        <v>0</v>
      </c>
      <c r="CI131">
        <v>0</v>
      </c>
      <c r="CJ131">
        <v>1314.98</v>
      </c>
      <c r="CK131">
        <v>0</v>
      </c>
      <c r="CL131">
        <v>0</v>
      </c>
      <c r="CM131">
        <v>0</v>
      </c>
      <c r="CN131">
        <v>0</v>
      </c>
      <c r="CO131">
        <v>0</v>
      </c>
      <c r="CP131">
        <v>0</v>
      </c>
      <c r="CQ131">
        <v>0</v>
      </c>
      <c r="CR131">
        <v>0</v>
      </c>
      <c r="CS131">
        <v>0</v>
      </c>
      <c r="CT131">
        <v>0</v>
      </c>
      <c r="CU131">
        <v>11.15</v>
      </c>
      <c r="CV131">
        <v>27.7</v>
      </c>
      <c r="CW131">
        <v>2.4700000000000002</v>
      </c>
      <c r="CX131">
        <v>0</v>
      </c>
      <c r="CY131">
        <v>15.55</v>
      </c>
      <c r="CZ131">
        <v>6.74</v>
      </c>
      <c r="DA131">
        <v>24.8</v>
      </c>
      <c r="DB131">
        <v>38.78</v>
      </c>
      <c r="DC131">
        <v>1.33</v>
      </c>
      <c r="DD131">
        <v>128.52000000000001</v>
      </c>
      <c r="DE131">
        <v>56.87</v>
      </c>
      <c r="DQ131" t="s">
        <v>716</v>
      </c>
      <c r="DR131" t="s">
        <v>717</v>
      </c>
      <c r="DS131" t="s">
        <v>22</v>
      </c>
      <c r="DT131">
        <v>0.97787500000000005</v>
      </c>
      <c r="DU131">
        <v>0.97598600000000002</v>
      </c>
      <c r="DV131">
        <v>-3.40802</v>
      </c>
      <c r="DW131">
        <v>-7.8072800000000004</v>
      </c>
      <c r="EG131">
        <v>334.22899999999998</v>
      </c>
      <c r="EH131">
        <v>1948.16</v>
      </c>
      <c r="EI131">
        <v>785.77200000000005</v>
      </c>
      <c r="EJ131">
        <v>0</v>
      </c>
      <c r="EK131">
        <v>0</v>
      </c>
      <c r="EL131">
        <v>0</v>
      </c>
      <c r="EN131">
        <v>2033.7</v>
      </c>
      <c r="EO131">
        <v>5481.89</v>
      </c>
      <c r="EP131">
        <v>12062</v>
      </c>
      <c r="EQ131">
        <v>433.91399999999999</v>
      </c>
      <c r="ER131">
        <v>23079.599999999999</v>
      </c>
      <c r="ES131">
        <v>389.19499999999999</v>
      </c>
      <c r="ET131">
        <v>0</v>
      </c>
      <c r="EU131">
        <v>0</v>
      </c>
      <c r="EV131">
        <v>0</v>
      </c>
      <c r="EW131">
        <v>1075.79</v>
      </c>
      <c r="EX131">
        <v>0</v>
      </c>
      <c r="EY131">
        <v>287.95400000000001</v>
      </c>
      <c r="EZ131">
        <v>0</v>
      </c>
      <c r="FA131">
        <v>0</v>
      </c>
      <c r="FB131">
        <v>1752.94</v>
      </c>
      <c r="FC131">
        <v>0</v>
      </c>
      <c r="FD131">
        <v>0</v>
      </c>
      <c r="FE131">
        <v>0</v>
      </c>
      <c r="FF131">
        <v>0</v>
      </c>
      <c r="FG131">
        <v>0</v>
      </c>
      <c r="FH131">
        <v>0</v>
      </c>
      <c r="FI131">
        <v>0</v>
      </c>
      <c r="FJ131">
        <v>0</v>
      </c>
      <c r="FK131">
        <v>0</v>
      </c>
      <c r="FL131">
        <v>0</v>
      </c>
      <c r="FM131">
        <v>11.39</v>
      </c>
      <c r="FN131">
        <v>21.62</v>
      </c>
      <c r="FO131">
        <v>2.4700000000000002</v>
      </c>
      <c r="FP131">
        <v>0</v>
      </c>
      <c r="FQ131">
        <v>25.83</v>
      </c>
      <c r="FR131">
        <v>0</v>
      </c>
      <c r="FT131">
        <v>6.74</v>
      </c>
      <c r="FU131">
        <v>24.74</v>
      </c>
      <c r="FV131">
        <v>38.78</v>
      </c>
      <c r="FW131">
        <v>1.33</v>
      </c>
      <c r="FX131">
        <v>132.9</v>
      </c>
      <c r="FY131">
        <v>0</v>
      </c>
      <c r="FZ131">
        <v>3.9638300000000002</v>
      </c>
      <c r="GA131">
        <v>8.9726299999999995E-2</v>
      </c>
      <c r="GB131">
        <v>0</v>
      </c>
      <c r="GC131">
        <v>0</v>
      </c>
      <c r="GD131">
        <v>0</v>
      </c>
      <c r="GF131">
        <v>0.30136400000000002</v>
      </c>
      <c r="GG131">
        <v>0.74732100000000001</v>
      </c>
      <c r="GH131">
        <v>1.54311</v>
      </c>
      <c r="GI131">
        <v>3.8198599999999999E-2</v>
      </c>
      <c r="GJ131">
        <v>6.6835500000000003</v>
      </c>
      <c r="GK131">
        <v>1029.96</v>
      </c>
      <c r="GL131">
        <v>5831.04</v>
      </c>
      <c r="GM131">
        <v>785.77200000000005</v>
      </c>
      <c r="GN131">
        <v>0</v>
      </c>
      <c r="GO131">
        <v>0</v>
      </c>
      <c r="GP131">
        <v>5894.96</v>
      </c>
      <c r="GQ131">
        <v>6547.68</v>
      </c>
      <c r="GR131">
        <v>10697.7</v>
      </c>
      <c r="GS131">
        <v>540.49900000000002</v>
      </c>
      <c r="GT131">
        <v>31327.7</v>
      </c>
      <c r="GU131">
        <v>857.13099999999997</v>
      </c>
      <c r="GV131">
        <v>0</v>
      </c>
      <c r="GW131">
        <v>0</v>
      </c>
      <c r="GX131">
        <v>0</v>
      </c>
      <c r="GY131">
        <v>1091.3900000000001</v>
      </c>
      <c r="GZ131">
        <v>0</v>
      </c>
      <c r="HA131">
        <v>291.12400000000002</v>
      </c>
      <c r="HB131">
        <v>0</v>
      </c>
      <c r="HC131">
        <v>0</v>
      </c>
      <c r="HD131">
        <v>2239.65</v>
      </c>
      <c r="HE131">
        <v>0</v>
      </c>
      <c r="HF131">
        <v>0</v>
      </c>
      <c r="HG131">
        <v>0</v>
      </c>
      <c r="HH131">
        <v>0</v>
      </c>
      <c r="HI131">
        <v>0</v>
      </c>
      <c r="HJ131">
        <v>0</v>
      </c>
      <c r="HK131">
        <v>0</v>
      </c>
      <c r="HL131">
        <v>0</v>
      </c>
      <c r="HM131">
        <v>0</v>
      </c>
      <c r="HN131">
        <v>0</v>
      </c>
      <c r="HO131">
        <v>25.89</v>
      </c>
      <c r="HP131">
        <v>54.47</v>
      </c>
      <c r="HQ131">
        <v>2.4700000000000002</v>
      </c>
      <c r="HR131">
        <v>0</v>
      </c>
      <c r="HS131">
        <v>26.21</v>
      </c>
      <c r="HT131">
        <v>19.850000000000001</v>
      </c>
      <c r="HU131">
        <v>27.63</v>
      </c>
      <c r="HV131">
        <v>34.69</v>
      </c>
      <c r="HW131">
        <v>1.57</v>
      </c>
      <c r="HX131">
        <v>192.78</v>
      </c>
      <c r="HY131">
        <v>0</v>
      </c>
      <c r="HZ131">
        <v>9.2231100000000001</v>
      </c>
      <c r="IA131">
        <v>8.9726299999999995E-2</v>
      </c>
      <c r="IB131">
        <v>0</v>
      </c>
      <c r="IC131">
        <v>0</v>
      </c>
      <c r="ID131">
        <v>0.92718</v>
      </c>
      <c r="IE131">
        <v>0.77117400000000003</v>
      </c>
      <c r="IF131">
        <v>1.42503</v>
      </c>
      <c r="IG131">
        <v>7.5326799999999999E-3</v>
      </c>
      <c r="IH131">
        <v>12.4438</v>
      </c>
      <c r="II131">
        <v>57.537599999999998</v>
      </c>
      <c r="IJ131">
        <v>0</v>
      </c>
      <c r="IK131">
        <v>55.641399999999997</v>
      </c>
    </row>
    <row r="132" spans="1:245" x14ac:dyDescent="0.25">
      <c r="A132" s="9">
        <v>42613.708877314813</v>
      </c>
      <c r="B132" t="s">
        <v>505</v>
      </c>
      <c r="C132" t="s">
        <v>808</v>
      </c>
      <c r="G132" t="s">
        <v>104</v>
      </c>
      <c r="H132" t="s">
        <v>134</v>
      </c>
      <c r="I132">
        <v>-11.19</v>
      </c>
      <c r="J132">
        <v>60.46</v>
      </c>
      <c r="K132">
        <v>334.22899999999998</v>
      </c>
      <c r="L132">
        <v>1948.16</v>
      </c>
      <c r="M132">
        <v>785.77200000000005</v>
      </c>
      <c r="N132">
        <v>0</v>
      </c>
      <c r="O132">
        <v>0</v>
      </c>
      <c r="R132">
        <v>2033.7</v>
      </c>
      <c r="S132">
        <v>5481.89</v>
      </c>
      <c r="T132">
        <v>12062</v>
      </c>
      <c r="U132">
        <v>433.91399999999999</v>
      </c>
      <c r="V132">
        <v>23079.599999999999</v>
      </c>
      <c r="W132">
        <v>389.19499999999999</v>
      </c>
      <c r="X132">
        <v>0</v>
      </c>
      <c r="Y132">
        <v>0</v>
      </c>
      <c r="Z132">
        <v>0</v>
      </c>
      <c r="AA132">
        <v>1366.07</v>
      </c>
      <c r="AB132">
        <v>0</v>
      </c>
      <c r="AC132">
        <v>287.95400000000001</v>
      </c>
      <c r="AD132">
        <v>0</v>
      </c>
      <c r="AE132">
        <v>0</v>
      </c>
      <c r="AF132">
        <v>2043.22</v>
      </c>
      <c r="AG132">
        <v>0</v>
      </c>
      <c r="AH132">
        <v>0</v>
      </c>
      <c r="AI132">
        <v>0</v>
      </c>
      <c r="AJ132">
        <v>0</v>
      </c>
      <c r="AK132">
        <v>0</v>
      </c>
      <c r="AL132">
        <v>0</v>
      </c>
      <c r="AM132">
        <v>0</v>
      </c>
      <c r="AN132">
        <v>0</v>
      </c>
      <c r="AO132">
        <v>0</v>
      </c>
      <c r="AP132">
        <v>0</v>
      </c>
      <c r="AQ132">
        <v>11.39</v>
      </c>
      <c r="AR132">
        <v>21.62</v>
      </c>
      <c r="AS132">
        <v>2.4700000000000002</v>
      </c>
      <c r="AT132">
        <v>0</v>
      </c>
      <c r="AU132">
        <v>32.58</v>
      </c>
      <c r="AV132">
        <v>0</v>
      </c>
      <c r="AX132">
        <v>6.74</v>
      </c>
      <c r="AY132">
        <v>24.74</v>
      </c>
      <c r="AZ132">
        <v>38.78</v>
      </c>
      <c r="BA132">
        <v>1.33</v>
      </c>
      <c r="BB132">
        <v>139.65</v>
      </c>
      <c r="BC132">
        <v>68.06</v>
      </c>
      <c r="BQ132">
        <v>325.666</v>
      </c>
      <c r="BR132">
        <v>2661.26</v>
      </c>
      <c r="BS132">
        <v>785.77200000000005</v>
      </c>
      <c r="BT132">
        <v>0</v>
      </c>
      <c r="BU132">
        <v>0</v>
      </c>
      <c r="BV132">
        <v>2033.7</v>
      </c>
      <c r="BW132">
        <v>5501.43</v>
      </c>
      <c r="BX132">
        <v>12062</v>
      </c>
      <c r="BY132">
        <v>433.91399999999999</v>
      </c>
      <c r="BZ132">
        <v>23803.7</v>
      </c>
      <c r="CA132">
        <v>379.22399999999999</v>
      </c>
      <c r="CB132">
        <v>0</v>
      </c>
      <c r="CC132">
        <v>0</v>
      </c>
      <c r="CD132">
        <v>0</v>
      </c>
      <c r="CE132">
        <v>647.79700000000003</v>
      </c>
      <c r="CF132">
        <v>0</v>
      </c>
      <c r="CG132">
        <v>287.95400000000001</v>
      </c>
      <c r="CH132">
        <v>0</v>
      </c>
      <c r="CI132">
        <v>0</v>
      </c>
      <c r="CJ132">
        <v>1314.98</v>
      </c>
      <c r="CK132">
        <v>0</v>
      </c>
      <c r="CL132">
        <v>0</v>
      </c>
      <c r="CM132">
        <v>0</v>
      </c>
      <c r="CN132">
        <v>0</v>
      </c>
      <c r="CO132">
        <v>0</v>
      </c>
      <c r="CP132">
        <v>0</v>
      </c>
      <c r="CQ132">
        <v>0</v>
      </c>
      <c r="CR132">
        <v>0</v>
      </c>
      <c r="CS132">
        <v>0</v>
      </c>
      <c r="CT132">
        <v>0</v>
      </c>
      <c r="CU132">
        <v>11.15</v>
      </c>
      <c r="CV132">
        <v>27.7</v>
      </c>
      <c r="CW132">
        <v>2.4700000000000002</v>
      </c>
      <c r="CX132">
        <v>0</v>
      </c>
      <c r="CY132">
        <v>15.55</v>
      </c>
      <c r="CZ132">
        <v>6.74</v>
      </c>
      <c r="DA132">
        <v>24.8</v>
      </c>
      <c r="DB132">
        <v>38.78</v>
      </c>
      <c r="DC132">
        <v>1.33</v>
      </c>
      <c r="DD132">
        <v>128.52000000000001</v>
      </c>
      <c r="DE132">
        <v>56.87</v>
      </c>
      <c r="DQ132" t="s">
        <v>716</v>
      </c>
      <c r="DR132" t="s">
        <v>717</v>
      </c>
      <c r="DS132" t="s">
        <v>22</v>
      </c>
      <c r="DT132">
        <v>0.97787500000000005</v>
      </c>
      <c r="DU132">
        <v>0.97598600000000002</v>
      </c>
      <c r="DV132">
        <v>-8.6601300000000005</v>
      </c>
      <c r="DW132">
        <v>-19.676500000000001</v>
      </c>
      <c r="EG132">
        <v>334.22899999999998</v>
      </c>
      <c r="EH132">
        <v>1948.16</v>
      </c>
      <c r="EI132">
        <v>785.77200000000005</v>
      </c>
      <c r="EJ132">
        <v>0</v>
      </c>
      <c r="EK132">
        <v>0</v>
      </c>
      <c r="EL132">
        <v>0</v>
      </c>
      <c r="EN132">
        <v>2033.7</v>
      </c>
      <c r="EO132">
        <v>5481.89</v>
      </c>
      <c r="EP132">
        <v>12062</v>
      </c>
      <c r="EQ132">
        <v>433.91399999999999</v>
      </c>
      <c r="ER132">
        <v>23079.599999999999</v>
      </c>
      <c r="ES132">
        <v>389.19499999999999</v>
      </c>
      <c r="ET132">
        <v>0</v>
      </c>
      <c r="EU132">
        <v>0</v>
      </c>
      <c r="EV132">
        <v>0</v>
      </c>
      <c r="EW132">
        <v>1366.07</v>
      </c>
      <c r="EX132">
        <v>0</v>
      </c>
      <c r="EY132">
        <v>287.95400000000001</v>
      </c>
      <c r="EZ132">
        <v>0</v>
      </c>
      <c r="FA132">
        <v>0</v>
      </c>
      <c r="FB132">
        <v>2043.22</v>
      </c>
      <c r="FC132">
        <v>0</v>
      </c>
      <c r="FD132">
        <v>0</v>
      </c>
      <c r="FE132">
        <v>0</v>
      </c>
      <c r="FF132">
        <v>0</v>
      </c>
      <c r="FG132">
        <v>0</v>
      </c>
      <c r="FH132">
        <v>0</v>
      </c>
      <c r="FI132">
        <v>0</v>
      </c>
      <c r="FJ132">
        <v>0</v>
      </c>
      <c r="FK132">
        <v>0</v>
      </c>
      <c r="FL132">
        <v>0</v>
      </c>
      <c r="FM132">
        <v>11.39</v>
      </c>
      <c r="FN132">
        <v>21.62</v>
      </c>
      <c r="FO132">
        <v>2.4700000000000002</v>
      </c>
      <c r="FP132">
        <v>0</v>
      </c>
      <c r="FQ132">
        <v>32.58</v>
      </c>
      <c r="FR132">
        <v>0</v>
      </c>
      <c r="FT132">
        <v>6.74</v>
      </c>
      <c r="FU132">
        <v>24.74</v>
      </c>
      <c r="FV132">
        <v>38.78</v>
      </c>
      <c r="FW132">
        <v>1.33</v>
      </c>
      <c r="FX132">
        <v>139.65</v>
      </c>
      <c r="FY132">
        <v>0</v>
      </c>
      <c r="FZ132">
        <v>3.9638300000000002</v>
      </c>
      <c r="GA132">
        <v>8.9726299999999995E-2</v>
      </c>
      <c r="GB132">
        <v>0</v>
      </c>
      <c r="GC132">
        <v>0</v>
      </c>
      <c r="GD132">
        <v>0</v>
      </c>
      <c r="GF132">
        <v>0.30136400000000002</v>
      </c>
      <c r="GG132">
        <v>0.74732100000000001</v>
      </c>
      <c r="GH132">
        <v>1.54311</v>
      </c>
      <c r="GI132">
        <v>3.8198599999999999E-2</v>
      </c>
      <c r="GJ132">
        <v>6.6835500000000003</v>
      </c>
      <c r="GK132">
        <v>1029.96</v>
      </c>
      <c r="GL132">
        <v>5831.04</v>
      </c>
      <c r="GM132">
        <v>785.77200000000005</v>
      </c>
      <c r="GN132">
        <v>0</v>
      </c>
      <c r="GO132">
        <v>0</v>
      </c>
      <c r="GP132">
        <v>5894.96</v>
      </c>
      <c r="GQ132">
        <v>6547.68</v>
      </c>
      <c r="GR132">
        <v>10697.7</v>
      </c>
      <c r="GS132">
        <v>540.49900000000002</v>
      </c>
      <c r="GT132">
        <v>31327.7</v>
      </c>
      <c r="GU132">
        <v>857.13099999999997</v>
      </c>
      <c r="GV132">
        <v>0</v>
      </c>
      <c r="GW132">
        <v>0</v>
      </c>
      <c r="GX132">
        <v>0</v>
      </c>
      <c r="GY132">
        <v>1091.3900000000001</v>
      </c>
      <c r="GZ132">
        <v>0</v>
      </c>
      <c r="HA132">
        <v>291.12400000000002</v>
      </c>
      <c r="HB132">
        <v>0</v>
      </c>
      <c r="HC132">
        <v>0</v>
      </c>
      <c r="HD132">
        <v>2239.65</v>
      </c>
      <c r="HE132">
        <v>0</v>
      </c>
      <c r="HF132">
        <v>0</v>
      </c>
      <c r="HG132">
        <v>0</v>
      </c>
      <c r="HH132">
        <v>0</v>
      </c>
      <c r="HI132">
        <v>0</v>
      </c>
      <c r="HJ132">
        <v>0</v>
      </c>
      <c r="HK132">
        <v>0</v>
      </c>
      <c r="HL132">
        <v>0</v>
      </c>
      <c r="HM132">
        <v>0</v>
      </c>
      <c r="HN132">
        <v>0</v>
      </c>
      <c r="HO132">
        <v>25.89</v>
      </c>
      <c r="HP132">
        <v>54.47</v>
      </c>
      <c r="HQ132">
        <v>2.4700000000000002</v>
      </c>
      <c r="HR132">
        <v>0</v>
      </c>
      <c r="HS132">
        <v>26.21</v>
      </c>
      <c r="HT132">
        <v>19.850000000000001</v>
      </c>
      <c r="HU132">
        <v>27.63</v>
      </c>
      <c r="HV132">
        <v>34.69</v>
      </c>
      <c r="HW132">
        <v>1.57</v>
      </c>
      <c r="HX132">
        <v>192.78</v>
      </c>
      <c r="HY132">
        <v>0</v>
      </c>
      <c r="HZ132">
        <v>9.2231100000000001</v>
      </c>
      <c r="IA132">
        <v>8.9726299999999995E-2</v>
      </c>
      <c r="IB132">
        <v>0</v>
      </c>
      <c r="IC132">
        <v>0</v>
      </c>
      <c r="ID132">
        <v>0.92718</v>
      </c>
      <c r="IE132">
        <v>0.77117400000000003</v>
      </c>
      <c r="IF132">
        <v>1.42503</v>
      </c>
      <c r="IG132">
        <v>7.5326799999999999E-3</v>
      </c>
      <c r="IH132">
        <v>12.4438</v>
      </c>
      <c r="II132">
        <v>60.46</v>
      </c>
      <c r="IJ132">
        <v>0</v>
      </c>
      <c r="IK132">
        <v>55.641399999999997</v>
      </c>
    </row>
    <row r="133" spans="1:245" x14ac:dyDescent="0.25">
      <c r="A133" s="9">
        <v>42613.708865740744</v>
      </c>
      <c r="B133" t="s">
        <v>461</v>
      </c>
      <c r="C133" t="s">
        <v>808</v>
      </c>
      <c r="G133" t="s">
        <v>104</v>
      </c>
      <c r="H133" t="s">
        <v>105</v>
      </c>
      <c r="I133">
        <v>5.84</v>
      </c>
      <c r="J133">
        <v>55.473300000000002</v>
      </c>
      <c r="K133">
        <v>334.22899999999998</v>
      </c>
      <c r="L133">
        <v>1948.16</v>
      </c>
      <c r="M133">
        <v>785.77200000000005</v>
      </c>
      <c r="N133">
        <v>0</v>
      </c>
      <c r="O133">
        <v>0</v>
      </c>
      <c r="R133">
        <v>2033.7</v>
      </c>
      <c r="S133">
        <v>5481.89</v>
      </c>
      <c r="T133">
        <v>12062</v>
      </c>
      <c r="U133">
        <v>433.91399999999999</v>
      </c>
      <c r="V133">
        <v>23079.599999999999</v>
      </c>
      <c r="W133">
        <v>389.19499999999999</v>
      </c>
      <c r="X133">
        <v>0</v>
      </c>
      <c r="Y133">
        <v>0</v>
      </c>
      <c r="Z133">
        <v>0</v>
      </c>
      <c r="AA133">
        <v>831.06799999999998</v>
      </c>
      <c r="AB133">
        <v>0</v>
      </c>
      <c r="AC133">
        <v>287.95400000000001</v>
      </c>
      <c r="AD133">
        <v>0</v>
      </c>
      <c r="AE133">
        <v>0</v>
      </c>
      <c r="AF133">
        <v>1508.22</v>
      </c>
      <c r="AG133">
        <v>0</v>
      </c>
      <c r="AH133">
        <v>0</v>
      </c>
      <c r="AI133">
        <v>0</v>
      </c>
      <c r="AJ133">
        <v>0</v>
      </c>
      <c r="AK133">
        <v>0</v>
      </c>
      <c r="AL133">
        <v>0</v>
      </c>
      <c r="AM133">
        <v>0</v>
      </c>
      <c r="AN133">
        <v>0</v>
      </c>
      <c r="AO133">
        <v>0</v>
      </c>
      <c r="AP133">
        <v>0</v>
      </c>
      <c r="AQ133">
        <v>11.39</v>
      </c>
      <c r="AR133">
        <v>21.62</v>
      </c>
      <c r="AS133">
        <v>2.4700000000000002</v>
      </c>
      <c r="AT133">
        <v>0</v>
      </c>
      <c r="AU133">
        <v>19.88</v>
      </c>
      <c r="AV133">
        <v>0</v>
      </c>
      <c r="AX133">
        <v>6.74</v>
      </c>
      <c r="AY133">
        <v>24.74</v>
      </c>
      <c r="AZ133">
        <v>38.78</v>
      </c>
      <c r="BA133">
        <v>1.33</v>
      </c>
      <c r="BB133">
        <v>126.95</v>
      </c>
      <c r="BC133">
        <v>55.36</v>
      </c>
      <c r="BQ133">
        <v>325.666</v>
      </c>
      <c r="BR133">
        <v>2661.26</v>
      </c>
      <c r="BS133">
        <v>785.77200000000005</v>
      </c>
      <c r="BT133">
        <v>0</v>
      </c>
      <c r="BU133">
        <v>0</v>
      </c>
      <c r="BV133">
        <v>2033.7</v>
      </c>
      <c r="BW133">
        <v>5501.43</v>
      </c>
      <c r="BX133">
        <v>12062</v>
      </c>
      <c r="BY133">
        <v>433.91399999999999</v>
      </c>
      <c r="BZ133">
        <v>23803.7</v>
      </c>
      <c r="CA133">
        <v>379.22399999999999</v>
      </c>
      <c r="CB133">
        <v>0</v>
      </c>
      <c r="CC133">
        <v>0</v>
      </c>
      <c r="CD133">
        <v>0</v>
      </c>
      <c r="CE133">
        <v>831.06799999999998</v>
      </c>
      <c r="CF133">
        <v>0</v>
      </c>
      <c r="CG133">
        <v>287.95400000000001</v>
      </c>
      <c r="CH133">
        <v>0</v>
      </c>
      <c r="CI133">
        <v>0</v>
      </c>
      <c r="CJ133">
        <v>1498.25</v>
      </c>
      <c r="CK133">
        <v>0</v>
      </c>
      <c r="CL133">
        <v>0</v>
      </c>
      <c r="CM133">
        <v>0</v>
      </c>
      <c r="CN133">
        <v>0</v>
      </c>
      <c r="CO133">
        <v>0</v>
      </c>
      <c r="CP133">
        <v>0</v>
      </c>
      <c r="CQ133">
        <v>0</v>
      </c>
      <c r="CR133">
        <v>0</v>
      </c>
      <c r="CS133">
        <v>0</v>
      </c>
      <c r="CT133">
        <v>0</v>
      </c>
      <c r="CU133">
        <v>11.15</v>
      </c>
      <c r="CV133">
        <v>27.7</v>
      </c>
      <c r="CW133">
        <v>2.4700000000000002</v>
      </c>
      <c r="CX133">
        <v>0</v>
      </c>
      <c r="CY133">
        <v>19.88</v>
      </c>
      <c r="CZ133">
        <v>6.74</v>
      </c>
      <c r="DA133">
        <v>24.8</v>
      </c>
      <c r="DB133">
        <v>38.78</v>
      </c>
      <c r="DC133">
        <v>1.33</v>
      </c>
      <c r="DD133">
        <v>132.85</v>
      </c>
      <c r="DE133">
        <v>61.2</v>
      </c>
      <c r="DQ133" t="s">
        <v>716</v>
      </c>
      <c r="DR133" t="s">
        <v>717</v>
      </c>
      <c r="DS133" t="s">
        <v>22</v>
      </c>
      <c r="DT133">
        <v>0.97787500000000005</v>
      </c>
      <c r="DU133">
        <v>0.97598600000000002</v>
      </c>
      <c r="DV133">
        <v>4.4411100000000001</v>
      </c>
      <c r="DW133">
        <v>9.5424799999999994</v>
      </c>
      <c r="EG133">
        <v>334.22899999999998</v>
      </c>
      <c r="EH133">
        <v>1948.16</v>
      </c>
      <c r="EI133">
        <v>785.77200000000005</v>
      </c>
      <c r="EJ133">
        <v>0</v>
      </c>
      <c r="EK133">
        <v>0</v>
      </c>
      <c r="EL133">
        <v>0</v>
      </c>
      <c r="EN133">
        <v>2033.7</v>
      </c>
      <c r="EO133">
        <v>5481.89</v>
      </c>
      <c r="EP133">
        <v>12062</v>
      </c>
      <c r="EQ133">
        <v>433.91399999999999</v>
      </c>
      <c r="ER133">
        <v>23079.599999999999</v>
      </c>
      <c r="ES133">
        <v>389.19499999999999</v>
      </c>
      <c r="ET133">
        <v>0</v>
      </c>
      <c r="EU133">
        <v>0</v>
      </c>
      <c r="EV133">
        <v>0</v>
      </c>
      <c r="EW133">
        <v>831.06799999999998</v>
      </c>
      <c r="EX133">
        <v>0</v>
      </c>
      <c r="EY133">
        <v>287.95400000000001</v>
      </c>
      <c r="EZ133">
        <v>0</v>
      </c>
      <c r="FA133">
        <v>0</v>
      </c>
      <c r="FB133">
        <v>1508.22</v>
      </c>
      <c r="FC133">
        <v>0</v>
      </c>
      <c r="FD133">
        <v>0</v>
      </c>
      <c r="FE133">
        <v>0</v>
      </c>
      <c r="FF133">
        <v>0</v>
      </c>
      <c r="FG133">
        <v>0</v>
      </c>
      <c r="FH133">
        <v>0</v>
      </c>
      <c r="FI133">
        <v>0</v>
      </c>
      <c r="FJ133">
        <v>0</v>
      </c>
      <c r="FK133">
        <v>0</v>
      </c>
      <c r="FL133">
        <v>0</v>
      </c>
      <c r="FM133">
        <v>11.39</v>
      </c>
      <c r="FN133">
        <v>21.62</v>
      </c>
      <c r="FO133">
        <v>2.4700000000000002</v>
      </c>
      <c r="FP133">
        <v>0</v>
      </c>
      <c r="FQ133">
        <v>19.88</v>
      </c>
      <c r="FR133">
        <v>0</v>
      </c>
      <c r="FT133">
        <v>6.74</v>
      </c>
      <c r="FU133">
        <v>24.74</v>
      </c>
      <c r="FV133">
        <v>38.78</v>
      </c>
      <c r="FW133">
        <v>1.33</v>
      </c>
      <c r="FX133">
        <v>126.95</v>
      </c>
      <c r="FY133">
        <v>0</v>
      </c>
      <c r="FZ133">
        <v>3.9638300000000002</v>
      </c>
      <c r="GA133">
        <v>8.9726299999999995E-2</v>
      </c>
      <c r="GB133">
        <v>0</v>
      </c>
      <c r="GC133">
        <v>0</v>
      </c>
      <c r="GD133">
        <v>0</v>
      </c>
      <c r="GF133">
        <v>0.30136400000000002</v>
      </c>
      <c r="GG133">
        <v>0.74732100000000001</v>
      </c>
      <c r="GH133">
        <v>1.54311</v>
      </c>
      <c r="GI133">
        <v>3.8198599999999999E-2</v>
      </c>
      <c r="GJ133">
        <v>6.6835500000000003</v>
      </c>
      <c r="GK133">
        <v>1029.96</v>
      </c>
      <c r="GL133">
        <v>5831.04</v>
      </c>
      <c r="GM133">
        <v>785.77200000000005</v>
      </c>
      <c r="GN133">
        <v>0</v>
      </c>
      <c r="GO133">
        <v>0</v>
      </c>
      <c r="GP133">
        <v>5894.96</v>
      </c>
      <c r="GQ133">
        <v>6547.68</v>
      </c>
      <c r="GR133">
        <v>10697.7</v>
      </c>
      <c r="GS133">
        <v>540.49900000000002</v>
      </c>
      <c r="GT133">
        <v>31327.7</v>
      </c>
      <c r="GU133">
        <v>857.13099999999997</v>
      </c>
      <c r="GV133">
        <v>0</v>
      </c>
      <c r="GW133">
        <v>0</v>
      </c>
      <c r="GX133">
        <v>0</v>
      </c>
      <c r="GY133">
        <v>1053.81</v>
      </c>
      <c r="GZ133">
        <v>0</v>
      </c>
      <c r="HA133">
        <v>291.12400000000002</v>
      </c>
      <c r="HB133">
        <v>0</v>
      </c>
      <c r="HC133">
        <v>0</v>
      </c>
      <c r="HD133">
        <v>2202.06</v>
      </c>
      <c r="HE133">
        <v>0</v>
      </c>
      <c r="HF133">
        <v>0</v>
      </c>
      <c r="HG133">
        <v>0</v>
      </c>
      <c r="HH133">
        <v>0</v>
      </c>
      <c r="HI133">
        <v>0</v>
      </c>
      <c r="HJ133">
        <v>0</v>
      </c>
      <c r="HK133">
        <v>0</v>
      </c>
      <c r="HL133">
        <v>0</v>
      </c>
      <c r="HM133">
        <v>0</v>
      </c>
      <c r="HN133">
        <v>0</v>
      </c>
      <c r="HO133">
        <v>25.89</v>
      </c>
      <c r="HP133">
        <v>54.47</v>
      </c>
      <c r="HQ133">
        <v>2.4700000000000002</v>
      </c>
      <c r="HR133">
        <v>0</v>
      </c>
      <c r="HS133">
        <v>25.23</v>
      </c>
      <c r="HT133">
        <v>19.850000000000001</v>
      </c>
      <c r="HU133">
        <v>27.63</v>
      </c>
      <c r="HV133">
        <v>34.69</v>
      </c>
      <c r="HW133">
        <v>1.57</v>
      </c>
      <c r="HX133">
        <v>191.8</v>
      </c>
      <c r="HY133">
        <v>0</v>
      </c>
      <c r="HZ133">
        <v>9.2231100000000001</v>
      </c>
      <c r="IA133">
        <v>8.9726299999999995E-2</v>
      </c>
      <c r="IB133">
        <v>0</v>
      </c>
      <c r="IC133">
        <v>0</v>
      </c>
      <c r="ID133">
        <v>0.92718</v>
      </c>
      <c r="IE133">
        <v>0.77117400000000003</v>
      </c>
      <c r="IF133">
        <v>1.42503</v>
      </c>
      <c r="IG133">
        <v>7.5326799999999999E-3</v>
      </c>
      <c r="IH133">
        <v>12.4438</v>
      </c>
      <c r="II133">
        <v>55.473300000000002</v>
      </c>
      <c r="IJ133">
        <v>0</v>
      </c>
      <c r="IK133">
        <v>58.051400000000001</v>
      </c>
    </row>
    <row r="134" spans="1:245" x14ac:dyDescent="0.25">
      <c r="A134" s="9">
        <v>42613.708877314813</v>
      </c>
      <c r="B134" t="s">
        <v>506</v>
      </c>
      <c r="C134" t="s">
        <v>808</v>
      </c>
      <c r="G134" t="s">
        <v>104</v>
      </c>
      <c r="H134" t="s">
        <v>105</v>
      </c>
      <c r="I134">
        <v>5.84</v>
      </c>
      <c r="J134">
        <v>54.5974</v>
      </c>
      <c r="K134">
        <v>334.22899999999998</v>
      </c>
      <c r="L134">
        <v>1948.16</v>
      </c>
      <c r="M134">
        <v>785.77200000000005</v>
      </c>
      <c r="N134">
        <v>0</v>
      </c>
      <c r="O134">
        <v>594.08600000000001</v>
      </c>
      <c r="R134">
        <v>2033.7</v>
      </c>
      <c r="S134">
        <v>5481.89</v>
      </c>
      <c r="T134">
        <v>12062</v>
      </c>
      <c r="U134">
        <v>433.91399999999999</v>
      </c>
      <c r="V134">
        <v>23673.7</v>
      </c>
      <c r="W134">
        <v>389.19499999999999</v>
      </c>
      <c r="X134">
        <v>0</v>
      </c>
      <c r="Y134">
        <v>0</v>
      </c>
      <c r="Z134">
        <v>0</v>
      </c>
      <c r="AA134">
        <v>1032.97</v>
      </c>
      <c r="AB134">
        <v>0</v>
      </c>
      <c r="AC134">
        <v>287.95400000000001</v>
      </c>
      <c r="AD134">
        <v>0</v>
      </c>
      <c r="AE134">
        <v>0</v>
      </c>
      <c r="AF134">
        <v>1710.12</v>
      </c>
      <c r="AG134">
        <v>0</v>
      </c>
      <c r="AH134">
        <v>0</v>
      </c>
      <c r="AI134">
        <v>0</v>
      </c>
      <c r="AJ134">
        <v>0</v>
      </c>
      <c r="AK134">
        <v>0</v>
      </c>
      <c r="AL134">
        <v>0</v>
      </c>
      <c r="AM134">
        <v>0</v>
      </c>
      <c r="AN134">
        <v>0</v>
      </c>
      <c r="AO134">
        <v>0</v>
      </c>
      <c r="AP134">
        <v>0</v>
      </c>
      <c r="AQ134">
        <v>11.39</v>
      </c>
      <c r="AR134">
        <v>21.62</v>
      </c>
      <c r="AS134">
        <v>2.4700000000000002</v>
      </c>
      <c r="AT134">
        <v>0</v>
      </c>
      <c r="AU134">
        <v>26.54</v>
      </c>
      <c r="AV134">
        <v>0</v>
      </c>
      <c r="AX134">
        <v>6.74</v>
      </c>
      <c r="AY134">
        <v>24.74</v>
      </c>
      <c r="AZ134">
        <v>38.78</v>
      </c>
      <c r="BA134">
        <v>1.33</v>
      </c>
      <c r="BB134">
        <v>133.61000000000001</v>
      </c>
      <c r="BC134">
        <v>62.02</v>
      </c>
      <c r="BQ134">
        <v>325.666</v>
      </c>
      <c r="BR134">
        <v>2661.26</v>
      </c>
      <c r="BS134">
        <v>785.77200000000005</v>
      </c>
      <c r="BT134">
        <v>0</v>
      </c>
      <c r="BU134">
        <v>594.08600000000001</v>
      </c>
      <c r="BV134">
        <v>2033.7</v>
      </c>
      <c r="BW134">
        <v>5501.43</v>
      </c>
      <c r="BX134">
        <v>12062</v>
      </c>
      <c r="BY134">
        <v>433.91399999999999</v>
      </c>
      <c r="BZ134">
        <v>24397.8</v>
      </c>
      <c r="CA134">
        <v>379.22399999999999</v>
      </c>
      <c r="CB134">
        <v>0</v>
      </c>
      <c r="CC134">
        <v>0</v>
      </c>
      <c r="CD134">
        <v>0</v>
      </c>
      <c r="CE134">
        <v>1032.97</v>
      </c>
      <c r="CF134">
        <v>0</v>
      </c>
      <c r="CG134">
        <v>287.95400000000001</v>
      </c>
      <c r="CH134">
        <v>0</v>
      </c>
      <c r="CI134">
        <v>0</v>
      </c>
      <c r="CJ134">
        <v>1700.15</v>
      </c>
      <c r="CK134">
        <v>0</v>
      </c>
      <c r="CL134">
        <v>0</v>
      </c>
      <c r="CM134">
        <v>0</v>
      </c>
      <c r="CN134">
        <v>0</v>
      </c>
      <c r="CO134">
        <v>0</v>
      </c>
      <c r="CP134">
        <v>0</v>
      </c>
      <c r="CQ134">
        <v>0</v>
      </c>
      <c r="CR134">
        <v>0</v>
      </c>
      <c r="CS134">
        <v>0</v>
      </c>
      <c r="CT134">
        <v>0</v>
      </c>
      <c r="CU134">
        <v>11.15</v>
      </c>
      <c r="CV134">
        <v>27.7</v>
      </c>
      <c r="CW134">
        <v>2.4700000000000002</v>
      </c>
      <c r="CX134">
        <v>0</v>
      </c>
      <c r="CY134">
        <v>26.54</v>
      </c>
      <c r="CZ134">
        <v>6.74</v>
      </c>
      <c r="DA134">
        <v>24.8</v>
      </c>
      <c r="DB134">
        <v>38.78</v>
      </c>
      <c r="DC134">
        <v>1.33</v>
      </c>
      <c r="DD134">
        <v>139.51</v>
      </c>
      <c r="DE134">
        <v>67.86</v>
      </c>
      <c r="DQ134" t="s">
        <v>716</v>
      </c>
      <c r="DR134" t="s">
        <v>717</v>
      </c>
      <c r="DS134" t="s">
        <v>22</v>
      </c>
      <c r="DT134">
        <v>0.97787500000000005</v>
      </c>
      <c r="DU134">
        <v>0.97598600000000002</v>
      </c>
      <c r="DV134">
        <v>4.2290799999999997</v>
      </c>
      <c r="DW134">
        <v>8.60595</v>
      </c>
      <c r="EG134">
        <v>334.22899999999998</v>
      </c>
      <c r="EH134">
        <v>1948.16</v>
      </c>
      <c r="EI134">
        <v>785.77200000000005</v>
      </c>
      <c r="EJ134">
        <v>0</v>
      </c>
      <c r="EK134">
        <v>594.08600000000001</v>
      </c>
      <c r="EL134">
        <v>0</v>
      </c>
      <c r="EN134">
        <v>2033.7</v>
      </c>
      <c r="EO134">
        <v>5481.89</v>
      </c>
      <c r="EP134">
        <v>12062</v>
      </c>
      <c r="EQ134">
        <v>433.91399999999999</v>
      </c>
      <c r="ER134">
        <v>23673.7</v>
      </c>
      <c r="ES134">
        <v>389.19499999999999</v>
      </c>
      <c r="ET134">
        <v>0</v>
      </c>
      <c r="EU134">
        <v>0</v>
      </c>
      <c r="EV134">
        <v>0</v>
      </c>
      <c r="EW134">
        <v>1032.97</v>
      </c>
      <c r="EX134">
        <v>0</v>
      </c>
      <c r="EY134">
        <v>287.95400000000001</v>
      </c>
      <c r="EZ134">
        <v>0</v>
      </c>
      <c r="FA134">
        <v>0</v>
      </c>
      <c r="FB134">
        <v>1710.12</v>
      </c>
      <c r="FC134">
        <v>0</v>
      </c>
      <c r="FD134">
        <v>0</v>
      </c>
      <c r="FE134">
        <v>0</v>
      </c>
      <c r="FF134">
        <v>0</v>
      </c>
      <c r="FG134">
        <v>0</v>
      </c>
      <c r="FH134">
        <v>0</v>
      </c>
      <c r="FI134">
        <v>0</v>
      </c>
      <c r="FJ134">
        <v>0</v>
      </c>
      <c r="FK134">
        <v>0</v>
      </c>
      <c r="FL134">
        <v>0</v>
      </c>
      <c r="FM134">
        <v>11.39</v>
      </c>
      <c r="FN134">
        <v>21.62</v>
      </c>
      <c r="FO134">
        <v>2.4700000000000002</v>
      </c>
      <c r="FP134">
        <v>0</v>
      </c>
      <c r="FQ134">
        <v>26.54</v>
      </c>
      <c r="FR134">
        <v>0</v>
      </c>
      <c r="FT134">
        <v>6.74</v>
      </c>
      <c r="FU134">
        <v>24.74</v>
      </c>
      <c r="FV134">
        <v>38.78</v>
      </c>
      <c r="FW134">
        <v>1.33</v>
      </c>
      <c r="FX134">
        <v>133.61000000000001</v>
      </c>
      <c r="FY134">
        <v>0</v>
      </c>
      <c r="FZ134">
        <v>3.9638300000000002</v>
      </c>
      <c r="GA134">
        <v>8.9726299999999995E-2</v>
      </c>
      <c r="GB134">
        <v>0</v>
      </c>
      <c r="GC134">
        <v>6.7837900000000007E-2</v>
      </c>
      <c r="GD134">
        <v>0</v>
      </c>
      <c r="GF134">
        <v>0.30136400000000002</v>
      </c>
      <c r="GG134">
        <v>0.74732100000000001</v>
      </c>
      <c r="GH134">
        <v>1.54311</v>
      </c>
      <c r="GI134">
        <v>3.8198599999999999E-2</v>
      </c>
      <c r="GJ134">
        <v>6.7513899999999998</v>
      </c>
      <c r="GK134">
        <v>1029.96</v>
      </c>
      <c r="GL134">
        <v>5831.04</v>
      </c>
      <c r="GM134">
        <v>785.77200000000005</v>
      </c>
      <c r="GN134">
        <v>0</v>
      </c>
      <c r="GO134">
        <v>594.08600000000001</v>
      </c>
      <c r="GP134">
        <v>5894.96</v>
      </c>
      <c r="GQ134">
        <v>6547.68</v>
      </c>
      <c r="GR134">
        <v>10697.7</v>
      </c>
      <c r="GS134">
        <v>540.49900000000002</v>
      </c>
      <c r="GT134">
        <v>31921.7</v>
      </c>
      <c r="GU134">
        <v>857.13099999999997</v>
      </c>
      <c r="GV134">
        <v>0</v>
      </c>
      <c r="GW134">
        <v>0</v>
      </c>
      <c r="GX134">
        <v>0</v>
      </c>
      <c r="GY134">
        <v>1325.73</v>
      </c>
      <c r="GZ134">
        <v>0</v>
      </c>
      <c r="HA134">
        <v>291.12400000000002</v>
      </c>
      <c r="HB134">
        <v>0</v>
      </c>
      <c r="HC134">
        <v>0</v>
      </c>
      <c r="HD134">
        <v>2473.98</v>
      </c>
      <c r="HE134">
        <v>0</v>
      </c>
      <c r="HF134">
        <v>0</v>
      </c>
      <c r="HG134">
        <v>0</v>
      </c>
      <c r="HH134">
        <v>0</v>
      </c>
      <c r="HI134">
        <v>0</v>
      </c>
      <c r="HJ134">
        <v>0</v>
      </c>
      <c r="HK134">
        <v>0</v>
      </c>
      <c r="HL134">
        <v>0</v>
      </c>
      <c r="HM134">
        <v>0</v>
      </c>
      <c r="HN134">
        <v>0</v>
      </c>
      <c r="HO134">
        <v>25.89</v>
      </c>
      <c r="HP134">
        <v>54.47</v>
      </c>
      <c r="HQ134">
        <v>2.4700000000000002</v>
      </c>
      <c r="HR134">
        <v>0</v>
      </c>
      <c r="HS134">
        <v>33.54</v>
      </c>
      <c r="HT134">
        <v>19.850000000000001</v>
      </c>
      <c r="HU134">
        <v>27.63</v>
      </c>
      <c r="HV134">
        <v>34.69</v>
      </c>
      <c r="HW134">
        <v>1.57</v>
      </c>
      <c r="HX134">
        <v>200.11</v>
      </c>
      <c r="HY134">
        <v>0</v>
      </c>
      <c r="HZ134">
        <v>9.2231100000000001</v>
      </c>
      <c r="IA134">
        <v>8.9726299999999995E-2</v>
      </c>
      <c r="IB134">
        <v>0</v>
      </c>
      <c r="IC134">
        <v>6.7837900000000007E-2</v>
      </c>
      <c r="ID134">
        <v>0.92718</v>
      </c>
      <c r="IE134">
        <v>0.77117400000000003</v>
      </c>
      <c r="IF134">
        <v>1.42503</v>
      </c>
      <c r="IG134">
        <v>7.5326799999999999E-3</v>
      </c>
      <c r="IH134">
        <v>12.5116</v>
      </c>
      <c r="II134">
        <v>54.5974</v>
      </c>
      <c r="IJ134">
        <v>0</v>
      </c>
      <c r="IK134">
        <v>57.008299999999998</v>
      </c>
    </row>
    <row r="135" spans="1:245" x14ac:dyDescent="0.25">
      <c r="A135" s="9">
        <v>42613.709143518521</v>
      </c>
      <c r="B135" t="s">
        <v>507</v>
      </c>
      <c r="C135" t="s">
        <v>808</v>
      </c>
      <c r="G135" t="s">
        <v>104</v>
      </c>
      <c r="H135" t="s">
        <v>105</v>
      </c>
      <c r="I135">
        <v>1.0900000000000001</v>
      </c>
      <c r="J135">
        <v>56.538400000000003</v>
      </c>
      <c r="K135">
        <v>334.22899999999998</v>
      </c>
      <c r="L135">
        <v>1948.16</v>
      </c>
      <c r="M135">
        <v>785.77200000000005</v>
      </c>
      <c r="N135">
        <v>0</v>
      </c>
      <c r="O135">
        <v>594.08600000000001</v>
      </c>
      <c r="R135">
        <v>2033.7</v>
      </c>
      <c r="S135">
        <v>5481.89</v>
      </c>
      <c r="T135">
        <v>12062</v>
      </c>
      <c r="U135">
        <v>433.91399999999999</v>
      </c>
      <c r="V135">
        <v>23673.7</v>
      </c>
      <c r="W135">
        <v>389.19499999999999</v>
      </c>
      <c r="X135">
        <v>0</v>
      </c>
      <c r="Y135">
        <v>0</v>
      </c>
      <c r="Z135">
        <v>0</v>
      </c>
      <c r="AA135">
        <v>1230.67</v>
      </c>
      <c r="AB135">
        <v>0</v>
      </c>
      <c r="AC135">
        <v>287.95400000000001</v>
      </c>
      <c r="AD135">
        <v>0</v>
      </c>
      <c r="AE135">
        <v>0</v>
      </c>
      <c r="AF135">
        <v>1907.82</v>
      </c>
      <c r="AG135">
        <v>0</v>
      </c>
      <c r="AH135">
        <v>0</v>
      </c>
      <c r="AI135">
        <v>0</v>
      </c>
      <c r="AJ135">
        <v>0</v>
      </c>
      <c r="AK135">
        <v>0</v>
      </c>
      <c r="AL135">
        <v>0</v>
      </c>
      <c r="AM135">
        <v>0</v>
      </c>
      <c r="AN135">
        <v>0</v>
      </c>
      <c r="AO135">
        <v>0</v>
      </c>
      <c r="AP135">
        <v>0</v>
      </c>
      <c r="AQ135">
        <v>11.39</v>
      </c>
      <c r="AR135">
        <v>21.62</v>
      </c>
      <c r="AS135">
        <v>2.4700000000000002</v>
      </c>
      <c r="AT135">
        <v>0</v>
      </c>
      <c r="AU135">
        <v>31.29</v>
      </c>
      <c r="AV135">
        <v>0</v>
      </c>
      <c r="AX135">
        <v>6.74</v>
      </c>
      <c r="AY135">
        <v>24.74</v>
      </c>
      <c r="AZ135">
        <v>38.78</v>
      </c>
      <c r="BA135">
        <v>1.33</v>
      </c>
      <c r="BB135">
        <v>138.36000000000001</v>
      </c>
      <c r="BC135">
        <v>66.77</v>
      </c>
      <c r="BQ135">
        <v>325.666</v>
      </c>
      <c r="BR135">
        <v>2661.26</v>
      </c>
      <c r="BS135">
        <v>785.77200000000005</v>
      </c>
      <c r="BT135">
        <v>0</v>
      </c>
      <c r="BU135">
        <v>594.08600000000001</v>
      </c>
      <c r="BV135">
        <v>2033.7</v>
      </c>
      <c r="BW135">
        <v>5501.43</v>
      </c>
      <c r="BX135">
        <v>12062</v>
      </c>
      <c r="BY135">
        <v>433.91399999999999</v>
      </c>
      <c r="BZ135">
        <v>24397.8</v>
      </c>
      <c r="CA135">
        <v>379.22399999999999</v>
      </c>
      <c r="CB135">
        <v>0</v>
      </c>
      <c r="CC135">
        <v>0</v>
      </c>
      <c r="CD135">
        <v>0</v>
      </c>
      <c r="CE135">
        <v>1032.97</v>
      </c>
      <c r="CF135">
        <v>0</v>
      </c>
      <c r="CG135">
        <v>287.95400000000001</v>
      </c>
      <c r="CH135">
        <v>0</v>
      </c>
      <c r="CI135">
        <v>0</v>
      </c>
      <c r="CJ135">
        <v>1700.15</v>
      </c>
      <c r="CK135">
        <v>0</v>
      </c>
      <c r="CL135">
        <v>0</v>
      </c>
      <c r="CM135">
        <v>0</v>
      </c>
      <c r="CN135">
        <v>0</v>
      </c>
      <c r="CO135">
        <v>0</v>
      </c>
      <c r="CP135">
        <v>0</v>
      </c>
      <c r="CQ135">
        <v>0</v>
      </c>
      <c r="CR135">
        <v>0</v>
      </c>
      <c r="CS135">
        <v>0</v>
      </c>
      <c r="CT135">
        <v>0</v>
      </c>
      <c r="CU135">
        <v>11.15</v>
      </c>
      <c r="CV135">
        <v>27.7</v>
      </c>
      <c r="CW135">
        <v>2.4700000000000002</v>
      </c>
      <c r="CX135">
        <v>0</v>
      </c>
      <c r="CY135">
        <v>26.54</v>
      </c>
      <c r="CZ135">
        <v>6.74</v>
      </c>
      <c r="DA135">
        <v>24.8</v>
      </c>
      <c r="DB135">
        <v>38.78</v>
      </c>
      <c r="DC135">
        <v>1.33</v>
      </c>
      <c r="DD135">
        <v>139.51</v>
      </c>
      <c r="DE135">
        <v>67.86</v>
      </c>
      <c r="DQ135" t="s">
        <v>716</v>
      </c>
      <c r="DR135" t="s">
        <v>717</v>
      </c>
      <c r="DS135" t="s">
        <v>22</v>
      </c>
      <c r="DT135">
        <v>0.97787500000000005</v>
      </c>
      <c r="DU135">
        <v>0.97598600000000002</v>
      </c>
      <c r="DV135">
        <v>0.82430899999999996</v>
      </c>
      <c r="DW135">
        <v>1.6062399999999999</v>
      </c>
      <c r="EG135">
        <v>334.22899999999998</v>
      </c>
      <c r="EH135">
        <v>1948.16</v>
      </c>
      <c r="EI135">
        <v>785.77200000000005</v>
      </c>
      <c r="EJ135">
        <v>0</v>
      </c>
      <c r="EK135">
        <v>594.08600000000001</v>
      </c>
      <c r="EL135">
        <v>0</v>
      </c>
      <c r="EN135">
        <v>2033.7</v>
      </c>
      <c r="EO135">
        <v>5481.89</v>
      </c>
      <c r="EP135">
        <v>12062</v>
      </c>
      <c r="EQ135">
        <v>433.91399999999999</v>
      </c>
      <c r="ER135">
        <v>23673.7</v>
      </c>
      <c r="ES135">
        <v>389.19499999999999</v>
      </c>
      <c r="ET135">
        <v>0</v>
      </c>
      <c r="EU135">
        <v>0</v>
      </c>
      <c r="EV135">
        <v>0</v>
      </c>
      <c r="EW135">
        <v>1230.67</v>
      </c>
      <c r="EX135">
        <v>0</v>
      </c>
      <c r="EY135">
        <v>287.95400000000001</v>
      </c>
      <c r="EZ135">
        <v>0</v>
      </c>
      <c r="FA135">
        <v>0</v>
      </c>
      <c r="FB135">
        <v>1907.82</v>
      </c>
      <c r="FC135">
        <v>0</v>
      </c>
      <c r="FD135">
        <v>0</v>
      </c>
      <c r="FE135">
        <v>0</v>
      </c>
      <c r="FF135">
        <v>0</v>
      </c>
      <c r="FG135">
        <v>0</v>
      </c>
      <c r="FH135">
        <v>0</v>
      </c>
      <c r="FI135">
        <v>0</v>
      </c>
      <c r="FJ135">
        <v>0</v>
      </c>
      <c r="FK135">
        <v>0</v>
      </c>
      <c r="FL135">
        <v>0</v>
      </c>
      <c r="FM135">
        <v>11.39</v>
      </c>
      <c r="FN135">
        <v>21.62</v>
      </c>
      <c r="FO135">
        <v>2.4700000000000002</v>
      </c>
      <c r="FP135">
        <v>0</v>
      </c>
      <c r="FQ135">
        <v>31.29</v>
      </c>
      <c r="FR135">
        <v>0</v>
      </c>
      <c r="FT135">
        <v>6.74</v>
      </c>
      <c r="FU135">
        <v>24.74</v>
      </c>
      <c r="FV135">
        <v>38.78</v>
      </c>
      <c r="FW135">
        <v>1.33</v>
      </c>
      <c r="FX135">
        <v>138.36000000000001</v>
      </c>
      <c r="FY135">
        <v>0</v>
      </c>
      <c r="FZ135">
        <v>3.9638300000000002</v>
      </c>
      <c r="GA135">
        <v>8.9726299999999995E-2</v>
      </c>
      <c r="GB135">
        <v>0</v>
      </c>
      <c r="GC135">
        <v>6.7837900000000007E-2</v>
      </c>
      <c r="GD135">
        <v>0</v>
      </c>
      <c r="GF135">
        <v>0.30136400000000002</v>
      </c>
      <c r="GG135">
        <v>0.74732100000000001</v>
      </c>
      <c r="GH135">
        <v>1.54311</v>
      </c>
      <c r="GI135">
        <v>3.8198599999999999E-2</v>
      </c>
      <c r="GJ135">
        <v>6.7513899999999998</v>
      </c>
      <c r="GK135">
        <v>1029.96</v>
      </c>
      <c r="GL135">
        <v>5831.04</v>
      </c>
      <c r="GM135">
        <v>785.77200000000005</v>
      </c>
      <c r="GN135">
        <v>0</v>
      </c>
      <c r="GO135">
        <v>594.08600000000001</v>
      </c>
      <c r="GP135">
        <v>5894.96</v>
      </c>
      <c r="GQ135">
        <v>6547.68</v>
      </c>
      <c r="GR135">
        <v>10697.7</v>
      </c>
      <c r="GS135">
        <v>540.49900000000002</v>
      </c>
      <c r="GT135">
        <v>31921.7</v>
      </c>
      <c r="GU135">
        <v>857.13099999999997</v>
      </c>
      <c r="GV135">
        <v>0</v>
      </c>
      <c r="GW135">
        <v>0</v>
      </c>
      <c r="GX135">
        <v>0</v>
      </c>
      <c r="GY135">
        <v>1325.73</v>
      </c>
      <c r="GZ135">
        <v>0</v>
      </c>
      <c r="HA135">
        <v>291.12400000000002</v>
      </c>
      <c r="HB135">
        <v>0</v>
      </c>
      <c r="HC135">
        <v>0</v>
      </c>
      <c r="HD135">
        <v>2473.98</v>
      </c>
      <c r="HE135">
        <v>0</v>
      </c>
      <c r="HF135">
        <v>0</v>
      </c>
      <c r="HG135">
        <v>0</v>
      </c>
      <c r="HH135">
        <v>0</v>
      </c>
      <c r="HI135">
        <v>0</v>
      </c>
      <c r="HJ135">
        <v>0</v>
      </c>
      <c r="HK135">
        <v>0</v>
      </c>
      <c r="HL135">
        <v>0</v>
      </c>
      <c r="HM135">
        <v>0</v>
      </c>
      <c r="HN135">
        <v>0</v>
      </c>
      <c r="HO135">
        <v>25.89</v>
      </c>
      <c r="HP135">
        <v>54.47</v>
      </c>
      <c r="HQ135">
        <v>2.4700000000000002</v>
      </c>
      <c r="HR135">
        <v>0</v>
      </c>
      <c r="HS135">
        <v>33.54</v>
      </c>
      <c r="HT135">
        <v>19.850000000000001</v>
      </c>
      <c r="HU135">
        <v>27.63</v>
      </c>
      <c r="HV135">
        <v>34.69</v>
      </c>
      <c r="HW135">
        <v>1.57</v>
      </c>
      <c r="HX135">
        <v>200.11</v>
      </c>
      <c r="HY135">
        <v>0</v>
      </c>
      <c r="HZ135">
        <v>9.2231100000000001</v>
      </c>
      <c r="IA135">
        <v>8.9726299999999995E-2</v>
      </c>
      <c r="IB135">
        <v>0</v>
      </c>
      <c r="IC135">
        <v>6.7837900000000007E-2</v>
      </c>
      <c r="ID135">
        <v>0.92718</v>
      </c>
      <c r="IE135">
        <v>0.77117400000000003</v>
      </c>
      <c r="IF135">
        <v>1.42503</v>
      </c>
      <c r="IG135">
        <v>7.5326799999999999E-3</v>
      </c>
      <c r="IH135">
        <v>12.5116</v>
      </c>
      <c r="II135">
        <v>56.538400000000003</v>
      </c>
      <c r="IJ135">
        <v>0</v>
      </c>
      <c r="IK135">
        <v>57.008299999999998</v>
      </c>
    </row>
    <row r="136" spans="1:245" x14ac:dyDescent="0.25">
      <c r="A136" s="9">
        <v>42613.708865740744</v>
      </c>
      <c r="B136" t="s">
        <v>462</v>
      </c>
      <c r="C136" t="s">
        <v>808</v>
      </c>
      <c r="G136" t="s">
        <v>104</v>
      </c>
      <c r="H136" t="s">
        <v>105</v>
      </c>
      <c r="I136">
        <v>5.84</v>
      </c>
      <c r="J136">
        <v>54.658499999999997</v>
      </c>
      <c r="K136">
        <v>334.22899999999998</v>
      </c>
      <c r="L136">
        <v>1948.16</v>
      </c>
      <c r="M136">
        <v>785.77200000000005</v>
      </c>
      <c r="N136">
        <v>0</v>
      </c>
      <c r="O136">
        <v>0</v>
      </c>
      <c r="R136">
        <v>2033.7</v>
      </c>
      <c r="S136">
        <v>5481.89</v>
      </c>
      <c r="T136">
        <v>12062</v>
      </c>
      <c r="U136">
        <v>433.91399999999999</v>
      </c>
      <c r="V136">
        <v>23079.599999999999</v>
      </c>
      <c r="W136">
        <v>389.19499999999999</v>
      </c>
      <c r="X136">
        <v>0</v>
      </c>
      <c r="Y136">
        <v>0</v>
      </c>
      <c r="Z136">
        <v>0</v>
      </c>
      <c r="AA136">
        <v>681.08900000000006</v>
      </c>
      <c r="AB136">
        <v>0</v>
      </c>
      <c r="AC136">
        <v>287.95400000000001</v>
      </c>
      <c r="AD136">
        <v>0</v>
      </c>
      <c r="AE136">
        <v>0</v>
      </c>
      <c r="AF136">
        <v>1358.24</v>
      </c>
      <c r="AG136">
        <v>0</v>
      </c>
      <c r="AH136">
        <v>0</v>
      </c>
      <c r="AI136">
        <v>0</v>
      </c>
      <c r="AJ136">
        <v>0</v>
      </c>
      <c r="AK136">
        <v>0</v>
      </c>
      <c r="AL136">
        <v>0</v>
      </c>
      <c r="AM136">
        <v>0</v>
      </c>
      <c r="AN136">
        <v>0</v>
      </c>
      <c r="AO136">
        <v>0</v>
      </c>
      <c r="AP136">
        <v>0</v>
      </c>
      <c r="AQ136">
        <v>11.39</v>
      </c>
      <c r="AR136">
        <v>21.62</v>
      </c>
      <c r="AS136">
        <v>2.4700000000000002</v>
      </c>
      <c r="AT136">
        <v>0</v>
      </c>
      <c r="AU136">
        <v>16.34</v>
      </c>
      <c r="AV136">
        <v>0</v>
      </c>
      <c r="AX136">
        <v>6.74</v>
      </c>
      <c r="AY136">
        <v>24.74</v>
      </c>
      <c r="AZ136">
        <v>38.78</v>
      </c>
      <c r="BA136">
        <v>1.33</v>
      </c>
      <c r="BB136">
        <v>123.41</v>
      </c>
      <c r="BC136">
        <v>51.82</v>
      </c>
      <c r="BQ136">
        <v>325.666</v>
      </c>
      <c r="BR136">
        <v>2661.26</v>
      </c>
      <c r="BS136">
        <v>785.77200000000005</v>
      </c>
      <c r="BT136">
        <v>0</v>
      </c>
      <c r="BU136">
        <v>0</v>
      </c>
      <c r="BV136">
        <v>2033.7</v>
      </c>
      <c r="BW136">
        <v>5501.43</v>
      </c>
      <c r="BX136">
        <v>12062</v>
      </c>
      <c r="BY136">
        <v>433.91399999999999</v>
      </c>
      <c r="BZ136">
        <v>23803.7</v>
      </c>
      <c r="CA136">
        <v>379.22399999999999</v>
      </c>
      <c r="CB136">
        <v>0</v>
      </c>
      <c r="CC136">
        <v>0</v>
      </c>
      <c r="CD136">
        <v>0</v>
      </c>
      <c r="CE136">
        <v>681.08900000000006</v>
      </c>
      <c r="CF136">
        <v>0</v>
      </c>
      <c r="CG136">
        <v>287.95400000000001</v>
      </c>
      <c r="CH136">
        <v>0</v>
      </c>
      <c r="CI136">
        <v>0</v>
      </c>
      <c r="CJ136">
        <v>1348.27</v>
      </c>
      <c r="CK136">
        <v>0</v>
      </c>
      <c r="CL136">
        <v>0</v>
      </c>
      <c r="CM136">
        <v>0</v>
      </c>
      <c r="CN136">
        <v>0</v>
      </c>
      <c r="CO136">
        <v>0</v>
      </c>
      <c r="CP136">
        <v>0</v>
      </c>
      <c r="CQ136">
        <v>0</v>
      </c>
      <c r="CR136">
        <v>0</v>
      </c>
      <c r="CS136">
        <v>0</v>
      </c>
      <c r="CT136">
        <v>0</v>
      </c>
      <c r="CU136">
        <v>11.15</v>
      </c>
      <c r="CV136">
        <v>27.7</v>
      </c>
      <c r="CW136">
        <v>2.4700000000000002</v>
      </c>
      <c r="CX136">
        <v>0</v>
      </c>
      <c r="CY136">
        <v>16.34</v>
      </c>
      <c r="CZ136">
        <v>6.74</v>
      </c>
      <c r="DA136">
        <v>24.8</v>
      </c>
      <c r="DB136">
        <v>38.78</v>
      </c>
      <c r="DC136">
        <v>1.33</v>
      </c>
      <c r="DD136">
        <v>129.31</v>
      </c>
      <c r="DE136">
        <v>57.66</v>
      </c>
      <c r="DQ136" t="s">
        <v>716</v>
      </c>
      <c r="DR136" t="s">
        <v>717</v>
      </c>
      <c r="DS136" t="s">
        <v>22</v>
      </c>
      <c r="DT136">
        <v>0.97787500000000005</v>
      </c>
      <c r="DU136">
        <v>0.97598600000000002</v>
      </c>
      <c r="DV136">
        <v>4.5626800000000003</v>
      </c>
      <c r="DW136">
        <v>10.128299999999999</v>
      </c>
      <c r="EG136">
        <v>334.22899999999998</v>
      </c>
      <c r="EH136">
        <v>1948.16</v>
      </c>
      <c r="EI136">
        <v>785.77200000000005</v>
      </c>
      <c r="EJ136">
        <v>0</v>
      </c>
      <c r="EK136">
        <v>0</v>
      </c>
      <c r="EL136">
        <v>0</v>
      </c>
      <c r="EN136">
        <v>2033.7</v>
      </c>
      <c r="EO136">
        <v>5481.89</v>
      </c>
      <c r="EP136">
        <v>12062</v>
      </c>
      <c r="EQ136">
        <v>433.91399999999999</v>
      </c>
      <c r="ER136">
        <v>23079.599999999999</v>
      </c>
      <c r="ES136">
        <v>389.19499999999999</v>
      </c>
      <c r="ET136">
        <v>0</v>
      </c>
      <c r="EU136">
        <v>0</v>
      </c>
      <c r="EV136">
        <v>0</v>
      </c>
      <c r="EW136">
        <v>681.08900000000006</v>
      </c>
      <c r="EX136">
        <v>0</v>
      </c>
      <c r="EY136">
        <v>287.95400000000001</v>
      </c>
      <c r="EZ136">
        <v>0</v>
      </c>
      <c r="FA136">
        <v>0</v>
      </c>
      <c r="FB136">
        <v>1358.24</v>
      </c>
      <c r="FC136">
        <v>0</v>
      </c>
      <c r="FD136">
        <v>0</v>
      </c>
      <c r="FE136">
        <v>0</v>
      </c>
      <c r="FF136">
        <v>0</v>
      </c>
      <c r="FG136">
        <v>0</v>
      </c>
      <c r="FH136">
        <v>0</v>
      </c>
      <c r="FI136">
        <v>0</v>
      </c>
      <c r="FJ136">
        <v>0</v>
      </c>
      <c r="FK136">
        <v>0</v>
      </c>
      <c r="FL136">
        <v>0</v>
      </c>
      <c r="FM136">
        <v>11.39</v>
      </c>
      <c r="FN136">
        <v>21.62</v>
      </c>
      <c r="FO136">
        <v>2.4700000000000002</v>
      </c>
      <c r="FP136">
        <v>0</v>
      </c>
      <c r="FQ136">
        <v>16.34</v>
      </c>
      <c r="FR136">
        <v>0</v>
      </c>
      <c r="FT136">
        <v>6.74</v>
      </c>
      <c r="FU136">
        <v>24.74</v>
      </c>
      <c r="FV136">
        <v>38.78</v>
      </c>
      <c r="FW136">
        <v>1.33</v>
      </c>
      <c r="FX136">
        <v>123.41</v>
      </c>
      <c r="FY136">
        <v>0</v>
      </c>
      <c r="FZ136">
        <v>3.9638300000000002</v>
      </c>
      <c r="GA136">
        <v>8.9726299999999995E-2</v>
      </c>
      <c r="GB136">
        <v>0</v>
      </c>
      <c r="GC136">
        <v>0</v>
      </c>
      <c r="GD136">
        <v>0</v>
      </c>
      <c r="GF136">
        <v>0.30136400000000002</v>
      </c>
      <c r="GG136">
        <v>0.74732100000000001</v>
      </c>
      <c r="GH136">
        <v>1.54311</v>
      </c>
      <c r="GI136">
        <v>3.8198599999999999E-2</v>
      </c>
      <c r="GJ136">
        <v>6.6835500000000003</v>
      </c>
      <c r="GK136">
        <v>1029.96</v>
      </c>
      <c r="GL136">
        <v>5831.04</v>
      </c>
      <c r="GM136">
        <v>785.77200000000005</v>
      </c>
      <c r="GN136">
        <v>0</v>
      </c>
      <c r="GO136">
        <v>0</v>
      </c>
      <c r="GP136">
        <v>5894.96</v>
      </c>
      <c r="GQ136">
        <v>6547.68</v>
      </c>
      <c r="GR136">
        <v>10697.7</v>
      </c>
      <c r="GS136">
        <v>540.49900000000002</v>
      </c>
      <c r="GT136">
        <v>31327.7</v>
      </c>
      <c r="GU136">
        <v>857.13099999999997</v>
      </c>
      <c r="GV136">
        <v>0</v>
      </c>
      <c r="GW136">
        <v>0</v>
      </c>
      <c r="GX136">
        <v>0</v>
      </c>
      <c r="GY136">
        <v>992.93100000000004</v>
      </c>
      <c r="GZ136">
        <v>0</v>
      </c>
      <c r="HA136">
        <v>291.12400000000002</v>
      </c>
      <c r="HB136">
        <v>0</v>
      </c>
      <c r="HC136">
        <v>0</v>
      </c>
      <c r="HD136">
        <v>2141.19</v>
      </c>
      <c r="HE136">
        <v>0</v>
      </c>
      <c r="HF136">
        <v>0</v>
      </c>
      <c r="HG136">
        <v>0</v>
      </c>
      <c r="HH136">
        <v>0</v>
      </c>
      <c r="HI136">
        <v>0</v>
      </c>
      <c r="HJ136">
        <v>0</v>
      </c>
      <c r="HK136">
        <v>0</v>
      </c>
      <c r="HL136">
        <v>0</v>
      </c>
      <c r="HM136">
        <v>0</v>
      </c>
      <c r="HN136">
        <v>0</v>
      </c>
      <c r="HO136">
        <v>25.89</v>
      </c>
      <c r="HP136">
        <v>54.47</v>
      </c>
      <c r="HQ136">
        <v>2.4700000000000002</v>
      </c>
      <c r="HR136">
        <v>0</v>
      </c>
      <c r="HS136">
        <v>23.82</v>
      </c>
      <c r="HT136">
        <v>19.850000000000001</v>
      </c>
      <c r="HU136">
        <v>27.63</v>
      </c>
      <c r="HV136">
        <v>34.69</v>
      </c>
      <c r="HW136">
        <v>1.57</v>
      </c>
      <c r="HX136">
        <v>190.39</v>
      </c>
      <c r="HY136">
        <v>0</v>
      </c>
      <c r="HZ136">
        <v>9.2231100000000001</v>
      </c>
      <c r="IA136">
        <v>8.9726299999999995E-2</v>
      </c>
      <c r="IB136">
        <v>0</v>
      </c>
      <c r="IC136">
        <v>0</v>
      </c>
      <c r="ID136">
        <v>0.92718</v>
      </c>
      <c r="IE136">
        <v>0.77117400000000003</v>
      </c>
      <c r="IF136">
        <v>1.42503</v>
      </c>
      <c r="IG136">
        <v>7.5326799999999999E-3</v>
      </c>
      <c r="IH136">
        <v>12.4438</v>
      </c>
      <c r="II136">
        <v>54.658499999999997</v>
      </c>
      <c r="IJ136">
        <v>0</v>
      </c>
      <c r="IK136">
        <v>57.271700000000003</v>
      </c>
    </row>
    <row r="137" spans="1:245" x14ac:dyDescent="0.25">
      <c r="A137" s="9">
        <v>42613.708865740744</v>
      </c>
      <c r="B137" t="s">
        <v>508</v>
      </c>
      <c r="C137" t="s">
        <v>808</v>
      </c>
      <c r="G137" t="s">
        <v>104</v>
      </c>
      <c r="H137" t="s">
        <v>105</v>
      </c>
      <c r="I137">
        <v>5.84</v>
      </c>
      <c r="J137">
        <v>53.665700000000001</v>
      </c>
      <c r="K137">
        <v>334.22899999999998</v>
      </c>
      <c r="L137">
        <v>1948.16</v>
      </c>
      <c r="M137">
        <v>785.77200000000005</v>
      </c>
      <c r="N137">
        <v>0</v>
      </c>
      <c r="O137">
        <v>594.08600000000001</v>
      </c>
      <c r="R137">
        <v>2033.7</v>
      </c>
      <c r="S137">
        <v>5481.89</v>
      </c>
      <c r="T137">
        <v>12062</v>
      </c>
      <c r="U137">
        <v>433.91399999999999</v>
      </c>
      <c r="V137">
        <v>23673.7</v>
      </c>
      <c r="W137">
        <v>389.19499999999999</v>
      </c>
      <c r="X137">
        <v>0</v>
      </c>
      <c r="Y137">
        <v>0</v>
      </c>
      <c r="Z137">
        <v>0</v>
      </c>
      <c r="AA137">
        <v>895.19600000000003</v>
      </c>
      <c r="AB137">
        <v>0</v>
      </c>
      <c r="AC137">
        <v>287.95400000000001</v>
      </c>
      <c r="AD137">
        <v>0</v>
      </c>
      <c r="AE137">
        <v>0</v>
      </c>
      <c r="AF137">
        <v>1572.35</v>
      </c>
      <c r="AG137">
        <v>0</v>
      </c>
      <c r="AH137">
        <v>0</v>
      </c>
      <c r="AI137">
        <v>0</v>
      </c>
      <c r="AJ137">
        <v>0</v>
      </c>
      <c r="AK137">
        <v>0</v>
      </c>
      <c r="AL137">
        <v>0</v>
      </c>
      <c r="AM137">
        <v>0</v>
      </c>
      <c r="AN137">
        <v>0</v>
      </c>
      <c r="AO137">
        <v>0</v>
      </c>
      <c r="AP137">
        <v>0</v>
      </c>
      <c r="AQ137">
        <v>11.39</v>
      </c>
      <c r="AR137">
        <v>21.62</v>
      </c>
      <c r="AS137">
        <v>2.4700000000000002</v>
      </c>
      <c r="AT137">
        <v>0</v>
      </c>
      <c r="AU137">
        <v>23.28</v>
      </c>
      <c r="AV137">
        <v>0</v>
      </c>
      <c r="AX137">
        <v>6.74</v>
      </c>
      <c r="AY137">
        <v>24.74</v>
      </c>
      <c r="AZ137">
        <v>38.78</v>
      </c>
      <c r="BA137">
        <v>1.33</v>
      </c>
      <c r="BB137">
        <v>130.35</v>
      </c>
      <c r="BC137">
        <v>58.76</v>
      </c>
      <c r="BQ137">
        <v>325.666</v>
      </c>
      <c r="BR137">
        <v>2661.26</v>
      </c>
      <c r="BS137">
        <v>785.77200000000005</v>
      </c>
      <c r="BT137">
        <v>0</v>
      </c>
      <c r="BU137">
        <v>594.08600000000001</v>
      </c>
      <c r="BV137">
        <v>2033.7</v>
      </c>
      <c r="BW137">
        <v>5501.43</v>
      </c>
      <c r="BX137">
        <v>12062</v>
      </c>
      <c r="BY137">
        <v>433.91399999999999</v>
      </c>
      <c r="BZ137">
        <v>24397.8</v>
      </c>
      <c r="CA137">
        <v>379.22399999999999</v>
      </c>
      <c r="CB137">
        <v>0</v>
      </c>
      <c r="CC137">
        <v>0</v>
      </c>
      <c r="CD137">
        <v>0</v>
      </c>
      <c r="CE137">
        <v>895.19600000000003</v>
      </c>
      <c r="CF137">
        <v>0</v>
      </c>
      <c r="CG137">
        <v>287.95400000000001</v>
      </c>
      <c r="CH137">
        <v>0</v>
      </c>
      <c r="CI137">
        <v>0</v>
      </c>
      <c r="CJ137">
        <v>1562.37</v>
      </c>
      <c r="CK137">
        <v>0</v>
      </c>
      <c r="CL137">
        <v>0</v>
      </c>
      <c r="CM137">
        <v>0</v>
      </c>
      <c r="CN137">
        <v>0</v>
      </c>
      <c r="CO137">
        <v>0</v>
      </c>
      <c r="CP137">
        <v>0</v>
      </c>
      <c r="CQ137">
        <v>0</v>
      </c>
      <c r="CR137">
        <v>0</v>
      </c>
      <c r="CS137">
        <v>0</v>
      </c>
      <c r="CT137">
        <v>0</v>
      </c>
      <c r="CU137">
        <v>11.15</v>
      </c>
      <c r="CV137">
        <v>27.7</v>
      </c>
      <c r="CW137">
        <v>2.4700000000000002</v>
      </c>
      <c r="CX137">
        <v>0</v>
      </c>
      <c r="CY137">
        <v>23.28</v>
      </c>
      <c r="CZ137">
        <v>6.74</v>
      </c>
      <c r="DA137">
        <v>24.8</v>
      </c>
      <c r="DB137">
        <v>38.78</v>
      </c>
      <c r="DC137">
        <v>1.33</v>
      </c>
      <c r="DD137">
        <v>136.25</v>
      </c>
      <c r="DE137">
        <v>64.599999999999994</v>
      </c>
      <c r="DQ137" t="s">
        <v>716</v>
      </c>
      <c r="DR137" t="s">
        <v>717</v>
      </c>
      <c r="DS137" t="s">
        <v>22</v>
      </c>
      <c r="DT137">
        <v>0.97787500000000005</v>
      </c>
      <c r="DU137">
        <v>0.97598600000000002</v>
      </c>
      <c r="DV137">
        <v>4.3302699999999996</v>
      </c>
      <c r="DW137">
        <v>9.0402400000000007</v>
      </c>
      <c r="EG137">
        <v>334.22899999999998</v>
      </c>
      <c r="EH137">
        <v>1948.16</v>
      </c>
      <c r="EI137">
        <v>785.77200000000005</v>
      </c>
      <c r="EJ137">
        <v>0</v>
      </c>
      <c r="EK137">
        <v>594.08600000000001</v>
      </c>
      <c r="EL137">
        <v>0</v>
      </c>
      <c r="EN137">
        <v>2033.7</v>
      </c>
      <c r="EO137">
        <v>5481.89</v>
      </c>
      <c r="EP137">
        <v>12062</v>
      </c>
      <c r="EQ137">
        <v>433.91399999999999</v>
      </c>
      <c r="ER137">
        <v>23673.7</v>
      </c>
      <c r="ES137">
        <v>389.19499999999999</v>
      </c>
      <c r="ET137">
        <v>0</v>
      </c>
      <c r="EU137">
        <v>0</v>
      </c>
      <c r="EV137">
        <v>0</v>
      </c>
      <c r="EW137">
        <v>895.19600000000003</v>
      </c>
      <c r="EX137">
        <v>0</v>
      </c>
      <c r="EY137">
        <v>287.95400000000001</v>
      </c>
      <c r="EZ137">
        <v>0</v>
      </c>
      <c r="FA137">
        <v>0</v>
      </c>
      <c r="FB137">
        <v>1572.35</v>
      </c>
      <c r="FC137">
        <v>0</v>
      </c>
      <c r="FD137">
        <v>0</v>
      </c>
      <c r="FE137">
        <v>0</v>
      </c>
      <c r="FF137">
        <v>0</v>
      </c>
      <c r="FG137">
        <v>0</v>
      </c>
      <c r="FH137">
        <v>0</v>
      </c>
      <c r="FI137">
        <v>0</v>
      </c>
      <c r="FJ137">
        <v>0</v>
      </c>
      <c r="FK137">
        <v>0</v>
      </c>
      <c r="FL137">
        <v>0</v>
      </c>
      <c r="FM137">
        <v>11.39</v>
      </c>
      <c r="FN137">
        <v>21.62</v>
      </c>
      <c r="FO137">
        <v>2.4700000000000002</v>
      </c>
      <c r="FP137">
        <v>0</v>
      </c>
      <c r="FQ137">
        <v>23.28</v>
      </c>
      <c r="FR137">
        <v>0</v>
      </c>
      <c r="FT137">
        <v>6.74</v>
      </c>
      <c r="FU137">
        <v>24.74</v>
      </c>
      <c r="FV137">
        <v>38.78</v>
      </c>
      <c r="FW137">
        <v>1.33</v>
      </c>
      <c r="FX137">
        <v>130.35</v>
      </c>
      <c r="FY137">
        <v>0</v>
      </c>
      <c r="FZ137">
        <v>3.9638300000000002</v>
      </c>
      <c r="GA137">
        <v>8.9726299999999995E-2</v>
      </c>
      <c r="GB137">
        <v>0</v>
      </c>
      <c r="GC137">
        <v>6.7837900000000007E-2</v>
      </c>
      <c r="GD137">
        <v>0</v>
      </c>
      <c r="GF137">
        <v>0.30136400000000002</v>
      </c>
      <c r="GG137">
        <v>0.74732100000000001</v>
      </c>
      <c r="GH137">
        <v>1.54311</v>
      </c>
      <c r="GI137">
        <v>3.8198599999999999E-2</v>
      </c>
      <c r="GJ137">
        <v>6.7513899999999998</v>
      </c>
      <c r="GK137">
        <v>1029.96</v>
      </c>
      <c r="GL137">
        <v>5831.04</v>
      </c>
      <c r="GM137">
        <v>785.77200000000005</v>
      </c>
      <c r="GN137">
        <v>0</v>
      </c>
      <c r="GO137">
        <v>594.08600000000001</v>
      </c>
      <c r="GP137">
        <v>5894.96</v>
      </c>
      <c r="GQ137">
        <v>6547.68</v>
      </c>
      <c r="GR137">
        <v>10697.7</v>
      </c>
      <c r="GS137">
        <v>540.49900000000002</v>
      </c>
      <c r="GT137">
        <v>31921.7</v>
      </c>
      <c r="GU137">
        <v>857.13099999999997</v>
      </c>
      <c r="GV137">
        <v>0</v>
      </c>
      <c r="GW137">
        <v>0</v>
      </c>
      <c r="GX137">
        <v>0</v>
      </c>
      <c r="GY137">
        <v>1288.5</v>
      </c>
      <c r="GZ137">
        <v>0</v>
      </c>
      <c r="HA137">
        <v>291.12400000000002</v>
      </c>
      <c r="HB137">
        <v>0</v>
      </c>
      <c r="HC137">
        <v>0</v>
      </c>
      <c r="HD137">
        <v>2436.75</v>
      </c>
      <c r="HE137">
        <v>0</v>
      </c>
      <c r="HF137">
        <v>0</v>
      </c>
      <c r="HG137">
        <v>0</v>
      </c>
      <c r="HH137">
        <v>0</v>
      </c>
      <c r="HI137">
        <v>0</v>
      </c>
      <c r="HJ137">
        <v>0</v>
      </c>
      <c r="HK137">
        <v>0</v>
      </c>
      <c r="HL137">
        <v>0</v>
      </c>
      <c r="HM137">
        <v>0</v>
      </c>
      <c r="HN137">
        <v>0</v>
      </c>
      <c r="HO137">
        <v>25.89</v>
      </c>
      <c r="HP137">
        <v>54.47</v>
      </c>
      <c r="HQ137">
        <v>2.4700000000000002</v>
      </c>
      <c r="HR137">
        <v>0</v>
      </c>
      <c r="HS137">
        <v>32.700000000000003</v>
      </c>
      <c r="HT137">
        <v>19.850000000000001</v>
      </c>
      <c r="HU137">
        <v>27.63</v>
      </c>
      <c r="HV137">
        <v>34.69</v>
      </c>
      <c r="HW137">
        <v>1.57</v>
      </c>
      <c r="HX137">
        <v>199.27</v>
      </c>
      <c r="HY137">
        <v>0</v>
      </c>
      <c r="HZ137">
        <v>9.2231100000000001</v>
      </c>
      <c r="IA137">
        <v>8.9726299999999995E-2</v>
      </c>
      <c r="IB137">
        <v>0</v>
      </c>
      <c r="IC137">
        <v>6.7837900000000007E-2</v>
      </c>
      <c r="ID137">
        <v>0.92718</v>
      </c>
      <c r="IE137">
        <v>0.77117400000000003</v>
      </c>
      <c r="IF137">
        <v>1.42503</v>
      </c>
      <c r="IG137">
        <v>7.5326799999999999E-3</v>
      </c>
      <c r="IH137">
        <v>12.5116</v>
      </c>
      <c r="II137">
        <v>53.665700000000001</v>
      </c>
      <c r="IJ137">
        <v>0</v>
      </c>
      <c r="IK137">
        <v>56.094700000000003</v>
      </c>
    </row>
    <row r="138" spans="1:245" x14ac:dyDescent="0.25">
      <c r="A138" s="9">
        <v>42613.708865740744</v>
      </c>
      <c r="B138" t="s">
        <v>463</v>
      </c>
      <c r="C138" t="s">
        <v>808</v>
      </c>
      <c r="G138" t="s">
        <v>104</v>
      </c>
      <c r="H138" t="s">
        <v>105</v>
      </c>
      <c r="I138">
        <v>5.16</v>
      </c>
      <c r="J138">
        <v>55.132599999999996</v>
      </c>
      <c r="K138">
        <v>334.22899999999998</v>
      </c>
      <c r="L138">
        <v>1948.16</v>
      </c>
      <c r="M138">
        <v>785.77200000000005</v>
      </c>
      <c r="N138">
        <v>0</v>
      </c>
      <c r="O138">
        <v>0</v>
      </c>
      <c r="R138">
        <v>2033.7</v>
      </c>
      <c r="S138">
        <v>5481.89</v>
      </c>
      <c r="T138">
        <v>12062</v>
      </c>
      <c r="U138">
        <v>433.91399999999999</v>
      </c>
      <c r="V138">
        <v>23079.599999999999</v>
      </c>
      <c r="W138">
        <v>389.19499999999999</v>
      </c>
      <c r="X138">
        <v>0</v>
      </c>
      <c r="Y138">
        <v>0</v>
      </c>
      <c r="Z138">
        <v>0</v>
      </c>
      <c r="AA138">
        <v>946.64300000000003</v>
      </c>
      <c r="AB138">
        <v>0</v>
      </c>
      <c r="AC138">
        <v>287.95400000000001</v>
      </c>
      <c r="AD138">
        <v>0</v>
      </c>
      <c r="AE138">
        <v>0</v>
      </c>
      <c r="AF138">
        <v>1623.79</v>
      </c>
      <c r="AG138">
        <v>0</v>
      </c>
      <c r="AH138">
        <v>0</v>
      </c>
      <c r="AI138">
        <v>0</v>
      </c>
      <c r="AJ138">
        <v>0</v>
      </c>
      <c r="AK138">
        <v>0</v>
      </c>
      <c r="AL138">
        <v>0</v>
      </c>
      <c r="AM138">
        <v>0</v>
      </c>
      <c r="AN138">
        <v>0</v>
      </c>
      <c r="AO138">
        <v>0</v>
      </c>
      <c r="AP138">
        <v>0</v>
      </c>
      <c r="AQ138">
        <v>11.39</v>
      </c>
      <c r="AR138">
        <v>21.62</v>
      </c>
      <c r="AS138">
        <v>2.4700000000000002</v>
      </c>
      <c r="AT138">
        <v>0</v>
      </c>
      <c r="AU138">
        <v>22.66</v>
      </c>
      <c r="AV138">
        <v>0</v>
      </c>
      <c r="AX138">
        <v>6.74</v>
      </c>
      <c r="AY138">
        <v>24.74</v>
      </c>
      <c r="AZ138">
        <v>38.78</v>
      </c>
      <c r="BA138">
        <v>1.33</v>
      </c>
      <c r="BB138">
        <v>129.72999999999999</v>
      </c>
      <c r="BC138">
        <v>58.14</v>
      </c>
      <c r="BQ138">
        <v>325.666</v>
      </c>
      <c r="BR138">
        <v>2661.26</v>
      </c>
      <c r="BS138">
        <v>785.77200000000005</v>
      </c>
      <c r="BT138">
        <v>0</v>
      </c>
      <c r="BU138">
        <v>0</v>
      </c>
      <c r="BV138">
        <v>2033.7</v>
      </c>
      <c r="BW138">
        <v>5501.43</v>
      </c>
      <c r="BX138">
        <v>12062</v>
      </c>
      <c r="BY138">
        <v>433.91399999999999</v>
      </c>
      <c r="BZ138">
        <v>23803.7</v>
      </c>
      <c r="CA138">
        <v>379.22399999999999</v>
      </c>
      <c r="CB138">
        <v>0</v>
      </c>
      <c r="CC138">
        <v>0</v>
      </c>
      <c r="CD138">
        <v>0</v>
      </c>
      <c r="CE138">
        <v>918.17200000000003</v>
      </c>
      <c r="CF138">
        <v>0</v>
      </c>
      <c r="CG138">
        <v>287.95400000000001</v>
      </c>
      <c r="CH138">
        <v>0</v>
      </c>
      <c r="CI138">
        <v>0</v>
      </c>
      <c r="CJ138">
        <v>1585.35</v>
      </c>
      <c r="CK138">
        <v>0</v>
      </c>
      <c r="CL138">
        <v>0</v>
      </c>
      <c r="CM138">
        <v>0</v>
      </c>
      <c r="CN138">
        <v>0</v>
      </c>
      <c r="CO138">
        <v>0</v>
      </c>
      <c r="CP138">
        <v>0</v>
      </c>
      <c r="CQ138">
        <v>0</v>
      </c>
      <c r="CR138">
        <v>0</v>
      </c>
      <c r="CS138">
        <v>0</v>
      </c>
      <c r="CT138">
        <v>0</v>
      </c>
      <c r="CU138">
        <v>11.15</v>
      </c>
      <c r="CV138">
        <v>27.7</v>
      </c>
      <c r="CW138">
        <v>2.4700000000000002</v>
      </c>
      <c r="CX138">
        <v>0</v>
      </c>
      <c r="CY138">
        <v>21.98</v>
      </c>
      <c r="CZ138">
        <v>6.74</v>
      </c>
      <c r="DA138">
        <v>24.8</v>
      </c>
      <c r="DB138">
        <v>38.78</v>
      </c>
      <c r="DC138">
        <v>1.33</v>
      </c>
      <c r="DD138">
        <v>134.94999999999999</v>
      </c>
      <c r="DE138">
        <v>63.3</v>
      </c>
      <c r="DQ138" t="s">
        <v>716</v>
      </c>
      <c r="DR138" t="s">
        <v>717</v>
      </c>
      <c r="DS138" t="s">
        <v>22</v>
      </c>
      <c r="DT138">
        <v>0.97787500000000005</v>
      </c>
      <c r="DU138">
        <v>0.97598600000000002</v>
      </c>
      <c r="DV138">
        <v>3.8681000000000001</v>
      </c>
      <c r="DW138">
        <v>8.1516599999999997</v>
      </c>
      <c r="EG138">
        <v>334.22899999999998</v>
      </c>
      <c r="EH138">
        <v>1948.16</v>
      </c>
      <c r="EI138">
        <v>785.77200000000005</v>
      </c>
      <c r="EJ138">
        <v>0</v>
      </c>
      <c r="EK138">
        <v>0</v>
      </c>
      <c r="EL138">
        <v>0</v>
      </c>
      <c r="EN138">
        <v>2033.7</v>
      </c>
      <c r="EO138">
        <v>5481.89</v>
      </c>
      <c r="EP138">
        <v>12062</v>
      </c>
      <c r="EQ138">
        <v>433.91399999999999</v>
      </c>
      <c r="ER138">
        <v>23079.599999999999</v>
      </c>
      <c r="ES138">
        <v>389.19499999999999</v>
      </c>
      <c r="ET138">
        <v>0</v>
      </c>
      <c r="EU138">
        <v>0</v>
      </c>
      <c r="EV138">
        <v>0</v>
      </c>
      <c r="EW138">
        <v>946.64300000000003</v>
      </c>
      <c r="EX138">
        <v>0</v>
      </c>
      <c r="EY138">
        <v>287.95400000000001</v>
      </c>
      <c r="EZ138">
        <v>0</v>
      </c>
      <c r="FA138">
        <v>0</v>
      </c>
      <c r="FB138">
        <v>1623.79</v>
      </c>
      <c r="FC138">
        <v>0</v>
      </c>
      <c r="FD138">
        <v>0</v>
      </c>
      <c r="FE138">
        <v>0</v>
      </c>
      <c r="FF138">
        <v>0</v>
      </c>
      <c r="FG138">
        <v>0</v>
      </c>
      <c r="FH138">
        <v>0</v>
      </c>
      <c r="FI138">
        <v>0</v>
      </c>
      <c r="FJ138">
        <v>0</v>
      </c>
      <c r="FK138">
        <v>0</v>
      </c>
      <c r="FL138">
        <v>0</v>
      </c>
      <c r="FM138">
        <v>11.39</v>
      </c>
      <c r="FN138">
        <v>21.62</v>
      </c>
      <c r="FO138">
        <v>2.4700000000000002</v>
      </c>
      <c r="FP138">
        <v>0</v>
      </c>
      <c r="FQ138">
        <v>22.66</v>
      </c>
      <c r="FR138">
        <v>0</v>
      </c>
      <c r="FT138">
        <v>6.74</v>
      </c>
      <c r="FU138">
        <v>24.74</v>
      </c>
      <c r="FV138">
        <v>38.78</v>
      </c>
      <c r="FW138">
        <v>1.33</v>
      </c>
      <c r="FX138">
        <v>129.72999999999999</v>
      </c>
      <c r="FY138">
        <v>0</v>
      </c>
      <c r="FZ138">
        <v>3.9638300000000002</v>
      </c>
      <c r="GA138">
        <v>8.9726299999999995E-2</v>
      </c>
      <c r="GB138">
        <v>0</v>
      </c>
      <c r="GC138">
        <v>0</v>
      </c>
      <c r="GD138">
        <v>0</v>
      </c>
      <c r="GF138">
        <v>0.30136400000000002</v>
      </c>
      <c r="GG138">
        <v>0.74732100000000001</v>
      </c>
      <c r="GH138">
        <v>1.54311</v>
      </c>
      <c r="GI138">
        <v>3.8198599999999999E-2</v>
      </c>
      <c r="GJ138">
        <v>6.6835500000000003</v>
      </c>
      <c r="GK138">
        <v>1029.96</v>
      </c>
      <c r="GL138">
        <v>5831.04</v>
      </c>
      <c r="GM138">
        <v>785.77200000000005</v>
      </c>
      <c r="GN138">
        <v>0</v>
      </c>
      <c r="GO138">
        <v>0</v>
      </c>
      <c r="GP138">
        <v>5894.96</v>
      </c>
      <c r="GQ138">
        <v>6547.68</v>
      </c>
      <c r="GR138">
        <v>10697.7</v>
      </c>
      <c r="GS138">
        <v>540.49900000000002</v>
      </c>
      <c r="GT138">
        <v>31327.7</v>
      </c>
      <c r="GU138">
        <v>857.13099999999997</v>
      </c>
      <c r="GV138">
        <v>0</v>
      </c>
      <c r="GW138">
        <v>0</v>
      </c>
      <c r="GX138">
        <v>0</v>
      </c>
      <c r="GY138">
        <v>1177.2</v>
      </c>
      <c r="GZ138">
        <v>0</v>
      </c>
      <c r="HA138">
        <v>291.12400000000002</v>
      </c>
      <c r="HB138">
        <v>0</v>
      </c>
      <c r="HC138">
        <v>0</v>
      </c>
      <c r="HD138">
        <v>2325.4499999999998</v>
      </c>
      <c r="HE138">
        <v>0</v>
      </c>
      <c r="HF138">
        <v>0</v>
      </c>
      <c r="HG138">
        <v>0</v>
      </c>
      <c r="HH138">
        <v>0</v>
      </c>
      <c r="HI138">
        <v>0</v>
      </c>
      <c r="HJ138">
        <v>0</v>
      </c>
      <c r="HK138">
        <v>0</v>
      </c>
      <c r="HL138">
        <v>0</v>
      </c>
      <c r="HM138">
        <v>0</v>
      </c>
      <c r="HN138">
        <v>0</v>
      </c>
      <c r="HO138">
        <v>25.89</v>
      </c>
      <c r="HP138">
        <v>54.47</v>
      </c>
      <c r="HQ138">
        <v>2.4700000000000002</v>
      </c>
      <c r="HR138">
        <v>0</v>
      </c>
      <c r="HS138">
        <v>28.2</v>
      </c>
      <c r="HT138">
        <v>19.850000000000001</v>
      </c>
      <c r="HU138">
        <v>27.63</v>
      </c>
      <c r="HV138">
        <v>34.69</v>
      </c>
      <c r="HW138">
        <v>1.57</v>
      </c>
      <c r="HX138">
        <v>194.77</v>
      </c>
      <c r="HY138">
        <v>0</v>
      </c>
      <c r="HZ138">
        <v>9.2231100000000001</v>
      </c>
      <c r="IA138">
        <v>8.9726299999999995E-2</v>
      </c>
      <c r="IB138">
        <v>0</v>
      </c>
      <c r="IC138">
        <v>0</v>
      </c>
      <c r="ID138">
        <v>0.92718</v>
      </c>
      <c r="IE138">
        <v>0.77117400000000003</v>
      </c>
      <c r="IF138">
        <v>1.42503</v>
      </c>
      <c r="IG138">
        <v>7.5326799999999999E-3</v>
      </c>
      <c r="IH138">
        <v>12.4438</v>
      </c>
      <c r="II138">
        <v>55.132599999999996</v>
      </c>
      <c r="IJ138">
        <v>0</v>
      </c>
      <c r="IK138">
        <v>57.350999999999999</v>
      </c>
    </row>
    <row r="139" spans="1:245" x14ac:dyDescent="0.25">
      <c r="A139" s="9">
        <v>42613.709143518521</v>
      </c>
      <c r="B139" t="s">
        <v>509</v>
      </c>
      <c r="C139" t="s">
        <v>808</v>
      </c>
      <c r="G139" t="s">
        <v>104</v>
      </c>
      <c r="H139" t="s">
        <v>105</v>
      </c>
      <c r="I139">
        <v>5.1700100000000004</v>
      </c>
      <c r="J139">
        <v>54.196599999999997</v>
      </c>
      <c r="K139">
        <v>334.22899999999998</v>
      </c>
      <c r="L139">
        <v>1948.16</v>
      </c>
      <c r="M139">
        <v>785.77200000000005</v>
      </c>
      <c r="N139">
        <v>0</v>
      </c>
      <c r="O139">
        <v>594.08600000000001</v>
      </c>
      <c r="R139">
        <v>2033.7</v>
      </c>
      <c r="S139">
        <v>5481.89</v>
      </c>
      <c r="T139">
        <v>12062</v>
      </c>
      <c r="U139">
        <v>433.91399999999999</v>
      </c>
      <c r="V139">
        <v>23673.7</v>
      </c>
      <c r="W139">
        <v>389.19499999999999</v>
      </c>
      <c r="X139">
        <v>0</v>
      </c>
      <c r="Y139">
        <v>0</v>
      </c>
      <c r="Z139">
        <v>0</v>
      </c>
      <c r="AA139">
        <v>1166.0999999999999</v>
      </c>
      <c r="AB139">
        <v>0</v>
      </c>
      <c r="AC139">
        <v>287.95400000000001</v>
      </c>
      <c r="AD139">
        <v>0</v>
      </c>
      <c r="AE139">
        <v>0</v>
      </c>
      <c r="AF139">
        <v>1843.25</v>
      </c>
      <c r="AG139">
        <v>0</v>
      </c>
      <c r="AH139">
        <v>0</v>
      </c>
      <c r="AI139">
        <v>0</v>
      </c>
      <c r="AJ139">
        <v>0</v>
      </c>
      <c r="AK139">
        <v>0</v>
      </c>
      <c r="AL139">
        <v>0</v>
      </c>
      <c r="AM139">
        <v>0</v>
      </c>
      <c r="AN139">
        <v>0</v>
      </c>
      <c r="AO139">
        <v>0</v>
      </c>
      <c r="AP139">
        <v>0</v>
      </c>
      <c r="AQ139">
        <v>11.39</v>
      </c>
      <c r="AR139">
        <v>21.62</v>
      </c>
      <c r="AS139">
        <v>2.4700000000000002</v>
      </c>
      <c r="AT139">
        <v>0</v>
      </c>
      <c r="AU139">
        <v>29.73</v>
      </c>
      <c r="AV139">
        <v>0</v>
      </c>
      <c r="AX139">
        <v>6.74</v>
      </c>
      <c r="AY139">
        <v>24.74</v>
      </c>
      <c r="AZ139">
        <v>38.78</v>
      </c>
      <c r="BA139">
        <v>1.33</v>
      </c>
      <c r="BB139">
        <v>136.80000000000001</v>
      </c>
      <c r="BC139">
        <v>65.209999999999994</v>
      </c>
      <c r="BQ139">
        <v>325.666</v>
      </c>
      <c r="BR139">
        <v>2661.26</v>
      </c>
      <c r="BS139">
        <v>785.77200000000005</v>
      </c>
      <c r="BT139">
        <v>0</v>
      </c>
      <c r="BU139">
        <v>594.08600000000001</v>
      </c>
      <c r="BV139">
        <v>2033.7</v>
      </c>
      <c r="BW139">
        <v>5501.43</v>
      </c>
      <c r="BX139">
        <v>12062</v>
      </c>
      <c r="BY139">
        <v>433.91399999999999</v>
      </c>
      <c r="BZ139">
        <v>24397.8</v>
      </c>
      <c r="CA139">
        <v>379.22399999999999</v>
      </c>
      <c r="CB139">
        <v>0</v>
      </c>
      <c r="CC139">
        <v>0</v>
      </c>
      <c r="CD139">
        <v>0</v>
      </c>
      <c r="CE139">
        <v>1137.6300000000001</v>
      </c>
      <c r="CF139">
        <v>0</v>
      </c>
      <c r="CG139">
        <v>287.95400000000001</v>
      </c>
      <c r="CH139">
        <v>0</v>
      </c>
      <c r="CI139">
        <v>0</v>
      </c>
      <c r="CJ139">
        <v>1804.81</v>
      </c>
      <c r="CK139">
        <v>0</v>
      </c>
      <c r="CL139">
        <v>0</v>
      </c>
      <c r="CM139">
        <v>0</v>
      </c>
      <c r="CN139">
        <v>0</v>
      </c>
      <c r="CO139">
        <v>0</v>
      </c>
      <c r="CP139">
        <v>0</v>
      </c>
      <c r="CQ139">
        <v>0</v>
      </c>
      <c r="CR139">
        <v>0</v>
      </c>
      <c r="CS139">
        <v>0</v>
      </c>
      <c r="CT139">
        <v>0</v>
      </c>
      <c r="CU139">
        <v>11.15</v>
      </c>
      <c r="CV139">
        <v>27.7</v>
      </c>
      <c r="CW139">
        <v>2.4700000000000002</v>
      </c>
      <c r="CX139">
        <v>0</v>
      </c>
      <c r="CY139">
        <v>29.06</v>
      </c>
      <c r="CZ139">
        <v>6.74</v>
      </c>
      <c r="DA139">
        <v>24.8</v>
      </c>
      <c r="DB139">
        <v>38.78</v>
      </c>
      <c r="DC139">
        <v>1.33</v>
      </c>
      <c r="DD139">
        <v>142.03</v>
      </c>
      <c r="DE139">
        <v>70.38</v>
      </c>
      <c r="DQ139" t="s">
        <v>716</v>
      </c>
      <c r="DR139" t="s">
        <v>717</v>
      </c>
      <c r="DS139" t="s">
        <v>22</v>
      </c>
      <c r="DT139">
        <v>0.97787500000000005</v>
      </c>
      <c r="DU139">
        <v>0.97598600000000002</v>
      </c>
      <c r="DV139">
        <v>3.6823199999999998</v>
      </c>
      <c r="DW139">
        <v>7.3458399999999999</v>
      </c>
      <c r="EG139">
        <v>334.22899999999998</v>
      </c>
      <c r="EH139">
        <v>1948.16</v>
      </c>
      <c r="EI139">
        <v>785.77200000000005</v>
      </c>
      <c r="EJ139">
        <v>0</v>
      </c>
      <c r="EK139">
        <v>594.08600000000001</v>
      </c>
      <c r="EL139">
        <v>0</v>
      </c>
      <c r="EN139">
        <v>2033.7</v>
      </c>
      <c r="EO139">
        <v>5481.89</v>
      </c>
      <c r="EP139">
        <v>12062</v>
      </c>
      <c r="EQ139">
        <v>433.91399999999999</v>
      </c>
      <c r="ER139">
        <v>23673.7</v>
      </c>
      <c r="ES139">
        <v>389.19499999999999</v>
      </c>
      <c r="ET139">
        <v>0</v>
      </c>
      <c r="EU139">
        <v>0</v>
      </c>
      <c r="EV139">
        <v>0</v>
      </c>
      <c r="EW139">
        <v>1166.0999999999999</v>
      </c>
      <c r="EX139">
        <v>0</v>
      </c>
      <c r="EY139">
        <v>287.95400000000001</v>
      </c>
      <c r="EZ139">
        <v>0</v>
      </c>
      <c r="FA139">
        <v>0</v>
      </c>
      <c r="FB139">
        <v>1843.25</v>
      </c>
      <c r="FC139">
        <v>0</v>
      </c>
      <c r="FD139">
        <v>0</v>
      </c>
      <c r="FE139">
        <v>0</v>
      </c>
      <c r="FF139">
        <v>0</v>
      </c>
      <c r="FG139">
        <v>0</v>
      </c>
      <c r="FH139">
        <v>0</v>
      </c>
      <c r="FI139">
        <v>0</v>
      </c>
      <c r="FJ139">
        <v>0</v>
      </c>
      <c r="FK139">
        <v>0</v>
      </c>
      <c r="FL139">
        <v>0</v>
      </c>
      <c r="FM139">
        <v>11.39</v>
      </c>
      <c r="FN139">
        <v>21.62</v>
      </c>
      <c r="FO139">
        <v>2.4700000000000002</v>
      </c>
      <c r="FP139">
        <v>0</v>
      </c>
      <c r="FQ139">
        <v>29.73</v>
      </c>
      <c r="FR139">
        <v>0</v>
      </c>
      <c r="FT139">
        <v>6.74</v>
      </c>
      <c r="FU139">
        <v>24.74</v>
      </c>
      <c r="FV139">
        <v>38.78</v>
      </c>
      <c r="FW139">
        <v>1.33</v>
      </c>
      <c r="FX139">
        <v>136.80000000000001</v>
      </c>
      <c r="FY139">
        <v>0</v>
      </c>
      <c r="FZ139">
        <v>3.9638300000000002</v>
      </c>
      <c r="GA139">
        <v>8.9726299999999995E-2</v>
      </c>
      <c r="GB139">
        <v>0</v>
      </c>
      <c r="GC139">
        <v>6.7837900000000007E-2</v>
      </c>
      <c r="GD139">
        <v>0</v>
      </c>
      <c r="GF139">
        <v>0.30136400000000002</v>
      </c>
      <c r="GG139">
        <v>0.74732100000000001</v>
      </c>
      <c r="GH139">
        <v>1.54311</v>
      </c>
      <c r="GI139">
        <v>3.8198599999999999E-2</v>
      </c>
      <c r="GJ139">
        <v>6.7513899999999998</v>
      </c>
      <c r="GK139">
        <v>1029.96</v>
      </c>
      <c r="GL139">
        <v>5831.04</v>
      </c>
      <c r="GM139">
        <v>785.77200000000005</v>
      </c>
      <c r="GN139">
        <v>0</v>
      </c>
      <c r="GO139">
        <v>594.08600000000001</v>
      </c>
      <c r="GP139">
        <v>5894.96</v>
      </c>
      <c r="GQ139">
        <v>6547.68</v>
      </c>
      <c r="GR139">
        <v>10697.7</v>
      </c>
      <c r="GS139">
        <v>540.49900000000002</v>
      </c>
      <c r="GT139">
        <v>31921.7</v>
      </c>
      <c r="GU139">
        <v>857.13099999999997</v>
      </c>
      <c r="GV139">
        <v>0</v>
      </c>
      <c r="GW139">
        <v>0</v>
      </c>
      <c r="GX139">
        <v>0</v>
      </c>
      <c r="GY139">
        <v>1472.76</v>
      </c>
      <c r="GZ139">
        <v>0</v>
      </c>
      <c r="HA139">
        <v>291.12400000000002</v>
      </c>
      <c r="HB139">
        <v>0</v>
      </c>
      <c r="HC139">
        <v>0</v>
      </c>
      <c r="HD139">
        <v>2621.02</v>
      </c>
      <c r="HE139">
        <v>0</v>
      </c>
      <c r="HF139">
        <v>0</v>
      </c>
      <c r="HG139">
        <v>0</v>
      </c>
      <c r="HH139">
        <v>0</v>
      </c>
      <c r="HI139">
        <v>0</v>
      </c>
      <c r="HJ139">
        <v>0</v>
      </c>
      <c r="HK139">
        <v>0</v>
      </c>
      <c r="HL139">
        <v>0</v>
      </c>
      <c r="HM139">
        <v>0</v>
      </c>
      <c r="HN139">
        <v>0</v>
      </c>
      <c r="HO139">
        <v>25.89</v>
      </c>
      <c r="HP139">
        <v>54.47</v>
      </c>
      <c r="HQ139">
        <v>2.4700000000000002</v>
      </c>
      <c r="HR139">
        <v>0</v>
      </c>
      <c r="HS139">
        <v>37.08</v>
      </c>
      <c r="HT139">
        <v>19.850000000000001</v>
      </c>
      <c r="HU139">
        <v>27.63</v>
      </c>
      <c r="HV139">
        <v>34.69</v>
      </c>
      <c r="HW139">
        <v>1.57</v>
      </c>
      <c r="HX139">
        <v>203.65</v>
      </c>
      <c r="HY139">
        <v>0</v>
      </c>
      <c r="HZ139">
        <v>9.2231100000000001</v>
      </c>
      <c r="IA139">
        <v>8.9726299999999995E-2</v>
      </c>
      <c r="IB139">
        <v>0</v>
      </c>
      <c r="IC139">
        <v>6.7837900000000007E-2</v>
      </c>
      <c r="ID139">
        <v>0.92718</v>
      </c>
      <c r="IE139">
        <v>0.77117400000000003</v>
      </c>
      <c r="IF139">
        <v>1.42503</v>
      </c>
      <c r="IG139">
        <v>7.5326799999999999E-3</v>
      </c>
      <c r="IH139">
        <v>12.5116</v>
      </c>
      <c r="II139">
        <v>54.196599999999997</v>
      </c>
      <c r="IJ139">
        <v>0</v>
      </c>
      <c r="IK139">
        <v>56.268599999999999</v>
      </c>
    </row>
    <row r="140" spans="1:245" x14ac:dyDescent="0.25">
      <c r="A140" s="9">
        <v>42613.708738425928</v>
      </c>
      <c r="B140" t="s">
        <v>428</v>
      </c>
      <c r="C140" t="s">
        <v>813</v>
      </c>
      <c r="G140" t="s">
        <v>104</v>
      </c>
      <c r="H140" t="s">
        <v>105</v>
      </c>
      <c r="I140">
        <v>4.04</v>
      </c>
      <c r="J140">
        <v>43.378</v>
      </c>
      <c r="K140">
        <v>179.28899999999999</v>
      </c>
      <c r="L140">
        <v>212.96899999999999</v>
      </c>
      <c r="M140">
        <v>111.69</v>
      </c>
      <c r="N140">
        <v>0</v>
      </c>
      <c r="O140">
        <v>0</v>
      </c>
      <c r="R140">
        <v>505.55700000000002</v>
      </c>
      <c r="S140">
        <v>943.90800000000002</v>
      </c>
      <c r="T140">
        <v>2025.88</v>
      </c>
      <c r="U140">
        <v>119.621</v>
      </c>
      <c r="V140">
        <v>4098.92</v>
      </c>
      <c r="W140">
        <v>208.77500000000001</v>
      </c>
      <c r="X140">
        <v>0</v>
      </c>
      <c r="Y140">
        <v>0</v>
      </c>
      <c r="Z140">
        <v>0</v>
      </c>
      <c r="AA140">
        <v>108.29</v>
      </c>
      <c r="AB140">
        <v>0</v>
      </c>
      <c r="AC140">
        <v>43.669699999999999</v>
      </c>
      <c r="AD140">
        <v>0</v>
      </c>
      <c r="AE140">
        <v>0</v>
      </c>
      <c r="AF140">
        <v>360.73500000000001</v>
      </c>
      <c r="AG140">
        <v>0</v>
      </c>
      <c r="AH140">
        <v>0</v>
      </c>
      <c r="AI140">
        <v>0</v>
      </c>
      <c r="AJ140">
        <v>0</v>
      </c>
      <c r="AK140">
        <v>0</v>
      </c>
      <c r="AL140">
        <v>0</v>
      </c>
      <c r="AM140">
        <v>0</v>
      </c>
      <c r="AN140">
        <v>0</v>
      </c>
      <c r="AO140">
        <v>0</v>
      </c>
      <c r="AP140">
        <v>0</v>
      </c>
      <c r="AQ140">
        <v>20.18</v>
      </c>
      <c r="AR140">
        <v>7.39</v>
      </c>
      <c r="AS140">
        <v>1.17</v>
      </c>
      <c r="AT140">
        <v>0</v>
      </c>
      <c r="AU140">
        <v>8.66</v>
      </c>
      <c r="AV140">
        <v>0</v>
      </c>
      <c r="AX140">
        <v>5.55</v>
      </c>
      <c r="AY140">
        <v>13.96</v>
      </c>
      <c r="AZ140">
        <v>21.58</v>
      </c>
      <c r="BA140">
        <v>1.22</v>
      </c>
      <c r="BB140">
        <v>79.709999999999994</v>
      </c>
      <c r="BC140">
        <v>37.4</v>
      </c>
      <c r="BQ140">
        <v>189.36</v>
      </c>
      <c r="BR140">
        <v>276.12799999999999</v>
      </c>
      <c r="BS140">
        <v>111.69</v>
      </c>
      <c r="BT140">
        <v>0</v>
      </c>
      <c r="BU140">
        <v>0</v>
      </c>
      <c r="BV140">
        <v>505.55700000000002</v>
      </c>
      <c r="BW140">
        <v>948.78800000000001</v>
      </c>
      <c r="BX140">
        <v>2025.88</v>
      </c>
      <c r="BY140">
        <v>119.621</v>
      </c>
      <c r="BZ140">
        <v>4177.03</v>
      </c>
      <c r="CA140">
        <v>220.50200000000001</v>
      </c>
      <c r="CB140">
        <v>0</v>
      </c>
      <c r="CC140">
        <v>0</v>
      </c>
      <c r="CD140">
        <v>0</v>
      </c>
      <c r="CE140">
        <v>108.29</v>
      </c>
      <c r="CF140">
        <v>0</v>
      </c>
      <c r="CG140">
        <v>43.669699999999999</v>
      </c>
      <c r="CH140">
        <v>0</v>
      </c>
      <c r="CI140">
        <v>0</v>
      </c>
      <c r="CJ140">
        <v>372.46199999999999</v>
      </c>
      <c r="CK140">
        <v>0</v>
      </c>
      <c r="CL140">
        <v>0</v>
      </c>
      <c r="CM140">
        <v>0</v>
      </c>
      <c r="CN140">
        <v>0</v>
      </c>
      <c r="CO140">
        <v>0</v>
      </c>
      <c r="CP140">
        <v>0</v>
      </c>
      <c r="CQ140">
        <v>0</v>
      </c>
      <c r="CR140">
        <v>0</v>
      </c>
      <c r="CS140">
        <v>0</v>
      </c>
      <c r="CT140">
        <v>0</v>
      </c>
      <c r="CU140">
        <v>21.38</v>
      </c>
      <c r="CV140">
        <v>10.23</v>
      </c>
      <c r="CW140">
        <v>1.17</v>
      </c>
      <c r="CX140">
        <v>0</v>
      </c>
      <c r="CY140">
        <v>8.66</v>
      </c>
      <c r="CZ140">
        <v>5.55</v>
      </c>
      <c r="DA140">
        <v>14.02</v>
      </c>
      <c r="DB140">
        <v>21.58</v>
      </c>
      <c r="DC140">
        <v>1.22</v>
      </c>
      <c r="DD140">
        <v>83.81</v>
      </c>
      <c r="DE140">
        <v>41.44</v>
      </c>
      <c r="DQ140" t="s">
        <v>716</v>
      </c>
      <c r="DR140" t="s">
        <v>717</v>
      </c>
      <c r="DS140" t="s">
        <v>22</v>
      </c>
      <c r="DT140">
        <v>0.13475500000000001</v>
      </c>
      <c r="DU140">
        <v>0.13359399999999999</v>
      </c>
      <c r="DV140">
        <v>4.8920199999999996</v>
      </c>
      <c r="DW140">
        <v>9.7490400000000008</v>
      </c>
      <c r="EG140">
        <v>179.28899999999999</v>
      </c>
      <c r="EH140">
        <v>212.96899999999999</v>
      </c>
      <c r="EI140">
        <v>111.69</v>
      </c>
      <c r="EJ140">
        <v>0</v>
      </c>
      <c r="EK140">
        <v>0</v>
      </c>
      <c r="EL140">
        <v>0</v>
      </c>
      <c r="EN140">
        <v>505.55700000000002</v>
      </c>
      <c r="EO140">
        <v>943.90800000000002</v>
      </c>
      <c r="EP140">
        <v>2025.88</v>
      </c>
      <c r="EQ140">
        <v>119.621</v>
      </c>
      <c r="ER140">
        <v>4098.92</v>
      </c>
      <c r="ES140">
        <v>208.77500000000001</v>
      </c>
      <c r="ET140">
        <v>0</v>
      </c>
      <c r="EU140">
        <v>0</v>
      </c>
      <c r="EV140">
        <v>0</v>
      </c>
      <c r="EW140">
        <v>108.29</v>
      </c>
      <c r="EX140">
        <v>0</v>
      </c>
      <c r="EY140">
        <v>43.669699999999999</v>
      </c>
      <c r="EZ140">
        <v>0</v>
      </c>
      <c r="FA140">
        <v>0</v>
      </c>
      <c r="FB140">
        <v>360.73500000000001</v>
      </c>
      <c r="FC140">
        <v>0</v>
      </c>
      <c r="FD140">
        <v>0</v>
      </c>
      <c r="FE140">
        <v>0</v>
      </c>
      <c r="FF140">
        <v>0</v>
      </c>
      <c r="FG140">
        <v>0</v>
      </c>
      <c r="FH140">
        <v>0</v>
      </c>
      <c r="FI140">
        <v>0</v>
      </c>
      <c r="FJ140">
        <v>0</v>
      </c>
      <c r="FK140">
        <v>0</v>
      </c>
      <c r="FL140">
        <v>0</v>
      </c>
      <c r="FM140">
        <v>20.18</v>
      </c>
      <c r="FN140">
        <v>7.39</v>
      </c>
      <c r="FO140">
        <v>1.17</v>
      </c>
      <c r="FP140">
        <v>0</v>
      </c>
      <c r="FQ140">
        <v>8.66</v>
      </c>
      <c r="FR140">
        <v>0</v>
      </c>
      <c r="FT140">
        <v>5.55</v>
      </c>
      <c r="FU140">
        <v>13.96</v>
      </c>
      <c r="FV140">
        <v>21.58</v>
      </c>
      <c r="FW140">
        <v>1.22</v>
      </c>
      <c r="FX140">
        <v>79.709999999999994</v>
      </c>
      <c r="FY140">
        <v>0</v>
      </c>
      <c r="FZ140">
        <v>0.400474</v>
      </c>
      <c r="GA140">
        <v>1.2753799999999999E-2</v>
      </c>
      <c r="GB140">
        <v>0</v>
      </c>
      <c r="GC140">
        <v>0</v>
      </c>
      <c r="GD140">
        <v>0</v>
      </c>
      <c r="GF140">
        <v>7.4915999999999996E-2</v>
      </c>
      <c r="GG140">
        <v>0.14868500000000001</v>
      </c>
      <c r="GH140">
        <v>0.25846799999999998</v>
      </c>
      <c r="GI140">
        <v>1.0530599999999999E-2</v>
      </c>
      <c r="GJ140">
        <v>0.90582700000000005</v>
      </c>
      <c r="GK140">
        <v>420.762</v>
      </c>
      <c r="GL140">
        <v>1095.06</v>
      </c>
      <c r="GM140">
        <v>111.69</v>
      </c>
      <c r="GN140">
        <v>0</v>
      </c>
      <c r="GO140">
        <v>0</v>
      </c>
      <c r="GP140">
        <v>2135</v>
      </c>
      <c r="GQ140">
        <v>930.00099999999998</v>
      </c>
      <c r="GR140">
        <v>2637.81</v>
      </c>
      <c r="GS140">
        <v>297.5</v>
      </c>
      <c r="GT140">
        <v>7627.83</v>
      </c>
      <c r="GU140">
        <v>350.15800000000002</v>
      </c>
      <c r="GV140">
        <v>0</v>
      </c>
      <c r="GW140">
        <v>0</v>
      </c>
      <c r="GX140">
        <v>0</v>
      </c>
      <c r="GY140">
        <v>162.852</v>
      </c>
      <c r="GZ140">
        <v>0</v>
      </c>
      <c r="HA140">
        <v>65.400000000000006</v>
      </c>
      <c r="HB140">
        <v>0</v>
      </c>
      <c r="HC140">
        <v>0</v>
      </c>
      <c r="HD140">
        <v>578.41</v>
      </c>
      <c r="HE140">
        <v>0</v>
      </c>
      <c r="HF140">
        <v>0</v>
      </c>
      <c r="HG140">
        <v>0</v>
      </c>
      <c r="HH140">
        <v>0</v>
      </c>
      <c r="HI140">
        <v>0</v>
      </c>
      <c r="HJ140">
        <v>0</v>
      </c>
      <c r="HK140">
        <v>0</v>
      </c>
      <c r="HL140">
        <v>0</v>
      </c>
      <c r="HM140">
        <v>0</v>
      </c>
      <c r="HN140">
        <v>0</v>
      </c>
      <c r="HO140">
        <v>34.94</v>
      </c>
      <c r="HP140">
        <v>41.16</v>
      </c>
      <c r="HQ140">
        <v>1.17</v>
      </c>
      <c r="HR140">
        <v>0</v>
      </c>
      <c r="HS140">
        <v>13.03</v>
      </c>
      <c r="HT140">
        <v>23.83</v>
      </c>
      <c r="HU140">
        <v>14.92</v>
      </c>
      <c r="HV140">
        <v>28.35</v>
      </c>
      <c r="HW140">
        <v>2.86</v>
      </c>
      <c r="HX140">
        <v>160.26</v>
      </c>
      <c r="HY140">
        <v>0</v>
      </c>
      <c r="HZ140">
        <v>2.2516400000000001</v>
      </c>
      <c r="IA140">
        <v>1.2753799999999999E-2</v>
      </c>
      <c r="IB140">
        <v>0</v>
      </c>
      <c r="IC140">
        <v>0</v>
      </c>
      <c r="ID140">
        <v>0.33579999999999999</v>
      </c>
      <c r="IE140">
        <v>0.11074100000000001</v>
      </c>
      <c r="IF140">
        <v>0.35138000000000003</v>
      </c>
      <c r="IG140">
        <v>4.1461199999999997E-3</v>
      </c>
      <c r="IH140">
        <v>3.0664600000000002</v>
      </c>
      <c r="II140">
        <v>43.378</v>
      </c>
      <c r="IJ140">
        <v>0</v>
      </c>
      <c r="IK140">
        <v>45.609200000000001</v>
      </c>
    </row>
    <row r="141" spans="1:245" x14ac:dyDescent="0.25">
      <c r="A141" s="9">
        <v>42613.708726851852</v>
      </c>
      <c r="B141" t="s">
        <v>429</v>
      </c>
      <c r="C141" t="s">
        <v>814</v>
      </c>
      <c r="G141" t="s">
        <v>104</v>
      </c>
      <c r="H141" t="s">
        <v>105</v>
      </c>
      <c r="I141">
        <v>4.95</v>
      </c>
      <c r="J141">
        <v>45.7682</v>
      </c>
      <c r="K141">
        <v>180.268</v>
      </c>
      <c r="L141">
        <v>209.738</v>
      </c>
      <c r="M141">
        <v>111.69</v>
      </c>
      <c r="N141">
        <v>0</v>
      </c>
      <c r="O141">
        <v>0</v>
      </c>
      <c r="R141">
        <v>505.55700000000002</v>
      </c>
      <c r="S141">
        <v>2016.12</v>
      </c>
      <c r="T141">
        <v>2025.88</v>
      </c>
      <c r="U141">
        <v>119.621</v>
      </c>
      <c r="V141">
        <v>5168.87</v>
      </c>
      <c r="W141">
        <v>0</v>
      </c>
      <c r="X141">
        <v>0</v>
      </c>
      <c r="Y141">
        <v>0</v>
      </c>
      <c r="Z141">
        <v>0</v>
      </c>
      <c r="AA141">
        <v>0</v>
      </c>
      <c r="AB141">
        <v>0</v>
      </c>
      <c r="AC141">
        <v>0</v>
      </c>
      <c r="AD141">
        <v>0</v>
      </c>
      <c r="AE141">
        <v>0</v>
      </c>
      <c r="AF141">
        <v>0</v>
      </c>
      <c r="AG141">
        <v>20.991499999999998</v>
      </c>
      <c r="AH141">
        <v>0</v>
      </c>
      <c r="AI141">
        <v>0</v>
      </c>
      <c r="AJ141">
        <v>0</v>
      </c>
      <c r="AK141">
        <v>10.829000000000001</v>
      </c>
      <c r="AL141">
        <v>0</v>
      </c>
      <c r="AM141">
        <v>0</v>
      </c>
      <c r="AN141">
        <v>0</v>
      </c>
      <c r="AO141">
        <v>0</v>
      </c>
      <c r="AP141">
        <v>31.820499999999999</v>
      </c>
      <c r="AQ141">
        <v>37.54</v>
      </c>
      <c r="AR141">
        <v>7.22</v>
      </c>
      <c r="AS141">
        <v>1.17</v>
      </c>
      <c r="AT141">
        <v>0</v>
      </c>
      <c r="AU141">
        <v>16.95</v>
      </c>
      <c r="AV141">
        <v>0</v>
      </c>
      <c r="AX141">
        <v>5.55</v>
      </c>
      <c r="AY141">
        <v>22.62</v>
      </c>
      <c r="AZ141">
        <v>21.58</v>
      </c>
      <c r="BA141">
        <v>1.22</v>
      </c>
      <c r="BB141">
        <v>113.85</v>
      </c>
      <c r="BC141">
        <v>62.88</v>
      </c>
      <c r="BQ141">
        <v>190.35599999999999</v>
      </c>
      <c r="BR141">
        <v>272.22899999999998</v>
      </c>
      <c r="BS141">
        <v>111.69</v>
      </c>
      <c r="BT141">
        <v>0</v>
      </c>
      <c r="BU141">
        <v>0</v>
      </c>
      <c r="BV141">
        <v>505.55700000000002</v>
      </c>
      <c r="BW141">
        <v>2021.01</v>
      </c>
      <c r="BX141">
        <v>2025.88</v>
      </c>
      <c r="BY141">
        <v>119.621</v>
      </c>
      <c r="BZ141">
        <v>5246.34</v>
      </c>
      <c r="CA141">
        <v>0</v>
      </c>
      <c r="CB141">
        <v>0</v>
      </c>
      <c r="CC141">
        <v>0</v>
      </c>
      <c r="CD141">
        <v>0</v>
      </c>
      <c r="CE141">
        <v>0</v>
      </c>
      <c r="CF141">
        <v>0</v>
      </c>
      <c r="CG141">
        <v>0</v>
      </c>
      <c r="CH141">
        <v>0</v>
      </c>
      <c r="CI141">
        <v>0</v>
      </c>
      <c r="CJ141">
        <v>0</v>
      </c>
      <c r="CK141">
        <v>22.1661</v>
      </c>
      <c r="CL141">
        <v>0</v>
      </c>
      <c r="CM141">
        <v>0</v>
      </c>
      <c r="CN141">
        <v>0</v>
      </c>
      <c r="CO141">
        <v>10.829000000000001</v>
      </c>
      <c r="CP141">
        <v>0</v>
      </c>
      <c r="CQ141">
        <v>0</v>
      </c>
      <c r="CR141">
        <v>0</v>
      </c>
      <c r="CS141">
        <v>0</v>
      </c>
      <c r="CT141">
        <v>32.995199999999997</v>
      </c>
      <c r="CU141">
        <v>39.659999999999997</v>
      </c>
      <c r="CV141">
        <v>10.050000000000001</v>
      </c>
      <c r="CW141">
        <v>1.17</v>
      </c>
      <c r="CX141">
        <v>0</v>
      </c>
      <c r="CY141">
        <v>16.95</v>
      </c>
      <c r="CZ141">
        <v>5.55</v>
      </c>
      <c r="DA141">
        <v>22.68</v>
      </c>
      <c r="DB141">
        <v>21.58</v>
      </c>
      <c r="DC141">
        <v>1.22</v>
      </c>
      <c r="DD141">
        <v>118.86</v>
      </c>
      <c r="DE141">
        <v>67.83</v>
      </c>
      <c r="DQ141" t="s">
        <v>716</v>
      </c>
      <c r="DR141" t="s">
        <v>717</v>
      </c>
      <c r="DS141" t="s">
        <v>22</v>
      </c>
      <c r="DT141">
        <v>0.13467799999999999</v>
      </c>
      <c r="DU141">
        <v>0.13351399999999999</v>
      </c>
      <c r="DV141">
        <v>4.2150400000000001</v>
      </c>
      <c r="DW141">
        <v>7.2976599999999996</v>
      </c>
      <c r="EG141">
        <v>180.268</v>
      </c>
      <c r="EH141">
        <v>209.738</v>
      </c>
      <c r="EI141">
        <v>111.69</v>
      </c>
      <c r="EJ141">
        <v>0</v>
      </c>
      <c r="EK141">
        <v>0</v>
      </c>
      <c r="EL141">
        <v>0</v>
      </c>
      <c r="EN141">
        <v>505.55700000000002</v>
      </c>
      <c r="EO141">
        <v>2016.12</v>
      </c>
      <c r="EP141">
        <v>2025.88</v>
      </c>
      <c r="EQ141">
        <v>119.621</v>
      </c>
      <c r="ER141">
        <v>5168.87</v>
      </c>
      <c r="ES141">
        <v>0</v>
      </c>
      <c r="ET141">
        <v>0</v>
      </c>
      <c r="EU141">
        <v>0</v>
      </c>
      <c r="EV141">
        <v>0</v>
      </c>
      <c r="EW141">
        <v>0</v>
      </c>
      <c r="EX141">
        <v>0</v>
      </c>
      <c r="EY141">
        <v>0</v>
      </c>
      <c r="EZ141">
        <v>0</v>
      </c>
      <c r="FA141">
        <v>0</v>
      </c>
      <c r="FB141">
        <v>0</v>
      </c>
      <c r="FC141">
        <v>20.991499999999998</v>
      </c>
      <c r="FD141">
        <v>0</v>
      </c>
      <c r="FE141">
        <v>0</v>
      </c>
      <c r="FF141">
        <v>0</v>
      </c>
      <c r="FG141">
        <v>10.829000000000001</v>
      </c>
      <c r="FH141">
        <v>0</v>
      </c>
      <c r="FI141">
        <v>0</v>
      </c>
      <c r="FJ141">
        <v>0</v>
      </c>
      <c r="FK141">
        <v>0</v>
      </c>
      <c r="FL141">
        <v>31.820499999999999</v>
      </c>
      <c r="FM141">
        <v>37.54</v>
      </c>
      <c r="FN141">
        <v>7.22</v>
      </c>
      <c r="FO141">
        <v>1.17</v>
      </c>
      <c r="FP141">
        <v>0</v>
      </c>
      <c r="FQ141">
        <v>16.95</v>
      </c>
      <c r="FR141">
        <v>0</v>
      </c>
      <c r="FT141">
        <v>5.55</v>
      </c>
      <c r="FU141">
        <v>22.62</v>
      </c>
      <c r="FV141">
        <v>21.58</v>
      </c>
      <c r="FW141">
        <v>1.22</v>
      </c>
      <c r="FX141">
        <v>113.85</v>
      </c>
      <c r="FY141">
        <v>0</v>
      </c>
      <c r="FZ141">
        <v>0.38973799999999997</v>
      </c>
      <c r="GA141">
        <v>1.2753799999999999E-2</v>
      </c>
      <c r="GB141">
        <v>0</v>
      </c>
      <c r="GC141">
        <v>0</v>
      </c>
      <c r="GD141">
        <v>0</v>
      </c>
      <c r="GF141">
        <v>7.4915999999999996E-2</v>
      </c>
      <c r="GG141">
        <v>0.29206700000000002</v>
      </c>
      <c r="GH141">
        <v>0.25846799999999998</v>
      </c>
      <c r="GI141">
        <v>1.0530599999999999E-2</v>
      </c>
      <c r="GJ141">
        <v>1.03847</v>
      </c>
      <c r="GK141">
        <v>427.78</v>
      </c>
      <c r="GL141">
        <v>1054.75</v>
      </c>
      <c r="GM141">
        <v>111.69</v>
      </c>
      <c r="GN141">
        <v>0</v>
      </c>
      <c r="GO141">
        <v>0</v>
      </c>
      <c r="GP141">
        <v>2135</v>
      </c>
      <c r="GQ141">
        <v>2349</v>
      </c>
      <c r="GR141">
        <v>2531</v>
      </c>
      <c r="GS141">
        <v>297.5</v>
      </c>
      <c r="GT141">
        <v>8906.7199999999993</v>
      </c>
      <c r="GU141">
        <v>0</v>
      </c>
      <c r="GV141">
        <v>0</v>
      </c>
      <c r="GW141">
        <v>0</v>
      </c>
      <c r="GX141">
        <v>0</v>
      </c>
      <c r="GY141">
        <v>0</v>
      </c>
      <c r="GZ141">
        <v>0</v>
      </c>
      <c r="HA141">
        <v>0</v>
      </c>
      <c r="HB141">
        <v>0</v>
      </c>
      <c r="HC141">
        <v>0</v>
      </c>
      <c r="HD141">
        <v>0</v>
      </c>
      <c r="HE141">
        <v>35.599800000000002</v>
      </c>
      <c r="HF141">
        <v>0</v>
      </c>
      <c r="HG141">
        <v>0</v>
      </c>
      <c r="HH141">
        <v>0</v>
      </c>
      <c r="HI141">
        <v>16.2852</v>
      </c>
      <c r="HJ141">
        <v>0</v>
      </c>
      <c r="HK141">
        <v>0</v>
      </c>
      <c r="HL141">
        <v>0</v>
      </c>
      <c r="HM141">
        <v>0</v>
      </c>
      <c r="HN141">
        <v>51.885100000000001</v>
      </c>
      <c r="HO141">
        <v>64.64</v>
      </c>
      <c r="HP141">
        <v>40.19</v>
      </c>
      <c r="HQ141">
        <v>1.17</v>
      </c>
      <c r="HR141">
        <v>0</v>
      </c>
      <c r="HS141">
        <v>25.48</v>
      </c>
      <c r="HT141">
        <v>23.83</v>
      </c>
      <c r="HU141">
        <v>25.03</v>
      </c>
      <c r="HV141">
        <v>27.2</v>
      </c>
      <c r="HW141">
        <v>2.86</v>
      </c>
      <c r="HX141">
        <v>210.4</v>
      </c>
      <c r="HY141">
        <v>0</v>
      </c>
      <c r="HZ141">
        <v>2.20757</v>
      </c>
      <c r="IA141">
        <v>1.2753799999999999E-2</v>
      </c>
      <c r="IB141">
        <v>0</v>
      </c>
      <c r="IC141">
        <v>0</v>
      </c>
      <c r="ID141">
        <v>0.33579999999999999</v>
      </c>
      <c r="IE141">
        <v>0.299765</v>
      </c>
      <c r="IF141">
        <v>0.33715200000000001</v>
      </c>
      <c r="IG141">
        <v>4.1461199999999997E-3</v>
      </c>
      <c r="IH141">
        <v>3.19719</v>
      </c>
      <c r="II141">
        <v>45.7682</v>
      </c>
      <c r="IJ141">
        <v>0</v>
      </c>
      <c r="IK141">
        <v>47.782200000000003</v>
      </c>
    </row>
    <row r="142" spans="1:245" x14ac:dyDescent="0.25">
      <c r="A142" s="9">
        <v>42613.708715277775</v>
      </c>
      <c r="B142" t="s">
        <v>430</v>
      </c>
      <c r="C142" t="s">
        <v>815</v>
      </c>
      <c r="G142" t="s">
        <v>104</v>
      </c>
      <c r="H142" t="s">
        <v>134</v>
      </c>
      <c r="I142">
        <v>-13.56</v>
      </c>
      <c r="J142">
        <v>53.777299999999997</v>
      </c>
      <c r="K142">
        <v>179.029</v>
      </c>
      <c r="L142">
        <v>213.31</v>
      </c>
      <c r="M142">
        <v>111.69</v>
      </c>
      <c r="N142">
        <v>0</v>
      </c>
      <c r="O142">
        <v>2555.89</v>
      </c>
      <c r="R142">
        <v>505.55700000000002</v>
      </c>
      <c r="S142">
        <v>944.49</v>
      </c>
      <c r="T142">
        <v>2025.88</v>
      </c>
      <c r="U142">
        <v>119.621</v>
      </c>
      <c r="V142">
        <v>6655.47</v>
      </c>
      <c r="W142">
        <v>208.471</v>
      </c>
      <c r="X142">
        <v>0</v>
      </c>
      <c r="Y142">
        <v>0</v>
      </c>
      <c r="Z142">
        <v>0</v>
      </c>
      <c r="AA142">
        <v>0</v>
      </c>
      <c r="AB142">
        <v>0</v>
      </c>
      <c r="AC142">
        <v>43.669699999999999</v>
      </c>
      <c r="AD142">
        <v>0</v>
      </c>
      <c r="AE142">
        <v>0</v>
      </c>
      <c r="AF142">
        <v>252.14099999999999</v>
      </c>
      <c r="AG142">
        <v>0</v>
      </c>
      <c r="AH142">
        <v>0</v>
      </c>
      <c r="AI142">
        <v>0</v>
      </c>
      <c r="AJ142">
        <v>0</v>
      </c>
      <c r="AK142">
        <v>0</v>
      </c>
      <c r="AL142">
        <v>0</v>
      </c>
      <c r="AM142">
        <v>0</v>
      </c>
      <c r="AN142">
        <v>0</v>
      </c>
      <c r="AO142">
        <v>0</v>
      </c>
      <c r="AP142">
        <v>0</v>
      </c>
      <c r="AQ142">
        <v>20.149999999999999</v>
      </c>
      <c r="AR142">
        <v>7.41</v>
      </c>
      <c r="AS142">
        <v>1.17</v>
      </c>
      <c r="AT142">
        <v>0</v>
      </c>
      <c r="AU142">
        <v>26.27</v>
      </c>
      <c r="AV142">
        <v>0</v>
      </c>
      <c r="AX142">
        <v>5.55</v>
      </c>
      <c r="AY142">
        <v>13.96</v>
      </c>
      <c r="AZ142">
        <v>21.58</v>
      </c>
      <c r="BA142">
        <v>1.22</v>
      </c>
      <c r="BB142">
        <v>97.31</v>
      </c>
      <c r="BC142">
        <v>55</v>
      </c>
      <c r="BQ142">
        <v>189.36</v>
      </c>
      <c r="BR142">
        <v>276.12799999999999</v>
      </c>
      <c r="BS142">
        <v>111.69</v>
      </c>
      <c r="BT142">
        <v>0</v>
      </c>
      <c r="BU142">
        <v>0</v>
      </c>
      <c r="BV142">
        <v>505.55700000000002</v>
      </c>
      <c r="BW142">
        <v>948.78800000000001</v>
      </c>
      <c r="BX142">
        <v>2025.88</v>
      </c>
      <c r="BY142">
        <v>119.621</v>
      </c>
      <c r="BZ142">
        <v>4177.03</v>
      </c>
      <c r="CA142">
        <v>220.50200000000001</v>
      </c>
      <c r="CB142">
        <v>0</v>
      </c>
      <c r="CC142">
        <v>0</v>
      </c>
      <c r="CD142">
        <v>0</v>
      </c>
      <c r="CE142">
        <v>108.29</v>
      </c>
      <c r="CF142">
        <v>0</v>
      </c>
      <c r="CG142">
        <v>43.669699999999999</v>
      </c>
      <c r="CH142">
        <v>0</v>
      </c>
      <c r="CI142">
        <v>0</v>
      </c>
      <c r="CJ142">
        <v>372.46199999999999</v>
      </c>
      <c r="CK142">
        <v>0</v>
      </c>
      <c r="CL142">
        <v>0</v>
      </c>
      <c r="CM142">
        <v>0</v>
      </c>
      <c r="CN142">
        <v>0</v>
      </c>
      <c r="CO142">
        <v>0</v>
      </c>
      <c r="CP142">
        <v>0</v>
      </c>
      <c r="CQ142">
        <v>0</v>
      </c>
      <c r="CR142">
        <v>0</v>
      </c>
      <c r="CS142">
        <v>0</v>
      </c>
      <c r="CT142">
        <v>0</v>
      </c>
      <c r="CU142">
        <v>21.38</v>
      </c>
      <c r="CV142">
        <v>10.23</v>
      </c>
      <c r="CW142">
        <v>1.17</v>
      </c>
      <c r="CX142">
        <v>0</v>
      </c>
      <c r="CY142">
        <v>8.66</v>
      </c>
      <c r="CZ142">
        <v>5.55</v>
      </c>
      <c r="DA142">
        <v>14.02</v>
      </c>
      <c r="DB142">
        <v>21.58</v>
      </c>
      <c r="DC142">
        <v>1.22</v>
      </c>
      <c r="DD142">
        <v>83.81</v>
      </c>
      <c r="DE142">
        <v>41.44</v>
      </c>
      <c r="DQ142" t="s">
        <v>716</v>
      </c>
      <c r="DR142" t="s">
        <v>717</v>
      </c>
      <c r="DS142" t="s">
        <v>22</v>
      </c>
      <c r="DT142">
        <v>-8.7804800000000002E-2</v>
      </c>
      <c r="DU142">
        <v>-8.8926599999999995E-2</v>
      </c>
      <c r="DV142">
        <v>-16.107900000000001</v>
      </c>
      <c r="DW142">
        <v>-32.722000000000001</v>
      </c>
      <c r="EG142">
        <v>179.029</v>
      </c>
      <c r="EH142">
        <v>213.31</v>
      </c>
      <c r="EI142">
        <v>111.69</v>
      </c>
      <c r="EJ142">
        <v>0</v>
      </c>
      <c r="EK142">
        <v>2555.89</v>
      </c>
      <c r="EL142">
        <v>0</v>
      </c>
      <c r="EN142">
        <v>505.55700000000002</v>
      </c>
      <c r="EO142">
        <v>944.49</v>
      </c>
      <c r="EP142">
        <v>2025.88</v>
      </c>
      <c r="EQ142">
        <v>119.621</v>
      </c>
      <c r="ER142">
        <v>6655.47</v>
      </c>
      <c r="ES142">
        <v>208.471</v>
      </c>
      <c r="ET142">
        <v>0</v>
      </c>
      <c r="EU142">
        <v>0</v>
      </c>
      <c r="EV142">
        <v>0</v>
      </c>
      <c r="EW142">
        <v>0</v>
      </c>
      <c r="EX142">
        <v>0</v>
      </c>
      <c r="EY142">
        <v>43.669699999999999</v>
      </c>
      <c r="EZ142">
        <v>0</v>
      </c>
      <c r="FA142">
        <v>0</v>
      </c>
      <c r="FB142">
        <v>252.14099999999999</v>
      </c>
      <c r="FC142">
        <v>0</v>
      </c>
      <c r="FD142">
        <v>0</v>
      </c>
      <c r="FE142">
        <v>0</v>
      </c>
      <c r="FF142">
        <v>0</v>
      </c>
      <c r="FG142">
        <v>0</v>
      </c>
      <c r="FH142">
        <v>0</v>
      </c>
      <c r="FI142">
        <v>0</v>
      </c>
      <c r="FJ142">
        <v>0</v>
      </c>
      <c r="FK142">
        <v>0</v>
      </c>
      <c r="FL142">
        <v>0</v>
      </c>
      <c r="FM142">
        <v>20.149999999999999</v>
      </c>
      <c r="FN142">
        <v>7.41</v>
      </c>
      <c r="FO142">
        <v>1.17</v>
      </c>
      <c r="FP142">
        <v>0</v>
      </c>
      <c r="FQ142">
        <v>26.27</v>
      </c>
      <c r="FR142">
        <v>0</v>
      </c>
      <c r="FT142">
        <v>5.55</v>
      </c>
      <c r="FU142">
        <v>13.96</v>
      </c>
      <c r="FV142">
        <v>21.58</v>
      </c>
      <c r="FW142">
        <v>1.22</v>
      </c>
      <c r="FX142">
        <v>97.31</v>
      </c>
      <c r="FY142">
        <v>0</v>
      </c>
      <c r="FZ142">
        <v>0.40151300000000001</v>
      </c>
      <c r="GA142">
        <v>1.2753799999999999E-2</v>
      </c>
      <c r="GB142">
        <v>0</v>
      </c>
      <c r="GC142">
        <v>0.22148200000000001</v>
      </c>
      <c r="GD142">
        <v>0</v>
      </c>
      <c r="GF142">
        <v>7.4915999999999996E-2</v>
      </c>
      <c r="GG142">
        <v>0.148724</v>
      </c>
      <c r="GH142">
        <v>0.25846799999999998</v>
      </c>
      <c r="GI142">
        <v>1.0530599999999999E-2</v>
      </c>
      <c r="GJ142">
        <v>1.12839</v>
      </c>
      <c r="GK142">
        <v>419.964</v>
      </c>
      <c r="GL142">
        <v>1096.8499999999999</v>
      </c>
      <c r="GM142">
        <v>111.69</v>
      </c>
      <c r="GN142">
        <v>0</v>
      </c>
      <c r="GO142">
        <v>2655.69</v>
      </c>
      <c r="GP142">
        <v>2135</v>
      </c>
      <c r="GQ142">
        <v>930.00099999999998</v>
      </c>
      <c r="GR142">
        <v>2637.81</v>
      </c>
      <c r="GS142">
        <v>297.5</v>
      </c>
      <c r="GT142">
        <v>10284.5</v>
      </c>
      <c r="GU142">
        <v>349.49299999999999</v>
      </c>
      <c r="GV142">
        <v>0</v>
      </c>
      <c r="GW142">
        <v>0</v>
      </c>
      <c r="GX142">
        <v>0</v>
      </c>
      <c r="GY142">
        <v>0</v>
      </c>
      <c r="GZ142">
        <v>0</v>
      </c>
      <c r="HA142">
        <v>65.400000000000006</v>
      </c>
      <c r="HB142">
        <v>0</v>
      </c>
      <c r="HC142">
        <v>0</v>
      </c>
      <c r="HD142">
        <v>414.89299999999997</v>
      </c>
      <c r="HE142">
        <v>0</v>
      </c>
      <c r="HF142">
        <v>0</v>
      </c>
      <c r="HG142">
        <v>0</v>
      </c>
      <c r="HH142">
        <v>0</v>
      </c>
      <c r="HI142">
        <v>0</v>
      </c>
      <c r="HJ142">
        <v>0</v>
      </c>
      <c r="HK142">
        <v>0</v>
      </c>
      <c r="HL142">
        <v>0</v>
      </c>
      <c r="HM142">
        <v>0</v>
      </c>
      <c r="HN142">
        <v>0</v>
      </c>
      <c r="HO142">
        <v>34.869999999999997</v>
      </c>
      <c r="HP142">
        <v>41.2</v>
      </c>
      <c r="HQ142">
        <v>1.17</v>
      </c>
      <c r="HR142">
        <v>0</v>
      </c>
      <c r="HS142">
        <v>27.53</v>
      </c>
      <c r="HT142">
        <v>23.83</v>
      </c>
      <c r="HU142">
        <v>14.92</v>
      </c>
      <c r="HV142">
        <v>28.35</v>
      </c>
      <c r="HW142">
        <v>2.86</v>
      </c>
      <c r="HX142">
        <v>174.73</v>
      </c>
      <c r="HY142">
        <v>0</v>
      </c>
      <c r="HZ142">
        <v>2.2534100000000001</v>
      </c>
      <c r="IA142">
        <v>1.2753799999999999E-2</v>
      </c>
      <c r="IB142">
        <v>0</v>
      </c>
      <c r="IC142">
        <v>0.20327500000000001</v>
      </c>
      <c r="ID142">
        <v>0.33579999999999999</v>
      </c>
      <c r="IE142">
        <v>0.11074100000000001</v>
      </c>
      <c r="IF142">
        <v>0.35138000000000003</v>
      </c>
      <c r="IG142">
        <v>4.1461199999999997E-3</v>
      </c>
      <c r="IH142">
        <v>3.2715100000000001</v>
      </c>
      <c r="II142">
        <v>53.777299999999997</v>
      </c>
      <c r="IJ142">
        <v>0</v>
      </c>
      <c r="IK142">
        <v>46.316699999999997</v>
      </c>
    </row>
    <row r="143" spans="1:245" x14ac:dyDescent="0.25">
      <c r="A143" s="9">
        <v>42613.708715277775</v>
      </c>
      <c r="B143" t="s">
        <v>431</v>
      </c>
      <c r="C143" t="s">
        <v>816</v>
      </c>
      <c r="G143" t="s">
        <v>104</v>
      </c>
      <c r="H143" t="s">
        <v>134</v>
      </c>
      <c r="I143">
        <v>-4.32</v>
      </c>
      <c r="J143">
        <v>56.7577</v>
      </c>
      <c r="K143">
        <v>180.00899999999999</v>
      </c>
      <c r="L143">
        <v>210.066</v>
      </c>
      <c r="M143">
        <v>111.69</v>
      </c>
      <c r="N143">
        <v>0</v>
      </c>
      <c r="O143">
        <v>2555.89</v>
      </c>
      <c r="R143">
        <v>505.55700000000002</v>
      </c>
      <c r="S143">
        <v>2016.7</v>
      </c>
      <c r="T143">
        <v>2025.88</v>
      </c>
      <c r="U143">
        <v>119.621</v>
      </c>
      <c r="V143">
        <v>7725.41</v>
      </c>
      <c r="W143">
        <v>0</v>
      </c>
      <c r="X143">
        <v>0</v>
      </c>
      <c r="Y143">
        <v>0</v>
      </c>
      <c r="Z143">
        <v>0</v>
      </c>
      <c r="AA143">
        <v>0</v>
      </c>
      <c r="AB143">
        <v>0</v>
      </c>
      <c r="AC143">
        <v>0</v>
      </c>
      <c r="AD143">
        <v>0</v>
      </c>
      <c r="AE143">
        <v>0</v>
      </c>
      <c r="AF143">
        <v>0</v>
      </c>
      <c r="AG143">
        <v>20.961300000000001</v>
      </c>
      <c r="AH143">
        <v>0</v>
      </c>
      <c r="AI143">
        <v>0</v>
      </c>
      <c r="AJ143">
        <v>0</v>
      </c>
      <c r="AK143">
        <v>0</v>
      </c>
      <c r="AL143">
        <v>0</v>
      </c>
      <c r="AM143">
        <v>0</v>
      </c>
      <c r="AN143">
        <v>0</v>
      </c>
      <c r="AO143">
        <v>0</v>
      </c>
      <c r="AP143">
        <v>20.961300000000001</v>
      </c>
      <c r="AQ143">
        <v>37.479999999999997</v>
      </c>
      <c r="AR143">
        <v>7.23</v>
      </c>
      <c r="AS143">
        <v>1.17</v>
      </c>
      <c r="AT143">
        <v>0</v>
      </c>
      <c r="AU143">
        <v>26.27</v>
      </c>
      <c r="AV143">
        <v>0</v>
      </c>
      <c r="AX143">
        <v>5.55</v>
      </c>
      <c r="AY143">
        <v>22.63</v>
      </c>
      <c r="AZ143">
        <v>21.58</v>
      </c>
      <c r="BA143">
        <v>1.22</v>
      </c>
      <c r="BB143">
        <v>123.13</v>
      </c>
      <c r="BC143">
        <v>72.150000000000006</v>
      </c>
      <c r="BQ143">
        <v>190.35599999999999</v>
      </c>
      <c r="BR143">
        <v>272.22899999999998</v>
      </c>
      <c r="BS143">
        <v>111.69</v>
      </c>
      <c r="BT143">
        <v>0</v>
      </c>
      <c r="BU143">
        <v>0</v>
      </c>
      <c r="BV143">
        <v>505.55700000000002</v>
      </c>
      <c r="BW143">
        <v>2021.01</v>
      </c>
      <c r="BX143">
        <v>2025.88</v>
      </c>
      <c r="BY143">
        <v>119.621</v>
      </c>
      <c r="BZ143">
        <v>5246.34</v>
      </c>
      <c r="CA143">
        <v>0</v>
      </c>
      <c r="CB143">
        <v>0</v>
      </c>
      <c r="CC143">
        <v>0</v>
      </c>
      <c r="CD143">
        <v>0</v>
      </c>
      <c r="CE143">
        <v>0</v>
      </c>
      <c r="CF143">
        <v>0</v>
      </c>
      <c r="CG143">
        <v>0</v>
      </c>
      <c r="CH143">
        <v>0</v>
      </c>
      <c r="CI143">
        <v>0</v>
      </c>
      <c r="CJ143">
        <v>0</v>
      </c>
      <c r="CK143">
        <v>22.1661</v>
      </c>
      <c r="CL143">
        <v>0</v>
      </c>
      <c r="CM143">
        <v>0</v>
      </c>
      <c r="CN143">
        <v>0</v>
      </c>
      <c r="CO143">
        <v>10.829000000000001</v>
      </c>
      <c r="CP143">
        <v>0</v>
      </c>
      <c r="CQ143">
        <v>0</v>
      </c>
      <c r="CR143">
        <v>0</v>
      </c>
      <c r="CS143">
        <v>0</v>
      </c>
      <c r="CT143">
        <v>32.995199999999997</v>
      </c>
      <c r="CU143">
        <v>39.659999999999997</v>
      </c>
      <c r="CV143">
        <v>10.050000000000001</v>
      </c>
      <c r="CW143">
        <v>1.17</v>
      </c>
      <c r="CX143">
        <v>0</v>
      </c>
      <c r="CY143">
        <v>16.95</v>
      </c>
      <c r="CZ143">
        <v>5.55</v>
      </c>
      <c r="DA143">
        <v>22.68</v>
      </c>
      <c r="DB143">
        <v>21.58</v>
      </c>
      <c r="DC143">
        <v>1.22</v>
      </c>
      <c r="DD143">
        <v>118.86</v>
      </c>
      <c r="DE143">
        <v>67.83</v>
      </c>
      <c r="DQ143" t="s">
        <v>716</v>
      </c>
      <c r="DR143" t="s">
        <v>717</v>
      </c>
      <c r="DS143" t="s">
        <v>22</v>
      </c>
      <c r="DT143">
        <v>-8.7811200000000006E-2</v>
      </c>
      <c r="DU143">
        <v>-8.8935600000000004E-2</v>
      </c>
      <c r="DV143">
        <v>-3.59246</v>
      </c>
      <c r="DW143">
        <v>-6.3688599999999997</v>
      </c>
      <c r="EG143">
        <v>180.00899999999999</v>
      </c>
      <c r="EH143">
        <v>210.066</v>
      </c>
      <c r="EI143">
        <v>111.69</v>
      </c>
      <c r="EJ143">
        <v>0</v>
      </c>
      <c r="EK143">
        <v>2555.89</v>
      </c>
      <c r="EL143">
        <v>0</v>
      </c>
      <c r="EN143">
        <v>505.55700000000002</v>
      </c>
      <c r="EO143">
        <v>2016.7</v>
      </c>
      <c r="EP143">
        <v>2025.88</v>
      </c>
      <c r="EQ143">
        <v>119.621</v>
      </c>
      <c r="ER143">
        <v>7725.41</v>
      </c>
      <c r="ES143">
        <v>0</v>
      </c>
      <c r="ET143">
        <v>0</v>
      </c>
      <c r="EU143">
        <v>0</v>
      </c>
      <c r="EV143">
        <v>0</v>
      </c>
      <c r="EW143">
        <v>0</v>
      </c>
      <c r="EX143">
        <v>0</v>
      </c>
      <c r="EY143">
        <v>0</v>
      </c>
      <c r="EZ143">
        <v>0</v>
      </c>
      <c r="FA143">
        <v>0</v>
      </c>
      <c r="FB143">
        <v>0</v>
      </c>
      <c r="FC143">
        <v>20.961300000000001</v>
      </c>
      <c r="FD143">
        <v>0</v>
      </c>
      <c r="FE143">
        <v>0</v>
      </c>
      <c r="FF143">
        <v>0</v>
      </c>
      <c r="FG143">
        <v>0</v>
      </c>
      <c r="FH143">
        <v>0</v>
      </c>
      <c r="FI143">
        <v>0</v>
      </c>
      <c r="FJ143">
        <v>0</v>
      </c>
      <c r="FK143">
        <v>0</v>
      </c>
      <c r="FL143">
        <v>20.961300000000001</v>
      </c>
      <c r="FM143">
        <v>37.479999999999997</v>
      </c>
      <c r="FN143">
        <v>7.23</v>
      </c>
      <c r="FO143">
        <v>1.17</v>
      </c>
      <c r="FP143">
        <v>0</v>
      </c>
      <c r="FQ143">
        <v>26.27</v>
      </c>
      <c r="FR143">
        <v>0</v>
      </c>
      <c r="FT143">
        <v>5.55</v>
      </c>
      <c r="FU143">
        <v>22.63</v>
      </c>
      <c r="FV143">
        <v>21.58</v>
      </c>
      <c r="FW143">
        <v>1.22</v>
      </c>
      <c r="FX143">
        <v>123.13</v>
      </c>
      <c r="FY143">
        <v>0</v>
      </c>
      <c r="FZ143">
        <v>0.390706</v>
      </c>
      <c r="GA143">
        <v>1.2753799999999999E-2</v>
      </c>
      <c r="GB143">
        <v>0</v>
      </c>
      <c r="GC143">
        <v>0.22148200000000001</v>
      </c>
      <c r="GD143">
        <v>0</v>
      </c>
      <c r="GF143">
        <v>7.4915999999999996E-2</v>
      </c>
      <c r="GG143">
        <v>0.29210599999999998</v>
      </c>
      <c r="GH143">
        <v>0.25846799999999998</v>
      </c>
      <c r="GI143">
        <v>1.0530599999999999E-2</v>
      </c>
      <c r="GJ143">
        <v>1.2609600000000001</v>
      </c>
      <c r="GK143">
        <v>426.97899999999998</v>
      </c>
      <c r="GL143">
        <v>1056.53</v>
      </c>
      <c r="GM143">
        <v>111.69</v>
      </c>
      <c r="GN143">
        <v>0</v>
      </c>
      <c r="GO143">
        <v>2655.7</v>
      </c>
      <c r="GP143">
        <v>2135</v>
      </c>
      <c r="GQ143">
        <v>2349</v>
      </c>
      <c r="GR143">
        <v>2531</v>
      </c>
      <c r="GS143">
        <v>297.5</v>
      </c>
      <c r="GT143">
        <v>11563.4</v>
      </c>
      <c r="GU143">
        <v>0</v>
      </c>
      <c r="GV143">
        <v>0</v>
      </c>
      <c r="GW143">
        <v>0</v>
      </c>
      <c r="GX143">
        <v>0</v>
      </c>
      <c r="GY143">
        <v>0</v>
      </c>
      <c r="GZ143">
        <v>0</v>
      </c>
      <c r="HA143">
        <v>0</v>
      </c>
      <c r="HB143">
        <v>0</v>
      </c>
      <c r="HC143">
        <v>0</v>
      </c>
      <c r="HD143">
        <v>0</v>
      </c>
      <c r="HE143">
        <v>35.533099999999997</v>
      </c>
      <c r="HF143">
        <v>0</v>
      </c>
      <c r="HG143">
        <v>0</v>
      </c>
      <c r="HH143">
        <v>0</v>
      </c>
      <c r="HI143">
        <v>0</v>
      </c>
      <c r="HJ143">
        <v>0</v>
      </c>
      <c r="HK143">
        <v>0</v>
      </c>
      <c r="HL143">
        <v>0</v>
      </c>
      <c r="HM143">
        <v>0</v>
      </c>
      <c r="HN143">
        <v>35.533099999999997</v>
      </c>
      <c r="HO143">
        <v>64.52</v>
      </c>
      <c r="HP143">
        <v>40.229999999999997</v>
      </c>
      <c r="HQ143">
        <v>1.17</v>
      </c>
      <c r="HR143">
        <v>0</v>
      </c>
      <c r="HS143">
        <v>27.53</v>
      </c>
      <c r="HT143">
        <v>23.83</v>
      </c>
      <c r="HU143">
        <v>25.03</v>
      </c>
      <c r="HV143">
        <v>27.2</v>
      </c>
      <c r="HW143">
        <v>2.86</v>
      </c>
      <c r="HX143">
        <v>212.37</v>
      </c>
      <c r="HY143">
        <v>0</v>
      </c>
      <c r="HZ143">
        <v>2.2093600000000002</v>
      </c>
      <c r="IA143">
        <v>1.2753799999999999E-2</v>
      </c>
      <c r="IB143">
        <v>0</v>
      </c>
      <c r="IC143">
        <v>0.20327500000000001</v>
      </c>
      <c r="ID143">
        <v>0.33579999999999999</v>
      </c>
      <c r="IE143">
        <v>0.299765</v>
      </c>
      <c r="IF143">
        <v>0.33715200000000001</v>
      </c>
      <c r="IG143">
        <v>4.1461199999999997E-3</v>
      </c>
      <c r="IH143">
        <v>3.40225</v>
      </c>
      <c r="II143">
        <v>56.7577</v>
      </c>
      <c r="IJ143">
        <v>0</v>
      </c>
      <c r="IK143">
        <v>54.789499999999997</v>
      </c>
    </row>
    <row r="144" spans="1:245" x14ac:dyDescent="0.25">
      <c r="A144" s="9">
        <v>42613.708715277775</v>
      </c>
      <c r="B144" t="s">
        <v>432</v>
      </c>
      <c r="C144" t="s">
        <v>817</v>
      </c>
      <c r="G144" t="s">
        <v>104</v>
      </c>
      <c r="H144" t="s">
        <v>105</v>
      </c>
      <c r="I144">
        <v>1.61</v>
      </c>
      <c r="J144">
        <v>45.360599999999998</v>
      </c>
      <c r="K144">
        <v>181.23</v>
      </c>
      <c r="L144">
        <v>208.952</v>
      </c>
      <c r="M144">
        <v>111.69</v>
      </c>
      <c r="N144">
        <v>0</v>
      </c>
      <c r="O144">
        <v>1130.92</v>
      </c>
      <c r="R144">
        <v>505.55700000000002</v>
      </c>
      <c r="S144">
        <v>938.48299999999995</v>
      </c>
      <c r="T144">
        <v>2025.88</v>
      </c>
      <c r="U144">
        <v>119.621</v>
      </c>
      <c r="V144">
        <v>5222.33</v>
      </c>
      <c r="W144">
        <v>211.035</v>
      </c>
      <c r="X144">
        <v>0</v>
      </c>
      <c r="Y144">
        <v>0</v>
      </c>
      <c r="Z144">
        <v>0</v>
      </c>
      <c r="AA144">
        <v>0</v>
      </c>
      <c r="AB144">
        <v>0</v>
      </c>
      <c r="AC144">
        <v>43.669699999999999</v>
      </c>
      <c r="AD144">
        <v>0</v>
      </c>
      <c r="AE144">
        <v>0</v>
      </c>
      <c r="AF144">
        <v>254.70500000000001</v>
      </c>
      <c r="AG144">
        <v>0</v>
      </c>
      <c r="AH144">
        <v>0</v>
      </c>
      <c r="AI144">
        <v>0</v>
      </c>
      <c r="AJ144">
        <v>0</v>
      </c>
      <c r="AK144">
        <v>0</v>
      </c>
      <c r="AL144">
        <v>0</v>
      </c>
      <c r="AM144">
        <v>0</v>
      </c>
      <c r="AN144">
        <v>0</v>
      </c>
      <c r="AO144">
        <v>0</v>
      </c>
      <c r="AP144">
        <v>0</v>
      </c>
      <c r="AQ144">
        <v>20.399999999999999</v>
      </c>
      <c r="AR144">
        <v>7.2</v>
      </c>
      <c r="AS144">
        <v>1.17</v>
      </c>
      <c r="AT144">
        <v>0</v>
      </c>
      <c r="AU144">
        <v>11.06</v>
      </c>
      <c r="AV144">
        <v>0</v>
      </c>
      <c r="AX144">
        <v>5.55</v>
      </c>
      <c r="AY144">
        <v>13.9</v>
      </c>
      <c r="AZ144">
        <v>21.58</v>
      </c>
      <c r="BA144">
        <v>1.22</v>
      </c>
      <c r="BB144">
        <v>82.08</v>
      </c>
      <c r="BC144">
        <v>39.83</v>
      </c>
      <c r="BQ144">
        <v>189.36</v>
      </c>
      <c r="BR144">
        <v>276.12799999999999</v>
      </c>
      <c r="BS144">
        <v>111.69</v>
      </c>
      <c r="BT144">
        <v>0</v>
      </c>
      <c r="BU144">
        <v>0</v>
      </c>
      <c r="BV144">
        <v>505.55700000000002</v>
      </c>
      <c r="BW144">
        <v>948.78800000000001</v>
      </c>
      <c r="BX144">
        <v>2025.88</v>
      </c>
      <c r="BY144">
        <v>119.621</v>
      </c>
      <c r="BZ144">
        <v>4177.03</v>
      </c>
      <c r="CA144">
        <v>220.50200000000001</v>
      </c>
      <c r="CB144">
        <v>0</v>
      </c>
      <c r="CC144">
        <v>0</v>
      </c>
      <c r="CD144">
        <v>0</v>
      </c>
      <c r="CE144">
        <v>108.29</v>
      </c>
      <c r="CF144">
        <v>0</v>
      </c>
      <c r="CG144">
        <v>43.669699999999999</v>
      </c>
      <c r="CH144">
        <v>0</v>
      </c>
      <c r="CI144">
        <v>0</v>
      </c>
      <c r="CJ144">
        <v>372.46199999999999</v>
      </c>
      <c r="CK144">
        <v>0</v>
      </c>
      <c r="CL144">
        <v>0</v>
      </c>
      <c r="CM144">
        <v>0</v>
      </c>
      <c r="CN144">
        <v>0</v>
      </c>
      <c r="CO144">
        <v>0</v>
      </c>
      <c r="CP144">
        <v>0</v>
      </c>
      <c r="CQ144">
        <v>0</v>
      </c>
      <c r="CR144">
        <v>0</v>
      </c>
      <c r="CS144">
        <v>0</v>
      </c>
      <c r="CT144">
        <v>0</v>
      </c>
      <c r="CU144">
        <v>21.38</v>
      </c>
      <c r="CV144">
        <v>10.23</v>
      </c>
      <c r="CW144">
        <v>1.17</v>
      </c>
      <c r="CX144">
        <v>0</v>
      </c>
      <c r="CY144">
        <v>8.66</v>
      </c>
      <c r="CZ144">
        <v>5.55</v>
      </c>
      <c r="DA144">
        <v>14.02</v>
      </c>
      <c r="DB144">
        <v>21.58</v>
      </c>
      <c r="DC144">
        <v>1.22</v>
      </c>
      <c r="DD144">
        <v>83.81</v>
      </c>
      <c r="DE144">
        <v>41.44</v>
      </c>
      <c r="DQ144" t="s">
        <v>716</v>
      </c>
      <c r="DR144" t="s">
        <v>717</v>
      </c>
      <c r="DS144" t="s">
        <v>22</v>
      </c>
      <c r="DT144">
        <v>9.4007300000000002E-2</v>
      </c>
      <c r="DU144">
        <v>9.2284900000000003E-2</v>
      </c>
      <c r="DV144">
        <v>2.0642</v>
      </c>
      <c r="DW144">
        <v>3.8851399999999998</v>
      </c>
      <c r="EG144">
        <v>181.23</v>
      </c>
      <c r="EH144">
        <v>208.952</v>
      </c>
      <c r="EI144">
        <v>111.69</v>
      </c>
      <c r="EJ144">
        <v>0</v>
      </c>
      <c r="EK144">
        <v>1130.92</v>
      </c>
      <c r="EL144">
        <v>0</v>
      </c>
      <c r="EN144">
        <v>505.55700000000002</v>
      </c>
      <c r="EO144">
        <v>938.48299999999995</v>
      </c>
      <c r="EP144">
        <v>2025.88</v>
      </c>
      <c r="EQ144">
        <v>119.621</v>
      </c>
      <c r="ER144">
        <v>5222.33</v>
      </c>
      <c r="ES144">
        <v>211.035</v>
      </c>
      <c r="ET144">
        <v>0</v>
      </c>
      <c r="EU144">
        <v>0</v>
      </c>
      <c r="EV144">
        <v>0</v>
      </c>
      <c r="EW144">
        <v>0</v>
      </c>
      <c r="EX144">
        <v>0</v>
      </c>
      <c r="EY144">
        <v>43.669699999999999</v>
      </c>
      <c r="EZ144">
        <v>0</v>
      </c>
      <c r="FA144">
        <v>0</v>
      </c>
      <c r="FB144">
        <v>254.70500000000001</v>
      </c>
      <c r="FC144">
        <v>0</v>
      </c>
      <c r="FD144">
        <v>0</v>
      </c>
      <c r="FE144">
        <v>0</v>
      </c>
      <c r="FF144">
        <v>0</v>
      </c>
      <c r="FG144">
        <v>0</v>
      </c>
      <c r="FH144">
        <v>0</v>
      </c>
      <c r="FI144">
        <v>0</v>
      </c>
      <c r="FJ144">
        <v>0</v>
      </c>
      <c r="FK144">
        <v>0</v>
      </c>
      <c r="FL144">
        <v>0</v>
      </c>
      <c r="FM144">
        <v>20.399999999999999</v>
      </c>
      <c r="FN144">
        <v>7.2</v>
      </c>
      <c r="FO144">
        <v>1.17</v>
      </c>
      <c r="FP144">
        <v>0</v>
      </c>
      <c r="FQ144">
        <v>11.06</v>
      </c>
      <c r="FR144">
        <v>0</v>
      </c>
      <c r="FT144">
        <v>5.55</v>
      </c>
      <c r="FU144">
        <v>13.9</v>
      </c>
      <c r="FV144">
        <v>21.58</v>
      </c>
      <c r="FW144">
        <v>1.22</v>
      </c>
      <c r="FX144">
        <v>82.08</v>
      </c>
      <c r="FY144">
        <v>0</v>
      </c>
      <c r="FZ144">
        <v>0.38859700000000003</v>
      </c>
      <c r="GA144">
        <v>1.2753799999999999E-2</v>
      </c>
      <c r="GB144">
        <v>0</v>
      </c>
      <c r="GC144">
        <v>5.3186299999999999E-2</v>
      </c>
      <c r="GD144">
        <v>0</v>
      </c>
      <c r="GF144">
        <v>7.4915999999999996E-2</v>
      </c>
      <c r="GG144">
        <v>0.14812400000000001</v>
      </c>
      <c r="GH144">
        <v>0.25846799999999998</v>
      </c>
      <c r="GI144">
        <v>1.0530599999999999E-2</v>
      </c>
      <c r="GJ144">
        <v>0.94657500000000006</v>
      </c>
      <c r="GK144">
        <v>419.964</v>
      </c>
      <c r="GL144">
        <v>1096.8499999999999</v>
      </c>
      <c r="GM144">
        <v>111.69</v>
      </c>
      <c r="GN144">
        <v>0</v>
      </c>
      <c r="GO144">
        <v>2655.69</v>
      </c>
      <c r="GP144">
        <v>2135</v>
      </c>
      <c r="GQ144">
        <v>930.00099999999998</v>
      </c>
      <c r="GR144">
        <v>2637.81</v>
      </c>
      <c r="GS144">
        <v>297.5</v>
      </c>
      <c r="GT144">
        <v>10284.5</v>
      </c>
      <c r="GU144">
        <v>349.49299999999999</v>
      </c>
      <c r="GV144">
        <v>0</v>
      </c>
      <c r="GW144">
        <v>0</v>
      </c>
      <c r="GX144">
        <v>0</v>
      </c>
      <c r="GY144">
        <v>0</v>
      </c>
      <c r="GZ144">
        <v>0</v>
      </c>
      <c r="HA144">
        <v>65.400000000000006</v>
      </c>
      <c r="HB144">
        <v>0</v>
      </c>
      <c r="HC144">
        <v>0</v>
      </c>
      <c r="HD144">
        <v>414.89299999999997</v>
      </c>
      <c r="HE144">
        <v>0</v>
      </c>
      <c r="HF144">
        <v>0</v>
      </c>
      <c r="HG144">
        <v>0</v>
      </c>
      <c r="HH144">
        <v>0</v>
      </c>
      <c r="HI144">
        <v>0</v>
      </c>
      <c r="HJ144">
        <v>0</v>
      </c>
      <c r="HK144">
        <v>0</v>
      </c>
      <c r="HL144">
        <v>0</v>
      </c>
      <c r="HM144">
        <v>0</v>
      </c>
      <c r="HN144">
        <v>0</v>
      </c>
      <c r="HO144">
        <v>34.869999999999997</v>
      </c>
      <c r="HP144">
        <v>41.2</v>
      </c>
      <c r="HQ144">
        <v>1.17</v>
      </c>
      <c r="HR144">
        <v>0</v>
      </c>
      <c r="HS144">
        <v>27.53</v>
      </c>
      <c r="HT144">
        <v>23.83</v>
      </c>
      <c r="HU144">
        <v>14.92</v>
      </c>
      <c r="HV144">
        <v>28.35</v>
      </c>
      <c r="HW144">
        <v>2.86</v>
      </c>
      <c r="HX144">
        <v>174.73</v>
      </c>
      <c r="HY144">
        <v>0</v>
      </c>
      <c r="HZ144">
        <v>2.2534100000000001</v>
      </c>
      <c r="IA144">
        <v>1.2753799999999999E-2</v>
      </c>
      <c r="IB144">
        <v>0</v>
      </c>
      <c r="IC144">
        <v>0.20327500000000001</v>
      </c>
      <c r="ID144">
        <v>0.33579999999999999</v>
      </c>
      <c r="IE144">
        <v>0.11074100000000001</v>
      </c>
      <c r="IF144">
        <v>0.35138000000000003</v>
      </c>
      <c r="IG144">
        <v>4.1461199999999997E-3</v>
      </c>
      <c r="IH144">
        <v>3.2715100000000001</v>
      </c>
      <c r="II144">
        <v>45.360599999999998</v>
      </c>
      <c r="IJ144">
        <v>0</v>
      </c>
      <c r="IK144">
        <v>46.316699999999997</v>
      </c>
    </row>
    <row r="145" spans="1:245" x14ac:dyDescent="0.25">
      <c r="A145" s="9">
        <v>42613.708703703705</v>
      </c>
      <c r="B145" t="s">
        <v>518</v>
      </c>
      <c r="C145" t="s">
        <v>818</v>
      </c>
      <c r="G145" t="s">
        <v>104</v>
      </c>
      <c r="H145" t="s">
        <v>105</v>
      </c>
      <c r="I145">
        <v>10.63</v>
      </c>
      <c r="J145">
        <v>49.834200000000003</v>
      </c>
      <c r="K145">
        <v>182.215</v>
      </c>
      <c r="L145">
        <v>205.81100000000001</v>
      </c>
      <c r="M145">
        <v>111.69</v>
      </c>
      <c r="N145">
        <v>0</v>
      </c>
      <c r="O145">
        <v>1130.93</v>
      </c>
      <c r="R145">
        <v>505.55700000000002</v>
      </c>
      <c r="S145">
        <v>2010.69</v>
      </c>
      <c r="T145">
        <v>2025.88</v>
      </c>
      <c r="U145">
        <v>119.621</v>
      </c>
      <c r="V145">
        <v>6292.39</v>
      </c>
      <c r="W145">
        <v>0</v>
      </c>
      <c r="X145">
        <v>0</v>
      </c>
      <c r="Y145">
        <v>0</v>
      </c>
      <c r="Z145">
        <v>0</v>
      </c>
      <c r="AA145">
        <v>0</v>
      </c>
      <c r="AB145">
        <v>0</v>
      </c>
      <c r="AC145">
        <v>0</v>
      </c>
      <c r="AD145">
        <v>0</v>
      </c>
      <c r="AE145">
        <v>0</v>
      </c>
      <c r="AF145">
        <v>0</v>
      </c>
      <c r="AG145">
        <v>21.2182</v>
      </c>
      <c r="AH145">
        <v>0</v>
      </c>
      <c r="AI145">
        <v>0</v>
      </c>
      <c r="AJ145">
        <v>0</v>
      </c>
      <c r="AK145">
        <v>0</v>
      </c>
      <c r="AL145">
        <v>0</v>
      </c>
      <c r="AM145">
        <v>0</v>
      </c>
      <c r="AN145">
        <v>0</v>
      </c>
      <c r="AO145">
        <v>0</v>
      </c>
      <c r="AP145">
        <v>21.2182</v>
      </c>
      <c r="AQ145">
        <v>37.94</v>
      </c>
      <c r="AR145">
        <v>7.03</v>
      </c>
      <c r="AS145">
        <v>1.17</v>
      </c>
      <c r="AT145">
        <v>0</v>
      </c>
      <c r="AU145">
        <v>11.06</v>
      </c>
      <c r="AV145">
        <v>0</v>
      </c>
      <c r="AX145">
        <v>5.55</v>
      </c>
      <c r="AY145">
        <v>22.56</v>
      </c>
      <c r="AZ145">
        <v>21.58</v>
      </c>
      <c r="BA145">
        <v>1.22</v>
      </c>
      <c r="BB145">
        <v>108.11</v>
      </c>
      <c r="BC145">
        <v>57.2</v>
      </c>
      <c r="BQ145">
        <v>190.35599999999999</v>
      </c>
      <c r="BR145">
        <v>272.22899999999998</v>
      </c>
      <c r="BS145">
        <v>111.69</v>
      </c>
      <c r="BT145">
        <v>0</v>
      </c>
      <c r="BU145">
        <v>0</v>
      </c>
      <c r="BV145">
        <v>505.55700000000002</v>
      </c>
      <c r="BW145">
        <v>2021.01</v>
      </c>
      <c r="BX145">
        <v>2025.88</v>
      </c>
      <c r="BY145">
        <v>119.621</v>
      </c>
      <c r="BZ145">
        <v>5246.34</v>
      </c>
      <c r="CA145">
        <v>0</v>
      </c>
      <c r="CB145">
        <v>0</v>
      </c>
      <c r="CC145">
        <v>0</v>
      </c>
      <c r="CD145">
        <v>0</v>
      </c>
      <c r="CE145">
        <v>0</v>
      </c>
      <c r="CF145">
        <v>0</v>
      </c>
      <c r="CG145">
        <v>0</v>
      </c>
      <c r="CH145">
        <v>0</v>
      </c>
      <c r="CI145">
        <v>0</v>
      </c>
      <c r="CJ145">
        <v>0</v>
      </c>
      <c r="CK145">
        <v>22.1661</v>
      </c>
      <c r="CL145">
        <v>0</v>
      </c>
      <c r="CM145">
        <v>0</v>
      </c>
      <c r="CN145">
        <v>0</v>
      </c>
      <c r="CO145">
        <v>10.829000000000001</v>
      </c>
      <c r="CP145">
        <v>0</v>
      </c>
      <c r="CQ145">
        <v>0</v>
      </c>
      <c r="CR145">
        <v>0</v>
      </c>
      <c r="CS145">
        <v>0</v>
      </c>
      <c r="CT145">
        <v>32.995199999999997</v>
      </c>
      <c r="CU145">
        <v>39.659999999999997</v>
      </c>
      <c r="CV145">
        <v>10.050000000000001</v>
      </c>
      <c r="CW145">
        <v>1.17</v>
      </c>
      <c r="CX145">
        <v>0</v>
      </c>
      <c r="CY145">
        <v>16.95</v>
      </c>
      <c r="CZ145">
        <v>5.55</v>
      </c>
      <c r="DA145">
        <v>22.68</v>
      </c>
      <c r="DB145">
        <v>21.58</v>
      </c>
      <c r="DC145">
        <v>1.22</v>
      </c>
      <c r="DD145">
        <v>118.86</v>
      </c>
      <c r="DE145">
        <v>67.83</v>
      </c>
      <c r="DQ145" t="s">
        <v>716</v>
      </c>
      <c r="DR145" t="s">
        <v>717</v>
      </c>
      <c r="DS145" t="s">
        <v>22</v>
      </c>
      <c r="DT145">
        <v>9.3682199999999993E-2</v>
      </c>
      <c r="DU145">
        <v>9.1956999999999997E-2</v>
      </c>
      <c r="DV145">
        <v>9.0442499999999999</v>
      </c>
      <c r="DW145">
        <v>15.6715</v>
      </c>
      <c r="EG145">
        <v>182.215</v>
      </c>
      <c r="EH145">
        <v>205.81100000000001</v>
      </c>
      <c r="EI145">
        <v>111.69</v>
      </c>
      <c r="EJ145">
        <v>0</v>
      </c>
      <c r="EK145">
        <v>1130.93</v>
      </c>
      <c r="EL145">
        <v>0</v>
      </c>
      <c r="EN145">
        <v>505.55700000000002</v>
      </c>
      <c r="EO145">
        <v>2010.69</v>
      </c>
      <c r="EP145">
        <v>2025.88</v>
      </c>
      <c r="EQ145">
        <v>119.621</v>
      </c>
      <c r="ER145">
        <v>6292.39</v>
      </c>
      <c r="ES145">
        <v>0</v>
      </c>
      <c r="ET145">
        <v>0</v>
      </c>
      <c r="EU145">
        <v>0</v>
      </c>
      <c r="EV145">
        <v>0</v>
      </c>
      <c r="EW145">
        <v>0</v>
      </c>
      <c r="EX145">
        <v>0</v>
      </c>
      <c r="EY145">
        <v>0</v>
      </c>
      <c r="EZ145">
        <v>0</v>
      </c>
      <c r="FA145">
        <v>0</v>
      </c>
      <c r="FB145">
        <v>0</v>
      </c>
      <c r="FC145">
        <v>21.2182</v>
      </c>
      <c r="FD145">
        <v>0</v>
      </c>
      <c r="FE145">
        <v>0</v>
      </c>
      <c r="FF145">
        <v>0</v>
      </c>
      <c r="FG145">
        <v>0</v>
      </c>
      <c r="FH145">
        <v>0</v>
      </c>
      <c r="FI145">
        <v>0</v>
      </c>
      <c r="FJ145">
        <v>0</v>
      </c>
      <c r="FK145">
        <v>0</v>
      </c>
      <c r="FL145">
        <v>21.2182</v>
      </c>
      <c r="FM145">
        <v>37.94</v>
      </c>
      <c r="FN145">
        <v>7.03</v>
      </c>
      <c r="FO145">
        <v>1.17</v>
      </c>
      <c r="FP145">
        <v>0</v>
      </c>
      <c r="FQ145">
        <v>11.06</v>
      </c>
      <c r="FR145">
        <v>0</v>
      </c>
      <c r="FT145">
        <v>5.55</v>
      </c>
      <c r="FU145">
        <v>22.56</v>
      </c>
      <c r="FV145">
        <v>21.58</v>
      </c>
      <c r="FW145">
        <v>1.22</v>
      </c>
      <c r="FX145">
        <v>108.11</v>
      </c>
      <c r="FY145">
        <v>0</v>
      </c>
      <c r="FZ145">
        <v>0.378108</v>
      </c>
      <c r="GA145">
        <v>1.2753799999999999E-2</v>
      </c>
      <c r="GB145">
        <v>0</v>
      </c>
      <c r="GC145">
        <v>5.3186700000000003E-2</v>
      </c>
      <c r="GD145">
        <v>0</v>
      </c>
      <c r="GF145">
        <v>7.4915999999999996E-2</v>
      </c>
      <c r="GG145">
        <v>0.29150599999999999</v>
      </c>
      <c r="GH145">
        <v>0.25846799999999998</v>
      </c>
      <c r="GI145">
        <v>1.0530599999999999E-2</v>
      </c>
      <c r="GJ145">
        <v>1.0794699999999999</v>
      </c>
      <c r="GK145">
        <v>426.97899999999998</v>
      </c>
      <c r="GL145">
        <v>1056.53</v>
      </c>
      <c r="GM145">
        <v>111.69</v>
      </c>
      <c r="GN145">
        <v>0</v>
      </c>
      <c r="GO145">
        <v>2655.7</v>
      </c>
      <c r="GP145">
        <v>2135</v>
      </c>
      <c r="GQ145">
        <v>2349</v>
      </c>
      <c r="GR145">
        <v>2531</v>
      </c>
      <c r="GS145">
        <v>297.5</v>
      </c>
      <c r="GT145">
        <v>11563.4</v>
      </c>
      <c r="GU145">
        <v>0</v>
      </c>
      <c r="GV145">
        <v>0</v>
      </c>
      <c r="GW145">
        <v>0</v>
      </c>
      <c r="GX145">
        <v>0</v>
      </c>
      <c r="GY145">
        <v>0</v>
      </c>
      <c r="GZ145">
        <v>0</v>
      </c>
      <c r="HA145">
        <v>0</v>
      </c>
      <c r="HB145">
        <v>0</v>
      </c>
      <c r="HC145">
        <v>0</v>
      </c>
      <c r="HD145">
        <v>0</v>
      </c>
      <c r="HE145">
        <v>35.533099999999997</v>
      </c>
      <c r="HF145">
        <v>0</v>
      </c>
      <c r="HG145">
        <v>0</v>
      </c>
      <c r="HH145">
        <v>0</v>
      </c>
      <c r="HI145">
        <v>0</v>
      </c>
      <c r="HJ145">
        <v>0</v>
      </c>
      <c r="HK145">
        <v>0</v>
      </c>
      <c r="HL145">
        <v>0</v>
      </c>
      <c r="HM145">
        <v>0</v>
      </c>
      <c r="HN145">
        <v>35.533099999999997</v>
      </c>
      <c r="HO145">
        <v>64.52</v>
      </c>
      <c r="HP145">
        <v>40.229999999999997</v>
      </c>
      <c r="HQ145">
        <v>1.17</v>
      </c>
      <c r="HR145">
        <v>0</v>
      </c>
      <c r="HS145">
        <v>27.53</v>
      </c>
      <c r="HT145">
        <v>23.83</v>
      </c>
      <c r="HU145">
        <v>25.03</v>
      </c>
      <c r="HV145">
        <v>27.2</v>
      </c>
      <c r="HW145">
        <v>2.86</v>
      </c>
      <c r="HX145">
        <v>212.37</v>
      </c>
      <c r="HY145">
        <v>0</v>
      </c>
      <c r="HZ145">
        <v>2.2093600000000002</v>
      </c>
      <c r="IA145">
        <v>1.2753799999999999E-2</v>
      </c>
      <c r="IB145">
        <v>0</v>
      </c>
      <c r="IC145">
        <v>0.20327500000000001</v>
      </c>
      <c r="ID145">
        <v>0.33579999999999999</v>
      </c>
      <c r="IE145">
        <v>0.299765</v>
      </c>
      <c r="IF145">
        <v>0.33715200000000001</v>
      </c>
      <c r="IG145">
        <v>4.1461199999999997E-3</v>
      </c>
      <c r="IH145">
        <v>3.40225</v>
      </c>
      <c r="II145">
        <v>49.834200000000003</v>
      </c>
      <c r="IJ145">
        <v>0</v>
      </c>
      <c r="IK145">
        <v>54.789499999999997</v>
      </c>
    </row>
    <row r="146" spans="1:245" x14ac:dyDescent="0.25">
      <c r="A146" s="9">
        <v>42613.708703703705</v>
      </c>
      <c r="B146" t="s">
        <v>433</v>
      </c>
      <c r="C146" t="s">
        <v>819</v>
      </c>
      <c r="G146" t="s">
        <v>104</v>
      </c>
      <c r="H146" t="s">
        <v>105</v>
      </c>
      <c r="I146">
        <v>4.75</v>
      </c>
      <c r="J146">
        <v>43.258499999999998</v>
      </c>
      <c r="K146">
        <v>2082.31</v>
      </c>
      <c r="L146">
        <v>202.53299999999999</v>
      </c>
      <c r="M146">
        <v>111.69</v>
      </c>
      <c r="N146">
        <v>0</v>
      </c>
      <c r="O146">
        <v>0</v>
      </c>
      <c r="R146">
        <v>505.55700000000002</v>
      </c>
      <c r="S146">
        <v>946.505</v>
      </c>
      <c r="T146">
        <v>2025.88</v>
      </c>
      <c r="U146">
        <v>119.621</v>
      </c>
      <c r="V146">
        <v>5994.1</v>
      </c>
      <c r="W146">
        <v>0</v>
      </c>
      <c r="X146">
        <v>0</v>
      </c>
      <c r="Y146">
        <v>0</v>
      </c>
      <c r="Z146">
        <v>0</v>
      </c>
      <c r="AA146">
        <v>108.29</v>
      </c>
      <c r="AB146">
        <v>0</v>
      </c>
      <c r="AC146">
        <v>43.669699999999999</v>
      </c>
      <c r="AD146">
        <v>0</v>
      </c>
      <c r="AE146">
        <v>0</v>
      </c>
      <c r="AF146">
        <v>151.96</v>
      </c>
      <c r="AG146">
        <v>0</v>
      </c>
      <c r="AH146">
        <v>0</v>
      </c>
      <c r="AI146">
        <v>0</v>
      </c>
      <c r="AJ146">
        <v>0</v>
      </c>
      <c r="AK146">
        <v>0</v>
      </c>
      <c r="AL146">
        <v>0</v>
      </c>
      <c r="AM146">
        <v>0</v>
      </c>
      <c r="AN146">
        <v>0</v>
      </c>
      <c r="AO146">
        <v>0</v>
      </c>
      <c r="AP146">
        <v>0</v>
      </c>
      <c r="AQ146">
        <v>18.55</v>
      </c>
      <c r="AR146">
        <v>6.9</v>
      </c>
      <c r="AS146">
        <v>1.17</v>
      </c>
      <c r="AT146">
        <v>0</v>
      </c>
      <c r="AU146">
        <v>8.66</v>
      </c>
      <c r="AV146">
        <v>0</v>
      </c>
      <c r="AX146">
        <v>5.55</v>
      </c>
      <c r="AY146">
        <v>13.98</v>
      </c>
      <c r="AZ146">
        <v>21.58</v>
      </c>
      <c r="BA146">
        <v>1.22</v>
      </c>
      <c r="BB146">
        <v>77.61</v>
      </c>
      <c r="BC146">
        <v>35.28</v>
      </c>
      <c r="BQ146">
        <v>2238.8200000000002</v>
      </c>
      <c r="BR146">
        <v>276.16500000000002</v>
      </c>
      <c r="BS146">
        <v>111.69</v>
      </c>
      <c r="BT146">
        <v>0</v>
      </c>
      <c r="BU146">
        <v>0</v>
      </c>
      <c r="BV146">
        <v>505.55700000000002</v>
      </c>
      <c r="BW146">
        <v>951.41</v>
      </c>
      <c r="BX146">
        <v>2025.88</v>
      </c>
      <c r="BY146">
        <v>119.621</v>
      </c>
      <c r="BZ146">
        <v>6229.15</v>
      </c>
      <c r="CA146">
        <v>0</v>
      </c>
      <c r="CB146">
        <v>0</v>
      </c>
      <c r="CC146">
        <v>0</v>
      </c>
      <c r="CD146">
        <v>0</v>
      </c>
      <c r="CE146">
        <v>108.29</v>
      </c>
      <c r="CF146">
        <v>0</v>
      </c>
      <c r="CG146">
        <v>43.669699999999999</v>
      </c>
      <c r="CH146">
        <v>0</v>
      </c>
      <c r="CI146">
        <v>0</v>
      </c>
      <c r="CJ146">
        <v>151.96</v>
      </c>
      <c r="CK146">
        <v>0</v>
      </c>
      <c r="CL146">
        <v>0</v>
      </c>
      <c r="CM146">
        <v>0</v>
      </c>
      <c r="CN146">
        <v>0</v>
      </c>
      <c r="CO146">
        <v>0</v>
      </c>
      <c r="CP146">
        <v>0</v>
      </c>
      <c r="CQ146">
        <v>0</v>
      </c>
      <c r="CR146">
        <v>0</v>
      </c>
      <c r="CS146">
        <v>0</v>
      </c>
      <c r="CT146">
        <v>0</v>
      </c>
      <c r="CU146">
        <v>19.97</v>
      </c>
      <c r="CV146">
        <v>10.23</v>
      </c>
      <c r="CW146">
        <v>1.17</v>
      </c>
      <c r="CX146">
        <v>0</v>
      </c>
      <c r="CY146">
        <v>8.66</v>
      </c>
      <c r="CZ146">
        <v>5.55</v>
      </c>
      <c r="DA146">
        <v>14.04</v>
      </c>
      <c r="DB146">
        <v>21.58</v>
      </c>
      <c r="DC146">
        <v>1.22</v>
      </c>
      <c r="DD146">
        <v>82.42</v>
      </c>
      <c r="DE146">
        <v>40.03</v>
      </c>
      <c r="DQ146" t="s">
        <v>716</v>
      </c>
      <c r="DR146" t="s">
        <v>717</v>
      </c>
      <c r="DS146" t="s">
        <v>22</v>
      </c>
      <c r="DT146">
        <v>0.17433399999999999</v>
      </c>
      <c r="DU146">
        <v>0.17313799999999999</v>
      </c>
      <c r="DV146">
        <v>5.83596</v>
      </c>
      <c r="DW146">
        <v>11.866099999999999</v>
      </c>
      <c r="EG146">
        <v>2082.31</v>
      </c>
      <c r="EH146">
        <v>202.53299999999999</v>
      </c>
      <c r="EI146">
        <v>111.69</v>
      </c>
      <c r="EJ146">
        <v>0</v>
      </c>
      <c r="EK146">
        <v>0</v>
      </c>
      <c r="EL146">
        <v>0</v>
      </c>
      <c r="EN146">
        <v>505.55700000000002</v>
      </c>
      <c r="EO146">
        <v>946.505</v>
      </c>
      <c r="EP146">
        <v>2025.88</v>
      </c>
      <c r="EQ146">
        <v>119.621</v>
      </c>
      <c r="ER146">
        <v>5994.1</v>
      </c>
      <c r="ES146">
        <v>0</v>
      </c>
      <c r="ET146">
        <v>0</v>
      </c>
      <c r="EU146">
        <v>0</v>
      </c>
      <c r="EV146">
        <v>0</v>
      </c>
      <c r="EW146">
        <v>108.29</v>
      </c>
      <c r="EX146">
        <v>0</v>
      </c>
      <c r="EY146">
        <v>43.669699999999999</v>
      </c>
      <c r="EZ146">
        <v>0</v>
      </c>
      <c r="FA146">
        <v>0</v>
      </c>
      <c r="FB146">
        <v>151.96</v>
      </c>
      <c r="FC146">
        <v>0</v>
      </c>
      <c r="FD146">
        <v>0</v>
      </c>
      <c r="FE146">
        <v>0</v>
      </c>
      <c r="FF146">
        <v>0</v>
      </c>
      <c r="FG146">
        <v>0</v>
      </c>
      <c r="FH146">
        <v>0</v>
      </c>
      <c r="FI146">
        <v>0</v>
      </c>
      <c r="FJ146">
        <v>0</v>
      </c>
      <c r="FK146">
        <v>0</v>
      </c>
      <c r="FL146">
        <v>0</v>
      </c>
      <c r="FM146">
        <v>18.55</v>
      </c>
      <c r="FN146">
        <v>6.9</v>
      </c>
      <c r="FO146">
        <v>1.17</v>
      </c>
      <c r="FP146">
        <v>0</v>
      </c>
      <c r="FQ146">
        <v>8.66</v>
      </c>
      <c r="FR146">
        <v>0</v>
      </c>
      <c r="FT146">
        <v>5.55</v>
      </c>
      <c r="FU146">
        <v>13.98</v>
      </c>
      <c r="FV146">
        <v>21.58</v>
      </c>
      <c r="FW146">
        <v>1.22</v>
      </c>
      <c r="FX146">
        <v>77.61</v>
      </c>
      <c r="FY146">
        <v>0</v>
      </c>
      <c r="FZ146">
        <v>0.36092999999999997</v>
      </c>
      <c r="GA146">
        <v>1.2753799999999999E-2</v>
      </c>
      <c r="GB146">
        <v>0</v>
      </c>
      <c r="GC146">
        <v>0</v>
      </c>
      <c r="GD146">
        <v>0</v>
      </c>
      <c r="GF146">
        <v>7.4915999999999996E-2</v>
      </c>
      <c r="GG146">
        <v>0.14865100000000001</v>
      </c>
      <c r="GH146">
        <v>0.25846799999999998</v>
      </c>
      <c r="GI146">
        <v>1.0530599999999999E-2</v>
      </c>
      <c r="GJ146">
        <v>0.86624999999999996</v>
      </c>
      <c r="GK146">
        <v>3690.89</v>
      </c>
      <c r="GL146">
        <v>1095.0899999999999</v>
      </c>
      <c r="GM146">
        <v>111.69</v>
      </c>
      <c r="GN146">
        <v>0</v>
      </c>
      <c r="GO146">
        <v>0</v>
      </c>
      <c r="GP146">
        <v>2135</v>
      </c>
      <c r="GQ146">
        <v>930.00099999999998</v>
      </c>
      <c r="GR146">
        <v>2637.81</v>
      </c>
      <c r="GS146">
        <v>297.5</v>
      </c>
      <c r="GT146">
        <v>10898</v>
      </c>
      <c r="GU146">
        <v>0</v>
      </c>
      <c r="GV146">
        <v>0</v>
      </c>
      <c r="GW146">
        <v>0</v>
      </c>
      <c r="GX146">
        <v>0</v>
      </c>
      <c r="GY146">
        <v>162.852</v>
      </c>
      <c r="GZ146">
        <v>0</v>
      </c>
      <c r="HA146">
        <v>65.400000000000006</v>
      </c>
      <c r="HB146">
        <v>0</v>
      </c>
      <c r="HC146">
        <v>0</v>
      </c>
      <c r="HD146">
        <v>228.25200000000001</v>
      </c>
      <c r="HE146">
        <v>0</v>
      </c>
      <c r="HF146">
        <v>0</v>
      </c>
      <c r="HG146">
        <v>0</v>
      </c>
      <c r="HH146">
        <v>0</v>
      </c>
      <c r="HI146">
        <v>0</v>
      </c>
      <c r="HJ146">
        <v>0</v>
      </c>
      <c r="HK146">
        <v>0</v>
      </c>
      <c r="HL146">
        <v>0</v>
      </c>
      <c r="HM146">
        <v>0</v>
      </c>
      <c r="HN146">
        <v>0</v>
      </c>
      <c r="HO146">
        <v>32.94</v>
      </c>
      <c r="HP146">
        <v>41.16</v>
      </c>
      <c r="HQ146">
        <v>1.17</v>
      </c>
      <c r="HR146">
        <v>0</v>
      </c>
      <c r="HS146">
        <v>13.03</v>
      </c>
      <c r="HT146">
        <v>23.83</v>
      </c>
      <c r="HU146">
        <v>14.92</v>
      </c>
      <c r="HV146">
        <v>28.35</v>
      </c>
      <c r="HW146">
        <v>2.86</v>
      </c>
      <c r="HX146">
        <v>158.26</v>
      </c>
      <c r="HY146">
        <v>0</v>
      </c>
      <c r="HZ146">
        <v>2.2516400000000001</v>
      </c>
      <c r="IA146">
        <v>1.2753799999999999E-2</v>
      </c>
      <c r="IB146">
        <v>0</v>
      </c>
      <c r="IC146">
        <v>0</v>
      </c>
      <c r="ID146">
        <v>0.33579999999999999</v>
      </c>
      <c r="IE146">
        <v>0.11074100000000001</v>
      </c>
      <c r="IF146">
        <v>0.35138000000000003</v>
      </c>
      <c r="IG146">
        <v>4.1461199999999997E-3</v>
      </c>
      <c r="IH146">
        <v>3.0664600000000002</v>
      </c>
      <c r="II146">
        <v>43.258499999999998</v>
      </c>
      <c r="IJ146">
        <v>0</v>
      </c>
      <c r="IK146">
        <v>45.939500000000002</v>
      </c>
    </row>
    <row r="147" spans="1:245" x14ac:dyDescent="0.25">
      <c r="A147" s="9">
        <v>42613.708726851852</v>
      </c>
      <c r="B147" t="s">
        <v>434</v>
      </c>
      <c r="C147" t="s">
        <v>820</v>
      </c>
      <c r="G147" t="s">
        <v>104</v>
      </c>
      <c r="H147" t="s">
        <v>105</v>
      </c>
      <c r="I147">
        <v>4.75</v>
      </c>
      <c r="J147">
        <v>44.363399999999999</v>
      </c>
      <c r="K147">
        <v>2091.65</v>
      </c>
      <c r="L147">
        <v>199.37799999999999</v>
      </c>
      <c r="M147">
        <v>111.69</v>
      </c>
      <c r="N147">
        <v>0</v>
      </c>
      <c r="O147">
        <v>0</v>
      </c>
      <c r="R147">
        <v>505.55700000000002</v>
      </c>
      <c r="S147">
        <v>2018.72</v>
      </c>
      <c r="T147">
        <v>2025.88</v>
      </c>
      <c r="U147">
        <v>119.621</v>
      </c>
      <c r="V147">
        <v>7072.5</v>
      </c>
      <c r="W147">
        <v>0</v>
      </c>
      <c r="X147">
        <v>0</v>
      </c>
      <c r="Y147">
        <v>0</v>
      </c>
      <c r="Z147">
        <v>0</v>
      </c>
      <c r="AA147">
        <v>0</v>
      </c>
      <c r="AB147">
        <v>0</v>
      </c>
      <c r="AC147">
        <v>0</v>
      </c>
      <c r="AD147">
        <v>0</v>
      </c>
      <c r="AE147">
        <v>0</v>
      </c>
      <c r="AF147">
        <v>0</v>
      </c>
      <c r="AG147">
        <v>0</v>
      </c>
      <c r="AH147">
        <v>0</v>
      </c>
      <c r="AI147">
        <v>0</v>
      </c>
      <c r="AJ147">
        <v>0</v>
      </c>
      <c r="AK147">
        <v>10.829000000000001</v>
      </c>
      <c r="AL147">
        <v>0</v>
      </c>
      <c r="AM147">
        <v>0</v>
      </c>
      <c r="AN147">
        <v>0</v>
      </c>
      <c r="AO147">
        <v>0</v>
      </c>
      <c r="AP147">
        <v>10.829000000000001</v>
      </c>
      <c r="AQ147">
        <v>18.63</v>
      </c>
      <c r="AR147">
        <v>6.73</v>
      </c>
      <c r="AS147">
        <v>1.17</v>
      </c>
      <c r="AT147">
        <v>0</v>
      </c>
      <c r="AU147">
        <v>16.95</v>
      </c>
      <c r="AV147">
        <v>0</v>
      </c>
      <c r="AX147">
        <v>5.55</v>
      </c>
      <c r="AY147">
        <v>22.64</v>
      </c>
      <c r="AZ147">
        <v>21.58</v>
      </c>
      <c r="BA147">
        <v>1.22</v>
      </c>
      <c r="BB147">
        <v>94.47</v>
      </c>
      <c r="BC147">
        <v>43.48</v>
      </c>
      <c r="BQ147">
        <v>2248.63</v>
      </c>
      <c r="BR147">
        <v>272.25599999999997</v>
      </c>
      <c r="BS147">
        <v>111.69</v>
      </c>
      <c r="BT147">
        <v>0</v>
      </c>
      <c r="BU147">
        <v>0</v>
      </c>
      <c r="BV147">
        <v>505.55700000000002</v>
      </c>
      <c r="BW147">
        <v>2023.63</v>
      </c>
      <c r="BX147">
        <v>2025.88</v>
      </c>
      <c r="BY147">
        <v>119.621</v>
      </c>
      <c r="BZ147">
        <v>7307.27</v>
      </c>
      <c r="CA147">
        <v>0</v>
      </c>
      <c r="CB147">
        <v>0</v>
      </c>
      <c r="CC147">
        <v>0</v>
      </c>
      <c r="CD147">
        <v>0</v>
      </c>
      <c r="CE147">
        <v>0</v>
      </c>
      <c r="CF147">
        <v>0</v>
      </c>
      <c r="CG147">
        <v>0</v>
      </c>
      <c r="CH147">
        <v>0</v>
      </c>
      <c r="CI147">
        <v>0</v>
      </c>
      <c r="CJ147">
        <v>0</v>
      </c>
      <c r="CK147">
        <v>0</v>
      </c>
      <c r="CL147">
        <v>0</v>
      </c>
      <c r="CM147">
        <v>0</v>
      </c>
      <c r="CN147">
        <v>0</v>
      </c>
      <c r="CO147">
        <v>10.829000000000001</v>
      </c>
      <c r="CP147">
        <v>0</v>
      </c>
      <c r="CQ147">
        <v>0</v>
      </c>
      <c r="CR147">
        <v>0</v>
      </c>
      <c r="CS147">
        <v>0</v>
      </c>
      <c r="CT147">
        <v>10.829000000000001</v>
      </c>
      <c r="CU147">
        <v>20.059999999999999</v>
      </c>
      <c r="CV147">
        <v>10.050000000000001</v>
      </c>
      <c r="CW147">
        <v>1.17</v>
      </c>
      <c r="CX147">
        <v>0</v>
      </c>
      <c r="CY147">
        <v>16.95</v>
      </c>
      <c r="CZ147">
        <v>5.55</v>
      </c>
      <c r="DA147">
        <v>22.7</v>
      </c>
      <c r="DB147">
        <v>21.58</v>
      </c>
      <c r="DC147">
        <v>1.22</v>
      </c>
      <c r="DD147">
        <v>99.28</v>
      </c>
      <c r="DE147">
        <v>48.23</v>
      </c>
      <c r="DQ147" t="s">
        <v>716</v>
      </c>
      <c r="DR147" t="s">
        <v>717</v>
      </c>
      <c r="DS147" t="s">
        <v>22</v>
      </c>
      <c r="DT147">
        <v>0.173733</v>
      </c>
      <c r="DU147">
        <v>0.17253599999999999</v>
      </c>
      <c r="DV147">
        <v>4.8448799999999999</v>
      </c>
      <c r="DW147">
        <v>9.8486399999999996</v>
      </c>
      <c r="EG147">
        <v>2091.65</v>
      </c>
      <c r="EH147">
        <v>199.37799999999999</v>
      </c>
      <c r="EI147">
        <v>111.69</v>
      </c>
      <c r="EJ147">
        <v>0</v>
      </c>
      <c r="EK147">
        <v>0</v>
      </c>
      <c r="EL147">
        <v>0</v>
      </c>
      <c r="EN147">
        <v>505.55700000000002</v>
      </c>
      <c r="EO147">
        <v>2018.72</v>
      </c>
      <c r="EP147">
        <v>2025.88</v>
      </c>
      <c r="EQ147">
        <v>119.621</v>
      </c>
      <c r="ER147">
        <v>7072.5</v>
      </c>
      <c r="ES147">
        <v>0</v>
      </c>
      <c r="ET147">
        <v>0</v>
      </c>
      <c r="EU147">
        <v>0</v>
      </c>
      <c r="EV147">
        <v>0</v>
      </c>
      <c r="EW147">
        <v>0</v>
      </c>
      <c r="EX147">
        <v>0</v>
      </c>
      <c r="EY147">
        <v>0</v>
      </c>
      <c r="EZ147">
        <v>0</v>
      </c>
      <c r="FA147">
        <v>0</v>
      </c>
      <c r="FB147">
        <v>0</v>
      </c>
      <c r="FC147">
        <v>0</v>
      </c>
      <c r="FD147">
        <v>0</v>
      </c>
      <c r="FE147">
        <v>0</v>
      </c>
      <c r="FF147">
        <v>0</v>
      </c>
      <c r="FG147">
        <v>10.829000000000001</v>
      </c>
      <c r="FH147">
        <v>0</v>
      </c>
      <c r="FI147">
        <v>0</v>
      </c>
      <c r="FJ147">
        <v>0</v>
      </c>
      <c r="FK147">
        <v>0</v>
      </c>
      <c r="FL147">
        <v>10.829000000000001</v>
      </c>
      <c r="FM147">
        <v>18.63</v>
      </c>
      <c r="FN147">
        <v>6.73</v>
      </c>
      <c r="FO147">
        <v>1.17</v>
      </c>
      <c r="FP147">
        <v>0</v>
      </c>
      <c r="FQ147">
        <v>16.95</v>
      </c>
      <c r="FR147">
        <v>0</v>
      </c>
      <c r="FT147">
        <v>5.55</v>
      </c>
      <c r="FU147">
        <v>22.64</v>
      </c>
      <c r="FV147">
        <v>21.58</v>
      </c>
      <c r="FW147">
        <v>1.22</v>
      </c>
      <c r="FX147">
        <v>94.47</v>
      </c>
      <c r="FY147">
        <v>0</v>
      </c>
      <c r="FZ147">
        <v>0.35071600000000003</v>
      </c>
      <c r="GA147">
        <v>1.2753799999999999E-2</v>
      </c>
      <c r="GB147">
        <v>0</v>
      </c>
      <c r="GC147">
        <v>0</v>
      </c>
      <c r="GD147">
        <v>0</v>
      </c>
      <c r="GF147">
        <v>7.4915999999999996E-2</v>
      </c>
      <c r="GG147">
        <v>0.29203400000000002</v>
      </c>
      <c r="GH147">
        <v>0.25846799999999998</v>
      </c>
      <c r="GI147">
        <v>1.0530599999999999E-2</v>
      </c>
      <c r="GJ147">
        <v>0.99941800000000003</v>
      </c>
      <c r="GK147">
        <v>3743.38</v>
      </c>
      <c r="GL147">
        <v>1054.78</v>
      </c>
      <c r="GM147">
        <v>111.69</v>
      </c>
      <c r="GN147">
        <v>0</v>
      </c>
      <c r="GO147">
        <v>0</v>
      </c>
      <c r="GP147">
        <v>2135</v>
      </c>
      <c r="GQ147">
        <v>2349</v>
      </c>
      <c r="GR147">
        <v>2531</v>
      </c>
      <c r="GS147">
        <v>297.5</v>
      </c>
      <c r="GT147">
        <v>12222.3</v>
      </c>
      <c r="GU147">
        <v>0</v>
      </c>
      <c r="GV147">
        <v>0</v>
      </c>
      <c r="GW147">
        <v>0</v>
      </c>
      <c r="GX147">
        <v>0</v>
      </c>
      <c r="GY147">
        <v>0</v>
      </c>
      <c r="GZ147">
        <v>0</v>
      </c>
      <c r="HA147">
        <v>0</v>
      </c>
      <c r="HB147">
        <v>0</v>
      </c>
      <c r="HC147">
        <v>0</v>
      </c>
      <c r="HD147">
        <v>0</v>
      </c>
      <c r="HE147">
        <v>0</v>
      </c>
      <c r="HF147">
        <v>0</v>
      </c>
      <c r="HG147">
        <v>0</v>
      </c>
      <c r="HH147">
        <v>0</v>
      </c>
      <c r="HI147">
        <v>16.2852</v>
      </c>
      <c r="HJ147">
        <v>0</v>
      </c>
      <c r="HK147">
        <v>0</v>
      </c>
      <c r="HL147">
        <v>0</v>
      </c>
      <c r="HM147">
        <v>0</v>
      </c>
      <c r="HN147">
        <v>16.2852</v>
      </c>
      <c r="HO147">
        <v>33.409999999999997</v>
      </c>
      <c r="HP147">
        <v>40.19</v>
      </c>
      <c r="HQ147">
        <v>1.17</v>
      </c>
      <c r="HR147">
        <v>0</v>
      </c>
      <c r="HS147">
        <v>25.48</v>
      </c>
      <c r="HT147">
        <v>23.83</v>
      </c>
      <c r="HU147">
        <v>25.03</v>
      </c>
      <c r="HV147">
        <v>27.2</v>
      </c>
      <c r="HW147">
        <v>2.86</v>
      </c>
      <c r="HX147">
        <v>179.17</v>
      </c>
      <c r="HY147">
        <v>0</v>
      </c>
      <c r="HZ147">
        <v>2.20757</v>
      </c>
      <c r="IA147">
        <v>1.2753799999999999E-2</v>
      </c>
      <c r="IB147">
        <v>0</v>
      </c>
      <c r="IC147">
        <v>0</v>
      </c>
      <c r="ID147">
        <v>0.33579999999999999</v>
      </c>
      <c r="IE147">
        <v>0.299765</v>
      </c>
      <c r="IF147">
        <v>0.33715200000000001</v>
      </c>
      <c r="IG147">
        <v>4.1461199999999997E-3</v>
      </c>
      <c r="IH147">
        <v>3.19719</v>
      </c>
      <c r="II147">
        <v>44.363399999999999</v>
      </c>
      <c r="IJ147">
        <v>0</v>
      </c>
      <c r="IK147">
        <v>46.622199999999999</v>
      </c>
    </row>
    <row r="148" spans="1:245" x14ac:dyDescent="0.25">
      <c r="A148" s="9">
        <v>42613.708726851852</v>
      </c>
      <c r="B148" t="s">
        <v>435</v>
      </c>
      <c r="C148" t="s">
        <v>821</v>
      </c>
      <c r="G148" t="s">
        <v>104</v>
      </c>
      <c r="H148" t="s">
        <v>105</v>
      </c>
      <c r="I148">
        <v>2.36</v>
      </c>
      <c r="J148">
        <v>45.267299999999999</v>
      </c>
      <c r="K148">
        <v>2103.04</v>
      </c>
      <c r="L148">
        <v>198.74199999999999</v>
      </c>
      <c r="M148">
        <v>111.69</v>
      </c>
      <c r="N148">
        <v>0</v>
      </c>
      <c r="O148">
        <v>1130.6500000000001</v>
      </c>
      <c r="R148">
        <v>505.55700000000002</v>
      </c>
      <c r="S148">
        <v>941.09799999999996</v>
      </c>
      <c r="T148">
        <v>2025.88</v>
      </c>
      <c r="U148">
        <v>119.621</v>
      </c>
      <c r="V148">
        <v>7136.28</v>
      </c>
      <c r="W148">
        <v>0</v>
      </c>
      <c r="X148">
        <v>0</v>
      </c>
      <c r="Y148">
        <v>0</v>
      </c>
      <c r="Z148">
        <v>0</v>
      </c>
      <c r="AA148">
        <v>0</v>
      </c>
      <c r="AB148">
        <v>0</v>
      </c>
      <c r="AC148">
        <v>43.669699999999999</v>
      </c>
      <c r="AD148">
        <v>0</v>
      </c>
      <c r="AE148">
        <v>0</v>
      </c>
      <c r="AF148">
        <v>43.669699999999999</v>
      </c>
      <c r="AG148">
        <v>0</v>
      </c>
      <c r="AH148">
        <v>0</v>
      </c>
      <c r="AI148">
        <v>0</v>
      </c>
      <c r="AJ148">
        <v>0</v>
      </c>
      <c r="AK148">
        <v>0</v>
      </c>
      <c r="AL148">
        <v>0</v>
      </c>
      <c r="AM148">
        <v>0</v>
      </c>
      <c r="AN148">
        <v>0</v>
      </c>
      <c r="AO148">
        <v>0</v>
      </c>
      <c r="AP148">
        <v>0</v>
      </c>
      <c r="AQ148">
        <v>18.73</v>
      </c>
      <c r="AR148">
        <v>6.71</v>
      </c>
      <c r="AS148">
        <v>1.17</v>
      </c>
      <c r="AT148">
        <v>0</v>
      </c>
      <c r="AU148">
        <v>11.06</v>
      </c>
      <c r="AV148">
        <v>0</v>
      </c>
      <c r="AX148">
        <v>5.55</v>
      </c>
      <c r="AY148">
        <v>13.93</v>
      </c>
      <c r="AZ148">
        <v>21.58</v>
      </c>
      <c r="BA148">
        <v>1.22</v>
      </c>
      <c r="BB148">
        <v>79.95</v>
      </c>
      <c r="BC148">
        <v>37.67</v>
      </c>
      <c r="BQ148">
        <v>2238.8200000000002</v>
      </c>
      <c r="BR148">
        <v>276.16500000000002</v>
      </c>
      <c r="BS148">
        <v>111.69</v>
      </c>
      <c r="BT148">
        <v>0</v>
      </c>
      <c r="BU148">
        <v>0</v>
      </c>
      <c r="BV148">
        <v>505.55700000000002</v>
      </c>
      <c r="BW148">
        <v>951.41</v>
      </c>
      <c r="BX148">
        <v>2025.88</v>
      </c>
      <c r="BY148">
        <v>119.621</v>
      </c>
      <c r="BZ148">
        <v>6229.15</v>
      </c>
      <c r="CA148">
        <v>0</v>
      </c>
      <c r="CB148">
        <v>0</v>
      </c>
      <c r="CC148">
        <v>0</v>
      </c>
      <c r="CD148">
        <v>0</v>
      </c>
      <c r="CE148">
        <v>108.29</v>
      </c>
      <c r="CF148">
        <v>0</v>
      </c>
      <c r="CG148">
        <v>43.669699999999999</v>
      </c>
      <c r="CH148">
        <v>0</v>
      </c>
      <c r="CI148">
        <v>0</v>
      </c>
      <c r="CJ148">
        <v>151.96</v>
      </c>
      <c r="CK148">
        <v>0</v>
      </c>
      <c r="CL148">
        <v>0</v>
      </c>
      <c r="CM148">
        <v>0</v>
      </c>
      <c r="CN148">
        <v>0</v>
      </c>
      <c r="CO148">
        <v>0</v>
      </c>
      <c r="CP148">
        <v>0</v>
      </c>
      <c r="CQ148">
        <v>0</v>
      </c>
      <c r="CR148">
        <v>0</v>
      </c>
      <c r="CS148">
        <v>0</v>
      </c>
      <c r="CT148">
        <v>0</v>
      </c>
      <c r="CU148">
        <v>19.97</v>
      </c>
      <c r="CV148">
        <v>10.23</v>
      </c>
      <c r="CW148">
        <v>1.17</v>
      </c>
      <c r="CX148">
        <v>0</v>
      </c>
      <c r="CY148">
        <v>8.66</v>
      </c>
      <c r="CZ148">
        <v>5.55</v>
      </c>
      <c r="DA148">
        <v>14.04</v>
      </c>
      <c r="DB148">
        <v>21.58</v>
      </c>
      <c r="DC148">
        <v>1.22</v>
      </c>
      <c r="DD148">
        <v>82.42</v>
      </c>
      <c r="DE148">
        <v>40.03</v>
      </c>
      <c r="DQ148" t="s">
        <v>716</v>
      </c>
      <c r="DR148" t="s">
        <v>717</v>
      </c>
      <c r="DS148" t="s">
        <v>22</v>
      </c>
      <c r="DT148">
        <v>0.132655</v>
      </c>
      <c r="DU148">
        <v>0.13089999999999999</v>
      </c>
      <c r="DV148">
        <v>2.9968499999999998</v>
      </c>
      <c r="DW148">
        <v>5.8955799999999998</v>
      </c>
      <c r="EG148">
        <v>2103.04</v>
      </c>
      <c r="EH148">
        <v>198.74199999999999</v>
      </c>
      <c r="EI148">
        <v>111.69</v>
      </c>
      <c r="EJ148">
        <v>0</v>
      </c>
      <c r="EK148">
        <v>1130.6500000000001</v>
      </c>
      <c r="EL148">
        <v>0</v>
      </c>
      <c r="EN148">
        <v>505.55700000000002</v>
      </c>
      <c r="EO148">
        <v>941.09799999999996</v>
      </c>
      <c r="EP148">
        <v>2025.88</v>
      </c>
      <c r="EQ148">
        <v>119.621</v>
      </c>
      <c r="ER148">
        <v>7136.28</v>
      </c>
      <c r="ES148">
        <v>0</v>
      </c>
      <c r="ET148">
        <v>0</v>
      </c>
      <c r="EU148">
        <v>0</v>
      </c>
      <c r="EV148">
        <v>0</v>
      </c>
      <c r="EW148">
        <v>0</v>
      </c>
      <c r="EX148">
        <v>0</v>
      </c>
      <c r="EY148">
        <v>43.669699999999999</v>
      </c>
      <c r="EZ148">
        <v>0</v>
      </c>
      <c r="FA148">
        <v>0</v>
      </c>
      <c r="FB148">
        <v>43.669699999999999</v>
      </c>
      <c r="FC148">
        <v>0</v>
      </c>
      <c r="FD148">
        <v>0</v>
      </c>
      <c r="FE148">
        <v>0</v>
      </c>
      <c r="FF148">
        <v>0</v>
      </c>
      <c r="FG148">
        <v>0</v>
      </c>
      <c r="FH148">
        <v>0</v>
      </c>
      <c r="FI148">
        <v>0</v>
      </c>
      <c r="FJ148">
        <v>0</v>
      </c>
      <c r="FK148">
        <v>0</v>
      </c>
      <c r="FL148">
        <v>0</v>
      </c>
      <c r="FM148">
        <v>18.73</v>
      </c>
      <c r="FN148">
        <v>6.71</v>
      </c>
      <c r="FO148">
        <v>1.17</v>
      </c>
      <c r="FP148">
        <v>0</v>
      </c>
      <c r="FQ148">
        <v>11.06</v>
      </c>
      <c r="FR148">
        <v>0</v>
      </c>
      <c r="FT148">
        <v>5.55</v>
      </c>
      <c r="FU148">
        <v>13.93</v>
      </c>
      <c r="FV148">
        <v>21.58</v>
      </c>
      <c r="FW148">
        <v>1.22</v>
      </c>
      <c r="FX148">
        <v>79.95</v>
      </c>
      <c r="FY148">
        <v>0</v>
      </c>
      <c r="FZ148">
        <v>0.34998299999999999</v>
      </c>
      <c r="GA148">
        <v>1.2753799999999999E-2</v>
      </c>
      <c r="GB148">
        <v>0</v>
      </c>
      <c r="GC148">
        <v>5.3185700000000002E-2</v>
      </c>
      <c r="GD148">
        <v>0</v>
      </c>
      <c r="GF148">
        <v>7.4915999999999996E-2</v>
      </c>
      <c r="GG148">
        <v>0.148091</v>
      </c>
      <c r="GH148">
        <v>0.25846799999999998</v>
      </c>
      <c r="GI148">
        <v>1.0530599999999999E-2</v>
      </c>
      <c r="GJ148">
        <v>0.90792799999999996</v>
      </c>
      <c r="GK148">
        <v>3684.68</v>
      </c>
      <c r="GL148">
        <v>1096.8800000000001</v>
      </c>
      <c r="GM148">
        <v>111.69</v>
      </c>
      <c r="GN148">
        <v>0</v>
      </c>
      <c r="GO148">
        <v>2655.67</v>
      </c>
      <c r="GP148">
        <v>2135</v>
      </c>
      <c r="GQ148">
        <v>930.00099999999998</v>
      </c>
      <c r="GR148">
        <v>2637.81</v>
      </c>
      <c r="GS148">
        <v>297.5</v>
      </c>
      <c r="GT148">
        <v>13549.2</v>
      </c>
      <c r="GU148">
        <v>0</v>
      </c>
      <c r="GV148">
        <v>0</v>
      </c>
      <c r="GW148">
        <v>0</v>
      </c>
      <c r="GX148">
        <v>0</v>
      </c>
      <c r="GY148">
        <v>0</v>
      </c>
      <c r="GZ148">
        <v>0</v>
      </c>
      <c r="HA148">
        <v>65.400000000000006</v>
      </c>
      <c r="HB148">
        <v>0</v>
      </c>
      <c r="HC148">
        <v>0</v>
      </c>
      <c r="HD148">
        <v>65.400000000000006</v>
      </c>
      <c r="HE148">
        <v>0</v>
      </c>
      <c r="HF148">
        <v>0</v>
      </c>
      <c r="HG148">
        <v>0</v>
      </c>
      <c r="HH148">
        <v>0</v>
      </c>
      <c r="HI148">
        <v>0</v>
      </c>
      <c r="HJ148">
        <v>0</v>
      </c>
      <c r="HK148">
        <v>0</v>
      </c>
      <c r="HL148">
        <v>0</v>
      </c>
      <c r="HM148">
        <v>0</v>
      </c>
      <c r="HN148">
        <v>0</v>
      </c>
      <c r="HO148">
        <v>32.880000000000003</v>
      </c>
      <c r="HP148">
        <v>41.2</v>
      </c>
      <c r="HQ148">
        <v>1.17</v>
      </c>
      <c r="HR148">
        <v>0</v>
      </c>
      <c r="HS148">
        <v>27.53</v>
      </c>
      <c r="HT148">
        <v>23.83</v>
      </c>
      <c r="HU148">
        <v>14.92</v>
      </c>
      <c r="HV148">
        <v>28.35</v>
      </c>
      <c r="HW148">
        <v>2.86</v>
      </c>
      <c r="HX148">
        <v>172.74</v>
      </c>
      <c r="HY148">
        <v>0</v>
      </c>
      <c r="HZ148">
        <v>2.2534100000000001</v>
      </c>
      <c r="IA148">
        <v>1.2753799999999999E-2</v>
      </c>
      <c r="IB148">
        <v>0</v>
      </c>
      <c r="IC148">
        <v>0.20327500000000001</v>
      </c>
      <c r="ID148">
        <v>0.33579999999999999</v>
      </c>
      <c r="IE148">
        <v>0.11074100000000001</v>
      </c>
      <c r="IF148">
        <v>0.35138000000000003</v>
      </c>
      <c r="IG148">
        <v>4.1461199999999997E-3</v>
      </c>
      <c r="IH148">
        <v>3.2715100000000001</v>
      </c>
      <c r="II148">
        <v>45.267299999999999</v>
      </c>
      <c r="IJ148">
        <v>0</v>
      </c>
      <c r="IK148">
        <v>46.665799999999997</v>
      </c>
    </row>
    <row r="149" spans="1:245" x14ac:dyDescent="0.25">
      <c r="A149" s="9">
        <v>42613.708715277775</v>
      </c>
      <c r="B149" t="s">
        <v>436</v>
      </c>
      <c r="C149" t="s">
        <v>822</v>
      </c>
      <c r="G149" t="s">
        <v>104</v>
      </c>
      <c r="H149" t="s">
        <v>105</v>
      </c>
      <c r="I149">
        <v>10.63</v>
      </c>
      <c r="J149">
        <v>48.863100000000003</v>
      </c>
      <c r="K149">
        <v>2112.36</v>
      </c>
      <c r="L149">
        <v>195.67</v>
      </c>
      <c r="M149">
        <v>111.69</v>
      </c>
      <c r="N149">
        <v>0</v>
      </c>
      <c r="O149">
        <v>1130.6600000000001</v>
      </c>
      <c r="R149">
        <v>505.55700000000002</v>
      </c>
      <c r="S149">
        <v>2013.31</v>
      </c>
      <c r="T149">
        <v>2025.88</v>
      </c>
      <c r="U149">
        <v>119.621</v>
      </c>
      <c r="V149">
        <v>8214.75</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18.82</v>
      </c>
      <c r="AR149">
        <v>6.55</v>
      </c>
      <c r="AS149">
        <v>1.17</v>
      </c>
      <c r="AT149">
        <v>0</v>
      </c>
      <c r="AU149">
        <v>11.06</v>
      </c>
      <c r="AV149">
        <v>0</v>
      </c>
      <c r="AX149">
        <v>5.55</v>
      </c>
      <c r="AY149">
        <v>22.59</v>
      </c>
      <c r="AZ149">
        <v>21.58</v>
      </c>
      <c r="BA149">
        <v>1.22</v>
      </c>
      <c r="BB149">
        <v>88.54</v>
      </c>
      <c r="BC149">
        <v>37.6</v>
      </c>
      <c r="BQ149">
        <v>2248.63</v>
      </c>
      <c r="BR149">
        <v>272.25599999999997</v>
      </c>
      <c r="BS149">
        <v>111.69</v>
      </c>
      <c r="BT149">
        <v>0</v>
      </c>
      <c r="BU149">
        <v>0</v>
      </c>
      <c r="BV149">
        <v>505.55700000000002</v>
      </c>
      <c r="BW149">
        <v>2023.63</v>
      </c>
      <c r="BX149">
        <v>2025.88</v>
      </c>
      <c r="BY149">
        <v>119.621</v>
      </c>
      <c r="BZ149">
        <v>7307.27</v>
      </c>
      <c r="CA149">
        <v>0</v>
      </c>
      <c r="CB149">
        <v>0</v>
      </c>
      <c r="CC149">
        <v>0</v>
      </c>
      <c r="CD149">
        <v>0</v>
      </c>
      <c r="CE149">
        <v>0</v>
      </c>
      <c r="CF149">
        <v>0</v>
      </c>
      <c r="CG149">
        <v>0</v>
      </c>
      <c r="CH149">
        <v>0</v>
      </c>
      <c r="CI149">
        <v>0</v>
      </c>
      <c r="CJ149">
        <v>0</v>
      </c>
      <c r="CK149">
        <v>0</v>
      </c>
      <c r="CL149">
        <v>0</v>
      </c>
      <c r="CM149">
        <v>0</v>
      </c>
      <c r="CN149">
        <v>0</v>
      </c>
      <c r="CO149">
        <v>10.829000000000001</v>
      </c>
      <c r="CP149">
        <v>0</v>
      </c>
      <c r="CQ149">
        <v>0</v>
      </c>
      <c r="CR149">
        <v>0</v>
      </c>
      <c r="CS149">
        <v>0</v>
      </c>
      <c r="CT149">
        <v>10.829000000000001</v>
      </c>
      <c r="CU149">
        <v>20.059999999999999</v>
      </c>
      <c r="CV149">
        <v>10.050000000000001</v>
      </c>
      <c r="CW149">
        <v>1.17</v>
      </c>
      <c r="CX149">
        <v>0</v>
      </c>
      <c r="CY149">
        <v>16.95</v>
      </c>
      <c r="CZ149">
        <v>5.55</v>
      </c>
      <c r="DA149">
        <v>22.7</v>
      </c>
      <c r="DB149">
        <v>21.58</v>
      </c>
      <c r="DC149">
        <v>1.22</v>
      </c>
      <c r="DD149">
        <v>99.28</v>
      </c>
      <c r="DE149">
        <v>48.23</v>
      </c>
      <c r="DQ149" t="s">
        <v>716</v>
      </c>
      <c r="DR149" t="s">
        <v>717</v>
      </c>
      <c r="DS149" t="s">
        <v>22</v>
      </c>
      <c r="DT149">
        <v>0.13183500000000001</v>
      </c>
      <c r="DU149">
        <v>0.130078</v>
      </c>
      <c r="DV149">
        <v>10.8179</v>
      </c>
      <c r="DW149">
        <v>22.040199999999999</v>
      </c>
      <c r="EG149">
        <v>2112.36</v>
      </c>
      <c r="EH149">
        <v>195.67</v>
      </c>
      <c r="EI149">
        <v>111.69</v>
      </c>
      <c r="EJ149">
        <v>0</v>
      </c>
      <c r="EK149">
        <v>1130.6600000000001</v>
      </c>
      <c r="EL149">
        <v>0</v>
      </c>
      <c r="EN149">
        <v>505.55700000000002</v>
      </c>
      <c r="EO149">
        <v>2013.31</v>
      </c>
      <c r="EP149">
        <v>2025.88</v>
      </c>
      <c r="EQ149">
        <v>119.621</v>
      </c>
      <c r="ER149">
        <v>8214.75</v>
      </c>
      <c r="ES149">
        <v>0</v>
      </c>
      <c r="ET149">
        <v>0</v>
      </c>
      <c r="EU149">
        <v>0</v>
      </c>
      <c r="EV149">
        <v>0</v>
      </c>
      <c r="EW149">
        <v>0</v>
      </c>
      <c r="EX149">
        <v>0</v>
      </c>
      <c r="EY149">
        <v>0</v>
      </c>
      <c r="EZ149">
        <v>0</v>
      </c>
      <c r="FA149">
        <v>0</v>
      </c>
      <c r="FB149">
        <v>0</v>
      </c>
      <c r="FC149">
        <v>0</v>
      </c>
      <c r="FD149">
        <v>0</v>
      </c>
      <c r="FE149">
        <v>0</v>
      </c>
      <c r="FF149">
        <v>0</v>
      </c>
      <c r="FG149">
        <v>0</v>
      </c>
      <c r="FH149">
        <v>0</v>
      </c>
      <c r="FI149">
        <v>0</v>
      </c>
      <c r="FJ149">
        <v>0</v>
      </c>
      <c r="FK149">
        <v>0</v>
      </c>
      <c r="FL149">
        <v>0</v>
      </c>
      <c r="FM149">
        <v>18.82</v>
      </c>
      <c r="FN149">
        <v>6.55</v>
      </c>
      <c r="FO149">
        <v>1.17</v>
      </c>
      <c r="FP149">
        <v>0</v>
      </c>
      <c r="FQ149">
        <v>11.06</v>
      </c>
      <c r="FR149">
        <v>0</v>
      </c>
      <c r="FT149">
        <v>5.55</v>
      </c>
      <c r="FU149">
        <v>22.59</v>
      </c>
      <c r="FV149">
        <v>21.58</v>
      </c>
      <c r="FW149">
        <v>1.22</v>
      </c>
      <c r="FX149">
        <v>88.54</v>
      </c>
      <c r="FY149">
        <v>0</v>
      </c>
      <c r="FZ149">
        <v>0.33998899999999999</v>
      </c>
      <c r="GA149">
        <v>1.2753799999999999E-2</v>
      </c>
      <c r="GB149">
        <v>0</v>
      </c>
      <c r="GC149">
        <v>5.31861E-2</v>
      </c>
      <c r="GD149">
        <v>0</v>
      </c>
      <c r="GF149">
        <v>7.4915999999999996E-2</v>
      </c>
      <c r="GG149">
        <v>0.29147400000000001</v>
      </c>
      <c r="GH149">
        <v>0.25846799999999998</v>
      </c>
      <c r="GI149">
        <v>1.0530599999999999E-2</v>
      </c>
      <c r="GJ149">
        <v>1.04132</v>
      </c>
      <c r="GK149">
        <v>3737.17</v>
      </c>
      <c r="GL149">
        <v>1056.55</v>
      </c>
      <c r="GM149">
        <v>111.69</v>
      </c>
      <c r="GN149">
        <v>0</v>
      </c>
      <c r="GO149">
        <v>2655.68</v>
      </c>
      <c r="GP149">
        <v>2135</v>
      </c>
      <c r="GQ149">
        <v>2349</v>
      </c>
      <c r="GR149">
        <v>2531</v>
      </c>
      <c r="GS149">
        <v>297.5</v>
      </c>
      <c r="GT149">
        <v>14873.6</v>
      </c>
      <c r="GU149">
        <v>0</v>
      </c>
      <c r="GV149">
        <v>0</v>
      </c>
      <c r="GW149">
        <v>0</v>
      </c>
      <c r="GX149">
        <v>0</v>
      </c>
      <c r="GY149">
        <v>0</v>
      </c>
      <c r="GZ149">
        <v>0</v>
      </c>
      <c r="HA149">
        <v>0</v>
      </c>
      <c r="HB149">
        <v>0</v>
      </c>
      <c r="HC149">
        <v>0</v>
      </c>
      <c r="HD149">
        <v>0</v>
      </c>
      <c r="HE149">
        <v>0</v>
      </c>
      <c r="HF149">
        <v>0</v>
      </c>
      <c r="HG149">
        <v>0</v>
      </c>
      <c r="HH149">
        <v>0</v>
      </c>
      <c r="HI149">
        <v>0</v>
      </c>
      <c r="HJ149">
        <v>0</v>
      </c>
      <c r="HK149">
        <v>0</v>
      </c>
      <c r="HL149">
        <v>0</v>
      </c>
      <c r="HM149">
        <v>0</v>
      </c>
      <c r="HN149">
        <v>0</v>
      </c>
      <c r="HO149">
        <v>33.35</v>
      </c>
      <c r="HP149">
        <v>40.229999999999997</v>
      </c>
      <c r="HQ149">
        <v>1.17</v>
      </c>
      <c r="HR149">
        <v>0</v>
      </c>
      <c r="HS149">
        <v>27.53</v>
      </c>
      <c r="HT149">
        <v>23.83</v>
      </c>
      <c r="HU149">
        <v>25.03</v>
      </c>
      <c r="HV149">
        <v>27.2</v>
      </c>
      <c r="HW149">
        <v>2.86</v>
      </c>
      <c r="HX149">
        <v>181.2</v>
      </c>
      <c r="HY149">
        <v>0</v>
      </c>
      <c r="HZ149">
        <v>2.2093600000000002</v>
      </c>
      <c r="IA149">
        <v>1.2753799999999999E-2</v>
      </c>
      <c r="IB149">
        <v>0</v>
      </c>
      <c r="IC149">
        <v>0.20327500000000001</v>
      </c>
      <c r="ID149">
        <v>0.33579999999999999</v>
      </c>
      <c r="IE149">
        <v>0.299765</v>
      </c>
      <c r="IF149">
        <v>0.33715200000000001</v>
      </c>
      <c r="IG149">
        <v>4.1461199999999997E-3</v>
      </c>
      <c r="IH149">
        <v>3.40225</v>
      </c>
      <c r="II149">
        <v>48.863100000000003</v>
      </c>
      <c r="IJ149">
        <v>0</v>
      </c>
      <c r="IK149">
        <v>54.790300000000002</v>
      </c>
    </row>
    <row r="150" spans="1:245" x14ac:dyDescent="0.25">
      <c r="A150" s="9">
        <v>42613.708402777775</v>
      </c>
      <c r="B150" t="s">
        <v>437</v>
      </c>
      <c r="C150" t="s">
        <v>835</v>
      </c>
      <c r="G150" t="s">
        <v>104</v>
      </c>
      <c r="H150" t="s">
        <v>134</v>
      </c>
      <c r="I150">
        <v>-191.57</v>
      </c>
      <c r="J150">
        <v>138.08500000000001</v>
      </c>
      <c r="K150">
        <v>362.798</v>
      </c>
      <c r="L150">
        <v>3032.15</v>
      </c>
      <c r="M150">
        <v>97.236000000000004</v>
      </c>
      <c r="N150">
        <v>0</v>
      </c>
      <c r="O150">
        <v>0</v>
      </c>
      <c r="R150">
        <v>355.303</v>
      </c>
      <c r="S150">
        <v>782.95</v>
      </c>
      <c r="T150">
        <v>2025.88</v>
      </c>
      <c r="U150">
        <v>84.538300000000007</v>
      </c>
      <c r="V150">
        <v>6740.86</v>
      </c>
      <c r="W150">
        <v>439.36099999999999</v>
      </c>
      <c r="X150">
        <v>0</v>
      </c>
      <c r="Y150">
        <v>0</v>
      </c>
      <c r="Z150">
        <v>0</v>
      </c>
      <c r="AA150">
        <v>157.20699999999999</v>
      </c>
      <c r="AB150">
        <v>0</v>
      </c>
      <c r="AC150">
        <v>43.669699999999999</v>
      </c>
      <c r="AD150">
        <v>0</v>
      </c>
      <c r="AE150">
        <v>0</v>
      </c>
      <c r="AF150">
        <v>640.23800000000006</v>
      </c>
      <c r="AG150">
        <v>0</v>
      </c>
      <c r="AH150">
        <v>0</v>
      </c>
      <c r="AI150">
        <v>0</v>
      </c>
      <c r="AJ150">
        <v>0</v>
      </c>
      <c r="AK150">
        <v>0</v>
      </c>
      <c r="AL150">
        <v>0</v>
      </c>
      <c r="AM150">
        <v>0</v>
      </c>
      <c r="AN150">
        <v>0</v>
      </c>
      <c r="AO150">
        <v>0</v>
      </c>
      <c r="AP150">
        <v>0</v>
      </c>
      <c r="AQ150">
        <v>61.74</v>
      </c>
      <c r="AR150">
        <v>156.72999999999999</v>
      </c>
      <c r="AS150">
        <v>1.48</v>
      </c>
      <c r="AT150">
        <v>0</v>
      </c>
      <c r="AU150">
        <v>18.34</v>
      </c>
      <c r="AV150">
        <v>0</v>
      </c>
      <c r="AX150">
        <v>5.69</v>
      </c>
      <c r="AY150">
        <v>17.7</v>
      </c>
      <c r="AZ150">
        <v>31.47</v>
      </c>
      <c r="BA150">
        <v>1.25</v>
      </c>
      <c r="BB150">
        <v>294.39999999999998</v>
      </c>
      <c r="BC150">
        <v>238.29</v>
      </c>
      <c r="BQ150">
        <v>129.09800000000001</v>
      </c>
      <c r="BR150">
        <v>224.947</v>
      </c>
      <c r="BS150">
        <v>97.236000000000004</v>
      </c>
      <c r="BT150">
        <v>0</v>
      </c>
      <c r="BU150">
        <v>0</v>
      </c>
      <c r="BV150">
        <v>355.303</v>
      </c>
      <c r="BW150">
        <v>778.43600000000004</v>
      </c>
      <c r="BX150">
        <v>2025.88</v>
      </c>
      <c r="BY150">
        <v>84.538300000000007</v>
      </c>
      <c r="BZ150">
        <v>3695.44</v>
      </c>
      <c r="CA150">
        <v>150.32900000000001</v>
      </c>
      <c r="CB150">
        <v>0</v>
      </c>
      <c r="CC150">
        <v>0</v>
      </c>
      <c r="CD150">
        <v>0</v>
      </c>
      <c r="CE150">
        <v>104.508</v>
      </c>
      <c r="CF150">
        <v>0</v>
      </c>
      <c r="CG150">
        <v>43.669699999999999</v>
      </c>
      <c r="CH150">
        <v>0</v>
      </c>
      <c r="CI150">
        <v>0</v>
      </c>
      <c r="CJ150">
        <v>298.50700000000001</v>
      </c>
      <c r="CK150">
        <v>0</v>
      </c>
      <c r="CL150">
        <v>0</v>
      </c>
      <c r="CM150">
        <v>0</v>
      </c>
      <c r="CN150">
        <v>0</v>
      </c>
      <c r="CO150">
        <v>0</v>
      </c>
      <c r="CP150">
        <v>0</v>
      </c>
      <c r="CQ150">
        <v>0</v>
      </c>
      <c r="CR150">
        <v>0</v>
      </c>
      <c r="CS150">
        <v>0</v>
      </c>
      <c r="CT150">
        <v>0</v>
      </c>
      <c r="CU150">
        <v>21.24</v>
      </c>
      <c r="CV150">
        <v>11.81</v>
      </c>
      <c r="CW150">
        <v>1.48</v>
      </c>
      <c r="CX150">
        <v>0</v>
      </c>
      <c r="CY150">
        <v>12.19</v>
      </c>
      <c r="CZ150">
        <v>5.69</v>
      </c>
      <c r="DA150">
        <v>17.600000000000001</v>
      </c>
      <c r="DB150">
        <v>31.47</v>
      </c>
      <c r="DC150">
        <v>1.25</v>
      </c>
      <c r="DD150">
        <v>102.73</v>
      </c>
      <c r="DE150">
        <v>46.72</v>
      </c>
      <c r="DQ150" t="s">
        <v>716</v>
      </c>
      <c r="DR150" t="s">
        <v>717</v>
      </c>
      <c r="DS150" t="s">
        <v>22</v>
      </c>
      <c r="DT150">
        <v>-5.2792000000000003</v>
      </c>
      <c r="DU150">
        <v>-5.2774299999999998</v>
      </c>
      <c r="DV150">
        <v>-186.57599999999999</v>
      </c>
      <c r="DW150">
        <v>-410.03899999999999</v>
      </c>
      <c r="EG150">
        <v>362.798</v>
      </c>
      <c r="EH150">
        <v>3032.15</v>
      </c>
      <c r="EI150">
        <v>97.236000000000004</v>
      </c>
      <c r="EJ150">
        <v>0</v>
      </c>
      <c r="EK150">
        <v>0</v>
      </c>
      <c r="EL150">
        <v>0</v>
      </c>
      <c r="EN150">
        <v>355.303</v>
      </c>
      <c r="EO150">
        <v>782.95</v>
      </c>
      <c r="EP150">
        <v>2025.88</v>
      </c>
      <c r="EQ150">
        <v>84.538300000000007</v>
      </c>
      <c r="ER150">
        <v>6740.86</v>
      </c>
      <c r="ES150">
        <v>439.36099999999999</v>
      </c>
      <c r="ET150">
        <v>0</v>
      </c>
      <c r="EU150">
        <v>0</v>
      </c>
      <c r="EV150">
        <v>0</v>
      </c>
      <c r="EW150">
        <v>157.20699999999999</v>
      </c>
      <c r="EX150">
        <v>0</v>
      </c>
      <c r="EY150">
        <v>43.669699999999999</v>
      </c>
      <c r="EZ150">
        <v>0</v>
      </c>
      <c r="FA150">
        <v>0</v>
      </c>
      <c r="FB150">
        <v>640.23800000000006</v>
      </c>
      <c r="FC150">
        <v>0</v>
      </c>
      <c r="FD150">
        <v>0</v>
      </c>
      <c r="FE150">
        <v>0</v>
      </c>
      <c r="FF150">
        <v>0</v>
      </c>
      <c r="FG150">
        <v>0</v>
      </c>
      <c r="FH150">
        <v>0</v>
      </c>
      <c r="FI150">
        <v>0</v>
      </c>
      <c r="FJ150">
        <v>0</v>
      </c>
      <c r="FK150">
        <v>0</v>
      </c>
      <c r="FL150">
        <v>0</v>
      </c>
      <c r="FM150">
        <v>61.74</v>
      </c>
      <c r="FN150">
        <v>156.72999999999999</v>
      </c>
      <c r="FO150">
        <v>1.48</v>
      </c>
      <c r="FP150">
        <v>0</v>
      </c>
      <c r="FQ150">
        <v>18.34</v>
      </c>
      <c r="FR150">
        <v>0</v>
      </c>
      <c r="FT150">
        <v>5.69</v>
      </c>
      <c r="FU150">
        <v>17.7</v>
      </c>
      <c r="FV150">
        <v>31.47</v>
      </c>
      <c r="FW150">
        <v>1.25</v>
      </c>
      <c r="FX150">
        <v>294.39999999999998</v>
      </c>
      <c r="FY150">
        <v>0</v>
      </c>
      <c r="FZ150">
        <v>5.6989599999999996</v>
      </c>
      <c r="GA150">
        <v>1.11033E-2</v>
      </c>
      <c r="GB150">
        <v>0</v>
      </c>
      <c r="GC150">
        <v>0</v>
      </c>
      <c r="GD150">
        <v>0</v>
      </c>
      <c r="GF150">
        <v>5.2650500000000003E-2</v>
      </c>
      <c r="GG150">
        <v>0.119451</v>
      </c>
      <c r="GH150">
        <v>0.25846799999999998</v>
      </c>
      <c r="GI150">
        <v>7.44212E-3</v>
      </c>
      <c r="GJ150">
        <v>6.1480800000000002</v>
      </c>
      <c r="GK150">
        <v>261.45999999999998</v>
      </c>
      <c r="GL150">
        <v>910.25400000000002</v>
      </c>
      <c r="GM150">
        <v>97.236000000000004</v>
      </c>
      <c r="GN150">
        <v>0</v>
      </c>
      <c r="GO150">
        <v>0</v>
      </c>
      <c r="GP150">
        <v>1607</v>
      </c>
      <c r="GQ150">
        <v>930.00099999999998</v>
      </c>
      <c r="GR150">
        <v>2037.2</v>
      </c>
      <c r="GS150">
        <v>264.5</v>
      </c>
      <c r="GT150">
        <v>6107.65</v>
      </c>
      <c r="GU150">
        <v>217.58699999999999</v>
      </c>
      <c r="GV150">
        <v>0</v>
      </c>
      <c r="GW150">
        <v>0</v>
      </c>
      <c r="GX150">
        <v>0</v>
      </c>
      <c r="GY150">
        <v>159.21199999999999</v>
      </c>
      <c r="GZ150">
        <v>0</v>
      </c>
      <c r="HA150">
        <v>65.400000000000006</v>
      </c>
      <c r="HB150">
        <v>0</v>
      </c>
      <c r="HC150">
        <v>0</v>
      </c>
      <c r="HD150">
        <v>442.19799999999998</v>
      </c>
      <c r="HE150">
        <v>0</v>
      </c>
      <c r="HF150">
        <v>0</v>
      </c>
      <c r="HG150">
        <v>0</v>
      </c>
      <c r="HH150">
        <v>0</v>
      </c>
      <c r="HI150">
        <v>0</v>
      </c>
      <c r="HJ150">
        <v>0</v>
      </c>
      <c r="HK150">
        <v>0</v>
      </c>
      <c r="HL150">
        <v>0</v>
      </c>
      <c r="HM150">
        <v>0</v>
      </c>
      <c r="HN150">
        <v>0</v>
      </c>
      <c r="HO150">
        <v>31.67</v>
      </c>
      <c r="HP150">
        <v>45.53</v>
      </c>
      <c r="HQ150">
        <v>1.48</v>
      </c>
      <c r="HR150">
        <v>0</v>
      </c>
      <c r="HS150">
        <v>18.57</v>
      </c>
      <c r="HT150">
        <v>26.16</v>
      </c>
      <c r="HU150">
        <v>21.76</v>
      </c>
      <c r="HV150">
        <v>31.93</v>
      </c>
      <c r="HW150">
        <v>3.7</v>
      </c>
      <c r="HX150">
        <v>180.8</v>
      </c>
      <c r="HY150">
        <v>0</v>
      </c>
      <c r="HZ150">
        <v>1.6559999999999999</v>
      </c>
      <c r="IA150">
        <v>1.11033E-2</v>
      </c>
      <c r="IB150">
        <v>0</v>
      </c>
      <c r="IC150">
        <v>0</v>
      </c>
      <c r="ID150">
        <v>0.25275399999999998</v>
      </c>
      <c r="IE150">
        <v>0.11074100000000001</v>
      </c>
      <c r="IF150">
        <v>0.27137299999999998</v>
      </c>
      <c r="IG150">
        <v>3.6862100000000001E-3</v>
      </c>
      <c r="IH150">
        <v>2.30566</v>
      </c>
      <c r="II150">
        <v>138.08500000000001</v>
      </c>
      <c r="IJ150">
        <v>0</v>
      </c>
      <c r="IK150">
        <v>48.184399999999997</v>
      </c>
    </row>
    <row r="151" spans="1:245" x14ac:dyDescent="0.25">
      <c r="A151" s="9">
        <v>42613.708425925928</v>
      </c>
      <c r="B151" t="s">
        <v>438</v>
      </c>
      <c r="C151" t="s">
        <v>836</v>
      </c>
      <c r="G151" t="s">
        <v>104</v>
      </c>
      <c r="H151" t="s">
        <v>105</v>
      </c>
      <c r="I151">
        <v>0</v>
      </c>
      <c r="J151">
        <v>0</v>
      </c>
      <c r="K151">
        <v>352.95499999999998</v>
      </c>
      <c r="L151">
        <v>3104.4</v>
      </c>
      <c r="M151">
        <v>0</v>
      </c>
      <c r="N151">
        <v>0</v>
      </c>
      <c r="O151">
        <v>0</v>
      </c>
      <c r="R151">
        <v>355.303</v>
      </c>
      <c r="S151">
        <v>783.59199999999998</v>
      </c>
      <c r="T151">
        <v>2025.88</v>
      </c>
      <c r="U151">
        <v>84.538300000000007</v>
      </c>
      <c r="V151">
        <v>6706.67</v>
      </c>
      <c r="W151">
        <v>427.44099999999997</v>
      </c>
      <c r="X151">
        <v>0</v>
      </c>
      <c r="Y151">
        <v>0</v>
      </c>
      <c r="Z151">
        <v>0</v>
      </c>
      <c r="AA151">
        <v>157.20699999999999</v>
      </c>
      <c r="AB151">
        <v>0</v>
      </c>
      <c r="AC151">
        <v>43.669699999999999</v>
      </c>
      <c r="AD151">
        <v>0</v>
      </c>
      <c r="AE151">
        <v>0</v>
      </c>
      <c r="AF151">
        <v>628.31700000000001</v>
      </c>
      <c r="AG151">
        <v>0</v>
      </c>
      <c r="AH151">
        <v>0</v>
      </c>
      <c r="AI151">
        <v>0</v>
      </c>
      <c r="AJ151">
        <v>0</v>
      </c>
      <c r="AK151">
        <v>0</v>
      </c>
      <c r="AL151">
        <v>0</v>
      </c>
      <c r="AM151">
        <v>0</v>
      </c>
      <c r="AN151">
        <v>0</v>
      </c>
      <c r="AO151">
        <v>0</v>
      </c>
      <c r="AP151">
        <v>0</v>
      </c>
      <c r="AQ151">
        <v>60.09</v>
      </c>
      <c r="AR151">
        <v>162.55000000000001</v>
      </c>
      <c r="AS151">
        <v>0</v>
      </c>
      <c r="AT151">
        <v>0</v>
      </c>
      <c r="AU151">
        <v>18.34</v>
      </c>
      <c r="AV151">
        <v>0</v>
      </c>
      <c r="AX151">
        <v>5.69</v>
      </c>
      <c r="AY151">
        <v>17.71</v>
      </c>
      <c r="AZ151">
        <v>31.47</v>
      </c>
      <c r="BA151">
        <v>1.25</v>
      </c>
      <c r="BB151">
        <v>297.10000000000002</v>
      </c>
      <c r="BC151">
        <v>240.98</v>
      </c>
      <c r="BQ151">
        <v>352.95499999999998</v>
      </c>
      <c r="BR151">
        <v>3104.4</v>
      </c>
      <c r="BS151">
        <v>0</v>
      </c>
      <c r="BT151">
        <v>0</v>
      </c>
      <c r="BU151">
        <v>0</v>
      </c>
      <c r="BV151">
        <v>355.303</v>
      </c>
      <c r="BW151">
        <v>783.59199999999998</v>
      </c>
      <c r="BX151">
        <v>2025.88</v>
      </c>
      <c r="BY151">
        <v>84.538300000000007</v>
      </c>
      <c r="BZ151">
        <v>6706.67</v>
      </c>
      <c r="CA151">
        <v>427.44099999999997</v>
      </c>
      <c r="CB151">
        <v>0</v>
      </c>
      <c r="CC151">
        <v>0</v>
      </c>
      <c r="CD151">
        <v>0</v>
      </c>
      <c r="CE151">
        <v>157.20699999999999</v>
      </c>
      <c r="CF151">
        <v>0</v>
      </c>
      <c r="CG151">
        <v>43.669699999999999</v>
      </c>
      <c r="CH151">
        <v>0</v>
      </c>
      <c r="CI151">
        <v>0</v>
      </c>
      <c r="CJ151">
        <v>628.31700000000001</v>
      </c>
      <c r="CK151">
        <v>0</v>
      </c>
      <c r="CL151">
        <v>0</v>
      </c>
      <c r="CM151">
        <v>0</v>
      </c>
      <c r="CN151">
        <v>0</v>
      </c>
      <c r="CO151">
        <v>0</v>
      </c>
      <c r="CP151">
        <v>0</v>
      </c>
      <c r="CQ151">
        <v>0</v>
      </c>
      <c r="CR151">
        <v>0</v>
      </c>
      <c r="CS151">
        <v>0</v>
      </c>
      <c r="CT151">
        <v>0</v>
      </c>
      <c r="CU151">
        <v>60.09</v>
      </c>
      <c r="CV151">
        <v>162.55000000000001</v>
      </c>
      <c r="CW151">
        <v>0</v>
      </c>
      <c r="CX151">
        <v>0</v>
      </c>
      <c r="CY151">
        <v>18.34</v>
      </c>
      <c r="CZ151">
        <v>5.69</v>
      </c>
      <c r="DA151">
        <v>17.71</v>
      </c>
      <c r="DB151">
        <v>31.47</v>
      </c>
      <c r="DC151">
        <v>1.25</v>
      </c>
      <c r="DD151">
        <v>297.10000000000002</v>
      </c>
      <c r="DE151">
        <v>240.98</v>
      </c>
      <c r="DQ151" t="s">
        <v>716</v>
      </c>
      <c r="DR151" t="s">
        <v>717</v>
      </c>
      <c r="DS151" t="s">
        <v>22</v>
      </c>
      <c r="DT151">
        <v>0</v>
      </c>
      <c r="DU151">
        <v>0</v>
      </c>
      <c r="DV151">
        <v>0</v>
      </c>
      <c r="DW151">
        <v>0</v>
      </c>
    </row>
    <row r="152" spans="1:245" x14ac:dyDescent="0.25">
      <c r="A152" s="9">
        <v>42613.708599537036</v>
      </c>
      <c r="B152" t="s">
        <v>439</v>
      </c>
      <c r="C152" t="s">
        <v>837</v>
      </c>
      <c r="G152" t="s">
        <v>104</v>
      </c>
      <c r="H152" t="s">
        <v>134</v>
      </c>
      <c r="I152">
        <v>-3.36</v>
      </c>
      <c r="J152">
        <v>0</v>
      </c>
      <c r="K152">
        <v>379.42700000000002</v>
      </c>
      <c r="L152">
        <v>3026.54</v>
      </c>
      <c r="M152">
        <v>0</v>
      </c>
      <c r="N152">
        <v>0</v>
      </c>
      <c r="O152">
        <v>0</v>
      </c>
      <c r="R152">
        <v>395.20800000000003</v>
      </c>
      <c r="S152">
        <v>783.40099999999995</v>
      </c>
      <c r="T152">
        <v>2025.88</v>
      </c>
      <c r="U152">
        <v>96.498500000000007</v>
      </c>
      <c r="V152">
        <v>6706.96</v>
      </c>
      <c r="W152">
        <v>457.65300000000002</v>
      </c>
      <c r="X152">
        <v>0</v>
      </c>
      <c r="Y152">
        <v>0</v>
      </c>
      <c r="Z152">
        <v>0</v>
      </c>
      <c r="AA152">
        <v>158.54900000000001</v>
      </c>
      <c r="AB152">
        <v>0</v>
      </c>
      <c r="AC152">
        <v>43.669699999999999</v>
      </c>
      <c r="AD152">
        <v>0</v>
      </c>
      <c r="AE152">
        <v>0</v>
      </c>
      <c r="AF152">
        <v>659.87099999999998</v>
      </c>
      <c r="AG152">
        <v>0</v>
      </c>
      <c r="AH152">
        <v>0</v>
      </c>
      <c r="AI152">
        <v>0</v>
      </c>
      <c r="AJ152">
        <v>0</v>
      </c>
      <c r="AK152">
        <v>0</v>
      </c>
      <c r="AL152">
        <v>0</v>
      </c>
      <c r="AM152">
        <v>0</v>
      </c>
      <c r="AN152">
        <v>0</v>
      </c>
      <c r="AO152">
        <v>0</v>
      </c>
      <c r="AP152">
        <v>0</v>
      </c>
      <c r="AQ152">
        <v>55.69</v>
      </c>
      <c r="AR152">
        <v>138.63999999999999</v>
      </c>
      <c r="AS152">
        <v>0</v>
      </c>
      <c r="AT152">
        <v>0</v>
      </c>
      <c r="AU152">
        <v>15.99</v>
      </c>
      <c r="AV152">
        <v>0</v>
      </c>
      <c r="AX152">
        <v>5.47</v>
      </c>
      <c r="AY152">
        <v>15.31</v>
      </c>
      <c r="AZ152">
        <v>27.21</v>
      </c>
      <c r="BA152">
        <v>1.24</v>
      </c>
      <c r="BB152">
        <v>259.55</v>
      </c>
      <c r="BC152">
        <v>210.32</v>
      </c>
      <c r="BQ152">
        <v>372.97300000000001</v>
      </c>
      <c r="BR152">
        <v>2973.06</v>
      </c>
      <c r="BS152">
        <v>0</v>
      </c>
      <c r="BT152">
        <v>0</v>
      </c>
      <c r="BU152">
        <v>0</v>
      </c>
      <c r="BV152">
        <v>395.20800000000003</v>
      </c>
      <c r="BW152">
        <v>783.45600000000002</v>
      </c>
      <c r="BX152">
        <v>2025.88</v>
      </c>
      <c r="BY152">
        <v>96.498500000000007</v>
      </c>
      <c r="BZ152">
        <v>6647.07</v>
      </c>
      <c r="CA152">
        <v>450.13799999999998</v>
      </c>
      <c r="CB152">
        <v>0</v>
      </c>
      <c r="CC152">
        <v>0</v>
      </c>
      <c r="CD152">
        <v>0</v>
      </c>
      <c r="CE152">
        <v>158.54900000000001</v>
      </c>
      <c r="CF152">
        <v>0</v>
      </c>
      <c r="CG152">
        <v>43.669699999999999</v>
      </c>
      <c r="CH152">
        <v>0</v>
      </c>
      <c r="CI152">
        <v>0</v>
      </c>
      <c r="CJ152">
        <v>652.35599999999999</v>
      </c>
      <c r="CK152">
        <v>0</v>
      </c>
      <c r="CL152">
        <v>0</v>
      </c>
      <c r="CM152">
        <v>0</v>
      </c>
      <c r="CN152">
        <v>0</v>
      </c>
      <c r="CO152">
        <v>0</v>
      </c>
      <c r="CP152">
        <v>0</v>
      </c>
      <c r="CQ152">
        <v>0</v>
      </c>
      <c r="CR152">
        <v>0</v>
      </c>
      <c r="CS152">
        <v>0</v>
      </c>
      <c r="CT152">
        <v>0</v>
      </c>
      <c r="CU152">
        <v>54.78</v>
      </c>
      <c r="CV152">
        <v>136.19</v>
      </c>
      <c r="CW152">
        <v>0</v>
      </c>
      <c r="CX152">
        <v>0</v>
      </c>
      <c r="CY152">
        <v>15.99</v>
      </c>
      <c r="CZ152">
        <v>5.47</v>
      </c>
      <c r="DA152">
        <v>15.31</v>
      </c>
      <c r="DB152">
        <v>27.21</v>
      </c>
      <c r="DC152">
        <v>1.24</v>
      </c>
      <c r="DD152">
        <v>256.19</v>
      </c>
      <c r="DE152">
        <v>206.96</v>
      </c>
      <c r="DQ152" t="s">
        <v>716</v>
      </c>
      <c r="DR152" t="s">
        <v>717</v>
      </c>
      <c r="DS152" t="s">
        <v>22</v>
      </c>
      <c r="DT152">
        <v>-0.108123</v>
      </c>
      <c r="DU152">
        <v>-0.108123</v>
      </c>
      <c r="DV152">
        <v>-1.3115300000000001</v>
      </c>
      <c r="DW152">
        <v>-1.6234999999999999</v>
      </c>
    </row>
    <row r="153" spans="1:245" x14ac:dyDescent="0.25">
      <c r="A153" s="9">
        <v>42613.70884259259</v>
      </c>
      <c r="B153" t="s">
        <v>440</v>
      </c>
      <c r="C153" t="s">
        <v>838</v>
      </c>
      <c r="G153" t="s">
        <v>104</v>
      </c>
      <c r="H153" t="s">
        <v>105</v>
      </c>
      <c r="I153">
        <v>22.32</v>
      </c>
      <c r="J153">
        <v>0</v>
      </c>
      <c r="K153">
        <v>348.827</v>
      </c>
      <c r="L153">
        <v>2416.5500000000002</v>
      </c>
      <c r="M153">
        <v>0</v>
      </c>
      <c r="N153">
        <v>0</v>
      </c>
      <c r="O153">
        <v>0</v>
      </c>
      <c r="R153">
        <v>395.20800000000003</v>
      </c>
      <c r="S153">
        <v>782.30200000000002</v>
      </c>
      <c r="T153">
        <v>2025.88</v>
      </c>
      <c r="U153">
        <v>96.498500000000007</v>
      </c>
      <c r="V153">
        <v>6065.27</v>
      </c>
      <c r="W153">
        <v>420.59199999999998</v>
      </c>
      <c r="X153">
        <v>0</v>
      </c>
      <c r="Y153">
        <v>0</v>
      </c>
      <c r="Z153">
        <v>0</v>
      </c>
      <c r="AA153">
        <v>158.54900000000001</v>
      </c>
      <c r="AB153">
        <v>0</v>
      </c>
      <c r="AC153">
        <v>43.669699999999999</v>
      </c>
      <c r="AD153">
        <v>0</v>
      </c>
      <c r="AE153">
        <v>0</v>
      </c>
      <c r="AF153">
        <v>622.81100000000004</v>
      </c>
      <c r="AG153">
        <v>0</v>
      </c>
      <c r="AH153">
        <v>0</v>
      </c>
      <c r="AI153">
        <v>0</v>
      </c>
      <c r="AJ153">
        <v>0</v>
      </c>
      <c r="AK153">
        <v>0</v>
      </c>
      <c r="AL153">
        <v>0</v>
      </c>
      <c r="AM153">
        <v>0</v>
      </c>
      <c r="AN153">
        <v>0</v>
      </c>
      <c r="AO153">
        <v>0</v>
      </c>
      <c r="AP153">
        <v>0</v>
      </c>
      <c r="AQ153">
        <v>51.15</v>
      </c>
      <c r="AR153">
        <v>117.5</v>
      </c>
      <c r="AS153">
        <v>0</v>
      </c>
      <c r="AT153">
        <v>0</v>
      </c>
      <c r="AU153">
        <v>15.99</v>
      </c>
      <c r="AV153">
        <v>0</v>
      </c>
      <c r="AX153">
        <v>5.47</v>
      </c>
      <c r="AY153">
        <v>15.3</v>
      </c>
      <c r="AZ153">
        <v>27.21</v>
      </c>
      <c r="BA153">
        <v>1.24</v>
      </c>
      <c r="BB153">
        <v>233.86</v>
      </c>
      <c r="BC153">
        <v>184.64</v>
      </c>
      <c r="BQ153">
        <v>372.97300000000001</v>
      </c>
      <c r="BR153">
        <v>2973.06</v>
      </c>
      <c r="BS153">
        <v>0</v>
      </c>
      <c r="BT153">
        <v>0</v>
      </c>
      <c r="BU153">
        <v>0</v>
      </c>
      <c r="BV153">
        <v>395.20800000000003</v>
      </c>
      <c r="BW153">
        <v>783.45600000000002</v>
      </c>
      <c r="BX153">
        <v>2025.88</v>
      </c>
      <c r="BY153">
        <v>96.498500000000007</v>
      </c>
      <c r="BZ153">
        <v>6647.07</v>
      </c>
      <c r="CA153">
        <v>450.13799999999998</v>
      </c>
      <c r="CB153">
        <v>0</v>
      </c>
      <c r="CC153">
        <v>0</v>
      </c>
      <c r="CD153">
        <v>0</v>
      </c>
      <c r="CE153">
        <v>158.54900000000001</v>
      </c>
      <c r="CF153">
        <v>0</v>
      </c>
      <c r="CG153">
        <v>43.669699999999999</v>
      </c>
      <c r="CH153">
        <v>0</v>
      </c>
      <c r="CI153">
        <v>0</v>
      </c>
      <c r="CJ153">
        <v>652.35599999999999</v>
      </c>
      <c r="CK153">
        <v>0</v>
      </c>
      <c r="CL153">
        <v>0</v>
      </c>
      <c r="CM153">
        <v>0</v>
      </c>
      <c r="CN153">
        <v>0</v>
      </c>
      <c r="CO153">
        <v>0</v>
      </c>
      <c r="CP153">
        <v>0</v>
      </c>
      <c r="CQ153">
        <v>0</v>
      </c>
      <c r="CR153">
        <v>0</v>
      </c>
      <c r="CS153">
        <v>0</v>
      </c>
      <c r="CT153">
        <v>0</v>
      </c>
      <c r="CU153">
        <v>54.78</v>
      </c>
      <c r="CV153">
        <v>136.19</v>
      </c>
      <c r="CW153">
        <v>0</v>
      </c>
      <c r="CX153">
        <v>0</v>
      </c>
      <c r="CY153">
        <v>15.99</v>
      </c>
      <c r="CZ153">
        <v>5.47</v>
      </c>
      <c r="DA153">
        <v>15.31</v>
      </c>
      <c r="DB153">
        <v>27.21</v>
      </c>
      <c r="DC153">
        <v>1.24</v>
      </c>
      <c r="DD153">
        <v>256.19</v>
      </c>
      <c r="DE153">
        <v>206.96</v>
      </c>
      <c r="DQ153" t="s">
        <v>716</v>
      </c>
      <c r="DR153" t="s">
        <v>717</v>
      </c>
      <c r="DS153" t="s">
        <v>22</v>
      </c>
      <c r="DT153">
        <v>0.68459700000000001</v>
      </c>
      <c r="DU153">
        <v>0.68449499999999996</v>
      </c>
      <c r="DV153">
        <v>8.7161899999999992</v>
      </c>
      <c r="DW153">
        <v>10.784700000000001</v>
      </c>
    </row>
    <row r="154" spans="1:245" x14ac:dyDescent="0.25">
      <c r="A154" s="9">
        <v>42613.708645833336</v>
      </c>
      <c r="B154" t="s">
        <v>441</v>
      </c>
      <c r="C154" t="s">
        <v>839</v>
      </c>
      <c r="G154" t="s">
        <v>104</v>
      </c>
      <c r="H154" t="s">
        <v>105</v>
      </c>
      <c r="I154">
        <v>23.46</v>
      </c>
      <c r="J154">
        <v>0</v>
      </c>
      <c r="K154">
        <v>321.78800000000001</v>
      </c>
      <c r="L154">
        <v>1726.6</v>
      </c>
      <c r="M154">
        <v>0</v>
      </c>
      <c r="N154">
        <v>0</v>
      </c>
      <c r="O154">
        <v>0</v>
      </c>
      <c r="R154">
        <v>395.20800000000003</v>
      </c>
      <c r="S154">
        <v>780.4</v>
      </c>
      <c r="T154">
        <v>2025.88</v>
      </c>
      <c r="U154">
        <v>96.498500000000007</v>
      </c>
      <c r="V154">
        <v>5346.37</v>
      </c>
      <c r="W154">
        <v>387.846</v>
      </c>
      <c r="X154">
        <v>0</v>
      </c>
      <c r="Y154">
        <v>0</v>
      </c>
      <c r="Z154">
        <v>0</v>
      </c>
      <c r="AA154">
        <v>158.54900000000001</v>
      </c>
      <c r="AB154">
        <v>0</v>
      </c>
      <c r="AC154">
        <v>43.669699999999999</v>
      </c>
      <c r="AD154">
        <v>0</v>
      </c>
      <c r="AE154">
        <v>0</v>
      </c>
      <c r="AF154">
        <v>590.06500000000005</v>
      </c>
      <c r="AG154">
        <v>0</v>
      </c>
      <c r="AH154">
        <v>0</v>
      </c>
      <c r="AI154">
        <v>0</v>
      </c>
      <c r="AJ154">
        <v>0</v>
      </c>
      <c r="AK154">
        <v>0</v>
      </c>
      <c r="AL154">
        <v>0</v>
      </c>
      <c r="AM154">
        <v>0</v>
      </c>
      <c r="AN154">
        <v>0</v>
      </c>
      <c r="AO154">
        <v>0</v>
      </c>
      <c r="AP154">
        <v>0</v>
      </c>
      <c r="AQ154">
        <v>47.12</v>
      </c>
      <c r="AR154">
        <v>87.53</v>
      </c>
      <c r="AS154">
        <v>0</v>
      </c>
      <c r="AT154">
        <v>0</v>
      </c>
      <c r="AU154">
        <v>15.99</v>
      </c>
      <c r="AV154">
        <v>0</v>
      </c>
      <c r="AX154">
        <v>5.47</v>
      </c>
      <c r="AY154">
        <v>15.27</v>
      </c>
      <c r="AZ154">
        <v>27.21</v>
      </c>
      <c r="BA154">
        <v>1.24</v>
      </c>
      <c r="BB154">
        <v>199.83</v>
      </c>
      <c r="BC154">
        <v>150.63999999999999</v>
      </c>
      <c r="BQ154">
        <v>344.774</v>
      </c>
      <c r="BR154">
        <v>2277.04</v>
      </c>
      <c r="BS154">
        <v>0</v>
      </c>
      <c r="BT154">
        <v>0</v>
      </c>
      <c r="BU154">
        <v>0</v>
      </c>
      <c r="BV154">
        <v>395.20800000000003</v>
      </c>
      <c r="BW154">
        <v>781.95600000000002</v>
      </c>
      <c r="BX154">
        <v>2025.88</v>
      </c>
      <c r="BY154">
        <v>96.498500000000007</v>
      </c>
      <c r="BZ154">
        <v>5921.36</v>
      </c>
      <c r="CA154">
        <v>415.98700000000002</v>
      </c>
      <c r="CB154">
        <v>0</v>
      </c>
      <c r="CC154">
        <v>0</v>
      </c>
      <c r="CD154">
        <v>0</v>
      </c>
      <c r="CE154">
        <v>158.54900000000001</v>
      </c>
      <c r="CF154">
        <v>0</v>
      </c>
      <c r="CG154">
        <v>43.669699999999999</v>
      </c>
      <c r="CH154">
        <v>0</v>
      </c>
      <c r="CI154">
        <v>0</v>
      </c>
      <c r="CJ154">
        <v>618.20600000000002</v>
      </c>
      <c r="CK154">
        <v>0</v>
      </c>
      <c r="CL154">
        <v>0</v>
      </c>
      <c r="CM154">
        <v>0</v>
      </c>
      <c r="CN154">
        <v>0</v>
      </c>
      <c r="CO154">
        <v>0</v>
      </c>
      <c r="CP154">
        <v>0</v>
      </c>
      <c r="CQ154">
        <v>0</v>
      </c>
      <c r="CR154">
        <v>0</v>
      </c>
      <c r="CS154">
        <v>0</v>
      </c>
      <c r="CT154">
        <v>0</v>
      </c>
      <c r="CU154">
        <v>50.58</v>
      </c>
      <c r="CV154">
        <v>107.53</v>
      </c>
      <c r="CW154">
        <v>0</v>
      </c>
      <c r="CX154">
        <v>0</v>
      </c>
      <c r="CY154">
        <v>15.99</v>
      </c>
      <c r="CZ154">
        <v>5.47</v>
      </c>
      <c r="DA154">
        <v>15.29</v>
      </c>
      <c r="DB154">
        <v>27.21</v>
      </c>
      <c r="DC154">
        <v>1.24</v>
      </c>
      <c r="DD154">
        <v>223.31</v>
      </c>
      <c r="DE154">
        <v>174.1</v>
      </c>
      <c r="DQ154" t="s">
        <v>716</v>
      </c>
      <c r="DR154" t="s">
        <v>717</v>
      </c>
      <c r="DS154" t="s">
        <v>22</v>
      </c>
      <c r="DT154">
        <v>0.77255200000000002</v>
      </c>
      <c r="DU154">
        <v>0.77236800000000005</v>
      </c>
      <c r="DV154">
        <v>10.5145</v>
      </c>
      <c r="DW154">
        <v>13.475</v>
      </c>
    </row>
    <row r="155" spans="1:245" x14ac:dyDescent="0.25">
      <c r="A155" s="9">
        <v>42613.708622685182</v>
      </c>
      <c r="B155" t="s">
        <v>442</v>
      </c>
      <c r="C155" t="s">
        <v>840</v>
      </c>
      <c r="G155" t="s">
        <v>104</v>
      </c>
      <c r="H155" t="s">
        <v>105</v>
      </c>
      <c r="I155">
        <v>23.46</v>
      </c>
      <c r="J155">
        <v>0</v>
      </c>
      <c r="K155">
        <v>321.78800000000001</v>
      </c>
      <c r="L155">
        <v>1726.6</v>
      </c>
      <c r="M155">
        <v>0</v>
      </c>
      <c r="N155">
        <v>0</v>
      </c>
      <c r="O155">
        <v>0</v>
      </c>
      <c r="R155">
        <v>395.20800000000003</v>
      </c>
      <c r="S155">
        <v>780.4</v>
      </c>
      <c r="T155">
        <v>2025.88</v>
      </c>
      <c r="U155">
        <v>96.498500000000007</v>
      </c>
      <c r="V155">
        <v>5346.37</v>
      </c>
      <c r="W155">
        <v>387.846</v>
      </c>
      <c r="X155">
        <v>0</v>
      </c>
      <c r="Y155">
        <v>0</v>
      </c>
      <c r="Z155">
        <v>0</v>
      </c>
      <c r="AA155">
        <v>158.54900000000001</v>
      </c>
      <c r="AB155">
        <v>0</v>
      </c>
      <c r="AC155">
        <v>43.669699999999999</v>
      </c>
      <c r="AD155">
        <v>0</v>
      </c>
      <c r="AE155">
        <v>0</v>
      </c>
      <c r="AF155">
        <v>590.06500000000005</v>
      </c>
      <c r="AG155">
        <v>0</v>
      </c>
      <c r="AH155">
        <v>0</v>
      </c>
      <c r="AI155">
        <v>0</v>
      </c>
      <c r="AJ155">
        <v>0</v>
      </c>
      <c r="AK155">
        <v>0</v>
      </c>
      <c r="AL155">
        <v>0</v>
      </c>
      <c r="AM155">
        <v>0</v>
      </c>
      <c r="AN155">
        <v>0</v>
      </c>
      <c r="AO155">
        <v>0</v>
      </c>
      <c r="AP155">
        <v>0</v>
      </c>
      <c r="AQ155">
        <v>47.12</v>
      </c>
      <c r="AR155">
        <v>87.53</v>
      </c>
      <c r="AS155">
        <v>0</v>
      </c>
      <c r="AT155">
        <v>0</v>
      </c>
      <c r="AU155">
        <v>15.99</v>
      </c>
      <c r="AV155">
        <v>0</v>
      </c>
      <c r="AX155">
        <v>5.47</v>
      </c>
      <c r="AY155">
        <v>15.27</v>
      </c>
      <c r="AZ155">
        <v>27.21</v>
      </c>
      <c r="BA155">
        <v>1.24</v>
      </c>
      <c r="BB155">
        <v>199.83</v>
      </c>
      <c r="BC155">
        <v>150.63999999999999</v>
      </c>
      <c r="BQ155">
        <v>344.774</v>
      </c>
      <c r="BR155">
        <v>2277.04</v>
      </c>
      <c r="BS155">
        <v>0</v>
      </c>
      <c r="BT155">
        <v>0</v>
      </c>
      <c r="BU155">
        <v>0</v>
      </c>
      <c r="BV155">
        <v>395.20800000000003</v>
      </c>
      <c r="BW155">
        <v>781.95600000000002</v>
      </c>
      <c r="BX155">
        <v>2025.88</v>
      </c>
      <c r="BY155">
        <v>96.498500000000007</v>
      </c>
      <c r="BZ155">
        <v>5921.36</v>
      </c>
      <c r="CA155">
        <v>415.98700000000002</v>
      </c>
      <c r="CB155">
        <v>0</v>
      </c>
      <c r="CC155">
        <v>0</v>
      </c>
      <c r="CD155">
        <v>0</v>
      </c>
      <c r="CE155">
        <v>158.54900000000001</v>
      </c>
      <c r="CF155">
        <v>0</v>
      </c>
      <c r="CG155">
        <v>43.669699999999999</v>
      </c>
      <c r="CH155">
        <v>0</v>
      </c>
      <c r="CI155">
        <v>0</v>
      </c>
      <c r="CJ155">
        <v>618.20600000000002</v>
      </c>
      <c r="CK155">
        <v>0</v>
      </c>
      <c r="CL155">
        <v>0</v>
      </c>
      <c r="CM155">
        <v>0</v>
      </c>
      <c r="CN155">
        <v>0</v>
      </c>
      <c r="CO155">
        <v>0</v>
      </c>
      <c r="CP155">
        <v>0</v>
      </c>
      <c r="CQ155">
        <v>0</v>
      </c>
      <c r="CR155">
        <v>0</v>
      </c>
      <c r="CS155">
        <v>0</v>
      </c>
      <c r="CT155">
        <v>0</v>
      </c>
      <c r="CU155">
        <v>50.58</v>
      </c>
      <c r="CV155">
        <v>107.53</v>
      </c>
      <c r="CW155">
        <v>0</v>
      </c>
      <c r="CX155">
        <v>0</v>
      </c>
      <c r="CY155">
        <v>15.99</v>
      </c>
      <c r="CZ155">
        <v>5.47</v>
      </c>
      <c r="DA155">
        <v>15.29</v>
      </c>
      <c r="DB155">
        <v>27.21</v>
      </c>
      <c r="DC155">
        <v>1.24</v>
      </c>
      <c r="DD155">
        <v>223.31</v>
      </c>
      <c r="DE155">
        <v>174.1</v>
      </c>
      <c r="DQ155" t="s">
        <v>716</v>
      </c>
      <c r="DR155" t="s">
        <v>717</v>
      </c>
      <c r="DS155" t="s">
        <v>22</v>
      </c>
      <c r="DT155">
        <v>0.77255200000000002</v>
      </c>
      <c r="DU155">
        <v>0.77236800000000005</v>
      </c>
      <c r="DV155">
        <v>10.5145</v>
      </c>
      <c r="DW155">
        <v>13.475</v>
      </c>
    </row>
    <row r="156" spans="1:245" x14ac:dyDescent="0.25">
      <c r="A156" s="9">
        <v>42613.708645833336</v>
      </c>
      <c r="B156" t="s">
        <v>443</v>
      </c>
      <c r="C156" t="s">
        <v>841</v>
      </c>
      <c r="G156" t="s">
        <v>104</v>
      </c>
      <c r="H156" t="s">
        <v>105</v>
      </c>
      <c r="I156">
        <v>24.2</v>
      </c>
      <c r="J156">
        <v>0</v>
      </c>
      <c r="K156">
        <v>321.59500000000003</v>
      </c>
      <c r="L156">
        <v>1704.66</v>
      </c>
      <c r="M156">
        <v>0</v>
      </c>
      <c r="N156">
        <v>0</v>
      </c>
      <c r="O156">
        <v>0</v>
      </c>
      <c r="R156">
        <v>395.20800000000003</v>
      </c>
      <c r="S156">
        <v>780.30200000000002</v>
      </c>
      <c r="T156">
        <v>2025.88</v>
      </c>
      <c r="U156">
        <v>96.498500000000007</v>
      </c>
      <c r="V156">
        <v>5324.14</v>
      </c>
      <c r="W156">
        <v>387.613</v>
      </c>
      <c r="X156">
        <v>0</v>
      </c>
      <c r="Y156">
        <v>0</v>
      </c>
      <c r="Z156">
        <v>0</v>
      </c>
      <c r="AA156">
        <v>158.54900000000001</v>
      </c>
      <c r="AB156">
        <v>0</v>
      </c>
      <c r="AC156">
        <v>43.669699999999999</v>
      </c>
      <c r="AD156">
        <v>0</v>
      </c>
      <c r="AE156">
        <v>0</v>
      </c>
      <c r="AF156">
        <v>589.83199999999999</v>
      </c>
      <c r="AG156">
        <v>0</v>
      </c>
      <c r="AH156">
        <v>0</v>
      </c>
      <c r="AI156">
        <v>0</v>
      </c>
      <c r="AJ156">
        <v>0</v>
      </c>
      <c r="AK156">
        <v>0</v>
      </c>
      <c r="AL156">
        <v>0</v>
      </c>
      <c r="AM156">
        <v>0</v>
      </c>
      <c r="AN156">
        <v>0</v>
      </c>
      <c r="AO156">
        <v>0</v>
      </c>
      <c r="AP156">
        <v>0</v>
      </c>
      <c r="AQ156">
        <v>47.09</v>
      </c>
      <c r="AR156">
        <v>86.82</v>
      </c>
      <c r="AS156">
        <v>0</v>
      </c>
      <c r="AT156">
        <v>0</v>
      </c>
      <c r="AU156">
        <v>15.99</v>
      </c>
      <c r="AV156">
        <v>0</v>
      </c>
      <c r="AX156">
        <v>5.47</v>
      </c>
      <c r="AY156">
        <v>15.27</v>
      </c>
      <c r="AZ156">
        <v>27.21</v>
      </c>
      <c r="BA156">
        <v>1.24</v>
      </c>
      <c r="BB156">
        <v>199.09</v>
      </c>
      <c r="BC156">
        <v>149.9</v>
      </c>
      <c r="BQ156">
        <v>344.774</v>
      </c>
      <c r="BR156">
        <v>2277.04</v>
      </c>
      <c r="BS156">
        <v>0</v>
      </c>
      <c r="BT156">
        <v>0</v>
      </c>
      <c r="BU156">
        <v>0</v>
      </c>
      <c r="BV156">
        <v>395.20800000000003</v>
      </c>
      <c r="BW156">
        <v>781.95600000000002</v>
      </c>
      <c r="BX156">
        <v>2025.88</v>
      </c>
      <c r="BY156">
        <v>96.498500000000007</v>
      </c>
      <c r="BZ156">
        <v>5921.36</v>
      </c>
      <c r="CA156">
        <v>415.98700000000002</v>
      </c>
      <c r="CB156">
        <v>0</v>
      </c>
      <c r="CC156">
        <v>0</v>
      </c>
      <c r="CD156">
        <v>0</v>
      </c>
      <c r="CE156">
        <v>158.54900000000001</v>
      </c>
      <c r="CF156">
        <v>0</v>
      </c>
      <c r="CG156">
        <v>43.669699999999999</v>
      </c>
      <c r="CH156">
        <v>0</v>
      </c>
      <c r="CI156">
        <v>0</v>
      </c>
      <c r="CJ156">
        <v>618.20600000000002</v>
      </c>
      <c r="CK156">
        <v>0</v>
      </c>
      <c r="CL156">
        <v>0</v>
      </c>
      <c r="CM156">
        <v>0</v>
      </c>
      <c r="CN156">
        <v>0</v>
      </c>
      <c r="CO156">
        <v>0</v>
      </c>
      <c r="CP156">
        <v>0</v>
      </c>
      <c r="CQ156">
        <v>0</v>
      </c>
      <c r="CR156">
        <v>0</v>
      </c>
      <c r="CS156">
        <v>0</v>
      </c>
      <c r="CT156">
        <v>0</v>
      </c>
      <c r="CU156">
        <v>50.58</v>
      </c>
      <c r="CV156">
        <v>107.53</v>
      </c>
      <c r="CW156">
        <v>0</v>
      </c>
      <c r="CX156">
        <v>0</v>
      </c>
      <c r="CY156">
        <v>15.99</v>
      </c>
      <c r="CZ156">
        <v>5.47</v>
      </c>
      <c r="DA156">
        <v>15.29</v>
      </c>
      <c r="DB156">
        <v>27.21</v>
      </c>
      <c r="DC156">
        <v>1.24</v>
      </c>
      <c r="DD156">
        <v>223.31</v>
      </c>
      <c r="DE156">
        <v>174.1</v>
      </c>
      <c r="DQ156" t="s">
        <v>716</v>
      </c>
      <c r="DR156" t="s">
        <v>717</v>
      </c>
      <c r="DS156" t="s">
        <v>22</v>
      </c>
      <c r="DT156">
        <v>0.80175700000000005</v>
      </c>
      <c r="DU156">
        <v>0.80154999999999998</v>
      </c>
      <c r="DV156">
        <v>10.8459</v>
      </c>
      <c r="DW156">
        <v>13.9001</v>
      </c>
    </row>
    <row r="157" spans="1:245" x14ac:dyDescent="0.25">
      <c r="A157" s="9">
        <v>42613.70888888889</v>
      </c>
      <c r="B157" t="s">
        <v>444</v>
      </c>
      <c r="C157" t="s">
        <v>842</v>
      </c>
      <c r="G157" t="s">
        <v>104</v>
      </c>
      <c r="H157" t="s">
        <v>105</v>
      </c>
      <c r="I157">
        <v>57.06</v>
      </c>
      <c r="J157">
        <v>0</v>
      </c>
      <c r="K157">
        <v>321.59500000000003</v>
      </c>
      <c r="L157">
        <v>1704.66</v>
      </c>
      <c r="M157">
        <v>0</v>
      </c>
      <c r="N157">
        <v>0</v>
      </c>
      <c r="O157">
        <v>0</v>
      </c>
      <c r="R157">
        <v>395.20800000000003</v>
      </c>
      <c r="S157">
        <v>780.30200000000002</v>
      </c>
      <c r="T157">
        <v>2025.88</v>
      </c>
      <c r="U157">
        <v>96.498500000000007</v>
      </c>
      <c r="V157">
        <v>5324.14</v>
      </c>
      <c r="W157">
        <v>387.613</v>
      </c>
      <c r="X157">
        <v>0</v>
      </c>
      <c r="Y157">
        <v>0</v>
      </c>
      <c r="Z157">
        <v>0</v>
      </c>
      <c r="AA157">
        <v>158.54900000000001</v>
      </c>
      <c r="AB157">
        <v>0</v>
      </c>
      <c r="AC157">
        <v>43.669699999999999</v>
      </c>
      <c r="AD157">
        <v>0</v>
      </c>
      <c r="AE157">
        <v>0</v>
      </c>
      <c r="AF157">
        <v>589.83199999999999</v>
      </c>
      <c r="AG157">
        <v>0</v>
      </c>
      <c r="AH157">
        <v>0</v>
      </c>
      <c r="AI157">
        <v>0</v>
      </c>
      <c r="AJ157">
        <v>0</v>
      </c>
      <c r="AK157">
        <v>0</v>
      </c>
      <c r="AL157">
        <v>0</v>
      </c>
      <c r="AM157">
        <v>0</v>
      </c>
      <c r="AN157">
        <v>0</v>
      </c>
      <c r="AO157">
        <v>0</v>
      </c>
      <c r="AP157">
        <v>0</v>
      </c>
      <c r="AQ157">
        <v>47.09</v>
      </c>
      <c r="AR157">
        <v>86.82</v>
      </c>
      <c r="AS157">
        <v>0</v>
      </c>
      <c r="AT157">
        <v>0</v>
      </c>
      <c r="AU157">
        <v>15.99</v>
      </c>
      <c r="AV157">
        <v>0</v>
      </c>
      <c r="AX157">
        <v>5.47</v>
      </c>
      <c r="AY157">
        <v>15.27</v>
      </c>
      <c r="AZ157">
        <v>27.21</v>
      </c>
      <c r="BA157">
        <v>1.24</v>
      </c>
      <c r="BB157">
        <v>199.09</v>
      </c>
      <c r="BC157">
        <v>149.9</v>
      </c>
      <c r="BQ157">
        <v>372.97300000000001</v>
      </c>
      <c r="BR157">
        <v>2973.06</v>
      </c>
      <c r="BS157">
        <v>0</v>
      </c>
      <c r="BT157">
        <v>0</v>
      </c>
      <c r="BU157">
        <v>0</v>
      </c>
      <c r="BV157">
        <v>395.20800000000003</v>
      </c>
      <c r="BW157">
        <v>783.45600000000002</v>
      </c>
      <c r="BX157">
        <v>2025.88</v>
      </c>
      <c r="BY157">
        <v>96.498500000000007</v>
      </c>
      <c r="BZ157">
        <v>6647.07</v>
      </c>
      <c r="CA157">
        <v>450.13799999999998</v>
      </c>
      <c r="CB157">
        <v>0</v>
      </c>
      <c r="CC157">
        <v>0</v>
      </c>
      <c r="CD157">
        <v>0</v>
      </c>
      <c r="CE157">
        <v>158.54900000000001</v>
      </c>
      <c r="CF157">
        <v>0</v>
      </c>
      <c r="CG157">
        <v>43.669699999999999</v>
      </c>
      <c r="CH157">
        <v>0</v>
      </c>
      <c r="CI157">
        <v>0</v>
      </c>
      <c r="CJ157">
        <v>652.35599999999999</v>
      </c>
      <c r="CK157">
        <v>0</v>
      </c>
      <c r="CL157">
        <v>0</v>
      </c>
      <c r="CM157">
        <v>0</v>
      </c>
      <c r="CN157">
        <v>0</v>
      </c>
      <c r="CO157">
        <v>0</v>
      </c>
      <c r="CP157">
        <v>0</v>
      </c>
      <c r="CQ157">
        <v>0</v>
      </c>
      <c r="CR157">
        <v>0</v>
      </c>
      <c r="CS157">
        <v>0</v>
      </c>
      <c r="CT157">
        <v>0</v>
      </c>
      <c r="CU157">
        <v>54.78</v>
      </c>
      <c r="CV157">
        <v>136.19</v>
      </c>
      <c r="CW157">
        <v>0</v>
      </c>
      <c r="CX157">
        <v>0</v>
      </c>
      <c r="CY157">
        <v>15.99</v>
      </c>
      <c r="CZ157">
        <v>5.47</v>
      </c>
      <c r="DA157">
        <v>15.31</v>
      </c>
      <c r="DB157">
        <v>27.21</v>
      </c>
      <c r="DC157">
        <v>1.24</v>
      </c>
      <c r="DD157">
        <v>256.19</v>
      </c>
      <c r="DE157">
        <v>206.96</v>
      </c>
      <c r="DQ157" t="s">
        <v>716</v>
      </c>
      <c r="DR157" t="s">
        <v>717</v>
      </c>
      <c r="DS157" t="s">
        <v>22</v>
      </c>
      <c r="DT157">
        <v>2.0189699999999999</v>
      </c>
      <c r="DU157">
        <v>2.0184600000000001</v>
      </c>
      <c r="DV157">
        <v>22.2881</v>
      </c>
      <c r="DW157">
        <v>27.570599999999999</v>
      </c>
    </row>
    <row r="158" spans="1:245" x14ac:dyDescent="0.25">
      <c r="A158" s="9">
        <v>42613.708645833336</v>
      </c>
      <c r="B158" t="s">
        <v>445</v>
      </c>
      <c r="C158" t="s">
        <v>843</v>
      </c>
      <c r="G158" t="s">
        <v>104</v>
      </c>
      <c r="H158" t="s">
        <v>105</v>
      </c>
      <c r="I158">
        <v>25.01</v>
      </c>
      <c r="J158">
        <v>0</v>
      </c>
      <c r="K158">
        <v>321.42</v>
      </c>
      <c r="L158">
        <v>1684.67</v>
      </c>
      <c r="M158">
        <v>0</v>
      </c>
      <c r="N158">
        <v>0</v>
      </c>
      <c r="O158">
        <v>0</v>
      </c>
      <c r="R158">
        <v>395.20800000000003</v>
      </c>
      <c r="S158">
        <v>780.20799999999997</v>
      </c>
      <c r="T158">
        <v>2025.88</v>
      </c>
      <c r="U158">
        <v>96.498500000000007</v>
      </c>
      <c r="V158">
        <v>5303.89</v>
      </c>
      <c r="W158">
        <v>387.40100000000001</v>
      </c>
      <c r="X158">
        <v>0</v>
      </c>
      <c r="Y158">
        <v>0</v>
      </c>
      <c r="Z158">
        <v>0</v>
      </c>
      <c r="AA158">
        <v>158.54900000000001</v>
      </c>
      <c r="AB158">
        <v>0</v>
      </c>
      <c r="AC158">
        <v>43.669699999999999</v>
      </c>
      <c r="AD158">
        <v>0</v>
      </c>
      <c r="AE158">
        <v>0</v>
      </c>
      <c r="AF158">
        <v>589.62</v>
      </c>
      <c r="AG158">
        <v>0</v>
      </c>
      <c r="AH158">
        <v>0</v>
      </c>
      <c r="AI158">
        <v>0</v>
      </c>
      <c r="AJ158">
        <v>0</v>
      </c>
      <c r="AK158">
        <v>0</v>
      </c>
      <c r="AL158">
        <v>0</v>
      </c>
      <c r="AM158">
        <v>0</v>
      </c>
      <c r="AN158">
        <v>0</v>
      </c>
      <c r="AO158">
        <v>0</v>
      </c>
      <c r="AP158">
        <v>0</v>
      </c>
      <c r="AQ158">
        <v>47.06</v>
      </c>
      <c r="AR158">
        <v>86.04</v>
      </c>
      <c r="AS158">
        <v>0</v>
      </c>
      <c r="AT158">
        <v>0</v>
      </c>
      <c r="AU158">
        <v>15.99</v>
      </c>
      <c r="AV158">
        <v>0</v>
      </c>
      <c r="AX158">
        <v>5.47</v>
      </c>
      <c r="AY158">
        <v>15.27</v>
      </c>
      <c r="AZ158">
        <v>27.21</v>
      </c>
      <c r="BA158">
        <v>1.24</v>
      </c>
      <c r="BB158">
        <v>198.28</v>
      </c>
      <c r="BC158">
        <v>149.09</v>
      </c>
      <c r="BQ158">
        <v>344.774</v>
      </c>
      <c r="BR158">
        <v>2277.04</v>
      </c>
      <c r="BS158">
        <v>0</v>
      </c>
      <c r="BT158">
        <v>0</v>
      </c>
      <c r="BU158">
        <v>0</v>
      </c>
      <c r="BV158">
        <v>395.20800000000003</v>
      </c>
      <c r="BW158">
        <v>781.95600000000002</v>
      </c>
      <c r="BX158">
        <v>2025.88</v>
      </c>
      <c r="BY158">
        <v>96.498500000000007</v>
      </c>
      <c r="BZ158">
        <v>5921.36</v>
      </c>
      <c r="CA158">
        <v>415.98700000000002</v>
      </c>
      <c r="CB158">
        <v>0</v>
      </c>
      <c r="CC158">
        <v>0</v>
      </c>
      <c r="CD158">
        <v>0</v>
      </c>
      <c r="CE158">
        <v>158.54900000000001</v>
      </c>
      <c r="CF158">
        <v>0</v>
      </c>
      <c r="CG158">
        <v>43.669699999999999</v>
      </c>
      <c r="CH158">
        <v>0</v>
      </c>
      <c r="CI158">
        <v>0</v>
      </c>
      <c r="CJ158">
        <v>618.20600000000002</v>
      </c>
      <c r="CK158">
        <v>0</v>
      </c>
      <c r="CL158">
        <v>0</v>
      </c>
      <c r="CM158">
        <v>0</v>
      </c>
      <c r="CN158">
        <v>0</v>
      </c>
      <c r="CO158">
        <v>0</v>
      </c>
      <c r="CP158">
        <v>0</v>
      </c>
      <c r="CQ158">
        <v>0</v>
      </c>
      <c r="CR158">
        <v>0</v>
      </c>
      <c r="CS158">
        <v>0</v>
      </c>
      <c r="CT158">
        <v>0</v>
      </c>
      <c r="CU158">
        <v>50.58</v>
      </c>
      <c r="CV158">
        <v>107.53</v>
      </c>
      <c r="CW158">
        <v>0</v>
      </c>
      <c r="CX158">
        <v>0</v>
      </c>
      <c r="CY158">
        <v>15.99</v>
      </c>
      <c r="CZ158">
        <v>5.47</v>
      </c>
      <c r="DA158">
        <v>15.29</v>
      </c>
      <c r="DB158">
        <v>27.21</v>
      </c>
      <c r="DC158">
        <v>1.24</v>
      </c>
      <c r="DD158">
        <v>223.31</v>
      </c>
      <c r="DE158">
        <v>174.1</v>
      </c>
      <c r="DQ158" t="s">
        <v>716</v>
      </c>
      <c r="DR158" t="s">
        <v>717</v>
      </c>
      <c r="DS158" t="s">
        <v>22</v>
      </c>
      <c r="DT158">
        <v>0.83520799999999995</v>
      </c>
      <c r="DU158">
        <v>0.83498499999999998</v>
      </c>
      <c r="DV158">
        <v>11.208600000000001</v>
      </c>
      <c r="DW158">
        <v>14.3653</v>
      </c>
    </row>
    <row r="159" spans="1:245" x14ac:dyDescent="0.25">
      <c r="A159" s="9">
        <v>42613.708622685182</v>
      </c>
      <c r="B159" t="s">
        <v>446</v>
      </c>
      <c r="C159" t="s">
        <v>844</v>
      </c>
      <c r="G159" t="s">
        <v>104</v>
      </c>
      <c r="H159" t="s">
        <v>105</v>
      </c>
      <c r="I159">
        <v>57.87</v>
      </c>
      <c r="J159">
        <v>0</v>
      </c>
      <c r="K159">
        <v>321.42</v>
      </c>
      <c r="L159">
        <v>1684.67</v>
      </c>
      <c r="M159">
        <v>0</v>
      </c>
      <c r="N159">
        <v>0</v>
      </c>
      <c r="O159">
        <v>0</v>
      </c>
      <c r="R159">
        <v>395.20800000000003</v>
      </c>
      <c r="S159">
        <v>780.20799999999997</v>
      </c>
      <c r="T159">
        <v>2025.88</v>
      </c>
      <c r="U159">
        <v>96.498500000000007</v>
      </c>
      <c r="V159">
        <v>5303.89</v>
      </c>
      <c r="W159">
        <v>387.40100000000001</v>
      </c>
      <c r="X159">
        <v>0</v>
      </c>
      <c r="Y159">
        <v>0</v>
      </c>
      <c r="Z159">
        <v>0</v>
      </c>
      <c r="AA159">
        <v>158.54900000000001</v>
      </c>
      <c r="AB159">
        <v>0</v>
      </c>
      <c r="AC159">
        <v>43.669699999999999</v>
      </c>
      <c r="AD159">
        <v>0</v>
      </c>
      <c r="AE159">
        <v>0</v>
      </c>
      <c r="AF159">
        <v>589.62</v>
      </c>
      <c r="AG159">
        <v>0</v>
      </c>
      <c r="AH159">
        <v>0</v>
      </c>
      <c r="AI159">
        <v>0</v>
      </c>
      <c r="AJ159">
        <v>0</v>
      </c>
      <c r="AK159">
        <v>0</v>
      </c>
      <c r="AL159">
        <v>0</v>
      </c>
      <c r="AM159">
        <v>0</v>
      </c>
      <c r="AN159">
        <v>0</v>
      </c>
      <c r="AO159">
        <v>0</v>
      </c>
      <c r="AP159">
        <v>0</v>
      </c>
      <c r="AQ159">
        <v>47.06</v>
      </c>
      <c r="AR159">
        <v>86.04</v>
      </c>
      <c r="AS159">
        <v>0</v>
      </c>
      <c r="AT159">
        <v>0</v>
      </c>
      <c r="AU159">
        <v>15.99</v>
      </c>
      <c r="AV159">
        <v>0</v>
      </c>
      <c r="AX159">
        <v>5.47</v>
      </c>
      <c r="AY159">
        <v>15.27</v>
      </c>
      <c r="AZ159">
        <v>27.21</v>
      </c>
      <c r="BA159">
        <v>1.24</v>
      </c>
      <c r="BB159">
        <v>198.28</v>
      </c>
      <c r="BC159">
        <v>149.09</v>
      </c>
      <c r="BQ159">
        <v>372.97300000000001</v>
      </c>
      <c r="BR159">
        <v>2973.06</v>
      </c>
      <c r="BS159">
        <v>0</v>
      </c>
      <c r="BT159">
        <v>0</v>
      </c>
      <c r="BU159">
        <v>0</v>
      </c>
      <c r="BV159">
        <v>395.20800000000003</v>
      </c>
      <c r="BW159">
        <v>783.45600000000002</v>
      </c>
      <c r="BX159">
        <v>2025.88</v>
      </c>
      <c r="BY159">
        <v>96.498500000000007</v>
      </c>
      <c r="BZ159">
        <v>6647.07</v>
      </c>
      <c r="CA159">
        <v>450.13799999999998</v>
      </c>
      <c r="CB159">
        <v>0</v>
      </c>
      <c r="CC159">
        <v>0</v>
      </c>
      <c r="CD159">
        <v>0</v>
      </c>
      <c r="CE159">
        <v>158.54900000000001</v>
      </c>
      <c r="CF159">
        <v>0</v>
      </c>
      <c r="CG159">
        <v>43.669699999999999</v>
      </c>
      <c r="CH159">
        <v>0</v>
      </c>
      <c r="CI159">
        <v>0</v>
      </c>
      <c r="CJ159">
        <v>652.35599999999999</v>
      </c>
      <c r="CK159">
        <v>0</v>
      </c>
      <c r="CL159">
        <v>0</v>
      </c>
      <c r="CM159">
        <v>0</v>
      </c>
      <c r="CN159">
        <v>0</v>
      </c>
      <c r="CO159">
        <v>0</v>
      </c>
      <c r="CP159">
        <v>0</v>
      </c>
      <c r="CQ159">
        <v>0</v>
      </c>
      <c r="CR159">
        <v>0</v>
      </c>
      <c r="CS159">
        <v>0</v>
      </c>
      <c r="CT159">
        <v>0</v>
      </c>
      <c r="CU159">
        <v>54.78</v>
      </c>
      <c r="CV159">
        <v>136.19</v>
      </c>
      <c r="CW159">
        <v>0</v>
      </c>
      <c r="CX159">
        <v>0</v>
      </c>
      <c r="CY159">
        <v>15.99</v>
      </c>
      <c r="CZ159">
        <v>5.47</v>
      </c>
      <c r="DA159">
        <v>15.31</v>
      </c>
      <c r="DB159">
        <v>27.21</v>
      </c>
      <c r="DC159">
        <v>1.24</v>
      </c>
      <c r="DD159">
        <v>256.19</v>
      </c>
      <c r="DE159">
        <v>206.96</v>
      </c>
      <c r="DQ159" t="s">
        <v>716</v>
      </c>
      <c r="DR159" t="s">
        <v>717</v>
      </c>
      <c r="DS159" t="s">
        <v>22</v>
      </c>
      <c r="DT159">
        <v>2.0524200000000001</v>
      </c>
      <c r="DU159">
        <v>2.0518900000000002</v>
      </c>
      <c r="DV159">
        <v>22.604299999999999</v>
      </c>
      <c r="DW159">
        <v>27.9619</v>
      </c>
    </row>
    <row r="160" spans="1:245" x14ac:dyDescent="0.25">
      <c r="A160" s="9">
        <v>42613.708692129629</v>
      </c>
      <c r="B160" t="s">
        <v>464</v>
      </c>
      <c r="C160" t="s">
        <v>845</v>
      </c>
      <c r="G160" t="s">
        <v>104</v>
      </c>
      <c r="H160" t="s">
        <v>105</v>
      </c>
      <c r="I160">
        <v>22.06</v>
      </c>
      <c r="J160">
        <v>0</v>
      </c>
      <c r="K160">
        <v>245.38200000000001</v>
      </c>
      <c r="L160">
        <v>2012.79</v>
      </c>
      <c r="M160">
        <v>0</v>
      </c>
      <c r="N160">
        <v>0</v>
      </c>
      <c r="O160">
        <v>0</v>
      </c>
      <c r="R160">
        <v>395.20800000000003</v>
      </c>
      <c r="S160">
        <v>785.596</v>
      </c>
      <c r="T160">
        <v>2025.88</v>
      </c>
      <c r="U160">
        <v>96.498500000000007</v>
      </c>
      <c r="V160">
        <v>5561.35</v>
      </c>
      <c r="W160">
        <v>295.31299999999999</v>
      </c>
      <c r="X160">
        <v>0</v>
      </c>
      <c r="Y160">
        <v>0</v>
      </c>
      <c r="Z160">
        <v>0</v>
      </c>
      <c r="AA160">
        <v>158.54900000000001</v>
      </c>
      <c r="AB160">
        <v>0</v>
      </c>
      <c r="AC160">
        <v>43.669699999999999</v>
      </c>
      <c r="AD160">
        <v>0</v>
      </c>
      <c r="AE160">
        <v>0</v>
      </c>
      <c r="AF160">
        <v>497.53199999999998</v>
      </c>
      <c r="AG160">
        <v>0</v>
      </c>
      <c r="AH160">
        <v>0</v>
      </c>
      <c r="AI160">
        <v>0</v>
      </c>
      <c r="AJ160">
        <v>0</v>
      </c>
      <c r="AK160">
        <v>0</v>
      </c>
      <c r="AL160">
        <v>0</v>
      </c>
      <c r="AM160">
        <v>0</v>
      </c>
      <c r="AN160">
        <v>0</v>
      </c>
      <c r="AO160">
        <v>0</v>
      </c>
      <c r="AP160">
        <v>0</v>
      </c>
      <c r="AQ160">
        <v>36.04</v>
      </c>
      <c r="AR160">
        <v>96.39</v>
      </c>
      <c r="AS160">
        <v>0</v>
      </c>
      <c r="AT160">
        <v>0</v>
      </c>
      <c r="AU160">
        <v>15.99</v>
      </c>
      <c r="AV160">
        <v>0</v>
      </c>
      <c r="AX160">
        <v>5.47</v>
      </c>
      <c r="AY160">
        <v>15.33</v>
      </c>
      <c r="AZ160">
        <v>27.21</v>
      </c>
      <c r="BA160">
        <v>1.24</v>
      </c>
      <c r="BB160">
        <v>197.67</v>
      </c>
      <c r="BC160">
        <v>148.41999999999999</v>
      </c>
      <c r="BQ160">
        <v>270.13799999999998</v>
      </c>
      <c r="BR160">
        <v>2573.0500000000002</v>
      </c>
      <c r="BS160">
        <v>0</v>
      </c>
      <c r="BT160">
        <v>0</v>
      </c>
      <c r="BU160">
        <v>0</v>
      </c>
      <c r="BV160">
        <v>395.20800000000003</v>
      </c>
      <c r="BW160">
        <v>786.83199999999999</v>
      </c>
      <c r="BX160">
        <v>2025.88</v>
      </c>
      <c r="BY160">
        <v>96.498500000000007</v>
      </c>
      <c r="BZ160">
        <v>6147.61</v>
      </c>
      <c r="CA160">
        <v>325.59800000000001</v>
      </c>
      <c r="CB160">
        <v>0</v>
      </c>
      <c r="CC160">
        <v>0</v>
      </c>
      <c r="CD160">
        <v>0</v>
      </c>
      <c r="CE160">
        <v>158.54900000000001</v>
      </c>
      <c r="CF160">
        <v>0</v>
      </c>
      <c r="CG160">
        <v>43.669699999999999</v>
      </c>
      <c r="CH160">
        <v>0</v>
      </c>
      <c r="CI160">
        <v>0</v>
      </c>
      <c r="CJ160">
        <v>527.81700000000001</v>
      </c>
      <c r="CK160">
        <v>0</v>
      </c>
      <c r="CL160">
        <v>0</v>
      </c>
      <c r="CM160">
        <v>0</v>
      </c>
      <c r="CN160">
        <v>0</v>
      </c>
      <c r="CO160">
        <v>0</v>
      </c>
      <c r="CP160">
        <v>0</v>
      </c>
      <c r="CQ160">
        <v>0</v>
      </c>
      <c r="CR160">
        <v>0</v>
      </c>
      <c r="CS160">
        <v>0</v>
      </c>
      <c r="CT160">
        <v>0</v>
      </c>
      <c r="CU160">
        <v>39.76</v>
      </c>
      <c r="CV160">
        <v>114.73</v>
      </c>
      <c r="CW160">
        <v>0</v>
      </c>
      <c r="CX160">
        <v>0</v>
      </c>
      <c r="CY160">
        <v>15.99</v>
      </c>
      <c r="CZ160">
        <v>5.47</v>
      </c>
      <c r="DA160">
        <v>15.35</v>
      </c>
      <c r="DB160">
        <v>27.21</v>
      </c>
      <c r="DC160">
        <v>1.24</v>
      </c>
      <c r="DD160">
        <v>219.75</v>
      </c>
      <c r="DE160">
        <v>170.48</v>
      </c>
      <c r="DQ160" t="s">
        <v>716</v>
      </c>
      <c r="DR160" t="s">
        <v>717</v>
      </c>
      <c r="DS160" t="s">
        <v>22</v>
      </c>
      <c r="DT160">
        <v>0.68223800000000001</v>
      </c>
      <c r="DU160">
        <v>0.68207200000000001</v>
      </c>
      <c r="DV160">
        <v>10.047800000000001</v>
      </c>
      <c r="DW160">
        <v>12.9399</v>
      </c>
    </row>
    <row r="161" spans="1:127" x14ac:dyDescent="0.25">
      <c r="A161" s="9">
        <v>42613.708692129629</v>
      </c>
      <c r="B161" t="s">
        <v>510</v>
      </c>
      <c r="C161" t="s">
        <v>846</v>
      </c>
      <c r="G161" t="s">
        <v>104</v>
      </c>
      <c r="H161" t="s">
        <v>105</v>
      </c>
      <c r="I161">
        <v>22.06</v>
      </c>
      <c r="J161">
        <v>0</v>
      </c>
      <c r="K161">
        <v>245.38200000000001</v>
      </c>
      <c r="L161">
        <v>2012.79</v>
      </c>
      <c r="M161">
        <v>0</v>
      </c>
      <c r="N161">
        <v>0</v>
      </c>
      <c r="O161">
        <v>0</v>
      </c>
      <c r="R161">
        <v>395.20800000000003</v>
      </c>
      <c r="S161">
        <v>785.596</v>
      </c>
      <c r="T161">
        <v>2025.88</v>
      </c>
      <c r="U161">
        <v>96.498500000000007</v>
      </c>
      <c r="V161">
        <v>5561.35</v>
      </c>
      <c r="W161">
        <v>295.31299999999999</v>
      </c>
      <c r="X161">
        <v>0</v>
      </c>
      <c r="Y161">
        <v>0</v>
      </c>
      <c r="Z161">
        <v>0</v>
      </c>
      <c r="AA161">
        <v>158.54900000000001</v>
      </c>
      <c r="AB161">
        <v>0</v>
      </c>
      <c r="AC161">
        <v>43.669699999999999</v>
      </c>
      <c r="AD161">
        <v>0</v>
      </c>
      <c r="AE161">
        <v>0</v>
      </c>
      <c r="AF161">
        <v>497.53199999999998</v>
      </c>
      <c r="AG161">
        <v>0</v>
      </c>
      <c r="AH161">
        <v>0</v>
      </c>
      <c r="AI161">
        <v>0</v>
      </c>
      <c r="AJ161">
        <v>0</v>
      </c>
      <c r="AK161">
        <v>0</v>
      </c>
      <c r="AL161">
        <v>0</v>
      </c>
      <c r="AM161">
        <v>0</v>
      </c>
      <c r="AN161">
        <v>0</v>
      </c>
      <c r="AO161">
        <v>0</v>
      </c>
      <c r="AP161">
        <v>0</v>
      </c>
      <c r="AQ161">
        <v>36.04</v>
      </c>
      <c r="AR161">
        <v>96.39</v>
      </c>
      <c r="AS161">
        <v>0</v>
      </c>
      <c r="AT161">
        <v>0</v>
      </c>
      <c r="AU161">
        <v>15.99</v>
      </c>
      <c r="AV161">
        <v>0</v>
      </c>
      <c r="AX161">
        <v>5.47</v>
      </c>
      <c r="AY161">
        <v>15.33</v>
      </c>
      <c r="AZ161">
        <v>27.21</v>
      </c>
      <c r="BA161">
        <v>1.24</v>
      </c>
      <c r="BB161">
        <v>197.67</v>
      </c>
      <c r="BC161">
        <v>148.41999999999999</v>
      </c>
      <c r="BQ161">
        <v>270.13799999999998</v>
      </c>
      <c r="BR161">
        <v>2573.0500000000002</v>
      </c>
      <c r="BS161">
        <v>0</v>
      </c>
      <c r="BT161">
        <v>0</v>
      </c>
      <c r="BU161">
        <v>0</v>
      </c>
      <c r="BV161">
        <v>395.20800000000003</v>
      </c>
      <c r="BW161">
        <v>786.83199999999999</v>
      </c>
      <c r="BX161">
        <v>2025.88</v>
      </c>
      <c r="BY161">
        <v>96.498500000000007</v>
      </c>
      <c r="BZ161">
        <v>6147.61</v>
      </c>
      <c r="CA161">
        <v>325.59800000000001</v>
      </c>
      <c r="CB161">
        <v>0</v>
      </c>
      <c r="CC161">
        <v>0</v>
      </c>
      <c r="CD161">
        <v>0</v>
      </c>
      <c r="CE161">
        <v>158.54900000000001</v>
      </c>
      <c r="CF161">
        <v>0</v>
      </c>
      <c r="CG161">
        <v>43.669699999999999</v>
      </c>
      <c r="CH161">
        <v>0</v>
      </c>
      <c r="CI161">
        <v>0</v>
      </c>
      <c r="CJ161">
        <v>527.81700000000001</v>
      </c>
      <c r="CK161">
        <v>0</v>
      </c>
      <c r="CL161">
        <v>0</v>
      </c>
      <c r="CM161">
        <v>0</v>
      </c>
      <c r="CN161">
        <v>0</v>
      </c>
      <c r="CO161">
        <v>0</v>
      </c>
      <c r="CP161">
        <v>0</v>
      </c>
      <c r="CQ161">
        <v>0</v>
      </c>
      <c r="CR161">
        <v>0</v>
      </c>
      <c r="CS161">
        <v>0</v>
      </c>
      <c r="CT161">
        <v>0</v>
      </c>
      <c r="CU161">
        <v>39.76</v>
      </c>
      <c r="CV161">
        <v>114.73</v>
      </c>
      <c r="CW161">
        <v>0</v>
      </c>
      <c r="CX161">
        <v>0</v>
      </c>
      <c r="CY161">
        <v>15.99</v>
      </c>
      <c r="CZ161">
        <v>5.47</v>
      </c>
      <c r="DA161">
        <v>15.35</v>
      </c>
      <c r="DB161">
        <v>27.21</v>
      </c>
      <c r="DC161">
        <v>1.24</v>
      </c>
      <c r="DD161">
        <v>219.75</v>
      </c>
      <c r="DE161">
        <v>170.48</v>
      </c>
      <c r="DQ161" t="s">
        <v>716</v>
      </c>
      <c r="DR161" t="s">
        <v>717</v>
      </c>
      <c r="DS161" t="s">
        <v>22</v>
      </c>
      <c r="DT161">
        <v>0.68223800000000001</v>
      </c>
      <c r="DU161">
        <v>0.68207200000000001</v>
      </c>
      <c r="DV161">
        <v>10.047800000000001</v>
      </c>
      <c r="DW161">
        <v>12.9399</v>
      </c>
    </row>
    <row r="162" spans="1:127" x14ac:dyDescent="0.25">
      <c r="A162" s="9">
        <v>42613.708692129629</v>
      </c>
      <c r="B162" t="s">
        <v>511</v>
      </c>
      <c r="C162" t="s">
        <v>847</v>
      </c>
      <c r="G162" t="s">
        <v>104</v>
      </c>
      <c r="H162" t="s">
        <v>105</v>
      </c>
      <c r="I162">
        <v>24.31</v>
      </c>
      <c r="J162">
        <v>0</v>
      </c>
      <c r="K162">
        <v>239.03299999999999</v>
      </c>
      <c r="L162">
        <v>1997.1</v>
      </c>
      <c r="M162">
        <v>0</v>
      </c>
      <c r="N162">
        <v>0</v>
      </c>
      <c r="O162">
        <v>0</v>
      </c>
      <c r="R162">
        <v>395.20800000000003</v>
      </c>
      <c r="S162">
        <v>785.85900000000004</v>
      </c>
      <c r="T162">
        <v>2025.88</v>
      </c>
      <c r="U162">
        <v>96.498500000000007</v>
      </c>
      <c r="V162">
        <v>5539.58</v>
      </c>
      <c r="W162">
        <v>287.625</v>
      </c>
      <c r="X162">
        <v>0</v>
      </c>
      <c r="Y162">
        <v>0</v>
      </c>
      <c r="Z162">
        <v>0</v>
      </c>
      <c r="AA162">
        <v>158.54900000000001</v>
      </c>
      <c r="AB162">
        <v>0</v>
      </c>
      <c r="AC162">
        <v>43.669699999999999</v>
      </c>
      <c r="AD162">
        <v>0</v>
      </c>
      <c r="AE162">
        <v>0</v>
      </c>
      <c r="AF162">
        <v>489.84300000000002</v>
      </c>
      <c r="AG162">
        <v>0</v>
      </c>
      <c r="AH162">
        <v>0</v>
      </c>
      <c r="AI162">
        <v>0</v>
      </c>
      <c r="AJ162">
        <v>0</v>
      </c>
      <c r="AK162">
        <v>0</v>
      </c>
      <c r="AL162">
        <v>0</v>
      </c>
      <c r="AM162">
        <v>0</v>
      </c>
      <c r="AN162">
        <v>0</v>
      </c>
      <c r="AO162">
        <v>0</v>
      </c>
      <c r="AP162">
        <v>0</v>
      </c>
      <c r="AQ162">
        <v>35.11</v>
      </c>
      <c r="AR162">
        <v>95.07</v>
      </c>
      <c r="AS162">
        <v>0</v>
      </c>
      <c r="AT162">
        <v>0</v>
      </c>
      <c r="AU162">
        <v>15.99</v>
      </c>
      <c r="AV162">
        <v>0</v>
      </c>
      <c r="AX162">
        <v>5.47</v>
      </c>
      <c r="AY162">
        <v>15.34</v>
      </c>
      <c r="AZ162">
        <v>27.21</v>
      </c>
      <c r="BA162">
        <v>1.24</v>
      </c>
      <c r="BB162">
        <v>195.43</v>
      </c>
      <c r="BC162">
        <v>146.16999999999999</v>
      </c>
      <c r="BQ162">
        <v>270.13799999999998</v>
      </c>
      <c r="BR162">
        <v>2573.0500000000002</v>
      </c>
      <c r="BS162">
        <v>0</v>
      </c>
      <c r="BT162">
        <v>0</v>
      </c>
      <c r="BU162">
        <v>0</v>
      </c>
      <c r="BV162">
        <v>395.20800000000003</v>
      </c>
      <c r="BW162">
        <v>786.83199999999999</v>
      </c>
      <c r="BX162">
        <v>2025.88</v>
      </c>
      <c r="BY162">
        <v>96.498500000000007</v>
      </c>
      <c r="BZ162">
        <v>6147.61</v>
      </c>
      <c r="CA162">
        <v>325.59800000000001</v>
      </c>
      <c r="CB162">
        <v>0</v>
      </c>
      <c r="CC162">
        <v>0</v>
      </c>
      <c r="CD162">
        <v>0</v>
      </c>
      <c r="CE162">
        <v>158.54900000000001</v>
      </c>
      <c r="CF162">
        <v>0</v>
      </c>
      <c r="CG162">
        <v>43.669699999999999</v>
      </c>
      <c r="CH162">
        <v>0</v>
      </c>
      <c r="CI162">
        <v>0</v>
      </c>
      <c r="CJ162">
        <v>527.81700000000001</v>
      </c>
      <c r="CK162">
        <v>0</v>
      </c>
      <c r="CL162">
        <v>0</v>
      </c>
      <c r="CM162">
        <v>0</v>
      </c>
      <c r="CN162">
        <v>0</v>
      </c>
      <c r="CO162">
        <v>0</v>
      </c>
      <c r="CP162">
        <v>0</v>
      </c>
      <c r="CQ162">
        <v>0</v>
      </c>
      <c r="CR162">
        <v>0</v>
      </c>
      <c r="CS162">
        <v>0</v>
      </c>
      <c r="CT162">
        <v>0</v>
      </c>
      <c r="CU162">
        <v>39.76</v>
      </c>
      <c r="CV162">
        <v>114.73</v>
      </c>
      <c r="CW162">
        <v>0</v>
      </c>
      <c r="CX162">
        <v>0</v>
      </c>
      <c r="CY162">
        <v>15.99</v>
      </c>
      <c r="CZ162">
        <v>5.47</v>
      </c>
      <c r="DA162">
        <v>15.35</v>
      </c>
      <c r="DB162">
        <v>27.21</v>
      </c>
      <c r="DC162">
        <v>1.24</v>
      </c>
      <c r="DD162">
        <v>219.75</v>
      </c>
      <c r="DE162">
        <v>170.48</v>
      </c>
      <c r="DQ162" t="s">
        <v>716</v>
      </c>
      <c r="DR162" t="s">
        <v>717</v>
      </c>
      <c r="DS162" t="s">
        <v>22</v>
      </c>
      <c r="DT162">
        <v>0.73873100000000003</v>
      </c>
      <c r="DU162">
        <v>0.73858400000000002</v>
      </c>
      <c r="DV162">
        <v>11.0671</v>
      </c>
      <c r="DW162">
        <v>14.2597</v>
      </c>
    </row>
    <row r="163" spans="1:127" x14ac:dyDescent="0.25">
      <c r="A163" s="9">
        <v>42613.708969907406</v>
      </c>
      <c r="B163" t="s">
        <v>512</v>
      </c>
      <c r="C163" t="s">
        <v>848</v>
      </c>
      <c r="G163" t="s">
        <v>104</v>
      </c>
      <c r="H163" t="s">
        <v>105</v>
      </c>
      <c r="I163">
        <v>60.79</v>
      </c>
      <c r="J163">
        <v>0</v>
      </c>
      <c r="K163">
        <v>239.03299999999999</v>
      </c>
      <c r="L163">
        <v>1997.1</v>
      </c>
      <c r="M163">
        <v>0</v>
      </c>
      <c r="N163">
        <v>0</v>
      </c>
      <c r="O163">
        <v>0</v>
      </c>
      <c r="R163">
        <v>395.20800000000003</v>
      </c>
      <c r="S163">
        <v>785.85900000000004</v>
      </c>
      <c r="T163">
        <v>2025.88</v>
      </c>
      <c r="U163">
        <v>96.498500000000007</v>
      </c>
      <c r="V163">
        <v>5539.58</v>
      </c>
      <c r="W163">
        <v>287.625</v>
      </c>
      <c r="X163">
        <v>0</v>
      </c>
      <c r="Y163">
        <v>0</v>
      </c>
      <c r="Z163">
        <v>0</v>
      </c>
      <c r="AA163">
        <v>158.54900000000001</v>
      </c>
      <c r="AB163">
        <v>0</v>
      </c>
      <c r="AC163">
        <v>43.669699999999999</v>
      </c>
      <c r="AD163">
        <v>0</v>
      </c>
      <c r="AE163">
        <v>0</v>
      </c>
      <c r="AF163">
        <v>489.84300000000002</v>
      </c>
      <c r="AG163">
        <v>0</v>
      </c>
      <c r="AH163">
        <v>0</v>
      </c>
      <c r="AI163">
        <v>0</v>
      </c>
      <c r="AJ163">
        <v>0</v>
      </c>
      <c r="AK163">
        <v>0</v>
      </c>
      <c r="AL163">
        <v>0</v>
      </c>
      <c r="AM163">
        <v>0</v>
      </c>
      <c r="AN163">
        <v>0</v>
      </c>
      <c r="AO163">
        <v>0</v>
      </c>
      <c r="AP163">
        <v>0</v>
      </c>
      <c r="AQ163">
        <v>35.11</v>
      </c>
      <c r="AR163">
        <v>95.07</v>
      </c>
      <c r="AS163">
        <v>0</v>
      </c>
      <c r="AT163">
        <v>0</v>
      </c>
      <c r="AU163">
        <v>15.99</v>
      </c>
      <c r="AV163">
        <v>0</v>
      </c>
      <c r="AX163">
        <v>5.47</v>
      </c>
      <c r="AY163">
        <v>15.34</v>
      </c>
      <c r="AZ163">
        <v>27.21</v>
      </c>
      <c r="BA163">
        <v>1.24</v>
      </c>
      <c r="BB163">
        <v>195.43</v>
      </c>
      <c r="BC163">
        <v>146.16999999999999</v>
      </c>
      <c r="BQ163">
        <v>372.97300000000001</v>
      </c>
      <c r="BR163">
        <v>2973.06</v>
      </c>
      <c r="BS163">
        <v>0</v>
      </c>
      <c r="BT163">
        <v>0</v>
      </c>
      <c r="BU163">
        <v>0</v>
      </c>
      <c r="BV163">
        <v>395.20800000000003</v>
      </c>
      <c r="BW163">
        <v>783.45600000000002</v>
      </c>
      <c r="BX163">
        <v>2025.88</v>
      </c>
      <c r="BY163">
        <v>96.498500000000007</v>
      </c>
      <c r="BZ163">
        <v>6647.07</v>
      </c>
      <c r="CA163">
        <v>450.13799999999998</v>
      </c>
      <c r="CB163">
        <v>0</v>
      </c>
      <c r="CC163">
        <v>0</v>
      </c>
      <c r="CD163">
        <v>0</v>
      </c>
      <c r="CE163">
        <v>158.54900000000001</v>
      </c>
      <c r="CF163">
        <v>0</v>
      </c>
      <c r="CG163">
        <v>43.669699999999999</v>
      </c>
      <c r="CH163">
        <v>0</v>
      </c>
      <c r="CI163">
        <v>0</v>
      </c>
      <c r="CJ163">
        <v>652.35599999999999</v>
      </c>
      <c r="CK163">
        <v>0</v>
      </c>
      <c r="CL163">
        <v>0</v>
      </c>
      <c r="CM163">
        <v>0</v>
      </c>
      <c r="CN163">
        <v>0</v>
      </c>
      <c r="CO163">
        <v>0</v>
      </c>
      <c r="CP163">
        <v>0</v>
      </c>
      <c r="CQ163">
        <v>0</v>
      </c>
      <c r="CR163">
        <v>0</v>
      </c>
      <c r="CS163">
        <v>0</v>
      </c>
      <c r="CT163">
        <v>0</v>
      </c>
      <c r="CU163">
        <v>54.78</v>
      </c>
      <c r="CV163">
        <v>136.19</v>
      </c>
      <c r="CW163">
        <v>0</v>
      </c>
      <c r="CX163">
        <v>0</v>
      </c>
      <c r="CY163">
        <v>15.99</v>
      </c>
      <c r="CZ163">
        <v>5.47</v>
      </c>
      <c r="DA163">
        <v>15.31</v>
      </c>
      <c r="DB163">
        <v>27.21</v>
      </c>
      <c r="DC163">
        <v>1.24</v>
      </c>
      <c r="DD163">
        <v>256.19</v>
      </c>
      <c r="DE163">
        <v>206.96</v>
      </c>
      <c r="DQ163" t="s">
        <v>716</v>
      </c>
      <c r="DR163" t="s">
        <v>717</v>
      </c>
      <c r="DS163" t="s">
        <v>22</v>
      </c>
      <c r="DT163">
        <v>1.663</v>
      </c>
      <c r="DU163">
        <v>1.66286</v>
      </c>
      <c r="DV163">
        <v>23.716799999999999</v>
      </c>
      <c r="DW163">
        <v>29.372800000000002</v>
      </c>
    </row>
    <row r="164" spans="1:127" x14ac:dyDescent="0.25">
      <c r="A164" s="9">
        <v>42613.708680555559</v>
      </c>
      <c r="B164" t="s">
        <v>465</v>
      </c>
      <c r="C164" t="s">
        <v>849</v>
      </c>
      <c r="G164" t="s">
        <v>104</v>
      </c>
      <c r="H164" t="s">
        <v>134</v>
      </c>
      <c r="I164">
        <v>-14.33</v>
      </c>
      <c r="J164">
        <v>0</v>
      </c>
      <c r="K164">
        <v>318.80599999999998</v>
      </c>
      <c r="L164">
        <v>1741.33</v>
      </c>
      <c r="M164">
        <v>0</v>
      </c>
      <c r="N164">
        <v>0</v>
      </c>
      <c r="O164">
        <v>0</v>
      </c>
      <c r="R164">
        <v>395.20800000000003</v>
      </c>
      <c r="S164">
        <v>782.32</v>
      </c>
      <c r="T164">
        <v>2025.88</v>
      </c>
      <c r="U164">
        <v>96.498500000000007</v>
      </c>
      <c r="V164">
        <v>5360.05</v>
      </c>
      <c r="W164">
        <v>375.45499999999998</v>
      </c>
      <c r="X164">
        <v>0</v>
      </c>
      <c r="Y164">
        <v>0</v>
      </c>
      <c r="Z164">
        <v>0</v>
      </c>
      <c r="AA164">
        <v>158.54900000000001</v>
      </c>
      <c r="AB164">
        <v>0</v>
      </c>
      <c r="AC164">
        <v>43.669699999999999</v>
      </c>
      <c r="AD164">
        <v>0</v>
      </c>
      <c r="AE164">
        <v>0</v>
      </c>
      <c r="AF164">
        <v>577.67399999999998</v>
      </c>
      <c r="AG164">
        <v>0</v>
      </c>
      <c r="AH164">
        <v>0</v>
      </c>
      <c r="AI164">
        <v>0</v>
      </c>
      <c r="AJ164">
        <v>0</v>
      </c>
      <c r="AK164">
        <v>0</v>
      </c>
      <c r="AL164">
        <v>0</v>
      </c>
      <c r="AM164">
        <v>0</v>
      </c>
      <c r="AN164">
        <v>0</v>
      </c>
      <c r="AO164">
        <v>0</v>
      </c>
      <c r="AP164">
        <v>0</v>
      </c>
      <c r="AQ164">
        <v>45.74</v>
      </c>
      <c r="AR164">
        <v>83.79</v>
      </c>
      <c r="AS164">
        <v>0</v>
      </c>
      <c r="AT164">
        <v>0</v>
      </c>
      <c r="AU164">
        <v>15.99</v>
      </c>
      <c r="AV164">
        <v>0</v>
      </c>
      <c r="AX164">
        <v>5.47</v>
      </c>
      <c r="AY164">
        <v>15.3</v>
      </c>
      <c r="AZ164">
        <v>27.21</v>
      </c>
      <c r="BA164">
        <v>1.24</v>
      </c>
      <c r="BB164">
        <v>194.74</v>
      </c>
      <c r="BC164">
        <v>145.52000000000001</v>
      </c>
      <c r="BQ164">
        <v>338.142</v>
      </c>
      <c r="BR164">
        <v>1468.52</v>
      </c>
      <c r="BS164">
        <v>0</v>
      </c>
      <c r="BT164">
        <v>0</v>
      </c>
      <c r="BU164">
        <v>0</v>
      </c>
      <c r="BV164">
        <v>395.20800000000003</v>
      </c>
      <c r="BW164">
        <v>783.49699999999996</v>
      </c>
      <c r="BX164">
        <v>2025.88</v>
      </c>
      <c r="BY164">
        <v>96.498500000000007</v>
      </c>
      <c r="BZ164">
        <v>5107.74</v>
      </c>
      <c r="CA164">
        <v>393.75299999999999</v>
      </c>
      <c r="CB164">
        <v>0</v>
      </c>
      <c r="CC164">
        <v>0</v>
      </c>
      <c r="CD164">
        <v>0</v>
      </c>
      <c r="CE164">
        <v>158.54900000000001</v>
      </c>
      <c r="CF164">
        <v>0</v>
      </c>
      <c r="CG164">
        <v>43.669699999999999</v>
      </c>
      <c r="CH164">
        <v>0</v>
      </c>
      <c r="CI164">
        <v>0</v>
      </c>
      <c r="CJ164">
        <v>595.971</v>
      </c>
      <c r="CK164">
        <v>0</v>
      </c>
      <c r="CL164">
        <v>0</v>
      </c>
      <c r="CM164">
        <v>0</v>
      </c>
      <c r="CN164">
        <v>0</v>
      </c>
      <c r="CO164">
        <v>0</v>
      </c>
      <c r="CP164">
        <v>0</v>
      </c>
      <c r="CQ164">
        <v>0</v>
      </c>
      <c r="CR164">
        <v>0</v>
      </c>
      <c r="CS164">
        <v>0</v>
      </c>
      <c r="CT164">
        <v>0</v>
      </c>
      <c r="CU164">
        <v>48.05</v>
      </c>
      <c r="CV164">
        <v>67.150000000000006</v>
      </c>
      <c r="CW164">
        <v>0</v>
      </c>
      <c r="CX164">
        <v>0</v>
      </c>
      <c r="CY164">
        <v>15.99</v>
      </c>
      <c r="CZ164">
        <v>5.47</v>
      </c>
      <c r="DA164">
        <v>15.31</v>
      </c>
      <c r="DB164">
        <v>27.21</v>
      </c>
      <c r="DC164">
        <v>1.24</v>
      </c>
      <c r="DD164">
        <v>180.42</v>
      </c>
      <c r="DE164">
        <v>131.19</v>
      </c>
      <c r="DQ164" t="s">
        <v>716</v>
      </c>
      <c r="DR164" t="s">
        <v>717</v>
      </c>
      <c r="DS164" t="s">
        <v>22</v>
      </c>
      <c r="DT164">
        <v>-0.76945399999999997</v>
      </c>
      <c r="DU164">
        <v>-0.76955300000000004</v>
      </c>
      <c r="DV164">
        <v>-7.9370399999999997</v>
      </c>
      <c r="DW164">
        <v>-10.9231</v>
      </c>
    </row>
    <row r="165" spans="1:127" x14ac:dyDescent="0.25">
      <c r="A165" s="9">
        <v>42613.708692129629</v>
      </c>
      <c r="B165" t="s">
        <v>513</v>
      </c>
      <c r="C165" t="s">
        <v>850</v>
      </c>
      <c r="G165" t="s">
        <v>104</v>
      </c>
      <c r="H165" t="s">
        <v>134</v>
      </c>
      <c r="I165">
        <v>-14.33</v>
      </c>
      <c r="J165">
        <v>0</v>
      </c>
      <c r="K165">
        <v>318.80599999999998</v>
      </c>
      <c r="L165">
        <v>1741.33</v>
      </c>
      <c r="M165">
        <v>0</v>
      </c>
      <c r="N165">
        <v>0</v>
      </c>
      <c r="O165">
        <v>0</v>
      </c>
      <c r="R165">
        <v>395.20800000000003</v>
      </c>
      <c r="S165">
        <v>782.32</v>
      </c>
      <c r="T165">
        <v>2025.88</v>
      </c>
      <c r="U165">
        <v>96.498500000000007</v>
      </c>
      <c r="V165">
        <v>5360.05</v>
      </c>
      <c r="W165">
        <v>375.45499999999998</v>
      </c>
      <c r="X165">
        <v>0</v>
      </c>
      <c r="Y165">
        <v>0</v>
      </c>
      <c r="Z165">
        <v>0</v>
      </c>
      <c r="AA165">
        <v>158.54900000000001</v>
      </c>
      <c r="AB165">
        <v>0</v>
      </c>
      <c r="AC165">
        <v>43.669699999999999</v>
      </c>
      <c r="AD165">
        <v>0</v>
      </c>
      <c r="AE165">
        <v>0</v>
      </c>
      <c r="AF165">
        <v>577.67399999999998</v>
      </c>
      <c r="AG165">
        <v>0</v>
      </c>
      <c r="AH165">
        <v>0</v>
      </c>
      <c r="AI165">
        <v>0</v>
      </c>
      <c r="AJ165">
        <v>0</v>
      </c>
      <c r="AK165">
        <v>0</v>
      </c>
      <c r="AL165">
        <v>0</v>
      </c>
      <c r="AM165">
        <v>0</v>
      </c>
      <c r="AN165">
        <v>0</v>
      </c>
      <c r="AO165">
        <v>0</v>
      </c>
      <c r="AP165">
        <v>0</v>
      </c>
      <c r="AQ165">
        <v>45.74</v>
      </c>
      <c r="AR165">
        <v>83.79</v>
      </c>
      <c r="AS165">
        <v>0</v>
      </c>
      <c r="AT165">
        <v>0</v>
      </c>
      <c r="AU165">
        <v>15.99</v>
      </c>
      <c r="AV165">
        <v>0</v>
      </c>
      <c r="AX165">
        <v>5.47</v>
      </c>
      <c r="AY165">
        <v>15.3</v>
      </c>
      <c r="AZ165">
        <v>27.21</v>
      </c>
      <c r="BA165">
        <v>1.24</v>
      </c>
      <c r="BB165">
        <v>194.74</v>
      </c>
      <c r="BC165">
        <v>145.52000000000001</v>
      </c>
      <c r="BQ165">
        <v>338.142</v>
      </c>
      <c r="BR165">
        <v>1468.52</v>
      </c>
      <c r="BS165">
        <v>0</v>
      </c>
      <c r="BT165">
        <v>0</v>
      </c>
      <c r="BU165">
        <v>0</v>
      </c>
      <c r="BV165">
        <v>395.20800000000003</v>
      </c>
      <c r="BW165">
        <v>783.49699999999996</v>
      </c>
      <c r="BX165">
        <v>2025.88</v>
      </c>
      <c r="BY165">
        <v>96.498500000000007</v>
      </c>
      <c r="BZ165">
        <v>5107.74</v>
      </c>
      <c r="CA165">
        <v>393.75299999999999</v>
      </c>
      <c r="CB165">
        <v>0</v>
      </c>
      <c r="CC165">
        <v>0</v>
      </c>
      <c r="CD165">
        <v>0</v>
      </c>
      <c r="CE165">
        <v>158.54900000000001</v>
      </c>
      <c r="CF165">
        <v>0</v>
      </c>
      <c r="CG165">
        <v>43.669699999999999</v>
      </c>
      <c r="CH165">
        <v>0</v>
      </c>
      <c r="CI165">
        <v>0</v>
      </c>
      <c r="CJ165">
        <v>595.971</v>
      </c>
      <c r="CK165">
        <v>0</v>
      </c>
      <c r="CL165">
        <v>0</v>
      </c>
      <c r="CM165">
        <v>0</v>
      </c>
      <c r="CN165">
        <v>0</v>
      </c>
      <c r="CO165">
        <v>0</v>
      </c>
      <c r="CP165">
        <v>0</v>
      </c>
      <c r="CQ165">
        <v>0</v>
      </c>
      <c r="CR165">
        <v>0</v>
      </c>
      <c r="CS165">
        <v>0</v>
      </c>
      <c r="CT165">
        <v>0</v>
      </c>
      <c r="CU165">
        <v>48.05</v>
      </c>
      <c r="CV165">
        <v>67.150000000000006</v>
      </c>
      <c r="CW165">
        <v>0</v>
      </c>
      <c r="CX165">
        <v>0</v>
      </c>
      <c r="CY165">
        <v>15.99</v>
      </c>
      <c r="CZ165">
        <v>5.47</v>
      </c>
      <c r="DA165">
        <v>15.31</v>
      </c>
      <c r="DB165">
        <v>27.21</v>
      </c>
      <c r="DC165">
        <v>1.24</v>
      </c>
      <c r="DD165">
        <v>180.42</v>
      </c>
      <c r="DE165">
        <v>131.19</v>
      </c>
      <c r="DQ165" t="s">
        <v>716</v>
      </c>
      <c r="DR165" t="s">
        <v>717</v>
      </c>
      <c r="DS165" t="s">
        <v>22</v>
      </c>
      <c r="DT165">
        <v>-0.76945399999999997</v>
      </c>
      <c r="DU165">
        <v>-0.76955300000000004</v>
      </c>
      <c r="DV165">
        <v>-7.9370399999999997</v>
      </c>
      <c r="DW165">
        <v>-10.9231</v>
      </c>
    </row>
    <row r="166" spans="1:127" x14ac:dyDescent="0.25">
      <c r="A166" s="9">
        <v>42613.708692129629</v>
      </c>
      <c r="B166" t="s">
        <v>514</v>
      </c>
      <c r="C166" t="s">
        <v>851</v>
      </c>
      <c r="G166" t="s">
        <v>104</v>
      </c>
      <c r="H166" t="s">
        <v>105</v>
      </c>
      <c r="I166">
        <v>12.45</v>
      </c>
      <c r="J166">
        <v>0</v>
      </c>
      <c r="K166">
        <v>313.46699999999998</v>
      </c>
      <c r="L166">
        <v>1201.3399999999999</v>
      </c>
      <c r="M166">
        <v>0</v>
      </c>
      <c r="N166">
        <v>0</v>
      </c>
      <c r="O166">
        <v>0</v>
      </c>
      <c r="R166">
        <v>395.20800000000003</v>
      </c>
      <c r="S166">
        <v>782.31799999999998</v>
      </c>
      <c r="T166">
        <v>2025.88</v>
      </c>
      <c r="U166">
        <v>96.498500000000007</v>
      </c>
      <c r="V166">
        <v>4814.71</v>
      </c>
      <c r="W166">
        <v>365.01900000000001</v>
      </c>
      <c r="X166">
        <v>0</v>
      </c>
      <c r="Y166">
        <v>0</v>
      </c>
      <c r="Z166">
        <v>0</v>
      </c>
      <c r="AA166">
        <v>158.54900000000001</v>
      </c>
      <c r="AB166">
        <v>0</v>
      </c>
      <c r="AC166">
        <v>43.669699999999999</v>
      </c>
      <c r="AD166">
        <v>0</v>
      </c>
      <c r="AE166">
        <v>0</v>
      </c>
      <c r="AF166">
        <v>567.23800000000006</v>
      </c>
      <c r="AG166">
        <v>0</v>
      </c>
      <c r="AH166">
        <v>0</v>
      </c>
      <c r="AI166">
        <v>0</v>
      </c>
      <c r="AJ166">
        <v>0</v>
      </c>
      <c r="AK166">
        <v>0</v>
      </c>
      <c r="AL166">
        <v>0</v>
      </c>
      <c r="AM166">
        <v>0</v>
      </c>
      <c r="AN166">
        <v>0</v>
      </c>
      <c r="AO166">
        <v>0</v>
      </c>
      <c r="AP166">
        <v>0</v>
      </c>
      <c r="AQ166">
        <v>44.51</v>
      </c>
      <c r="AR166">
        <v>58.24</v>
      </c>
      <c r="AS166">
        <v>0</v>
      </c>
      <c r="AT166">
        <v>0</v>
      </c>
      <c r="AU166">
        <v>15.99</v>
      </c>
      <c r="AV166">
        <v>0</v>
      </c>
      <c r="AX166">
        <v>5.47</v>
      </c>
      <c r="AY166">
        <v>15.3</v>
      </c>
      <c r="AZ166">
        <v>27.21</v>
      </c>
      <c r="BA166">
        <v>1.24</v>
      </c>
      <c r="BB166">
        <v>167.96</v>
      </c>
      <c r="BC166">
        <v>118.74</v>
      </c>
      <c r="BQ166">
        <v>338.142</v>
      </c>
      <c r="BR166">
        <v>1468.52</v>
      </c>
      <c r="BS166">
        <v>0</v>
      </c>
      <c r="BT166">
        <v>0</v>
      </c>
      <c r="BU166">
        <v>0</v>
      </c>
      <c r="BV166">
        <v>395.20800000000003</v>
      </c>
      <c r="BW166">
        <v>783.49699999999996</v>
      </c>
      <c r="BX166">
        <v>2025.88</v>
      </c>
      <c r="BY166">
        <v>96.498500000000007</v>
      </c>
      <c r="BZ166">
        <v>5107.74</v>
      </c>
      <c r="CA166">
        <v>393.75299999999999</v>
      </c>
      <c r="CB166">
        <v>0</v>
      </c>
      <c r="CC166">
        <v>0</v>
      </c>
      <c r="CD166">
        <v>0</v>
      </c>
      <c r="CE166">
        <v>158.54900000000001</v>
      </c>
      <c r="CF166">
        <v>0</v>
      </c>
      <c r="CG166">
        <v>43.669699999999999</v>
      </c>
      <c r="CH166">
        <v>0</v>
      </c>
      <c r="CI166">
        <v>0</v>
      </c>
      <c r="CJ166">
        <v>595.971</v>
      </c>
      <c r="CK166">
        <v>0</v>
      </c>
      <c r="CL166">
        <v>0</v>
      </c>
      <c r="CM166">
        <v>0</v>
      </c>
      <c r="CN166">
        <v>0</v>
      </c>
      <c r="CO166">
        <v>0</v>
      </c>
      <c r="CP166">
        <v>0</v>
      </c>
      <c r="CQ166">
        <v>0</v>
      </c>
      <c r="CR166">
        <v>0</v>
      </c>
      <c r="CS166">
        <v>0</v>
      </c>
      <c r="CT166">
        <v>0</v>
      </c>
      <c r="CU166">
        <v>48.05</v>
      </c>
      <c r="CV166">
        <v>67.150000000000006</v>
      </c>
      <c r="CW166">
        <v>0</v>
      </c>
      <c r="CX166">
        <v>0</v>
      </c>
      <c r="CY166">
        <v>15.99</v>
      </c>
      <c r="CZ166">
        <v>5.47</v>
      </c>
      <c r="DA166">
        <v>15.31</v>
      </c>
      <c r="DB166">
        <v>27.21</v>
      </c>
      <c r="DC166">
        <v>1.24</v>
      </c>
      <c r="DD166">
        <v>180.42</v>
      </c>
      <c r="DE166">
        <v>131.19</v>
      </c>
      <c r="DQ166" t="s">
        <v>716</v>
      </c>
      <c r="DR166" t="s">
        <v>717</v>
      </c>
      <c r="DS166" t="s">
        <v>22</v>
      </c>
      <c r="DT166">
        <v>0.32041500000000001</v>
      </c>
      <c r="DU166">
        <v>0.32030900000000001</v>
      </c>
      <c r="DV166">
        <v>6.9061000000000003</v>
      </c>
      <c r="DW166">
        <v>9.4900500000000001</v>
      </c>
    </row>
    <row r="167" spans="1:127" x14ac:dyDescent="0.25">
      <c r="A167" s="9">
        <v>42613.708958333336</v>
      </c>
      <c r="B167" t="s">
        <v>515</v>
      </c>
      <c r="C167" t="s">
        <v>852</v>
      </c>
      <c r="G167" t="s">
        <v>104</v>
      </c>
      <c r="H167" t="s">
        <v>105</v>
      </c>
      <c r="I167">
        <v>88.22</v>
      </c>
      <c r="J167">
        <v>0</v>
      </c>
      <c r="K167">
        <v>313.46699999999998</v>
      </c>
      <c r="L167">
        <v>1201.3399999999999</v>
      </c>
      <c r="M167">
        <v>0</v>
      </c>
      <c r="N167">
        <v>0</v>
      </c>
      <c r="O167">
        <v>0</v>
      </c>
      <c r="R167">
        <v>395.20800000000003</v>
      </c>
      <c r="S167">
        <v>782.31799999999998</v>
      </c>
      <c r="T167">
        <v>2025.88</v>
      </c>
      <c r="U167">
        <v>96.498500000000007</v>
      </c>
      <c r="V167">
        <v>4814.71</v>
      </c>
      <c r="W167">
        <v>365.01900000000001</v>
      </c>
      <c r="X167">
        <v>0</v>
      </c>
      <c r="Y167">
        <v>0</v>
      </c>
      <c r="Z167">
        <v>0</v>
      </c>
      <c r="AA167">
        <v>158.54900000000001</v>
      </c>
      <c r="AB167">
        <v>0</v>
      </c>
      <c r="AC167">
        <v>43.669699999999999</v>
      </c>
      <c r="AD167">
        <v>0</v>
      </c>
      <c r="AE167">
        <v>0</v>
      </c>
      <c r="AF167">
        <v>567.23800000000006</v>
      </c>
      <c r="AG167">
        <v>0</v>
      </c>
      <c r="AH167">
        <v>0</v>
      </c>
      <c r="AI167">
        <v>0</v>
      </c>
      <c r="AJ167">
        <v>0</v>
      </c>
      <c r="AK167">
        <v>0</v>
      </c>
      <c r="AL167">
        <v>0</v>
      </c>
      <c r="AM167">
        <v>0</v>
      </c>
      <c r="AN167">
        <v>0</v>
      </c>
      <c r="AO167">
        <v>0</v>
      </c>
      <c r="AP167">
        <v>0</v>
      </c>
      <c r="AQ167">
        <v>44.51</v>
      </c>
      <c r="AR167">
        <v>58.24</v>
      </c>
      <c r="AS167">
        <v>0</v>
      </c>
      <c r="AT167">
        <v>0</v>
      </c>
      <c r="AU167">
        <v>15.99</v>
      </c>
      <c r="AV167">
        <v>0</v>
      </c>
      <c r="AX167">
        <v>5.47</v>
      </c>
      <c r="AY167">
        <v>15.3</v>
      </c>
      <c r="AZ167">
        <v>27.21</v>
      </c>
      <c r="BA167">
        <v>1.24</v>
      </c>
      <c r="BB167">
        <v>167.96</v>
      </c>
      <c r="BC167">
        <v>118.74</v>
      </c>
      <c r="BQ167">
        <v>372.97300000000001</v>
      </c>
      <c r="BR167">
        <v>2973.06</v>
      </c>
      <c r="BS167">
        <v>0</v>
      </c>
      <c r="BT167">
        <v>0</v>
      </c>
      <c r="BU167">
        <v>0</v>
      </c>
      <c r="BV167">
        <v>395.20800000000003</v>
      </c>
      <c r="BW167">
        <v>783.45600000000002</v>
      </c>
      <c r="BX167">
        <v>2025.88</v>
      </c>
      <c r="BY167">
        <v>96.498500000000007</v>
      </c>
      <c r="BZ167">
        <v>6647.07</v>
      </c>
      <c r="CA167">
        <v>450.13799999999998</v>
      </c>
      <c r="CB167">
        <v>0</v>
      </c>
      <c r="CC167">
        <v>0</v>
      </c>
      <c r="CD167">
        <v>0</v>
      </c>
      <c r="CE167">
        <v>158.54900000000001</v>
      </c>
      <c r="CF167">
        <v>0</v>
      </c>
      <c r="CG167">
        <v>43.669699999999999</v>
      </c>
      <c r="CH167">
        <v>0</v>
      </c>
      <c r="CI167">
        <v>0</v>
      </c>
      <c r="CJ167">
        <v>652.35599999999999</v>
      </c>
      <c r="CK167">
        <v>0</v>
      </c>
      <c r="CL167">
        <v>0</v>
      </c>
      <c r="CM167">
        <v>0</v>
      </c>
      <c r="CN167">
        <v>0</v>
      </c>
      <c r="CO167">
        <v>0</v>
      </c>
      <c r="CP167">
        <v>0</v>
      </c>
      <c r="CQ167">
        <v>0</v>
      </c>
      <c r="CR167">
        <v>0</v>
      </c>
      <c r="CS167">
        <v>0</v>
      </c>
      <c r="CT167">
        <v>0</v>
      </c>
      <c r="CU167">
        <v>54.78</v>
      </c>
      <c r="CV167">
        <v>136.19</v>
      </c>
      <c r="CW167">
        <v>0</v>
      </c>
      <c r="CX167">
        <v>0</v>
      </c>
      <c r="CY167">
        <v>15.99</v>
      </c>
      <c r="CZ167">
        <v>5.47</v>
      </c>
      <c r="DA167">
        <v>15.31</v>
      </c>
      <c r="DB167">
        <v>27.21</v>
      </c>
      <c r="DC167">
        <v>1.24</v>
      </c>
      <c r="DD167">
        <v>256.19</v>
      </c>
      <c r="DE167">
        <v>206.96</v>
      </c>
      <c r="DQ167" t="s">
        <v>716</v>
      </c>
      <c r="DR167" t="s">
        <v>717</v>
      </c>
      <c r="DS167" t="s">
        <v>22</v>
      </c>
      <c r="DT167">
        <v>3.2223700000000002</v>
      </c>
      <c r="DU167">
        <v>3.2222400000000002</v>
      </c>
      <c r="DV167">
        <v>34.439300000000003</v>
      </c>
      <c r="DW167">
        <v>42.626600000000003</v>
      </c>
    </row>
    <row r="168" spans="1:127" x14ac:dyDescent="0.25">
      <c r="A168" s="9">
        <v>42613.708692129629</v>
      </c>
      <c r="B168" t="s">
        <v>516</v>
      </c>
      <c r="C168" t="s">
        <v>853</v>
      </c>
      <c r="G168" t="s">
        <v>104</v>
      </c>
      <c r="H168" t="s">
        <v>105</v>
      </c>
      <c r="I168">
        <v>30.96</v>
      </c>
      <c r="J168">
        <v>0</v>
      </c>
      <c r="K168">
        <v>174.87200000000001</v>
      </c>
      <c r="L168">
        <v>960.94100000000003</v>
      </c>
      <c r="M168">
        <v>0</v>
      </c>
      <c r="N168">
        <v>0</v>
      </c>
      <c r="O168">
        <v>0</v>
      </c>
      <c r="R168">
        <v>395.20800000000003</v>
      </c>
      <c r="S168">
        <v>782.31</v>
      </c>
      <c r="T168">
        <v>2025.88</v>
      </c>
      <c r="U168">
        <v>96.498500000000007</v>
      </c>
      <c r="V168">
        <v>4435.71</v>
      </c>
      <c r="W168">
        <v>317.99299999999999</v>
      </c>
      <c r="X168">
        <v>0</v>
      </c>
      <c r="Y168">
        <v>0</v>
      </c>
      <c r="Z168">
        <v>0</v>
      </c>
      <c r="AA168">
        <v>158.54900000000001</v>
      </c>
      <c r="AB168">
        <v>0</v>
      </c>
      <c r="AC168">
        <v>43.669699999999999</v>
      </c>
      <c r="AD168">
        <v>0</v>
      </c>
      <c r="AE168">
        <v>0</v>
      </c>
      <c r="AF168">
        <v>520.21199999999999</v>
      </c>
      <c r="AG168">
        <v>0</v>
      </c>
      <c r="AH168">
        <v>0</v>
      </c>
      <c r="AI168">
        <v>0</v>
      </c>
      <c r="AJ168">
        <v>0</v>
      </c>
      <c r="AK168">
        <v>0</v>
      </c>
      <c r="AL168">
        <v>0</v>
      </c>
      <c r="AM168">
        <v>0</v>
      </c>
      <c r="AN168">
        <v>0</v>
      </c>
      <c r="AO168">
        <v>0</v>
      </c>
      <c r="AP168">
        <v>0</v>
      </c>
      <c r="AQ168">
        <v>37.659999999999997</v>
      </c>
      <c r="AR168">
        <v>46.58</v>
      </c>
      <c r="AS168">
        <v>0</v>
      </c>
      <c r="AT168">
        <v>0</v>
      </c>
      <c r="AU168">
        <v>15.99</v>
      </c>
      <c r="AV168">
        <v>0</v>
      </c>
      <c r="AX168">
        <v>5.47</v>
      </c>
      <c r="AY168">
        <v>15.3</v>
      </c>
      <c r="AZ168">
        <v>27.21</v>
      </c>
      <c r="BA168">
        <v>1.24</v>
      </c>
      <c r="BB168">
        <v>149.44999999999999</v>
      </c>
      <c r="BC168">
        <v>100.23</v>
      </c>
      <c r="BQ168">
        <v>338.142</v>
      </c>
      <c r="BR168">
        <v>1468.52</v>
      </c>
      <c r="BS168">
        <v>0</v>
      </c>
      <c r="BT168">
        <v>0</v>
      </c>
      <c r="BU168">
        <v>0</v>
      </c>
      <c r="BV168">
        <v>395.20800000000003</v>
      </c>
      <c r="BW168">
        <v>783.49699999999996</v>
      </c>
      <c r="BX168">
        <v>2025.88</v>
      </c>
      <c r="BY168">
        <v>96.498500000000007</v>
      </c>
      <c r="BZ168">
        <v>5107.74</v>
      </c>
      <c r="CA168">
        <v>393.75299999999999</v>
      </c>
      <c r="CB168">
        <v>0</v>
      </c>
      <c r="CC168">
        <v>0</v>
      </c>
      <c r="CD168">
        <v>0</v>
      </c>
      <c r="CE168">
        <v>158.54900000000001</v>
      </c>
      <c r="CF168">
        <v>0</v>
      </c>
      <c r="CG168">
        <v>43.669699999999999</v>
      </c>
      <c r="CH168">
        <v>0</v>
      </c>
      <c r="CI168">
        <v>0</v>
      </c>
      <c r="CJ168">
        <v>595.971</v>
      </c>
      <c r="CK168">
        <v>0</v>
      </c>
      <c r="CL168">
        <v>0</v>
      </c>
      <c r="CM168">
        <v>0</v>
      </c>
      <c r="CN168">
        <v>0</v>
      </c>
      <c r="CO168">
        <v>0</v>
      </c>
      <c r="CP168">
        <v>0</v>
      </c>
      <c r="CQ168">
        <v>0</v>
      </c>
      <c r="CR168">
        <v>0</v>
      </c>
      <c r="CS168">
        <v>0</v>
      </c>
      <c r="CT168">
        <v>0</v>
      </c>
      <c r="CU168">
        <v>48.05</v>
      </c>
      <c r="CV168">
        <v>67.150000000000006</v>
      </c>
      <c r="CW168">
        <v>0</v>
      </c>
      <c r="CX168">
        <v>0</v>
      </c>
      <c r="CY168">
        <v>15.99</v>
      </c>
      <c r="CZ168">
        <v>5.47</v>
      </c>
      <c r="DA168">
        <v>15.31</v>
      </c>
      <c r="DB168">
        <v>27.21</v>
      </c>
      <c r="DC168">
        <v>1.24</v>
      </c>
      <c r="DD168">
        <v>180.42</v>
      </c>
      <c r="DE168">
        <v>131.19</v>
      </c>
      <c r="DQ168" t="s">
        <v>716</v>
      </c>
      <c r="DR168" t="s">
        <v>717</v>
      </c>
      <c r="DS168" t="s">
        <v>22</v>
      </c>
      <c r="DT168">
        <v>0.82312799999999997</v>
      </c>
      <c r="DU168">
        <v>0.82299500000000003</v>
      </c>
      <c r="DV168">
        <v>17.165500000000002</v>
      </c>
      <c r="DW168">
        <v>23.599399999999999</v>
      </c>
    </row>
    <row r="169" spans="1:127" x14ac:dyDescent="0.25">
      <c r="A169" s="9">
        <v>42613.708703703705</v>
      </c>
      <c r="B169" t="s">
        <v>517</v>
      </c>
      <c r="C169" t="s">
        <v>854</v>
      </c>
      <c r="G169" t="s">
        <v>104</v>
      </c>
      <c r="H169" t="s">
        <v>105</v>
      </c>
      <c r="I169">
        <v>106.73</v>
      </c>
      <c r="J169">
        <v>0</v>
      </c>
      <c r="K169">
        <v>174.87200000000001</v>
      </c>
      <c r="L169">
        <v>960.94100000000003</v>
      </c>
      <c r="M169">
        <v>0</v>
      </c>
      <c r="N169">
        <v>0</v>
      </c>
      <c r="O169">
        <v>0</v>
      </c>
      <c r="R169">
        <v>395.20800000000003</v>
      </c>
      <c r="S169">
        <v>782.31</v>
      </c>
      <c r="T169">
        <v>2025.88</v>
      </c>
      <c r="U169">
        <v>96.498500000000007</v>
      </c>
      <c r="V169">
        <v>4435.71</v>
      </c>
      <c r="W169">
        <v>317.99299999999999</v>
      </c>
      <c r="X169">
        <v>0</v>
      </c>
      <c r="Y169">
        <v>0</v>
      </c>
      <c r="Z169">
        <v>0</v>
      </c>
      <c r="AA169">
        <v>158.54900000000001</v>
      </c>
      <c r="AB169">
        <v>0</v>
      </c>
      <c r="AC169">
        <v>43.669699999999999</v>
      </c>
      <c r="AD169">
        <v>0</v>
      </c>
      <c r="AE169">
        <v>0</v>
      </c>
      <c r="AF169">
        <v>520.21199999999999</v>
      </c>
      <c r="AG169">
        <v>0</v>
      </c>
      <c r="AH169">
        <v>0</v>
      </c>
      <c r="AI169">
        <v>0</v>
      </c>
      <c r="AJ169">
        <v>0</v>
      </c>
      <c r="AK169">
        <v>0</v>
      </c>
      <c r="AL169">
        <v>0</v>
      </c>
      <c r="AM169">
        <v>0</v>
      </c>
      <c r="AN169">
        <v>0</v>
      </c>
      <c r="AO169">
        <v>0</v>
      </c>
      <c r="AP169">
        <v>0</v>
      </c>
      <c r="AQ169">
        <v>37.659999999999997</v>
      </c>
      <c r="AR169">
        <v>46.58</v>
      </c>
      <c r="AS169">
        <v>0</v>
      </c>
      <c r="AT169">
        <v>0</v>
      </c>
      <c r="AU169">
        <v>15.99</v>
      </c>
      <c r="AV169">
        <v>0</v>
      </c>
      <c r="AX169">
        <v>5.47</v>
      </c>
      <c r="AY169">
        <v>15.3</v>
      </c>
      <c r="AZ169">
        <v>27.21</v>
      </c>
      <c r="BA169">
        <v>1.24</v>
      </c>
      <c r="BB169">
        <v>149.44999999999999</v>
      </c>
      <c r="BC169">
        <v>100.23</v>
      </c>
      <c r="BQ169">
        <v>372.97300000000001</v>
      </c>
      <c r="BR169">
        <v>2973.06</v>
      </c>
      <c r="BS169">
        <v>0</v>
      </c>
      <c r="BT169">
        <v>0</v>
      </c>
      <c r="BU169">
        <v>0</v>
      </c>
      <c r="BV169">
        <v>395.20800000000003</v>
      </c>
      <c r="BW169">
        <v>783.45600000000002</v>
      </c>
      <c r="BX169">
        <v>2025.88</v>
      </c>
      <c r="BY169">
        <v>96.498500000000007</v>
      </c>
      <c r="BZ169">
        <v>6647.07</v>
      </c>
      <c r="CA169">
        <v>450.13799999999998</v>
      </c>
      <c r="CB169">
        <v>0</v>
      </c>
      <c r="CC169">
        <v>0</v>
      </c>
      <c r="CD169">
        <v>0</v>
      </c>
      <c r="CE169">
        <v>158.54900000000001</v>
      </c>
      <c r="CF169">
        <v>0</v>
      </c>
      <c r="CG169">
        <v>43.669699999999999</v>
      </c>
      <c r="CH169">
        <v>0</v>
      </c>
      <c r="CI169">
        <v>0</v>
      </c>
      <c r="CJ169">
        <v>652.35599999999999</v>
      </c>
      <c r="CK169">
        <v>0</v>
      </c>
      <c r="CL169">
        <v>0</v>
      </c>
      <c r="CM169">
        <v>0</v>
      </c>
      <c r="CN169">
        <v>0</v>
      </c>
      <c r="CO169">
        <v>0</v>
      </c>
      <c r="CP169">
        <v>0</v>
      </c>
      <c r="CQ169">
        <v>0</v>
      </c>
      <c r="CR169">
        <v>0</v>
      </c>
      <c r="CS169">
        <v>0</v>
      </c>
      <c r="CT169">
        <v>0</v>
      </c>
      <c r="CU169">
        <v>54.78</v>
      </c>
      <c r="CV169">
        <v>136.19</v>
      </c>
      <c r="CW169">
        <v>0</v>
      </c>
      <c r="CX169">
        <v>0</v>
      </c>
      <c r="CY169">
        <v>15.99</v>
      </c>
      <c r="CZ169">
        <v>5.47</v>
      </c>
      <c r="DA169">
        <v>15.31</v>
      </c>
      <c r="DB169">
        <v>27.21</v>
      </c>
      <c r="DC169">
        <v>1.24</v>
      </c>
      <c r="DD169">
        <v>256.19</v>
      </c>
      <c r="DE169">
        <v>206.96</v>
      </c>
      <c r="DQ169" t="s">
        <v>716</v>
      </c>
      <c r="DR169" t="s">
        <v>717</v>
      </c>
      <c r="DS169" t="s">
        <v>22</v>
      </c>
      <c r="DT169">
        <v>3.7250800000000002</v>
      </c>
      <c r="DU169">
        <v>3.72492</v>
      </c>
      <c r="DV169">
        <v>41.664400000000001</v>
      </c>
      <c r="DW169">
        <v>51.570399999999999</v>
      </c>
    </row>
    <row r="170" spans="1:127" x14ac:dyDescent="0.25">
      <c r="A170" s="9">
        <v>42612.572789351849</v>
      </c>
      <c r="B170" t="s">
        <v>517</v>
      </c>
      <c r="C170" t="s">
        <v>854</v>
      </c>
      <c r="G170" t="s">
        <v>104</v>
      </c>
      <c r="H170" t="s">
        <v>105</v>
      </c>
      <c r="I170">
        <v>106.73</v>
      </c>
      <c r="J170">
        <v>0</v>
      </c>
      <c r="K170">
        <v>174.87200000000001</v>
      </c>
      <c r="L170">
        <v>960.94100000000003</v>
      </c>
      <c r="M170">
        <v>0</v>
      </c>
      <c r="N170">
        <v>0</v>
      </c>
      <c r="O170">
        <v>0</v>
      </c>
      <c r="R170">
        <v>395.20800000000003</v>
      </c>
      <c r="S170">
        <v>782.31</v>
      </c>
      <c r="T170">
        <v>2025.88</v>
      </c>
      <c r="U170">
        <v>96.498500000000007</v>
      </c>
      <c r="V170">
        <v>4435.71</v>
      </c>
      <c r="W170">
        <v>317.99299999999999</v>
      </c>
      <c r="X170">
        <v>0</v>
      </c>
      <c r="Y170">
        <v>0</v>
      </c>
      <c r="Z170">
        <v>0</v>
      </c>
      <c r="AA170">
        <v>158.54900000000001</v>
      </c>
      <c r="AB170">
        <v>0</v>
      </c>
      <c r="AC170">
        <v>43.669699999999999</v>
      </c>
      <c r="AD170">
        <v>0</v>
      </c>
      <c r="AE170">
        <v>0</v>
      </c>
      <c r="AF170">
        <v>520.21199999999999</v>
      </c>
      <c r="AG170">
        <v>0</v>
      </c>
      <c r="AH170">
        <v>0</v>
      </c>
      <c r="AI170">
        <v>0</v>
      </c>
      <c r="AJ170">
        <v>0</v>
      </c>
      <c r="AK170">
        <v>0</v>
      </c>
      <c r="AL170">
        <v>0</v>
      </c>
      <c r="AM170">
        <v>0</v>
      </c>
      <c r="AN170">
        <v>0</v>
      </c>
      <c r="AO170">
        <v>0</v>
      </c>
      <c r="AP170">
        <v>0</v>
      </c>
      <c r="AQ170">
        <v>37.659999999999997</v>
      </c>
      <c r="AR170">
        <v>46.58</v>
      </c>
      <c r="AS170">
        <v>0</v>
      </c>
      <c r="AT170">
        <v>0</v>
      </c>
      <c r="AU170">
        <v>15.99</v>
      </c>
      <c r="AV170">
        <v>0</v>
      </c>
      <c r="AX170">
        <v>5.47</v>
      </c>
      <c r="AY170">
        <v>15.3</v>
      </c>
      <c r="AZ170">
        <v>27.21</v>
      </c>
      <c r="BA170">
        <v>1.24</v>
      </c>
      <c r="BB170">
        <v>149.44999999999999</v>
      </c>
      <c r="BC170">
        <v>100.23</v>
      </c>
      <c r="BQ170">
        <v>372.97300000000001</v>
      </c>
      <c r="BR170">
        <v>2973.06</v>
      </c>
      <c r="BS170">
        <v>0</v>
      </c>
      <c r="BT170">
        <v>0</v>
      </c>
      <c r="BU170">
        <v>0</v>
      </c>
      <c r="BV170">
        <v>395.20800000000003</v>
      </c>
      <c r="BW170">
        <v>783.45600000000002</v>
      </c>
      <c r="BX170">
        <v>2025.88</v>
      </c>
      <c r="BY170">
        <v>96.498500000000007</v>
      </c>
      <c r="BZ170">
        <v>6647.07</v>
      </c>
      <c r="CA170">
        <v>450.13799999999998</v>
      </c>
      <c r="CB170">
        <v>0</v>
      </c>
      <c r="CC170">
        <v>0</v>
      </c>
      <c r="CD170">
        <v>0</v>
      </c>
      <c r="CE170">
        <v>158.54900000000001</v>
      </c>
      <c r="CF170">
        <v>0</v>
      </c>
      <c r="CG170">
        <v>43.669699999999999</v>
      </c>
      <c r="CH170">
        <v>0</v>
      </c>
      <c r="CI170">
        <v>0</v>
      </c>
      <c r="CJ170">
        <v>652.35599999999999</v>
      </c>
      <c r="CK170">
        <v>0</v>
      </c>
      <c r="CL170">
        <v>0</v>
      </c>
      <c r="CM170">
        <v>0</v>
      </c>
      <c r="CN170">
        <v>0</v>
      </c>
      <c r="CO170">
        <v>0</v>
      </c>
      <c r="CP170">
        <v>0</v>
      </c>
      <c r="CQ170">
        <v>0</v>
      </c>
      <c r="CR170">
        <v>0</v>
      </c>
      <c r="CS170">
        <v>0</v>
      </c>
      <c r="CT170">
        <v>0</v>
      </c>
      <c r="CU170">
        <v>54.78</v>
      </c>
      <c r="CV170">
        <v>136.19</v>
      </c>
      <c r="CW170">
        <v>0</v>
      </c>
      <c r="CX170">
        <v>0</v>
      </c>
      <c r="CY170">
        <v>15.99</v>
      </c>
      <c r="CZ170">
        <v>5.47</v>
      </c>
      <c r="DA170">
        <v>15.31</v>
      </c>
      <c r="DB170">
        <v>27.21</v>
      </c>
      <c r="DC170">
        <v>1.24</v>
      </c>
      <c r="DD170">
        <v>256.19</v>
      </c>
      <c r="DE170">
        <v>206.96</v>
      </c>
      <c r="DQ170" t="s">
        <v>716</v>
      </c>
      <c r="DR170" t="s">
        <v>717</v>
      </c>
      <c r="DS170" t="s">
        <v>22</v>
      </c>
      <c r="DT170">
        <v>3.7250800000000002</v>
      </c>
      <c r="DU170">
        <v>3.72492</v>
      </c>
      <c r="DV170">
        <v>41.664400000000001</v>
      </c>
      <c r="DW170">
        <v>51.570399999999999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582"/>
  <sheetViews>
    <sheetView workbookViewId="0">
      <selection activeCell="B5" sqref="B5"/>
    </sheetView>
  </sheetViews>
  <sheetFormatPr defaultRowHeight="15" x14ac:dyDescent="0.25"/>
  <cols>
    <col min="1" max="1" width="26.7109375" customWidth="1"/>
    <col min="13" max="13" width="8.85546875" style="7" customWidth="1"/>
  </cols>
  <sheetData>
    <row r="1" spans="1:15" x14ac:dyDescent="0.25">
      <c r="A1" s="10" t="s">
        <v>164</v>
      </c>
      <c r="B1" s="10"/>
      <c r="C1" s="10"/>
      <c r="D1" s="10"/>
      <c r="E1" s="10"/>
      <c r="F1" s="10"/>
      <c r="G1" s="10"/>
      <c r="H1" s="10"/>
      <c r="I1" s="10"/>
      <c r="J1" s="10"/>
      <c r="L1" s="4" t="s">
        <v>129</v>
      </c>
      <c r="M1" s="4" t="s">
        <v>129</v>
      </c>
      <c r="N1" s="4" t="s">
        <v>129</v>
      </c>
    </row>
    <row r="2" spans="1:15" x14ac:dyDescent="0.25">
      <c r="A2" s="7" t="s">
        <v>210</v>
      </c>
      <c r="B2" s="7"/>
      <c r="L2" s="4" t="s">
        <v>268</v>
      </c>
      <c r="M2" s="4" t="s">
        <v>268</v>
      </c>
      <c r="N2" s="4" t="s">
        <v>130</v>
      </c>
    </row>
    <row r="3" spans="1:15" x14ac:dyDescent="0.25">
      <c r="A3" s="7"/>
      <c r="B3" s="7"/>
      <c r="L3" s="4" t="s">
        <v>266</v>
      </c>
      <c r="M3" s="4" t="s">
        <v>267</v>
      </c>
      <c r="N3" s="4"/>
    </row>
    <row r="4" spans="1:15" x14ac:dyDescent="0.25">
      <c r="A4" t="s">
        <v>282</v>
      </c>
      <c r="B4" s="4" t="s">
        <v>874</v>
      </c>
      <c r="C4" t="s">
        <v>283</v>
      </c>
      <c r="L4" s="22" t="str">
        <f>TRIM(RIGHT(SUBSTITUTE(IF(Reference!B4="",Reference!CO4,Reference!B4),"\",REPT(" ",100)),100))</f>
        <v>U01R01</v>
      </c>
      <c r="M4" s="22" t="str">
        <f>TRIM(LEFT(SUBSTITUTE(L4,".",REPT(" ",100)),100))</f>
        <v>U01R01</v>
      </c>
      <c r="N4" s="4" t="str">
        <f t="shared" ref="N4:N67" si="0">IF(LEFT(RIGHT(M4,2),1)&lt;&gt;"/",RIGHT(M4,6),INDEX(CandidateFileArray,MATCH(RIGHT(M4,8),CandidateFileList,0),2))</f>
        <v>U01R01</v>
      </c>
      <c r="O4" t="s">
        <v>271</v>
      </c>
    </row>
    <row r="5" spans="1:15" x14ac:dyDescent="0.25">
      <c r="A5" s="7" t="s">
        <v>16</v>
      </c>
      <c r="B5" s="4" t="str">
        <f>"'"&amp;A5&amp;"'!"&amp;"$A$1:$"&amp;ReferenceFile&amp;"$1000"</f>
        <v>'Reference'!$A$1:$JB$1000</v>
      </c>
      <c r="C5" s="4"/>
      <c r="D5" s="4"/>
      <c r="E5" t="s">
        <v>128</v>
      </c>
      <c r="L5" s="22" t="str">
        <f>TRIM(RIGHT(SUBSTITUTE(IF(Reference!B5="",Reference!CO5,Reference!B5),"\",REPT(" ",100)),100))</f>
        <v>U01R02</v>
      </c>
      <c r="M5" s="22" t="str">
        <f t="shared" ref="M5:M68" si="1">TRIM(LEFT(SUBSTITUTE(L5,".",REPT(" ",100)),100))</f>
        <v>U01R02</v>
      </c>
      <c r="N5" s="4" t="str">
        <f t="shared" si="0"/>
        <v>U01R02</v>
      </c>
      <c r="O5" t="s">
        <v>195</v>
      </c>
    </row>
    <row r="6" spans="1:15" x14ac:dyDescent="0.25">
      <c r="A6" s="7" t="str">
        <f>A5&amp;"FileName"</f>
        <v>ReferenceFileName</v>
      </c>
      <c r="B6" s="4" t="str">
        <f>"'"&amp;A5&amp;"Lookups'!"&amp;"$N$1:$N$1000"</f>
        <v>'ReferenceLookups'!$N$1:$N$1000</v>
      </c>
      <c r="C6" s="4"/>
      <c r="D6" s="4"/>
      <c r="E6" t="s">
        <v>132</v>
      </c>
      <c r="L6" s="22" t="str">
        <f>TRIM(RIGHT(SUBSTITUTE(IF(Reference!B6="",Reference!CO6,Reference!B6),"\",REPT(" ",100)),100))</f>
        <v>U01R03</v>
      </c>
      <c r="M6" s="22" t="str">
        <f t="shared" si="1"/>
        <v>U01R03</v>
      </c>
      <c r="N6" s="4" t="str">
        <f t="shared" si="0"/>
        <v>U01R03</v>
      </c>
      <c r="O6" t="s">
        <v>202</v>
      </c>
    </row>
    <row r="7" spans="1:15" x14ac:dyDescent="0.25">
      <c r="A7" s="7"/>
      <c r="B7" s="7"/>
      <c r="L7" s="22" t="str">
        <f>TRIM(RIGHT(SUBSTITUTE(IF(Reference!B7="",Reference!CO7,Reference!B7),"\",REPT(" ",100)),100))</f>
        <v>U01R04</v>
      </c>
      <c r="M7" s="22" t="str">
        <f t="shared" si="1"/>
        <v>U01R04</v>
      </c>
      <c r="N7" s="4" t="str">
        <f t="shared" si="0"/>
        <v>U01R04</v>
      </c>
      <c r="O7" t="str">
        <f>IF(LEFT(RIGHT(Reference!CO7,2),1)&lt;&gt;"/","",RIGHT(Reference!CO7,6))</f>
        <v/>
      </c>
    </row>
    <row r="8" spans="1:15" x14ac:dyDescent="0.25">
      <c r="A8" s="7"/>
      <c r="B8" s="7" t="s">
        <v>130</v>
      </c>
      <c r="L8" s="22" t="str">
        <f>TRIM(RIGHT(SUBSTITUTE(IF(Reference!B8="",Reference!CO8,Reference!B8),"\",REPT(" ",100)),100))</f>
        <v>U01R05</v>
      </c>
      <c r="M8" s="22" t="str">
        <f t="shared" si="1"/>
        <v>U01R05</v>
      </c>
      <c r="N8" s="4" t="str">
        <f t="shared" si="0"/>
        <v>U01R05</v>
      </c>
      <c r="O8" t="s">
        <v>269</v>
      </c>
    </row>
    <row r="9" spans="1:15" x14ac:dyDescent="0.25">
      <c r="A9" s="7"/>
      <c r="B9" s="7" t="s">
        <v>131</v>
      </c>
      <c r="L9" s="22" t="str">
        <f>TRIM(RIGHT(SUBSTITUTE(IF(Reference!B9="",Reference!CO9,Reference!B9),"\",REPT(" ",100)),100))</f>
        <v>U01R06</v>
      </c>
      <c r="M9" s="22" t="str">
        <f t="shared" si="1"/>
        <v>U01R06</v>
      </c>
      <c r="N9" s="4" t="str">
        <f t="shared" si="0"/>
        <v>U01R06</v>
      </c>
      <c r="O9" t="s">
        <v>270</v>
      </c>
    </row>
    <row r="10" spans="1:15" x14ac:dyDescent="0.25">
      <c r="A10" s="7" t="s">
        <v>111</v>
      </c>
      <c r="B10" s="4"/>
      <c r="L10" s="22" t="str">
        <f>TRIM(RIGHT(SUBSTITUTE(IF(Reference!B10="",Reference!CO10,Reference!B10),"\",REPT(" ",100)),100))</f>
        <v>U01R07</v>
      </c>
      <c r="M10" s="22" t="str">
        <f t="shared" si="1"/>
        <v>U01R07</v>
      </c>
      <c r="N10" s="4" t="str">
        <f t="shared" si="0"/>
        <v>U01R07</v>
      </c>
      <c r="O10" t="s">
        <v>278</v>
      </c>
    </row>
    <row r="11" spans="1:15" x14ac:dyDescent="0.25">
      <c r="A11" s="7" t="str">
        <f>A5&amp;A10&amp;"SpcHeat"</f>
        <v>ReferenceProposedSpcHeat</v>
      </c>
      <c r="B11" s="4">
        <v>43</v>
      </c>
      <c r="L11" s="22" t="str">
        <f>TRIM(RIGHT(SUBSTITUTE(IF(Reference!B11="",Reference!CO11,Reference!B11),"\",REPT(" ",100)),100))</f>
        <v>U01R08</v>
      </c>
      <c r="M11" s="22" t="str">
        <f t="shared" si="1"/>
        <v>U01R08</v>
      </c>
      <c r="N11" s="4" t="str">
        <f t="shared" si="0"/>
        <v>U01R08</v>
      </c>
    </row>
    <row r="12" spans="1:15" x14ac:dyDescent="0.25">
      <c r="A12" s="7" t="str">
        <f>A5&amp;A10&amp;"SpcCool"</f>
        <v>ReferenceProposedSpcCool</v>
      </c>
      <c r="B12" s="4">
        <v>44</v>
      </c>
      <c r="L12" s="22" t="str">
        <f>TRIM(RIGHT(SUBSTITUTE(IF(Reference!B12="",Reference!CO12,Reference!B12),"\",REPT(" ",100)),100))</f>
        <v>U01R09</v>
      </c>
      <c r="M12" s="22" t="str">
        <f t="shared" si="1"/>
        <v>U01R09</v>
      </c>
      <c r="N12" s="4" t="str">
        <f t="shared" si="0"/>
        <v>U01R09</v>
      </c>
    </row>
    <row r="13" spans="1:15" x14ac:dyDescent="0.25">
      <c r="A13" s="7" t="str">
        <f>A5&amp;A10&amp;"IAQVent"</f>
        <v>ReferenceProposedIAQVent</v>
      </c>
      <c r="B13" s="4">
        <v>45</v>
      </c>
      <c r="L13" s="22" t="str">
        <f>TRIM(RIGHT(SUBSTITUTE(IF(Reference!B13="",Reference!CO13,Reference!B13),"\",REPT(" ",100)),100))</f>
        <v>U01R10</v>
      </c>
      <c r="M13" s="22" t="str">
        <f t="shared" si="1"/>
        <v>U01R10</v>
      </c>
      <c r="N13" s="4" t="str">
        <f t="shared" si="0"/>
        <v>U01R10</v>
      </c>
    </row>
    <row r="14" spans="1:15" x14ac:dyDescent="0.25">
      <c r="A14" s="7" t="str">
        <f>A5&amp;A10&amp;"OtherHVAC"</f>
        <v>ReferenceProposedOtherHVAC</v>
      </c>
      <c r="B14" s="4">
        <v>46</v>
      </c>
      <c r="L14" s="22" t="str">
        <f>TRIM(RIGHT(SUBSTITUTE(IF(Reference!B14="",Reference!CO14,Reference!B14),"\",REPT(" ",100)),100))</f>
        <v>U01R11</v>
      </c>
      <c r="M14" s="22" t="str">
        <f t="shared" si="1"/>
        <v>U01R11</v>
      </c>
      <c r="N14" s="4" t="str">
        <f t="shared" si="0"/>
        <v>U01R11</v>
      </c>
    </row>
    <row r="15" spans="1:15" x14ac:dyDescent="0.25">
      <c r="A15" s="7" t="str">
        <f>A5&amp;A10&amp;"WtrHeat"</f>
        <v>ReferenceProposedWtrHeat</v>
      </c>
      <c r="B15" s="4">
        <v>47</v>
      </c>
      <c r="L15" s="22" t="str">
        <f>TRIM(RIGHT(SUBSTITUTE(IF(Reference!B15="",Reference!CO15,Reference!B15),"\",REPT(" ",100)),100))</f>
        <v>U01R12</v>
      </c>
      <c r="M15" s="22" t="str">
        <f t="shared" si="1"/>
        <v>U01R12</v>
      </c>
      <c r="N15" s="4" t="str">
        <f t="shared" si="0"/>
        <v>U01R12</v>
      </c>
    </row>
    <row r="16" spans="1:15" x14ac:dyDescent="0.25">
      <c r="A16" s="7" t="str">
        <f>A5&amp;A10&amp;"Solar"</f>
        <v>ReferenceProposedSolar</v>
      </c>
      <c r="B16" s="4">
        <v>48</v>
      </c>
      <c r="E16" t="s">
        <v>165</v>
      </c>
      <c r="L16" s="22" t="str">
        <f>TRIM(RIGHT(SUBSTITUTE(IF(Reference!B16="",Reference!CO16,Reference!B16),"\",REPT(" ",100)),100))</f>
        <v>U01R13</v>
      </c>
      <c r="M16" s="22" t="str">
        <f t="shared" si="1"/>
        <v>U01R13</v>
      </c>
      <c r="N16" s="4" t="str">
        <f t="shared" si="0"/>
        <v>U01R13</v>
      </c>
    </row>
    <row r="17" spans="1:14" x14ac:dyDescent="0.25">
      <c r="A17" s="7" t="str">
        <f>A5&amp;A10&amp;"Total"</f>
        <v>ReferenceProposedTotal</v>
      </c>
      <c r="B17" s="4">
        <v>55</v>
      </c>
      <c r="L17" s="22" t="str">
        <f>TRIM(RIGHT(SUBSTITUTE(IF(Reference!B17="",Reference!CO17,Reference!B17),"\",REPT(" ",100)),100))</f>
        <v>U01R14</v>
      </c>
      <c r="M17" s="22" t="str">
        <f t="shared" si="1"/>
        <v>U01R14</v>
      </c>
      <c r="N17" s="4" t="str">
        <f t="shared" si="0"/>
        <v>U01R14</v>
      </c>
    </row>
    <row r="18" spans="1:14" x14ac:dyDescent="0.25">
      <c r="A18" s="7" t="s">
        <v>548</v>
      </c>
      <c r="B18" s="4">
        <v>10</v>
      </c>
      <c r="L18" s="22" t="str">
        <f>TRIM(RIGHT(SUBSTITUTE(IF(Reference!B18="",Reference!CO18,Reference!B18),"\",REPT(" ",100)),100))</f>
        <v>U01R15</v>
      </c>
      <c r="M18" s="22" t="str">
        <f t="shared" si="1"/>
        <v>U01R15</v>
      </c>
      <c r="N18" s="4" t="str">
        <f t="shared" si="0"/>
        <v>U01R15</v>
      </c>
    </row>
    <row r="19" spans="1:14" x14ac:dyDescent="0.25">
      <c r="A19" s="7" t="s">
        <v>112</v>
      </c>
      <c r="B19" s="4"/>
      <c r="L19" s="22" t="str">
        <f>TRIM(RIGHT(SUBSTITUTE(IF(Reference!B19="",Reference!CO19,Reference!B19),"\",REPT(" ",100)),100))</f>
        <v>U01R16</v>
      </c>
      <c r="M19" s="22" t="str">
        <f t="shared" si="1"/>
        <v>U01R16</v>
      </c>
      <c r="N19" s="4" t="str">
        <f t="shared" si="0"/>
        <v>U01R16</v>
      </c>
    </row>
    <row r="20" spans="1:14" x14ac:dyDescent="0.25">
      <c r="A20" s="7" t="str">
        <f>A5&amp;A19&amp;"SpcHeat"</f>
        <v>ReferenceStandardSpcHeat</v>
      </c>
      <c r="B20" s="4">
        <v>99</v>
      </c>
      <c r="L20" s="22" t="str">
        <f>TRIM(RIGHT(SUBSTITUTE(IF(Reference!B20="",Reference!CO20,Reference!B20),"\",REPT(" ",100)),100))</f>
        <v>U02R01</v>
      </c>
      <c r="M20" s="22" t="str">
        <f t="shared" si="1"/>
        <v>U02R01</v>
      </c>
      <c r="N20" s="4" t="str">
        <f t="shared" si="0"/>
        <v>U02R01</v>
      </c>
    </row>
    <row r="21" spans="1:14" x14ac:dyDescent="0.25">
      <c r="A21" s="7" t="str">
        <f>A5&amp;A19&amp;"SpcCool"</f>
        <v>ReferenceStandardSpcCool</v>
      </c>
      <c r="B21" s="4">
        <v>100</v>
      </c>
      <c r="L21" s="22" t="str">
        <f>TRIM(RIGHT(SUBSTITUTE(IF(Reference!B21="",Reference!CO21,Reference!B21),"\",REPT(" ",100)),100))</f>
        <v>U02R02</v>
      </c>
      <c r="M21" s="22" t="str">
        <f t="shared" si="1"/>
        <v>U02R02</v>
      </c>
      <c r="N21" s="4" t="str">
        <f t="shared" si="0"/>
        <v>U02R02</v>
      </c>
    </row>
    <row r="22" spans="1:14" x14ac:dyDescent="0.25">
      <c r="A22" s="7" t="str">
        <f>A5&amp;A19&amp;"IAQVent"</f>
        <v>ReferenceStandardIAQVent</v>
      </c>
      <c r="B22" s="4">
        <v>101</v>
      </c>
      <c r="L22" s="22" t="str">
        <f>TRIM(RIGHT(SUBSTITUTE(IF(Reference!B22="",Reference!CO22,Reference!B22),"\",REPT(" ",100)),100))</f>
        <v>U02R03</v>
      </c>
      <c r="M22" s="22" t="str">
        <f t="shared" si="1"/>
        <v>U02R03</v>
      </c>
      <c r="N22" s="4" t="str">
        <f t="shared" si="0"/>
        <v>U02R03</v>
      </c>
    </row>
    <row r="23" spans="1:14" x14ac:dyDescent="0.25">
      <c r="A23" s="7" t="str">
        <f>A5&amp;A19&amp;"OtherHVAC"</f>
        <v>ReferenceStandardOtherHVAC</v>
      </c>
      <c r="B23" s="4">
        <v>102</v>
      </c>
      <c r="L23" s="22" t="str">
        <f>TRIM(RIGHT(SUBSTITUTE(IF(Reference!B23="",Reference!CO23,Reference!B23),"\",REPT(" ",100)),100))</f>
        <v>U02R04</v>
      </c>
      <c r="M23" s="22" t="str">
        <f t="shared" si="1"/>
        <v>U02R04</v>
      </c>
      <c r="N23" s="4" t="str">
        <f t="shared" si="0"/>
        <v>U02R04</v>
      </c>
    </row>
    <row r="24" spans="1:14" x14ac:dyDescent="0.25">
      <c r="A24" s="7" t="str">
        <f>A5&amp;A19&amp;"WtrHeat"</f>
        <v>ReferenceStandardWtrHeat</v>
      </c>
      <c r="B24" s="4">
        <v>103</v>
      </c>
      <c r="L24" s="22" t="str">
        <f>TRIM(RIGHT(SUBSTITUTE(IF(Reference!B24="",Reference!CO24,Reference!B24),"\",REPT(" ",100)),100))</f>
        <v>U02R05</v>
      </c>
      <c r="M24" s="22" t="str">
        <f t="shared" si="1"/>
        <v>U02R05</v>
      </c>
      <c r="N24" s="4" t="str">
        <f t="shared" si="0"/>
        <v>U02R05</v>
      </c>
    </row>
    <row r="25" spans="1:14" x14ac:dyDescent="0.25">
      <c r="A25" s="7" t="str">
        <f>A5&amp;A19&amp;"Solar"</f>
        <v>ReferenceStandardSolar</v>
      </c>
      <c r="B25" s="4">
        <v>0</v>
      </c>
      <c r="E25" t="s">
        <v>165</v>
      </c>
      <c r="L25" s="22" t="str">
        <f>TRIM(RIGHT(SUBSTITUTE(IF(Reference!B25="",Reference!CO25,Reference!B25),"\",REPT(" ",100)),100))</f>
        <v>U02R06</v>
      </c>
      <c r="M25" s="22" t="str">
        <f t="shared" si="1"/>
        <v>U02R06</v>
      </c>
      <c r="N25" s="4" t="str">
        <f t="shared" si="0"/>
        <v>U02R06</v>
      </c>
    </row>
    <row r="26" spans="1:14" x14ac:dyDescent="0.25">
      <c r="A26" s="7" t="str">
        <f>A5&amp;A19&amp;"Total"</f>
        <v>ReferenceStandardTotal</v>
      </c>
      <c r="B26" s="4">
        <v>109</v>
      </c>
      <c r="L26" s="22" t="str">
        <f>TRIM(RIGHT(SUBSTITUTE(IF(Reference!B26="",Reference!CO26,Reference!B26),"\",REPT(" ",100)),100))</f>
        <v>U02R07</v>
      </c>
      <c r="M26" s="22" t="str">
        <f t="shared" si="1"/>
        <v>U02R07</v>
      </c>
      <c r="N26" s="4" t="str">
        <f t="shared" si="0"/>
        <v>U02R07</v>
      </c>
    </row>
    <row r="27" spans="1:14" x14ac:dyDescent="0.25">
      <c r="A27" t="s">
        <v>549</v>
      </c>
      <c r="B27" s="4">
        <v>252</v>
      </c>
      <c r="L27" s="22" t="str">
        <f>TRIM(RIGHT(SUBSTITUTE(IF(Reference!B27="",Reference!CO27,Reference!B27),"\",REPT(" ",100)),100))</f>
        <v>U02R08</v>
      </c>
      <c r="M27" s="22" t="str">
        <f t="shared" si="1"/>
        <v>U02R08</v>
      </c>
      <c r="N27" s="4" t="str">
        <f t="shared" si="0"/>
        <v>U02R08</v>
      </c>
    </row>
    <row r="28" spans="1:14" x14ac:dyDescent="0.25">
      <c r="B28" s="4"/>
      <c r="L28" s="22" t="str">
        <f>TRIM(RIGHT(SUBSTITUTE(IF(Reference!B28="",Reference!CO28,Reference!B28),"\",REPT(" ",100)),100))</f>
        <v>U02R09</v>
      </c>
      <c r="M28" s="22" t="str">
        <f t="shared" si="1"/>
        <v>U02R09</v>
      </c>
      <c r="N28" s="4" t="str">
        <f t="shared" si="0"/>
        <v>U02R09</v>
      </c>
    </row>
    <row r="29" spans="1:14" x14ac:dyDescent="0.25">
      <c r="A29" t="s">
        <v>201</v>
      </c>
      <c r="B29" t="s">
        <v>199</v>
      </c>
      <c r="C29" t="s">
        <v>200</v>
      </c>
      <c r="L29" s="22" t="str">
        <f>TRIM(RIGHT(SUBSTITUTE(IF(Reference!B29="",Reference!CO29,Reference!B29),"\",REPT(" ",100)),100))</f>
        <v>U02R10</v>
      </c>
      <c r="M29" s="22" t="str">
        <f t="shared" si="1"/>
        <v>U02R10</v>
      </c>
      <c r="N29" s="4" t="str">
        <f t="shared" si="0"/>
        <v>U02R10</v>
      </c>
    </row>
    <row r="30" spans="1:14" x14ac:dyDescent="0.25">
      <c r="B30" t="s">
        <v>486</v>
      </c>
      <c r="C30" t="s">
        <v>496</v>
      </c>
      <c r="E30" t="s">
        <v>203</v>
      </c>
      <c r="L30" s="22" t="str">
        <f>TRIM(RIGHT(SUBSTITUTE(IF(Reference!B30="",Reference!CO30,Reference!B30),"\",REPT(" ",100)),100))</f>
        <v>U02R11</v>
      </c>
      <c r="M30" s="22" t="str">
        <f t="shared" si="1"/>
        <v>U02R11</v>
      </c>
      <c r="N30" s="4" t="str">
        <f t="shared" si="0"/>
        <v>U02R11</v>
      </c>
    </row>
    <row r="31" spans="1:14" x14ac:dyDescent="0.25">
      <c r="B31" t="s">
        <v>487</v>
      </c>
      <c r="C31" t="s">
        <v>497</v>
      </c>
      <c r="E31" t="s">
        <v>204</v>
      </c>
      <c r="L31" s="22" t="str">
        <f>TRIM(RIGHT(SUBSTITUTE(IF(Reference!B31="",Reference!CO31,Reference!B31),"\",REPT(" ",100)),100))</f>
        <v>U02R12</v>
      </c>
      <c r="M31" s="22" t="str">
        <f t="shared" si="1"/>
        <v>U02R12</v>
      </c>
      <c r="N31" s="4" t="str">
        <f t="shared" si="0"/>
        <v>U02R12</v>
      </c>
    </row>
    <row r="32" spans="1:14" x14ac:dyDescent="0.25">
      <c r="B32" t="s">
        <v>488</v>
      </c>
      <c r="C32" t="s">
        <v>498</v>
      </c>
      <c r="L32" s="22" t="str">
        <f>TRIM(RIGHT(SUBSTITUTE(IF(Reference!B32="",Reference!CO32,Reference!B32),"\",REPT(" ",100)),100))</f>
        <v>U02R13</v>
      </c>
      <c r="M32" s="22" t="str">
        <f t="shared" si="1"/>
        <v>U02R13</v>
      </c>
      <c r="N32" s="4" t="str">
        <f t="shared" si="0"/>
        <v>U02R13</v>
      </c>
    </row>
    <row r="33" spans="2:14" x14ac:dyDescent="0.25">
      <c r="B33" t="s">
        <v>489</v>
      </c>
      <c r="C33" t="s">
        <v>499</v>
      </c>
      <c r="E33" t="s">
        <v>272</v>
      </c>
      <c r="L33" s="22" t="str">
        <f>TRIM(RIGHT(SUBSTITUTE(IF(Reference!B33="",Reference!CO33,Reference!B33),"\",REPT(" ",100)),100))</f>
        <v>U02R14</v>
      </c>
      <c r="M33" s="22" t="str">
        <f t="shared" si="1"/>
        <v>U02R14</v>
      </c>
      <c r="N33" s="4" t="str">
        <f t="shared" si="0"/>
        <v>U02R14</v>
      </c>
    </row>
    <row r="34" spans="2:14" x14ac:dyDescent="0.25">
      <c r="B34" t="s">
        <v>491</v>
      </c>
      <c r="C34" t="s">
        <v>500</v>
      </c>
      <c r="L34" s="22" t="str">
        <f>TRIM(RIGHT(SUBSTITUTE(IF(Reference!B34="",Reference!CO34,Reference!B34),"\",REPT(" ",100)),100))</f>
        <v>U02R15</v>
      </c>
      <c r="M34" s="22" t="str">
        <f t="shared" si="1"/>
        <v>U02R15</v>
      </c>
      <c r="N34" s="4" t="str">
        <f t="shared" si="0"/>
        <v>U02R15</v>
      </c>
    </row>
    <row r="35" spans="2:14" x14ac:dyDescent="0.25">
      <c r="B35" t="s">
        <v>492</v>
      </c>
      <c r="C35" t="s">
        <v>501</v>
      </c>
      <c r="L35" s="22" t="str">
        <f>TRIM(RIGHT(SUBSTITUTE(IF(Reference!B35="",Reference!CO35,Reference!B35),"\",REPT(" ",100)),100))</f>
        <v>U02R16</v>
      </c>
      <c r="M35" s="22" t="str">
        <f t="shared" si="1"/>
        <v>U02R16</v>
      </c>
      <c r="N35" s="4" t="str">
        <f t="shared" si="0"/>
        <v>U02R16</v>
      </c>
    </row>
    <row r="36" spans="2:14" x14ac:dyDescent="0.25">
      <c r="B36" t="s">
        <v>493</v>
      </c>
      <c r="C36" t="s">
        <v>502</v>
      </c>
      <c r="L36" s="22" t="str">
        <f>TRIM(RIGHT(SUBSTITUTE(IF(Reference!B36="",Reference!CO36,Reference!B36),"\",REPT(" ",100)),100))</f>
        <v>U03R01</v>
      </c>
      <c r="M36" s="22" t="str">
        <f t="shared" si="1"/>
        <v>U03R01</v>
      </c>
      <c r="N36" s="4" t="str">
        <f t="shared" si="0"/>
        <v>U03R01</v>
      </c>
    </row>
    <row r="37" spans="2:14" x14ac:dyDescent="0.25">
      <c r="B37" t="s">
        <v>494</v>
      </c>
      <c r="C37" t="s">
        <v>503</v>
      </c>
      <c r="L37" s="22" t="str">
        <f>TRIM(RIGHT(SUBSTITUTE(IF(Reference!B37="",Reference!CO37,Reference!B37),"\",REPT(" ",100)),100))</f>
        <v>U03R02</v>
      </c>
      <c r="M37" s="22" t="str">
        <f t="shared" si="1"/>
        <v>U03R02</v>
      </c>
      <c r="N37" s="4" t="str">
        <f t="shared" si="0"/>
        <v>U03R02</v>
      </c>
    </row>
    <row r="38" spans="2:14" x14ac:dyDescent="0.25">
      <c r="L38" s="22" t="str">
        <f>TRIM(RIGHT(SUBSTITUTE(IF(Reference!B38="",Reference!CO38,Reference!B38),"\",REPT(" ",100)),100))</f>
        <v>U03R03</v>
      </c>
      <c r="M38" s="22" t="str">
        <f t="shared" si="1"/>
        <v>U03R03</v>
      </c>
      <c r="N38" s="4" t="str">
        <f t="shared" si="0"/>
        <v>U03R03</v>
      </c>
    </row>
    <row r="39" spans="2:14" x14ac:dyDescent="0.25">
      <c r="L39" s="22" t="str">
        <f>TRIM(RIGHT(SUBSTITUTE(IF(Reference!B39="",Reference!CO39,Reference!B39),"\",REPT(" ",100)),100))</f>
        <v>U03R04</v>
      </c>
      <c r="M39" s="22" t="str">
        <f t="shared" si="1"/>
        <v>U03R04</v>
      </c>
      <c r="N39" s="4" t="str">
        <f t="shared" si="0"/>
        <v>U03R04</v>
      </c>
    </row>
    <row r="40" spans="2:14" x14ac:dyDescent="0.25">
      <c r="L40" s="22" t="str">
        <f>TRIM(RIGHT(SUBSTITUTE(IF(Reference!B40="",Reference!CO40,Reference!B40),"\",REPT(" ",100)),100))</f>
        <v>U03R05</v>
      </c>
      <c r="M40" s="22" t="str">
        <f t="shared" si="1"/>
        <v>U03R05</v>
      </c>
      <c r="N40" s="4" t="str">
        <f t="shared" si="0"/>
        <v>U03R05</v>
      </c>
    </row>
    <row r="41" spans="2:14" x14ac:dyDescent="0.25">
      <c r="L41" s="22" t="str">
        <f>TRIM(RIGHT(SUBSTITUTE(IF(Reference!B41="",Reference!CO41,Reference!B41),"\",REPT(" ",100)),100))</f>
        <v>U03R06</v>
      </c>
      <c r="M41" s="22" t="str">
        <f t="shared" si="1"/>
        <v>U03R06</v>
      </c>
      <c r="N41" s="4" t="str">
        <f t="shared" si="0"/>
        <v>U03R06</v>
      </c>
    </row>
    <row r="42" spans="2:14" x14ac:dyDescent="0.25">
      <c r="L42" s="22" t="str">
        <f>TRIM(RIGHT(SUBSTITUTE(IF(Reference!B42="",Reference!CO42,Reference!B42),"\",REPT(" ",100)),100))</f>
        <v>U03R07</v>
      </c>
      <c r="M42" s="22" t="str">
        <f t="shared" si="1"/>
        <v>U03R07</v>
      </c>
      <c r="N42" s="4" t="str">
        <f t="shared" si="0"/>
        <v>U03R07</v>
      </c>
    </row>
    <row r="43" spans="2:14" x14ac:dyDescent="0.25">
      <c r="L43" s="22" t="str">
        <f>TRIM(RIGHT(SUBSTITUTE(IF(Reference!B43="",Reference!CO43,Reference!B43),"\",REPT(" ",100)),100))</f>
        <v>U03R08</v>
      </c>
      <c r="M43" s="22" t="str">
        <f t="shared" si="1"/>
        <v>U03R08</v>
      </c>
      <c r="N43" s="4" t="str">
        <f t="shared" si="0"/>
        <v>U03R08</v>
      </c>
    </row>
    <row r="44" spans="2:14" x14ac:dyDescent="0.25">
      <c r="L44" s="22" t="str">
        <f>TRIM(RIGHT(SUBSTITUTE(IF(Reference!B44="",Reference!CO44,Reference!B44),"\",REPT(" ",100)),100))</f>
        <v>U03R09</v>
      </c>
      <c r="M44" s="22" t="str">
        <f t="shared" si="1"/>
        <v>U03R09</v>
      </c>
      <c r="N44" s="4" t="str">
        <f t="shared" si="0"/>
        <v>U03R09</v>
      </c>
    </row>
    <row r="45" spans="2:14" x14ac:dyDescent="0.25">
      <c r="L45" s="22" t="str">
        <f>TRIM(RIGHT(SUBSTITUTE(IF(Reference!B45="",Reference!CO45,Reference!B45),"\",REPT(" ",100)),100))</f>
        <v>U03R10</v>
      </c>
      <c r="M45" s="22" t="str">
        <f t="shared" si="1"/>
        <v>U03R10</v>
      </c>
      <c r="N45" s="4" t="str">
        <f t="shared" si="0"/>
        <v>U03R10</v>
      </c>
    </row>
    <row r="46" spans="2:14" x14ac:dyDescent="0.25">
      <c r="L46" s="22" t="str">
        <f>TRIM(RIGHT(SUBSTITUTE(IF(Reference!B46="",Reference!CO46,Reference!B46),"\",REPT(" ",100)),100))</f>
        <v>U03R11</v>
      </c>
      <c r="M46" s="22" t="str">
        <f t="shared" si="1"/>
        <v>U03R11</v>
      </c>
      <c r="N46" s="4" t="str">
        <f t="shared" si="0"/>
        <v>U03R11</v>
      </c>
    </row>
    <row r="47" spans="2:14" x14ac:dyDescent="0.25">
      <c r="L47" s="22" t="str">
        <f>TRIM(RIGHT(SUBSTITUTE(IF(Reference!B47="",Reference!CO47,Reference!B47),"\",REPT(" ",100)),100))</f>
        <v>U03R12</v>
      </c>
      <c r="M47" s="22" t="str">
        <f t="shared" si="1"/>
        <v>U03R12</v>
      </c>
      <c r="N47" s="4" t="str">
        <f t="shared" si="0"/>
        <v>U03R12</v>
      </c>
    </row>
    <row r="48" spans="2:14" x14ac:dyDescent="0.25">
      <c r="L48" s="22" t="str">
        <f>TRIM(RIGHT(SUBSTITUTE(IF(Reference!B48="",Reference!CO48,Reference!B48),"\",REPT(" ",100)),100))</f>
        <v>U03R13</v>
      </c>
      <c r="M48" s="22" t="str">
        <f t="shared" si="1"/>
        <v>U03R13</v>
      </c>
      <c r="N48" s="4" t="str">
        <f t="shared" si="0"/>
        <v>U03R13</v>
      </c>
    </row>
    <row r="49" spans="12:14" x14ac:dyDescent="0.25">
      <c r="L49" s="22" t="str">
        <f>TRIM(RIGHT(SUBSTITUTE(IF(Reference!B49="",Reference!CO49,Reference!B49),"\",REPT(" ",100)),100))</f>
        <v>U03R14</v>
      </c>
      <c r="M49" s="22" t="str">
        <f t="shared" si="1"/>
        <v>U03R14</v>
      </c>
      <c r="N49" s="4" t="str">
        <f t="shared" si="0"/>
        <v>U03R14</v>
      </c>
    </row>
    <row r="50" spans="12:14" x14ac:dyDescent="0.25">
      <c r="L50" s="22" t="str">
        <f>TRIM(RIGHT(SUBSTITUTE(IF(Reference!B50="",Reference!CO50,Reference!B50),"\",REPT(" ",100)),100))</f>
        <v>U03R15</v>
      </c>
      <c r="M50" s="22" t="str">
        <f t="shared" si="1"/>
        <v>U03R15</v>
      </c>
      <c r="N50" s="4" t="str">
        <f t="shared" si="0"/>
        <v>U03R15</v>
      </c>
    </row>
    <row r="51" spans="12:14" x14ac:dyDescent="0.25">
      <c r="L51" s="22" t="str">
        <f>TRIM(RIGHT(SUBSTITUTE(IF(Reference!B51="",Reference!CO51,Reference!B51),"\",REPT(" ",100)),100))</f>
        <v>U03R16</v>
      </c>
      <c r="M51" s="22" t="str">
        <f t="shared" si="1"/>
        <v>U03R16</v>
      </c>
      <c r="N51" s="4" t="str">
        <f t="shared" si="0"/>
        <v>U03R16</v>
      </c>
    </row>
    <row r="52" spans="12:14" x14ac:dyDescent="0.25">
      <c r="L52" s="22" t="str">
        <f>TRIM(RIGHT(SUBSTITUTE(IF(Reference!B52="",Reference!CO52,Reference!B52),"\",REPT(" ",100)),100))</f>
        <v>U04R01</v>
      </c>
      <c r="M52" s="22" t="str">
        <f t="shared" si="1"/>
        <v>U04R01</v>
      </c>
      <c r="N52" s="4" t="str">
        <f t="shared" si="0"/>
        <v>U04R01</v>
      </c>
    </row>
    <row r="53" spans="12:14" x14ac:dyDescent="0.25">
      <c r="L53" s="22" t="str">
        <f>TRIM(RIGHT(SUBSTITUTE(IF(Reference!B53="",Reference!CO53,Reference!B53),"\",REPT(" ",100)),100))</f>
        <v>U04R02</v>
      </c>
      <c r="M53" s="22" t="str">
        <f t="shared" si="1"/>
        <v>U04R02</v>
      </c>
      <c r="N53" s="4" t="str">
        <f t="shared" si="0"/>
        <v>U04R02</v>
      </c>
    </row>
    <row r="54" spans="12:14" x14ac:dyDescent="0.25">
      <c r="L54" s="22" t="str">
        <f>TRIM(RIGHT(SUBSTITUTE(IF(Reference!B54="",Reference!CO54,Reference!B54),"\",REPT(" ",100)),100))</f>
        <v>U04R03</v>
      </c>
      <c r="M54" s="22" t="str">
        <f t="shared" si="1"/>
        <v>U04R03</v>
      </c>
      <c r="N54" s="4" t="str">
        <f t="shared" si="0"/>
        <v>U04R03</v>
      </c>
    </row>
    <row r="55" spans="12:14" x14ac:dyDescent="0.25">
      <c r="L55" s="22" t="str">
        <f>TRIM(RIGHT(SUBSTITUTE(IF(Reference!B55="",Reference!CO55,Reference!B55),"\",REPT(" ",100)),100))</f>
        <v>U04R04</v>
      </c>
      <c r="M55" s="22" t="str">
        <f t="shared" si="1"/>
        <v>U04R04</v>
      </c>
      <c r="N55" s="4" t="str">
        <f t="shared" si="0"/>
        <v>U04R04</v>
      </c>
    </row>
    <row r="56" spans="12:14" x14ac:dyDescent="0.25">
      <c r="L56" s="22" t="str">
        <f>TRIM(RIGHT(SUBSTITUTE(IF(Reference!B56="",Reference!CO56,Reference!B56),"\",REPT(" ",100)),100))</f>
        <v>U04R05</v>
      </c>
      <c r="M56" s="22" t="str">
        <f t="shared" si="1"/>
        <v>U04R05</v>
      </c>
      <c r="N56" s="4" t="str">
        <f t="shared" si="0"/>
        <v>U04R05</v>
      </c>
    </row>
    <row r="57" spans="12:14" x14ac:dyDescent="0.25">
      <c r="L57" s="22" t="str">
        <f>TRIM(RIGHT(SUBSTITUTE(IF(Reference!B57="",Reference!CO57,Reference!B57),"\",REPT(" ",100)),100))</f>
        <v>U04R06</v>
      </c>
      <c r="M57" s="22" t="str">
        <f t="shared" si="1"/>
        <v>U04R06</v>
      </c>
      <c r="N57" s="4" t="str">
        <f t="shared" si="0"/>
        <v>U04R06</v>
      </c>
    </row>
    <row r="58" spans="12:14" x14ac:dyDescent="0.25">
      <c r="L58" s="22" t="str">
        <f>TRIM(RIGHT(SUBSTITUTE(IF(Reference!B58="",Reference!CO58,Reference!B58),"\",REPT(" ",100)),100))</f>
        <v>U04R07</v>
      </c>
      <c r="M58" s="22" t="str">
        <f t="shared" si="1"/>
        <v>U04R07</v>
      </c>
      <c r="N58" s="4" t="str">
        <f t="shared" si="0"/>
        <v>U04R07</v>
      </c>
    </row>
    <row r="59" spans="12:14" x14ac:dyDescent="0.25">
      <c r="L59" s="22" t="str">
        <f>TRIM(RIGHT(SUBSTITUTE(IF(Reference!B59="",Reference!CO59,Reference!B59),"\",REPT(" ",100)),100))</f>
        <v>U04R08</v>
      </c>
      <c r="M59" s="22" t="str">
        <f t="shared" si="1"/>
        <v>U04R08</v>
      </c>
      <c r="N59" s="4" t="str">
        <f t="shared" si="0"/>
        <v>U04R08</v>
      </c>
    </row>
    <row r="60" spans="12:14" x14ac:dyDescent="0.25">
      <c r="L60" s="22" t="str">
        <f>TRIM(RIGHT(SUBSTITUTE(IF(Reference!B60="",Reference!CO60,Reference!B60),"\",REPT(" ",100)),100))</f>
        <v>U04R09</v>
      </c>
      <c r="M60" s="22" t="str">
        <f t="shared" si="1"/>
        <v>U04R09</v>
      </c>
      <c r="N60" s="4" t="str">
        <f t="shared" si="0"/>
        <v>U04R09</v>
      </c>
    </row>
    <row r="61" spans="12:14" x14ac:dyDescent="0.25">
      <c r="L61" s="22" t="str">
        <f>TRIM(RIGHT(SUBSTITUTE(IF(Reference!B61="",Reference!CO61,Reference!B61),"\",REPT(" ",100)),100))</f>
        <v>U04R10</v>
      </c>
      <c r="M61" s="22" t="str">
        <f t="shared" si="1"/>
        <v>U04R10</v>
      </c>
      <c r="N61" s="4" t="str">
        <f t="shared" si="0"/>
        <v>U04R10</v>
      </c>
    </row>
    <row r="62" spans="12:14" x14ac:dyDescent="0.25">
      <c r="L62" s="22" t="str">
        <f>TRIM(RIGHT(SUBSTITUTE(IF(Reference!B62="",Reference!CO62,Reference!B62),"\",REPT(" ",100)),100))</f>
        <v>U04R11</v>
      </c>
      <c r="M62" s="22" t="str">
        <f t="shared" si="1"/>
        <v>U04R11</v>
      </c>
      <c r="N62" s="4" t="str">
        <f t="shared" si="0"/>
        <v>U04R11</v>
      </c>
    </row>
    <row r="63" spans="12:14" x14ac:dyDescent="0.25">
      <c r="L63" s="22" t="str">
        <f>TRIM(RIGHT(SUBSTITUTE(IF(Reference!B63="",Reference!CO63,Reference!B63),"\",REPT(" ",100)),100))</f>
        <v>U04R12</v>
      </c>
      <c r="M63" s="22" t="str">
        <f t="shared" si="1"/>
        <v>U04R12</v>
      </c>
      <c r="N63" s="4" t="str">
        <f t="shared" si="0"/>
        <v>U04R12</v>
      </c>
    </row>
    <row r="64" spans="12:14" x14ac:dyDescent="0.25">
      <c r="L64" s="22" t="str">
        <f>TRIM(RIGHT(SUBSTITUTE(IF(Reference!B64="",Reference!CO64,Reference!B64),"\",REPT(" ",100)),100))</f>
        <v>U04R13</v>
      </c>
      <c r="M64" s="22" t="str">
        <f t="shared" si="1"/>
        <v>U04R13</v>
      </c>
      <c r="N64" s="4" t="str">
        <f t="shared" si="0"/>
        <v>U04R13</v>
      </c>
    </row>
    <row r="65" spans="12:14" x14ac:dyDescent="0.25">
      <c r="L65" s="22" t="str">
        <f>TRIM(RIGHT(SUBSTITUTE(IF(Reference!B65="",Reference!CO65,Reference!B65),"\",REPT(" ",100)),100))</f>
        <v>U04R14</v>
      </c>
      <c r="M65" s="22" t="str">
        <f t="shared" si="1"/>
        <v>U04R14</v>
      </c>
      <c r="N65" s="4" t="str">
        <f t="shared" si="0"/>
        <v>U04R14</v>
      </c>
    </row>
    <row r="66" spans="12:14" x14ac:dyDescent="0.25">
      <c r="L66" s="22" t="str">
        <f>TRIM(RIGHT(SUBSTITUTE(IF(Reference!B66="",Reference!CO66,Reference!B66),"\",REPT(" ",100)),100))</f>
        <v>U04R15</v>
      </c>
      <c r="M66" s="22" t="str">
        <f t="shared" si="1"/>
        <v>U04R15</v>
      </c>
      <c r="N66" s="4" t="str">
        <f t="shared" si="0"/>
        <v>U04R15</v>
      </c>
    </row>
    <row r="67" spans="12:14" x14ac:dyDescent="0.25">
      <c r="L67" s="22" t="str">
        <f>TRIM(RIGHT(SUBSTITUTE(IF(Reference!B67="",Reference!CO67,Reference!B67),"\",REPT(" ",100)),100))</f>
        <v>U04R16</v>
      </c>
      <c r="M67" s="22" t="str">
        <f t="shared" si="1"/>
        <v>U04R16</v>
      </c>
      <c r="N67" s="4" t="str">
        <f t="shared" si="0"/>
        <v>U04R16</v>
      </c>
    </row>
    <row r="68" spans="12:14" x14ac:dyDescent="0.25">
      <c r="L68" s="22" t="str">
        <f>TRIM(RIGHT(SUBSTITUTE(IF(Reference!B68="",Reference!CO68,Reference!B68),"\",REPT(" ",100)),100))</f>
        <v>U05R01</v>
      </c>
      <c r="M68" s="22" t="str">
        <f t="shared" si="1"/>
        <v>U05R01</v>
      </c>
      <c r="N68" s="4" t="str">
        <f t="shared" ref="N68:N131" si="2">IF(LEFT(RIGHT(M68,2),1)&lt;&gt;"/",RIGHT(M68,6),INDEX(CandidateFileArray,MATCH(RIGHT(M68,8),CandidateFileList,0),2))</f>
        <v>U05R01</v>
      </c>
    </row>
    <row r="69" spans="12:14" x14ac:dyDescent="0.25">
      <c r="L69" s="22" t="str">
        <f>TRIM(RIGHT(SUBSTITUTE(IF(Reference!B69="",Reference!CO69,Reference!B69),"\",REPT(" ",100)),100))</f>
        <v>U05R02</v>
      </c>
      <c r="M69" s="22" t="str">
        <f t="shared" ref="M69:M132" si="3">TRIM(LEFT(SUBSTITUTE(L69,".",REPT(" ",100)),100))</f>
        <v>U05R02</v>
      </c>
      <c r="N69" s="4" t="str">
        <f t="shared" si="2"/>
        <v>U05R02</v>
      </c>
    </row>
    <row r="70" spans="12:14" x14ac:dyDescent="0.25">
      <c r="L70" s="22" t="str">
        <f>TRIM(RIGHT(SUBSTITUTE(IF(Reference!B70="",Reference!CO70,Reference!B70),"\",REPT(" ",100)),100))</f>
        <v>U05R03</v>
      </c>
      <c r="M70" s="22" t="str">
        <f t="shared" si="3"/>
        <v>U05R03</v>
      </c>
      <c r="N70" s="4" t="str">
        <f t="shared" si="2"/>
        <v>U05R03</v>
      </c>
    </row>
    <row r="71" spans="12:14" x14ac:dyDescent="0.25">
      <c r="L71" s="22" t="str">
        <f>TRIM(RIGHT(SUBSTITUTE(IF(Reference!B71="",Reference!CO71,Reference!B71),"\",REPT(" ",100)),100))</f>
        <v>U05R04</v>
      </c>
      <c r="M71" s="22" t="str">
        <f t="shared" si="3"/>
        <v>U05R04</v>
      </c>
      <c r="N71" s="4" t="str">
        <f t="shared" si="2"/>
        <v>U05R04</v>
      </c>
    </row>
    <row r="72" spans="12:14" x14ac:dyDescent="0.25">
      <c r="L72" s="22" t="str">
        <f>TRIM(RIGHT(SUBSTITUTE(IF(Reference!B72="",Reference!CO72,Reference!B72),"\",REPT(" ",100)),100))</f>
        <v>U05R05</v>
      </c>
      <c r="M72" s="22" t="str">
        <f t="shared" si="3"/>
        <v>U05R05</v>
      </c>
      <c r="N72" s="4" t="str">
        <f t="shared" si="2"/>
        <v>U05R05</v>
      </c>
    </row>
    <row r="73" spans="12:14" x14ac:dyDescent="0.25">
      <c r="L73" s="22" t="str">
        <f>TRIM(RIGHT(SUBSTITUTE(IF(Reference!B73="",Reference!CO73,Reference!B73),"\",REPT(" ",100)),100))</f>
        <v>U05R06</v>
      </c>
      <c r="M73" s="22" t="str">
        <f t="shared" si="3"/>
        <v>U05R06</v>
      </c>
      <c r="N73" s="4" t="str">
        <f t="shared" si="2"/>
        <v>U05R06</v>
      </c>
    </row>
    <row r="74" spans="12:14" x14ac:dyDescent="0.25">
      <c r="L74" s="22" t="str">
        <f>TRIM(RIGHT(SUBSTITUTE(IF(Reference!B74="",Reference!CO74,Reference!B74),"\",REPT(" ",100)),100))</f>
        <v>U05R07</v>
      </c>
      <c r="M74" s="22" t="str">
        <f t="shared" si="3"/>
        <v>U05R07</v>
      </c>
      <c r="N74" s="4" t="str">
        <f t="shared" si="2"/>
        <v>U05R07</v>
      </c>
    </row>
    <row r="75" spans="12:14" x14ac:dyDescent="0.25">
      <c r="L75" s="22" t="str">
        <f>TRIM(RIGHT(SUBSTITUTE(IF(Reference!B75="",Reference!CO75,Reference!B75),"\",REPT(" ",100)),100))</f>
        <v>U05R08</v>
      </c>
      <c r="M75" s="22" t="str">
        <f t="shared" si="3"/>
        <v>U05R08</v>
      </c>
      <c r="N75" s="4" t="str">
        <f t="shared" si="2"/>
        <v>U05R08</v>
      </c>
    </row>
    <row r="76" spans="12:14" x14ac:dyDescent="0.25">
      <c r="L76" s="22" t="str">
        <f>TRIM(RIGHT(SUBSTITUTE(IF(Reference!B76="",Reference!CO76,Reference!B76),"\",REPT(" ",100)),100))</f>
        <v>U05R09</v>
      </c>
      <c r="M76" s="22" t="str">
        <f t="shared" si="3"/>
        <v>U05R09</v>
      </c>
      <c r="N76" s="4" t="str">
        <f t="shared" si="2"/>
        <v>U05R09</v>
      </c>
    </row>
    <row r="77" spans="12:14" x14ac:dyDescent="0.25">
      <c r="L77" s="22" t="str">
        <f>TRIM(RIGHT(SUBSTITUTE(IF(Reference!B77="",Reference!CO77,Reference!B77),"\",REPT(" ",100)),100))</f>
        <v>U05R10</v>
      </c>
      <c r="M77" s="22" t="str">
        <f t="shared" si="3"/>
        <v>U05R10</v>
      </c>
      <c r="N77" s="4" t="str">
        <f t="shared" si="2"/>
        <v>U05R10</v>
      </c>
    </row>
    <row r="78" spans="12:14" x14ac:dyDescent="0.25">
      <c r="L78" s="22" t="str">
        <f>TRIM(RIGHT(SUBSTITUTE(IF(Reference!B78="",Reference!CO78,Reference!B78),"\",REPT(" ",100)),100))</f>
        <v>U05R11</v>
      </c>
      <c r="M78" s="22" t="str">
        <f t="shared" si="3"/>
        <v>U05R11</v>
      </c>
      <c r="N78" s="4" t="str">
        <f t="shared" si="2"/>
        <v>U05R11</v>
      </c>
    </row>
    <row r="79" spans="12:14" x14ac:dyDescent="0.25">
      <c r="L79" s="22" t="str">
        <f>TRIM(RIGHT(SUBSTITUTE(IF(Reference!B79="",Reference!CO79,Reference!B79),"\",REPT(" ",100)),100))</f>
        <v>U05R12</v>
      </c>
      <c r="M79" s="22" t="str">
        <f t="shared" si="3"/>
        <v>U05R12</v>
      </c>
      <c r="N79" s="4" t="str">
        <f t="shared" si="2"/>
        <v>U05R12</v>
      </c>
    </row>
    <row r="80" spans="12:14" x14ac:dyDescent="0.25">
      <c r="L80" s="22" t="str">
        <f>TRIM(RIGHT(SUBSTITUTE(IF(Reference!B80="",Reference!CO80,Reference!B80),"\",REPT(" ",100)),100))</f>
        <v>U05R13</v>
      </c>
      <c r="M80" s="22" t="str">
        <f t="shared" si="3"/>
        <v>U05R13</v>
      </c>
      <c r="N80" s="4" t="str">
        <f t="shared" si="2"/>
        <v>U05R13</v>
      </c>
    </row>
    <row r="81" spans="12:14" x14ac:dyDescent="0.25">
      <c r="L81" s="22" t="str">
        <f>TRIM(RIGHT(SUBSTITUTE(IF(Reference!B81="",Reference!CO81,Reference!B81),"\",REPT(" ",100)),100))</f>
        <v>U05R14</v>
      </c>
      <c r="M81" s="22" t="str">
        <f t="shared" si="3"/>
        <v>U05R14</v>
      </c>
      <c r="N81" s="4" t="str">
        <f t="shared" si="2"/>
        <v>U05R14</v>
      </c>
    </row>
    <row r="82" spans="12:14" x14ac:dyDescent="0.25">
      <c r="L82" s="22" t="str">
        <f>TRIM(RIGHT(SUBSTITUTE(IF(Reference!B82="",Reference!CO82,Reference!B82),"\",REPT(" ",100)),100))</f>
        <v>U05R15</v>
      </c>
      <c r="M82" s="22" t="str">
        <f t="shared" si="3"/>
        <v>U05R15</v>
      </c>
      <c r="N82" s="4" t="str">
        <f t="shared" si="2"/>
        <v>U05R15</v>
      </c>
    </row>
    <row r="83" spans="12:14" x14ac:dyDescent="0.25">
      <c r="L83" s="22" t="str">
        <f>TRIM(RIGHT(SUBSTITUTE(IF(Reference!B83="",Reference!CO83,Reference!B83),"\",REPT(" ",100)),100))</f>
        <v>U05R16</v>
      </c>
      <c r="M83" s="22" t="str">
        <f t="shared" si="3"/>
        <v>U05R16</v>
      </c>
      <c r="N83" s="4" t="str">
        <f t="shared" si="2"/>
        <v>U05R16</v>
      </c>
    </row>
    <row r="84" spans="12:14" x14ac:dyDescent="0.25">
      <c r="L84" s="22" t="str">
        <f>TRIM(RIGHT(SUBSTITUTE(IF(Reference!B84="",Reference!CO84,Reference!B84),"\",REPT(" ",100)),100))</f>
        <v>U06R01</v>
      </c>
      <c r="M84" s="22" t="str">
        <f t="shared" si="3"/>
        <v>U06R01</v>
      </c>
      <c r="N84" s="4" t="str">
        <f t="shared" si="2"/>
        <v>U06R01</v>
      </c>
    </row>
    <row r="85" spans="12:14" x14ac:dyDescent="0.25">
      <c r="L85" s="22" t="str">
        <f>TRIM(RIGHT(SUBSTITUTE(IF(Reference!B85="",Reference!CO85,Reference!B85),"\",REPT(" ",100)),100))</f>
        <v>U06R02</v>
      </c>
      <c r="M85" s="22" t="str">
        <f t="shared" si="3"/>
        <v>U06R02</v>
      </c>
      <c r="N85" s="4" t="str">
        <f t="shared" si="2"/>
        <v>U06R02</v>
      </c>
    </row>
    <row r="86" spans="12:14" x14ac:dyDescent="0.25">
      <c r="L86" s="22" t="str">
        <f>TRIM(RIGHT(SUBSTITUTE(IF(Reference!B86="",Reference!CO86,Reference!B86),"\",REPT(" ",100)),100))</f>
        <v>U06R03</v>
      </c>
      <c r="M86" s="22" t="str">
        <f t="shared" si="3"/>
        <v>U06R03</v>
      </c>
      <c r="N86" s="4" t="str">
        <f t="shared" si="2"/>
        <v>U06R03</v>
      </c>
    </row>
    <row r="87" spans="12:14" x14ac:dyDescent="0.25">
      <c r="L87" s="22" t="str">
        <f>TRIM(RIGHT(SUBSTITUTE(IF(Reference!B87="",Reference!CO87,Reference!B87),"\",REPT(" ",100)),100))</f>
        <v>U06R04</v>
      </c>
      <c r="M87" s="22" t="str">
        <f t="shared" si="3"/>
        <v>U06R04</v>
      </c>
      <c r="N87" s="4" t="str">
        <f t="shared" si="2"/>
        <v>U06R04</v>
      </c>
    </row>
    <row r="88" spans="12:14" x14ac:dyDescent="0.25">
      <c r="L88" s="22" t="str">
        <f>TRIM(RIGHT(SUBSTITUTE(IF(Reference!B88="",Reference!CO88,Reference!B88),"\",REPT(" ",100)),100))</f>
        <v>U06R05</v>
      </c>
      <c r="M88" s="22" t="str">
        <f t="shared" si="3"/>
        <v>U06R05</v>
      </c>
      <c r="N88" s="4" t="str">
        <f t="shared" si="2"/>
        <v>U06R05</v>
      </c>
    </row>
    <row r="89" spans="12:14" x14ac:dyDescent="0.25">
      <c r="L89" s="22" t="str">
        <f>TRIM(RIGHT(SUBSTITUTE(IF(Reference!B89="",Reference!CO89,Reference!B89),"\",REPT(" ",100)),100))</f>
        <v>U06R06</v>
      </c>
      <c r="M89" s="22" t="str">
        <f t="shared" si="3"/>
        <v>U06R06</v>
      </c>
      <c r="N89" s="4" t="str">
        <f t="shared" si="2"/>
        <v>U06R06</v>
      </c>
    </row>
    <row r="90" spans="12:14" x14ac:dyDescent="0.25">
      <c r="L90" s="22" t="str">
        <f>TRIM(RIGHT(SUBSTITUTE(IF(Reference!B90="",Reference!CO90,Reference!B90),"\",REPT(" ",100)),100))</f>
        <v>U06R07</v>
      </c>
      <c r="M90" s="22" t="str">
        <f t="shared" si="3"/>
        <v>U06R07</v>
      </c>
      <c r="N90" s="4" t="str">
        <f t="shared" si="2"/>
        <v>U06R07</v>
      </c>
    </row>
    <row r="91" spans="12:14" x14ac:dyDescent="0.25">
      <c r="L91" s="22" t="str">
        <f>TRIM(RIGHT(SUBSTITUTE(IF(Reference!B91="",Reference!CO91,Reference!B91),"\",REPT(" ",100)),100))</f>
        <v>U06R08</v>
      </c>
      <c r="M91" s="22" t="str">
        <f t="shared" si="3"/>
        <v>U06R08</v>
      </c>
      <c r="N91" s="4" t="str">
        <f t="shared" si="2"/>
        <v>U06R08</v>
      </c>
    </row>
    <row r="92" spans="12:14" x14ac:dyDescent="0.25">
      <c r="L92" s="22" t="str">
        <f>TRIM(RIGHT(SUBSTITUTE(IF(Reference!B92="",Reference!CO92,Reference!B92),"\",REPT(" ",100)),100))</f>
        <v>U06R09</v>
      </c>
      <c r="M92" s="22" t="str">
        <f t="shared" si="3"/>
        <v>U06R09</v>
      </c>
      <c r="N92" s="4" t="str">
        <f t="shared" si="2"/>
        <v>U06R09</v>
      </c>
    </row>
    <row r="93" spans="12:14" x14ac:dyDescent="0.25">
      <c r="L93" s="22" t="str">
        <f>TRIM(RIGHT(SUBSTITUTE(IF(Reference!B93="",Reference!CO93,Reference!B93),"\",REPT(" ",100)),100))</f>
        <v>U06R10</v>
      </c>
      <c r="M93" s="22" t="str">
        <f t="shared" si="3"/>
        <v>U06R10</v>
      </c>
      <c r="N93" s="4" t="str">
        <f t="shared" si="2"/>
        <v>U06R10</v>
      </c>
    </row>
    <row r="94" spans="12:14" x14ac:dyDescent="0.25">
      <c r="L94" s="22" t="str">
        <f>TRIM(RIGHT(SUBSTITUTE(IF(Reference!B94="",Reference!CO94,Reference!B94),"\",REPT(" ",100)),100))</f>
        <v>U06R11</v>
      </c>
      <c r="M94" s="22" t="str">
        <f t="shared" si="3"/>
        <v>U06R11</v>
      </c>
      <c r="N94" s="4" t="str">
        <f t="shared" si="2"/>
        <v>U06R11</v>
      </c>
    </row>
    <row r="95" spans="12:14" x14ac:dyDescent="0.25">
      <c r="L95" s="22" t="str">
        <f>TRIM(RIGHT(SUBSTITUTE(IF(Reference!B95="",Reference!CO95,Reference!B95),"\",REPT(" ",100)),100))</f>
        <v>U06R12</v>
      </c>
      <c r="M95" s="22" t="str">
        <f t="shared" si="3"/>
        <v>U06R12</v>
      </c>
      <c r="N95" s="4" t="str">
        <f t="shared" si="2"/>
        <v>U06R12</v>
      </c>
    </row>
    <row r="96" spans="12:14" x14ac:dyDescent="0.25">
      <c r="L96" s="22" t="str">
        <f>TRIM(RIGHT(SUBSTITUTE(IF(Reference!B96="",Reference!CO96,Reference!B96),"\",REPT(" ",100)),100))</f>
        <v>U06R13</v>
      </c>
      <c r="M96" s="22" t="str">
        <f t="shared" si="3"/>
        <v>U06R13</v>
      </c>
      <c r="N96" s="4" t="str">
        <f t="shared" si="2"/>
        <v>U06R13</v>
      </c>
    </row>
    <row r="97" spans="12:14" x14ac:dyDescent="0.25">
      <c r="L97" s="22" t="str">
        <f>TRIM(RIGHT(SUBSTITUTE(IF(Reference!B97="",Reference!CO97,Reference!B97),"\",REPT(" ",100)),100))</f>
        <v>U06R14</v>
      </c>
      <c r="M97" s="22" t="str">
        <f t="shared" si="3"/>
        <v>U06R14</v>
      </c>
      <c r="N97" s="4" t="str">
        <f t="shared" si="2"/>
        <v>U06R14</v>
      </c>
    </row>
    <row r="98" spans="12:14" x14ac:dyDescent="0.25">
      <c r="L98" s="22" t="str">
        <f>TRIM(RIGHT(SUBSTITUTE(IF(Reference!B98="",Reference!CO98,Reference!B98),"\",REPT(" ",100)),100))</f>
        <v>U06R15</v>
      </c>
      <c r="M98" s="22" t="str">
        <f t="shared" si="3"/>
        <v>U06R15</v>
      </c>
      <c r="N98" s="4" t="str">
        <f t="shared" si="2"/>
        <v>U06R15</v>
      </c>
    </row>
    <row r="99" spans="12:14" x14ac:dyDescent="0.25">
      <c r="L99" s="22" t="str">
        <f>TRIM(RIGHT(SUBSTITUTE(IF(Reference!B99="",Reference!CO99,Reference!B99),"\",REPT(" ",100)),100))</f>
        <v>U06R16</v>
      </c>
      <c r="M99" s="22" t="str">
        <f t="shared" si="3"/>
        <v>U06R16</v>
      </c>
      <c r="N99" s="4" t="str">
        <f t="shared" si="2"/>
        <v>U06R16</v>
      </c>
    </row>
    <row r="100" spans="12:14" x14ac:dyDescent="0.25">
      <c r="L100" s="22" t="str">
        <f>TRIM(RIGHT(SUBSTITUTE(IF(Reference!B100="",Reference!CO100,Reference!B100),"\",REPT(" ",100)),100))</f>
        <v>U07R01</v>
      </c>
      <c r="M100" s="22" t="str">
        <f t="shared" si="3"/>
        <v>U07R01</v>
      </c>
      <c r="N100" s="4" t="str">
        <f t="shared" si="2"/>
        <v>U07R01</v>
      </c>
    </row>
    <row r="101" spans="12:14" x14ac:dyDescent="0.25">
      <c r="L101" s="22" t="str">
        <f>TRIM(RIGHT(SUBSTITUTE(IF(Reference!B101="",Reference!CO101,Reference!B101),"\",REPT(" ",100)),100))</f>
        <v>U07R02</v>
      </c>
      <c r="M101" s="22" t="str">
        <f t="shared" si="3"/>
        <v>U07R02</v>
      </c>
      <c r="N101" s="4" t="str">
        <f t="shared" si="2"/>
        <v>U07R02</v>
      </c>
    </row>
    <row r="102" spans="12:14" x14ac:dyDescent="0.25">
      <c r="L102" s="22" t="str">
        <f>TRIM(RIGHT(SUBSTITUTE(IF(Reference!B102="",Reference!CO102,Reference!B102),"\",REPT(" ",100)),100))</f>
        <v>U07R03</v>
      </c>
      <c r="M102" s="22" t="str">
        <f t="shared" si="3"/>
        <v>U07R03</v>
      </c>
      <c r="N102" s="4" t="str">
        <f t="shared" si="2"/>
        <v>U07R03</v>
      </c>
    </row>
    <row r="103" spans="12:14" x14ac:dyDescent="0.25">
      <c r="L103" s="22" t="str">
        <f>TRIM(RIGHT(SUBSTITUTE(IF(Reference!B103="",Reference!CO103,Reference!B103),"\",REPT(" ",100)),100))</f>
        <v>U07R04</v>
      </c>
      <c r="M103" s="22" t="str">
        <f t="shared" si="3"/>
        <v>U07R04</v>
      </c>
      <c r="N103" s="4" t="str">
        <f t="shared" si="2"/>
        <v>U07R04</v>
      </c>
    </row>
    <row r="104" spans="12:14" x14ac:dyDescent="0.25">
      <c r="L104" s="22" t="str">
        <f>TRIM(RIGHT(SUBSTITUTE(IF(Reference!B104="",Reference!CO104,Reference!B104),"\",REPT(" ",100)),100))</f>
        <v>U07R05</v>
      </c>
      <c r="M104" s="22" t="str">
        <f t="shared" si="3"/>
        <v>U07R05</v>
      </c>
      <c r="N104" s="4" t="str">
        <f t="shared" si="2"/>
        <v>U07R05</v>
      </c>
    </row>
    <row r="105" spans="12:14" x14ac:dyDescent="0.25">
      <c r="L105" s="22" t="str">
        <f>TRIM(RIGHT(SUBSTITUTE(IF(Reference!B105="",Reference!CO105,Reference!B105),"\",REPT(" ",100)),100))</f>
        <v>U07R06</v>
      </c>
      <c r="M105" s="22" t="str">
        <f t="shared" si="3"/>
        <v>U07R06</v>
      </c>
      <c r="N105" s="4" t="str">
        <f t="shared" si="2"/>
        <v>U07R06</v>
      </c>
    </row>
    <row r="106" spans="12:14" x14ac:dyDescent="0.25">
      <c r="L106" s="22" t="str">
        <f>TRIM(RIGHT(SUBSTITUTE(IF(Reference!B106="",Reference!CO106,Reference!B106),"\",REPT(" ",100)),100))</f>
        <v>U07R07</v>
      </c>
      <c r="M106" s="22" t="str">
        <f t="shared" si="3"/>
        <v>U07R07</v>
      </c>
      <c r="N106" s="4" t="str">
        <f t="shared" si="2"/>
        <v>U07R07</v>
      </c>
    </row>
    <row r="107" spans="12:14" x14ac:dyDescent="0.25">
      <c r="L107" s="22" t="str">
        <f>TRIM(RIGHT(SUBSTITUTE(IF(Reference!B107="",Reference!CO107,Reference!B107),"\",REPT(" ",100)),100))</f>
        <v>U07R08</v>
      </c>
      <c r="M107" s="22" t="str">
        <f t="shared" si="3"/>
        <v>U07R08</v>
      </c>
      <c r="N107" s="4" t="str">
        <f t="shared" si="2"/>
        <v>U07R08</v>
      </c>
    </row>
    <row r="108" spans="12:14" x14ac:dyDescent="0.25">
      <c r="L108" s="22" t="str">
        <f>TRIM(RIGHT(SUBSTITUTE(IF(Reference!B108="",Reference!CO108,Reference!B108),"\",REPT(" ",100)),100))</f>
        <v>U07R09</v>
      </c>
      <c r="M108" s="22" t="str">
        <f t="shared" si="3"/>
        <v>U07R09</v>
      </c>
      <c r="N108" s="4" t="str">
        <f t="shared" si="2"/>
        <v>U07R09</v>
      </c>
    </row>
    <row r="109" spans="12:14" x14ac:dyDescent="0.25">
      <c r="L109" s="22" t="str">
        <f>TRIM(RIGHT(SUBSTITUTE(IF(Reference!B109="",Reference!CO109,Reference!B109),"\",REPT(" ",100)),100))</f>
        <v>U07R10</v>
      </c>
      <c r="M109" s="22" t="str">
        <f t="shared" si="3"/>
        <v>U07R10</v>
      </c>
      <c r="N109" s="4" t="str">
        <f t="shared" si="2"/>
        <v>U07R10</v>
      </c>
    </row>
    <row r="110" spans="12:14" x14ac:dyDescent="0.25">
      <c r="L110" s="22" t="str">
        <f>TRIM(RIGHT(SUBSTITUTE(IF(Reference!B110="",Reference!CO110,Reference!B110),"\",REPT(" ",100)),100))</f>
        <v>U08R01</v>
      </c>
      <c r="M110" s="22" t="str">
        <f t="shared" si="3"/>
        <v>U08R01</v>
      </c>
      <c r="N110" s="4" t="str">
        <f t="shared" si="2"/>
        <v>U08R01</v>
      </c>
    </row>
    <row r="111" spans="12:14" x14ac:dyDescent="0.25">
      <c r="L111" s="22" t="str">
        <f>TRIM(RIGHT(SUBSTITUTE(IF(Reference!B111="",Reference!CO111,Reference!B111),"\",REPT(" ",100)),100))</f>
        <v>U08R02</v>
      </c>
      <c r="M111" s="22" t="str">
        <f t="shared" si="3"/>
        <v>U08R02</v>
      </c>
      <c r="N111" s="4" t="str">
        <f t="shared" si="2"/>
        <v>U08R02</v>
      </c>
    </row>
    <row r="112" spans="12:14" x14ac:dyDescent="0.25">
      <c r="L112" s="22" t="str">
        <f>TRIM(RIGHT(SUBSTITUTE(IF(Reference!B112="",Reference!CO112,Reference!B112),"\",REPT(" ",100)),100))</f>
        <v>U08R03</v>
      </c>
      <c r="M112" s="22" t="str">
        <f t="shared" si="3"/>
        <v>U08R03</v>
      </c>
      <c r="N112" s="4" t="str">
        <f t="shared" si="2"/>
        <v>U08R03</v>
      </c>
    </row>
    <row r="113" spans="12:14" x14ac:dyDescent="0.25">
      <c r="L113" s="22" t="str">
        <f>TRIM(RIGHT(SUBSTITUTE(IF(Reference!B113="",Reference!CO113,Reference!B113),"\",REPT(" ",100)),100))</f>
        <v>U08R04</v>
      </c>
      <c r="M113" s="22" t="str">
        <f t="shared" si="3"/>
        <v>U08R04</v>
      </c>
      <c r="N113" s="4" t="str">
        <f t="shared" si="2"/>
        <v>U08R04</v>
      </c>
    </row>
    <row r="114" spans="12:14" x14ac:dyDescent="0.25">
      <c r="L114" s="22" t="str">
        <f>TRIM(RIGHT(SUBSTITUTE(IF(Reference!B114="",Reference!CO114,Reference!B114),"\",REPT(" ",100)),100))</f>
        <v>U08R05</v>
      </c>
      <c r="M114" s="22" t="str">
        <f t="shared" si="3"/>
        <v>U08R05</v>
      </c>
      <c r="N114" s="4" t="str">
        <f t="shared" si="2"/>
        <v>U08R05</v>
      </c>
    </row>
    <row r="115" spans="12:14" x14ac:dyDescent="0.25">
      <c r="L115" s="22" t="str">
        <f>TRIM(RIGHT(SUBSTITUTE(IF(Reference!B115="",Reference!CO115,Reference!B115),"\",REPT(" ",100)),100))</f>
        <v>U08R06</v>
      </c>
      <c r="M115" s="22" t="str">
        <f t="shared" si="3"/>
        <v>U08R06</v>
      </c>
      <c r="N115" s="4" t="str">
        <f t="shared" si="2"/>
        <v>U08R06</v>
      </c>
    </row>
    <row r="116" spans="12:14" x14ac:dyDescent="0.25">
      <c r="L116" s="22" t="str">
        <f>TRIM(RIGHT(SUBSTITUTE(IF(Reference!B116="",Reference!CO116,Reference!B116),"\",REPT(" ",100)),100))</f>
        <v>U08R07</v>
      </c>
      <c r="M116" s="22" t="str">
        <f t="shared" si="3"/>
        <v>U08R07</v>
      </c>
      <c r="N116" s="4" t="str">
        <f t="shared" si="2"/>
        <v>U08R07</v>
      </c>
    </row>
    <row r="117" spans="12:14" x14ac:dyDescent="0.25">
      <c r="L117" s="22" t="str">
        <f>TRIM(RIGHT(SUBSTITUTE(IF(Reference!B117="",Reference!CO117,Reference!B117),"\",REPT(" ",100)),100))</f>
        <v>U08R08</v>
      </c>
      <c r="M117" s="22" t="str">
        <f t="shared" si="3"/>
        <v>U08R08</v>
      </c>
      <c r="N117" s="4" t="str">
        <f t="shared" si="2"/>
        <v>U08R08</v>
      </c>
    </row>
    <row r="118" spans="12:14" x14ac:dyDescent="0.25">
      <c r="L118" s="22" t="str">
        <f>TRIM(RIGHT(SUBSTITUTE(IF(Reference!B118="",Reference!CO118,Reference!B118),"\",REPT(" ",100)),100))</f>
        <v>U08R09</v>
      </c>
      <c r="M118" s="22" t="str">
        <f t="shared" si="3"/>
        <v>U08R09</v>
      </c>
      <c r="N118" s="4" t="str">
        <f t="shared" si="2"/>
        <v>U08R09</v>
      </c>
    </row>
    <row r="119" spans="12:14" x14ac:dyDescent="0.25">
      <c r="L119" s="22" t="str">
        <f>TRIM(RIGHT(SUBSTITUTE(IF(Reference!B119="",Reference!CO119,Reference!B119),"\",REPT(" ",100)),100))</f>
        <v>U08R10</v>
      </c>
      <c r="M119" s="22" t="str">
        <f t="shared" si="3"/>
        <v>U08R10</v>
      </c>
      <c r="N119" s="4" t="str">
        <f t="shared" si="2"/>
        <v>U08R10</v>
      </c>
    </row>
    <row r="120" spans="12:14" x14ac:dyDescent="0.25">
      <c r="L120" s="22" t="str">
        <f>TRIM(RIGHT(SUBSTITUTE(IF(Reference!B120="",Reference!CO120,Reference!B120),"\",REPT(" ",100)),100))</f>
        <v>U09R01</v>
      </c>
      <c r="M120" s="22" t="str">
        <f t="shared" si="3"/>
        <v>U09R01</v>
      </c>
      <c r="N120" s="4" t="str">
        <f t="shared" si="2"/>
        <v>U09R01</v>
      </c>
    </row>
    <row r="121" spans="12:14" x14ac:dyDescent="0.25">
      <c r="L121" s="22" t="str">
        <f>TRIM(RIGHT(SUBSTITUTE(IF(Reference!B121="",Reference!CO121,Reference!B121),"\",REPT(" ",100)),100))</f>
        <v>U09R02/N</v>
      </c>
      <c r="M121" s="22" t="str">
        <f t="shared" si="3"/>
        <v>U09R02/N</v>
      </c>
      <c r="N121" s="4" t="str">
        <f t="shared" si="2"/>
        <v>U09R05</v>
      </c>
    </row>
    <row r="122" spans="12:14" x14ac:dyDescent="0.25">
      <c r="L122" s="22" t="str">
        <f>TRIM(RIGHT(SUBSTITUTE(IF(Reference!B122="",Reference!CO122,Reference!B122),"\",REPT(" ",100)),100))</f>
        <v>U09R02/E</v>
      </c>
      <c r="M122" s="22" t="str">
        <f t="shared" si="3"/>
        <v>U09R02/E</v>
      </c>
      <c r="N122" s="4" t="str">
        <f t="shared" si="2"/>
        <v>U09R02</v>
      </c>
    </row>
    <row r="123" spans="12:14" x14ac:dyDescent="0.25">
      <c r="L123" s="22" t="str">
        <f>TRIM(RIGHT(SUBSTITUTE(IF(Reference!B123="",Reference!CO123,Reference!B123),"\",REPT(" ",100)),100))</f>
        <v>U09R02/S</v>
      </c>
      <c r="M123" s="22" t="str">
        <f t="shared" si="3"/>
        <v>U09R02/S</v>
      </c>
      <c r="N123" s="4" t="str">
        <f t="shared" si="2"/>
        <v>U09R03</v>
      </c>
    </row>
    <row r="124" spans="12:14" x14ac:dyDescent="0.25">
      <c r="L124" s="22" t="str">
        <f>TRIM(RIGHT(SUBSTITUTE(IF(Reference!B124="",Reference!CO124,Reference!B124),"\",REPT(" ",100)),100))</f>
        <v>U09R02/W</v>
      </c>
      <c r="M124" s="22" t="str">
        <f t="shared" si="3"/>
        <v>U09R02/W</v>
      </c>
      <c r="N124" s="4" t="str">
        <f t="shared" si="2"/>
        <v>U09R04</v>
      </c>
    </row>
    <row r="125" spans="12:14" x14ac:dyDescent="0.25">
      <c r="L125" s="22" t="str">
        <f>TRIM(RIGHT(SUBSTITUTE(IF(Reference!B125="",Reference!CO125,Reference!B125),"\",REPT(" ",100)),100))</f>
        <v>U09R06</v>
      </c>
      <c r="M125" s="22" t="str">
        <f t="shared" si="3"/>
        <v>U09R06</v>
      </c>
      <c r="N125" s="4" t="str">
        <f t="shared" si="2"/>
        <v>U09R06</v>
      </c>
    </row>
    <row r="126" spans="12:14" x14ac:dyDescent="0.25">
      <c r="L126" s="22" t="str">
        <f>TRIM(RIGHT(SUBSTITUTE(IF(Reference!B126="",Reference!CO126,Reference!B126),"\",REPT(" ",100)),100))</f>
        <v>U09R07/N</v>
      </c>
      <c r="M126" s="22" t="str">
        <f t="shared" si="3"/>
        <v>U09R07/N</v>
      </c>
      <c r="N126" s="4" t="str">
        <f t="shared" si="2"/>
        <v>U09R10</v>
      </c>
    </row>
    <row r="127" spans="12:14" x14ac:dyDescent="0.25">
      <c r="L127" s="22" t="str">
        <f>TRIM(RIGHT(SUBSTITUTE(IF(Reference!B127="",Reference!CO127,Reference!B127),"\",REPT(" ",100)),100))</f>
        <v>U09R07/E</v>
      </c>
      <c r="M127" s="22" t="str">
        <f t="shared" si="3"/>
        <v>U09R07/E</v>
      </c>
      <c r="N127" s="4" t="str">
        <f t="shared" si="2"/>
        <v>U09R07</v>
      </c>
    </row>
    <row r="128" spans="12:14" x14ac:dyDescent="0.25">
      <c r="L128" s="22" t="str">
        <f>TRIM(RIGHT(SUBSTITUTE(IF(Reference!B128="",Reference!CO128,Reference!B128),"\",REPT(" ",100)),100))</f>
        <v>U09R07/S</v>
      </c>
      <c r="M128" s="22" t="str">
        <f t="shared" si="3"/>
        <v>U09R07/S</v>
      </c>
      <c r="N128" s="4" t="str">
        <f t="shared" si="2"/>
        <v>U09R08</v>
      </c>
    </row>
    <row r="129" spans="12:14" x14ac:dyDescent="0.25">
      <c r="L129" s="22" t="str">
        <f>TRIM(RIGHT(SUBSTITUTE(IF(Reference!B129="",Reference!CO129,Reference!B129),"\",REPT(" ",100)),100))</f>
        <v>U09R07/W</v>
      </c>
      <c r="M129" s="22" t="str">
        <f t="shared" si="3"/>
        <v>U09R07/W</v>
      </c>
      <c r="N129" s="4" t="str">
        <f t="shared" si="2"/>
        <v>U09R09</v>
      </c>
    </row>
    <row r="130" spans="12:14" x14ac:dyDescent="0.25">
      <c r="L130" s="22" t="str">
        <f>TRIM(RIGHT(SUBSTITUTE(IF(Reference!B130="",Reference!CO130,Reference!B130),"\",REPT(" ",100)),100))</f>
        <v>U10R01</v>
      </c>
      <c r="M130" s="22" t="str">
        <f t="shared" si="3"/>
        <v>U10R01</v>
      </c>
      <c r="N130" s="4" t="str">
        <f t="shared" si="2"/>
        <v>U10R01</v>
      </c>
    </row>
    <row r="131" spans="12:14" x14ac:dyDescent="0.25">
      <c r="L131" s="22" t="str">
        <f>TRIM(RIGHT(SUBSTITUTE(IF(Reference!B131="",Reference!CO131,Reference!B131),"\",REPT(" ",100)),100))</f>
        <v>U10R02</v>
      </c>
      <c r="M131" s="22" t="str">
        <f t="shared" si="3"/>
        <v>U10R02</v>
      </c>
      <c r="N131" s="4" t="str">
        <f t="shared" si="2"/>
        <v>U10R02</v>
      </c>
    </row>
    <row r="132" spans="12:14" x14ac:dyDescent="0.25">
      <c r="L132" s="22" t="str">
        <f>TRIM(RIGHT(SUBSTITUTE(IF(Reference!B132="",Reference!CO132,Reference!B132),"\",REPT(" ",100)),100))</f>
        <v>U10R03</v>
      </c>
      <c r="M132" s="22" t="str">
        <f t="shared" si="3"/>
        <v>U10R03</v>
      </c>
      <c r="N132" s="4" t="str">
        <f t="shared" ref="N132:N195" si="4">IF(LEFT(RIGHT(M132,2),1)&lt;&gt;"/",RIGHT(M132,6),INDEX(CandidateFileArray,MATCH(RIGHT(M132,8),CandidateFileList,0),2))</f>
        <v>U10R03</v>
      </c>
    </row>
    <row r="133" spans="12:14" x14ac:dyDescent="0.25">
      <c r="L133" s="22" t="str">
        <f>TRIM(RIGHT(SUBSTITUTE(IF(Reference!B133="",Reference!CO133,Reference!B133),"\",REPT(" ",100)),100))</f>
        <v>U10R04</v>
      </c>
      <c r="M133" s="22" t="str">
        <f t="shared" ref="M133:M196" si="5">TRIM(LEFT(SUBSTITUTE(L133,".",REPT(" ",100)),100))</f>
        <v>U10R04</v>
      </c>
      <c r="N133" s="4" t="str">
        <f t="shared" si="4"/>
        <v>U10R04</v>
      </c>
    </row>
    <row r="134" spans="12:14" x14ac:dyDescent="0.25">
      <c r="L134" s="22" t="str">
        <f>TRIM(RIGHT(SUBSTITUTE(IF(Reference!B134="",Reference!CO134,Reference!B134),"\",REPT(" ",100)),100))</f>
        <v>U10R05</v>
      </c>
      <c r="M134" s="22" t="str">
        <f t="shared" si="5"/>
        <v>U10R05</v>
      </c>
      <c r="N134" s="4" t="str">
        <f t="shared" si="4"/>
        <v>U10R05</v>
      </c>
    </row>
    <row r="135" spans="12:14" x14ac:dyDescent="0.25">
      <c r="L135" s="22" t="str">
        <f>TRIM(RIGHT(SUBSTITUTE(IF(Reference!B135="",Reference!CO135,Reference!B135),"\",REPT(" ",100)),100))</f>
        <v>U10R06</v>
      </c>
      <c r="M135" s="22" t="str">
        <f t="shared" si="5"/>
        <v>U10R06</v>
      </c>
      <c r="N135" s="4" t="str">
        <f t="shared" si="4"/>
        <v>U10R06</v>
      </c>
    </row>
    <row r="136" spans="12:14" x14ac:dyDescent="0.25">
      <c r="L136" s="22" t="str">
        <f>TRIM(RIGHT(SUBSTITUTE(IF(Reference!B136="",Reference!CO136,Reference!B136),"\",REPT(" ",100)),100))</f>
        <v>U10R07</v>
      </c>
      <c r="M136" s="22" t="str">
        <f t="shared" si="5"/>
        <v>U10R07</v>
      </c>
      <c r="N136" s="4" t="str">
        <f t="shared" si="4"/>
        <v>U10R07</v>
      </c>
    </row>
    <row r="137" spans="12:14" x14ac:dyDescent="0.25">
      <c r="L137" s="22" t="str">
        <f>TRIM(RIGHT(SUBSTITUTE(IF(Reference!B137="",Reference!CO137,Reference!B137),"\",REPT(" ",100)),100))</f>
        <v>U10R08</v>
      </c>
      <c r="M137" s="22" t="str">
        <f t="shared" si="5"/>
        <v>U10R08</v>
      </c>
      <c r="N137" s="4" t="str">
        <f t="shared" si="4"/>
        <v>U10R08</v>
      </c>
    </row>
    <row r="138" spans="12:14" x14ac:dyDescent="0.25">
      <c r="L138" s="22" t="str">
        <f>TRIM(RIGHT(SUBSTITUTE(IF(Reference!B138="",Reference!CO138,Reference!B138),"\",REPT(" ",100)),100))</f>
        <v>U10R09</v>
      </c>
      <c r="M138" s="22" t="str">
        <f t="shared" si="5"/>
        <v>U10R09</v>
      </c>
      <c r="N138" s="4" t="str">
        <f t="shared" si="4"/>
        <v>U10R09</v>
      </c>
    </row>
    <row r="139" spans="12:14" x14ac:dyDescent="0.25">
      <c r="L139" s="22" t="str">
        <f>TRIM(RIGHT(SUBSTITUTE(IF(Reference!B139="",Reference!CO139,Reference!B139),"\",REPT(" ",100)),100))</f>
        <v>U10R10</v>
      </c>
      <c r="M139" s="22" t="str">
        <f t="shared" si="5"/>
        <v>U10R10</v>
      </c>
      <c r="N139" s="4" t="str">
        <f t="shared" si="4"/>
        <v>U10R10</v>
      </c>
    </row>
    <row r="140" spans="12:14" x14ac:dyDescent="0.25">
      <c r="L140" s="22" t="str">
        <f>TRIM(RIGHT(SUBSTITUTE(IF(Reference!B140="",Reference!CO140,Reference!B140),"\",REPT(" ",100)),100))</f>
        <v>U11R01</v>
      </c>
      <c r="M140" s="22" t="str">
        <f t="shared" si="5"/>
        <v>U11R01</v>
      </c>
      <c r="N140" s="4" t="str">
        <f t="shared" si="4"/>
        <v>U11R01</v>
      </c>
    </row>
    <row r="141" spans="12:14" x14ac:dyDescent="0.25">
      <c r="L141" s="22" t="str">
        <f>TRIM(RIGHT(SUBSTITUTE(IF(Reference!B141="",Reference!CO141,Reference!B141),"\",REPT(" ",100)),100))</f>
        <v>U11R02</v>
      </c>
      <c r="M141" s="22" t="str">
        <f t="shared" si="5"/>
        <v>U11R02</v>
      </c>
      <c r="N141" s="4" t="str">
        <f t="shared" si="4"/>
        <v>U11R02</v>
      </c>
    </row>
    <row r="142" spans="12:14" x14ac:dyDescent="0.25">
      <c r="L142" s="22" t="str">
        <f>TRIM(RIGHT(SUBSTITUTE(IF(Reference!B142="",Reference!CO142,Reference!B142),"\",REPT(" ",100)),100))</f>
        <v>U11R03</v>
      </c>
      <c r="M142" s="22" t="str">
        <f t="shared" si="5"/>
        <v>U11R03</v>
      </c>
      <c r="N142" s="4" t="str">
        <f t="shared" si="4"/>
        <v>U11R03</v>
      </c>
    </row>
    <row r="143" spans="12:14" x14ac:dyDescent="0.25">
      <c r="L143" s="22" t="str">
        <f>TRIM(RIGHT(SUBSTITUTE(IF(Reference!B143="",Reference!CO143,Reference!B143),"\",REPT(" ",100)),100))</f>
        <v>U11R04</v>
      </c>
      <c r="M143" s="22" t="str">
        <f t="shared" si="5"/>
        <v>U11R04</v>
      </c>
      <c r="N143" s="4" t="str">
        <f t="shared" si="4"/>
        <v>U11R04</v>
      </c>
    </row>
    <row r="144" spans="12:14" x14ac:dyDescent="0.25">
      <c r="L144" s="22" t="str">
        <f>TRIM(RIGHT(SUBSTITUTE(IF(Reference!B144="",Reference!CO144,Reference!B144),"\",REPT(" ",100)),100))</f>
        <v>U11R05</v>
      </c>
      <c r="M144" s="22" t="str">
        <f t="shared" si="5"/>
        <v>U11R05</v>
      </c>
      <c r="N144" s="4" t="str">
        <f t="shared" si="4"/>
        <v>U11R05</v>
      </c>
    </row>
    <row r="145" spans="12:14" x14ac:dyDescent="0.25">
      <c r="L145" s="22" t="str">
        <f>TRIM(RIGHT(SUBSTITUTE(IF(Reference!B145="",Reference!CO145,Reference!B145),"\",REPT(" ",100)),100))</f>
        <v>U11R06</v>
      </c>
      <c r="M145" s="22" t="str">
        <f t="shared" si="5"/>
        <v>U11R06</v>
      </c>
      <c r="N145" s="4" t="str">
        <f t="shared" si="4"/>
        <v>U11R06</v>
      </c>
    </row>
    <row r="146" spans="12:14" x14ac:dyDescent="0.25">
      <c r="L146" s="22" t="str">
        <f>TRIM(RIGHT(SUBSTITUTE(IF(Reference!B146="",Reference!CO146,Reference!B146),"\",REPT(" ",100)),100))</f>
        <v>U11R07</v>
      </c>
      <c r="M146" s="22" t="str">
        <f t="shared" si="5"/>
        <v>U11R07</v>
      </c>
      <c r="N146" s="4" t="str">
        <f t="shared" si="4"/>
        <v>U11R07</v>
      </c>
    </row>
    <row r="147" spans="12:14" x14ac:dyDescent="0.25">
      <c r="L147" s="22" t="str">
        <f>TRIM(RIGHT(SUBSTITUTE(IF(Reference!B147="",Reference!CO147,Reference!B147),"\",REPT(" ",100)),100))</f>
        <v>U11R08</v>
      </c>
      <c r="M147" s="22" t="str">
        <f t="shared" si="5"/>
        <v>U11R08</v>
      </c>
      <c r="N147" s="4" t="str">
        <f t="shared" si="4"/>
        <v>U11R08</v>
      </c>
    </row>
    <row r="148" spans="12:14" x14ac:dyDescent="0.25">
      <c r="L148" s="22" t="str">
        <f>TRIM(RIGHT(SUBSTITUTE(IF(Reference!B148="",Reference!CO148,Reference!B148),"\",REPT(" ",100)),100))</f>
        <v>U11R09</v>
      </c>
      <c r="M148" s="22" t="str">
        <f t="shared" si="5"/>
        <v>U11R09</v>
      </c>
      <c r="N148" s="4" t="str">
        <f t="shared" si="4"/>
        <v>U11R09</v>
      </c>
    </row>
    <row r="149" spans="12:14" x14ac:dyDescent="0.25">
      <c r="L149" s="22" t="str">
        <f>TRIM(RIGHT(SUBSTITUTE(IF(Reference!B149="",Reference!CO149,Reference!B149),"\",REPT(" ",100)),100))</f>
        <v>U11R10</v>
      </c>
      <c r="M149" s="22" t="str">
        <f t="shared" si="5"/>
        <v>U11R10</v>
      </c>
      <c r="N149" s="4" t="str">
        <f t="shared" si="4"/>
        <v>U11R10</v>
      </c>
    </row>
    <row r="150" spans="12:14" x14ac:dyDescent="0.25">
      <c r="L150" s="22" t="str">
        <f>TRIM(RIGHT(SUBSTITUTE(IF(Reference!B150="",Reference!CO150,Reference!B150),"\",REPT(" ",100)),100))</f>
        <v>U12R01</v>
      </c>
      <c r="M150" s="22" t="str">
        <f t="shared" si="5"/>
        <v>U12R01</v>
      </c>
      <c r="N150" s="4" t="str">
        <f t="shared" si="4"/>
        <v>U12R01</v>
      </c>
    </row>
    <row r="151" spans="12:14" x14ac:dyDescent="0.25">
      <c r="L151" s="22" t="str">
        <f>TRIM(RIGHT(SUBSTITUTE(IF(Reference!B151="",Reference!CO151,Reference!B151),"\",REPT(" ",100)),100))</f>
        <v>U12R02</v>
      </c>
      <c r="M151" s="22" t="str">
        <f t="shared" si="5"/>
        <v>U12R02</v>
      </c>
      <c r="N151" s="4" t="str">
        <f t="shared" si="4"/>
        <v>U12R02</v>
      </c>
    </row>
    <row r="152" spans="12:14" x14ac:dyDescent="0.25">
      <c r="L152" s="22" t="str">
        <f>TRIM(RIGHT(SUBSTITUTE(IF(Reference!B152="",Reference!CO152,Reference!B152),"\",REPT(" ",100)),100))</f>
        <v>U12R03</v>
      </c>
      <c r="M152" s="22" t="str">
        <f t="shared" si="5"/>
        <v>U12R03</v>
      </c>
      <c r="N152" s="4" t="str">
        <f t="shared" si="4"/>
        <v>U12R03</v>
      </c>
    </row>
    <row r="153" spans="12:14" x14ac:dyDescent="0.25">
      <c r="L153" s="22" t="str">
        <f>TRIM(RIGHT(SUBSTITUTE(IF(Reference!B153="",Reference!CO153,Reference!B153),"\",REPT(" ",100)),100))</f>
        <v>U12R04</v>
      </c>
      <c r="M153" s="22" t="str">
        <f t="shared" si="5"/>
        <v>U12R04</v>
      </c>
      <c r="N153" s="4" t="str">
        <f t="shared" si="4"/>
        <v>U12R04</v>
      </c>
    </row>
    <row r="154" spans="12:14" x14ac:dyDescent="0.25">
      <c r="L154" s="22" t="str">
        <f>TRIM(RIGHT(SUBSTITUTE(IF(Reference!B154="",Reference!CO154,Reference!B154),"\",REPT(" ",100)),100))</f>
        <v>U12R05</v>
      </c>
      <c r="M154" s="22" t="str">
        <f t="shared" si="5"/>
        <v>U12R05</v>
      </c>
      <c r="N154" s="4" t="str">
        <f t="shared" si="4"/>
        <v>U12R05</v>
      </c>
    </row>
    <row r="155" spans="12:14" x14ac:dyDescent="0.25">
      <c r="L155" s="22" t="str">
        <f>TRIM(RIGHT(SUBSTITUTE(IF(Reference!B155="",Reference!CO155,Reference!B155),"\",REPT(" ",100)),100))</f>
        <v>U12R06</v>
      </c>
      <c r="M155" s="22" t="str">
        <f t="shared" si="5"/>
        <v>U12R06</v>
      </c>
      <c r="N155" s="4" t="str">
        <f t="shared" si="4"/>
        <v>U12R06</v>
      </c>
    </row>
    <row r="156" spans="12:14" x14ac:dyDescent="0.25">
      <c r="L156" s="22" t="str">
        <f>TRIM(RIGHT(SUBSTITUTE(IF(Reference!B156="",Reference!CO156,Reference!B156),"\",REPT(" ",100)),100))</f>
        <v>U12R07</v>
      </c>
      <c r="M156" s="22" t="str">
        <f t="shared" si="5"/>
        <v>U12R07</v>
      </c>
      <c r="N156" s="4" t="str">
        <f t="shared" si="4"/>
        <v>U12R07</v>
      </c>
    </row>
    <row r="157" spans="12:14" x14ac:dyDescent="0.25">
      <c r="L157" s="22" t="str">
        <f>TRIM(RIGHT(SUBSTITUTE(IF(Reference!B157="",Reference!CO157,Reference!B157),"\",REPT(" ",100)),100))</f>
        <v>U12R08</v>
      </c>
      <c r="M157" s="22" t="str">
        <f t="shared" si="5"/>
        <v>U12R08</v>
      </c>
      <c r="N157" s="4" t="str">
        <f t="shared" si="4"/>
        <v>U12R08</v>
      </c>
    </row>
    <row r="158" spans="12:14" x14ac:dyDescent="0.25">
      <c r="L158" s="22" t="str">
        <f>TRIM(RIGHT(SUBSTITUTE(IF(Reference!B158="",Reference!CO158,Reference!B158),"\",REPT(" ",100)),100))</f>
        <v>U12R09</v>
      </c>
      <c r="M158" s="22" t="str">
        <f t="shared" si="5"/>
        <v>U12R09</v>
      </c>
      <c r="N158" s="4" t="str">
        <f t="shared" si="4"/>
        <v>U12R09</v>
      </c>
    </row>
    <row r="159" spans="12:14" x14ac:dyDescent="0.25">
      <c r="L159" s="22" t="str">
        <f>TRIM(RIGHT(SUBSTITUTE(IF(Reference!B159="",Reference!CO159,Reference!B159),"\",REPT(" ",100)),100))</f>
        <v>U12R10</v>
      </c>
      <c r="M159" s="22" t="str">
        <f t="shared" si="5"/>
        <v>U12R10</v>
      </c>
      <c r="N159" s="4" t="str">
        <f t="shared" si="4"/>
        <v>U12R10</v>
      </c>
    </row>
    <row r="160" spans="12:14" x14ac:dyDescent="0.25">
      <c r="L160" s="22" t="str">
        <f>TRIM(RIGHT(SUBSTITUTE(IF(Reference!B160="",Reference!CO160,Reference!B160),"\",REPT(" ",100)),100))</f>
        <v>U13R01</v>
      </c>
      <c r="M160" s="22" t="str">
        <f t="shared" si="5"/>
        <v>U13R01</v>
      </c>
      <c r="N160" s="4" t="str">
        <f t="shared" si="4"/>
        <v>U13R01</v>
      </c>
    </row>
    <row r="161" spans="12:14" x14ac:dyDescent="0.25">
      <c r="L161" s="22" t="str">
        <f>TRIM(RIGHT(SUBSTITUTE(IF(Reference!B161="",Reference!CO161,Reference!B161),"\",REPT(" ",100)),100))</f>
        <v>U13R02</v>
      </c>
      <c r="M161" s="22" t="str">
        <f t="shared" si="5"/>
        <v>U13R02</v>
      </c>
      <c r="N161" s="4" t="str">
        <f t="shared" si="4"/>
        <v>U13R02</v>
      </c>
    </row>
    <row r="162" spans="12:14" x14ac:dyDescent="0.25">
      <c r="L162" s="22" t="str">
        <f>TRIM(RIGHT(SUBSTITUTE(IF(Reference!B162="",Reference!CO162,Reference!B162),"\",REPT(" ",100)),100))</f>
        <v>U13R03</v>
      </c>
      <c r="M162" s="22" t="str">
        <f t="shared" si="5"/>
        <v>U13R03</v>
      </c>
      <c r="N162" s="4" t="str">
        <f t="shared" si="4"/>
        <v>U13R03</v>
      </c>
    </row>
    <row r="163" spans="12:14" x14ac:dyDescent="0.25">
      <c r="L163" s="22" t="str">
        <f>TRIM(RIGHT(SUBSTITUTE(IF(Reference!B163="",Reference!CO163,Reference!B163),"\",REPT(" ",100)),100))</f>
        <v>U13R04</v>
      </c>
      <c r="M163" s="22" t="str">
        <f t="shared" si="5"/>
        <v>U13R04</v>
      </c>
      <c r="N163" s="4" t="str">
        <f t="shared" si="4"/>
        <v>U13R04</v>
      </c>
    </row>
    <row r="164" spans="12:14" x14ac:dyDescent="0.25">
      <c r="L164" s="22" t="str">
        <f>TRIM(RIGHT(SUBSTITUTE(IF(Reference!B164="",Reference!CO164,Reference!B164),"\",REPT(" ",100)),100))</f>
        <v>U13R05</v>
      </c>
      <c r="M164" s="22" t="str">
        <f t="shared" si="5"/>
        <v>U13R05</v>
      </c>
      <c r="N164" s="4" t="str">
        <f t="shared" si="4"/>
        <v>U13R05</v>
      </c>
    </row>
    <row r="165" spans="12:14" x14ac:dyDescent="0.25">
      <c r="L165" s="22" t="str">
        <f>TRIM(RIGHT(SUBSTITUTE(IF(Reference!B165="",Reference!CO165,Reference!B165),"\",REPT(" ",100)),100))</f>
        <v>U13R06</v>
      </c>
      <c r="M165" s="22" t="str">
        <f t="shared" si="5"/>
        <v>U13R06</v>
      </c>
      <c r="N165" s="4" t="str">
        <f t="shared" si="4"/>
        <v>U13R06</v>
      </c>
    </row>
    <row r="166" spans="12:14" x14ac:dyDescent="0.25">
      <c r="L166" s="22" t="str">
        <f>TRIM(RIGHT(SUBSTITUTE(IF(Reference!B166="",Reference!CO166,Reference!B166),"\",REPT(" ",100)),100))</f>
        <v>U13R07</v>
      </c>
      <c r="M166" s="22" t="str">
        <f t="shared" si="5"/>
        <v>U13R07</v>
      </c>
      <c r="N166" s="4" t="str">
        <f t="shared" si="4"/>
        <v>U13R07</v>
      </c>
    </row>
    <row r="167" spans="12:14" x14ac:dyDescent="0.25">
      <c r="L167" s="22" t="str">
        <f>TRIM(RIGHT(SUBSTITUTE(IF(Reference!B167="",Reference!CO167,Reference!B167),"\",REPT(" ",100)),100))</f>
        <v>U13R08</v>
      </c>
      <c r="M167" s="22" t="str">
        <f t="shared" si="5"/>
        <v>U13R08</v>
      </c>
      <c r="N167" s="4" t="str">
        <f t="shared" si="4"/>
        <v>U13R08</v>
      </c>
    </row>
    <row r="168" spans="12:14" x14ac:dyDescent="0.25">
      <c r="L168" s="22" t="str">
        <f>TRIM(RIGHT(SUBSTITUTE(IF(Reference!B168="",Reference!CO168,Reference!B168),"\",REPT(" ",100)),100))</f>
        <v>U13R09</v>
      </c>
      <c r="M168" s="22" t="str">
        <f t="shared" si="5"/>
        <v>U13R09</v>
      </c>
      <c r="N168" s="4" t="str">
        <f t="shared" si="4"/>
        <v>U13R09</v>
      </c>
    </row>
    <row r="169" spans="12:14" x14ac:dyDescent="0.25">
      <c r="L169" s="22" t="str">
        <f>TRIM(RIGHT(SUBSTITUTE(IF(Reference!B169="",Reference!CO169,Reference!B169),"\",REPT(" ",100)),100))</f>
        <v>U13R10</v>
      </c>
      <c r="M169" s="22" t="str">
        <f t="shared" si="5"/>
        <v>U13R10</v>
      </c>
      <c r="N169" s="4" t="str">
        <f t="shared" si="4"/>
        <v>U13R10</v>
      </c>
    </row>
    <row r="170" spans="12:14" x14ac:dyDescent="0.25">
      <c r="L170" s="22" t="str">
        <f>TRIM(RIGHT(SUBSTITUTE(IF(Reference!B170="",Reference!CO170,Reference!B170),"\",REPT(" ",100)),100))</f>
        <v/>
      </c>
      <c r="M170" s="22" t="str">
        <f t="shared" si="5"/>
        <v/>
      </c>
      <c r="N170" s="4" t="str">
        <f t="shared" si="4"/>
        <v/>
      </c>
    </row>
    <row r="171" spans="12:14" x14ac:dyDescent="0.25">
      <c r="L171" s="22" t="str">
        <f>TRIM(RIGHT(SUBSTITUTE(IF(Reference!B171="",Reference!CO171,Reference!B171),"\",REPT(" ",100)),100))</f>
        <v/>
      </c>
      <c r="M171" s="22" t="str">
        <f t="shared" si="5"/>
        <v/>
      </c>
      <c r="N171" s="4" t="str">
        <f t="shared" si="4"/>
        <v/>
      </c>
    </row>
    <row r="172" spans="12:14" x14ac:dyDescent="0.25">
      <c r="L172" s="22" t="str">
        <f>TRIM(RIGHT(SUBSTITUTE(IF(Reference!B172="",Reference!CO172,Reference!B172),"\",REPT(" ",100)),100))</f>
        <v/>
      </c>
      <c r="M172" s="22" t="str">
        <f t="shared" si="5"/>
        <v/>
      </c>
      <c r="N172" s="4" t="str">
        <f t="shared" si="4"/>
        <v/>
      </c>
    </row>
    <row r="173" spans="12:14" x14ac:dyDescent="0.25">
      <c r="L173" s="22" t="str">
        <f>TRIM(RIGHT(SUBSTITUTE(IF(Reference!B173="",Reference!CO173,Reference!B173),"\",REPT(" ",100)),100))</f>
        <v/>
      </c>
      <c r="M173" s="22" t="str">
        <f t="shared" si="5"/>
        <v/>
      </c>
      <c r="N173" s="4" t="str">
        <f t="shared" si="4"/>
        <v/>
      </c>
    </row>
    <row r="174" spans="12:14" x14ac:dyDescent="0.25">
      <c r="L174" s="22" t="str">
        <f>TRIM(RIGHT(SUBSTITUTE(IF(Reference!B174="",Reference!CO174,Reference!B174),"\",REPT(" ",100)),100))</f>
        <v/>
      </c>
      <c r="M174" s="22" t="str">
        <f t="shared" si="5"/>
        <v/>
      </c>
      <c r="N174" s="4" t="str">
        <f t="shared" si="4"/>
        <v/>
      </c>
    </row>
    <row r="175" spans="12:14" x14ac:dyDescent="0.25">
      <c r="L175" s="22" t="str">
        <f>TRIM(RIGHT(SUBSTITUTE(IF(Reference!B175="",Reference!CO175,Reference!B175),"\",REPT(" ",100)),100))</f>
        <v/>
      </c>
      <c r="M175" s="22" t="str">
        <f t="shared" si="5"/>
        <v/>
      </c>
      <c r="N175" s="4" t="str">
        <f t="shared" si="4"/>
        <v/>
      </c>
    </row>
    <row r="176" spans="12:14" x14ac:dyDescent="0.25">
      <c r="L176" s="22" t="str">
        <f>TRIM(RIGHT(SUBSTITUTE(IF(Reference!B176="",Reference!CO176,Reference!B176),"\",REPT(" ",100)),100))</f>
        <v/>
      </c>
      <c r="M176" s="22" t="str">
        <f t="shared" si="5"/>
        <v/>
      </c>
      <c r="N176" s="4" t="str">
        <f t="shared" si="4"/>
        <v/>
      </c>
    </row>
    <row r="177" spans="12:14" x14ac:dyDescent="0.25">
      <c r="L177" s="22" t="str">
        <f>TRIM(RIGHT(SUBSTITUTE(IF(Reference!B177="",Reference!CO177,Reference!B177),"\",REPT(" ",100)),100))</f>
        <v/>
      </c>
      <c r="M177" s="22" t="str">
        <f t="shared" si="5"/>
        <v/>
      </c>
      <c r="N177" s="4" t="str">
        <f t="shared" si="4"/>
        <v/>
      </c>
    </row>
    <row r="178" spans="12:14" x14ac:dyDescent="0.25">
      <c r="L178" s="22" t="str">
        <f>TRIM(RIGHT(SUBSTITUTE(IF(Reference!B178="",Reference!CO178,Reference!B178),"\",REPT(" ",100)),100))</f>
        <v/>
      </c>
      <c r="M178" s="22" t="str">
        <f t="shared" si="5"/>
        <v/>
      </c>
      <c r="N178" s="4" t="str">
        <f t="shared" si="4"/>
        <v/>
      </c>
    </row>
    <row r="179" spans="12:14" x14ac:dyDescent="0.25">
      <c r="L179" s="22" t="str">
        <f>TRIM(RIGHT(SUBSTITUTE(IF(Reference!B179="",Reference!CO179,Reference!B179),"\",REPT(" ",100)),100))</f>
        <v/>
      </c>
      <c r="M179" s="22" t="str">
        <f t="shared" si="5"/>
        <v/>
      </c>
      <c r="N179" s="4" t="str">
        <f t="shared" si="4"/>
        <v/>
      </c>
    </row>
    <row r="180" spans="12:14" x14ac:dyDescent="0.25">
      <c r="L180" s="22" t="str">
        <f>TRIM(RIGHT(SUBSTITUTE(IF(Reference!B180="",Reference!CO180,Reference!B180),"\",REPT(" ",100)),100))</f>
        <v/>
      </c>
      <c r="M180" s="22" t="str">
        <f t="shared" si="5"/>
        <v/>
      </c>
      <c r="N180" s="4" t="str">
        <f t="shared" si="4"/>
        <v/>
      </c>
    </row>
    <row r="181" spans="12:14" x14ac:dyDescent="0.25">
      <c r="L181" s="22" t="str">
        <f>TRIM(RIGHT(SUBSTITUTE(IF(Reference!B181="",Reference!CO181,Reference!B181),"\",REPT(" ",100)),100))</f>
        <v/>
      </c>
      <c r="M181" s="22" t="str">
        <f t="shared" si="5"/>
        <v/>
      </c>
      <c r="N181" s="4" t="str">
        <f t="shared" si="4"/>
        <v/>
      </c>
    </row>
    <row r="182" spans="12:14" x14ac:dyDescent="0.25">
      <c r="L182" s="22" t="str">
        <f>TRIM(RIGHT(SUBSTITUTE(IF(Reference!B182="",Reference!CO182,Reference!B182),"\",REPT(" ",100)),100))</f>
        <v/>
      </c>
      <c r="M182" s="22" t="str">
        <f t="shared" si="5"/>
        <v/>
      </c>
      <c r="N182" s="4" t="str">
        <f t="shared" si="4"/>
        <v/>
      </c>
    </row>
    <row r="183" spans="12:14" x14ac:dyDescent="0.25">
      <c r="L183" s="22" t="str">
        <f>TRIM(RIGHT(SUBSTITUTE(IF(Reference!B183="",Reference!CO183,Reference!B183),"\",REPT(" ",100)),100))</f>
        <v/>
      </c>
      <c r="M183" s="22" t="str">
        <f t="shared" si="5"/>
        <v/>
      </c>
      <c r="N183" s="4" t="str">
        <f t="shared" si="4"/>
        <v/>
      </c>
    </row>
    <row r="184" spans="12:14" x14ac:dyDescent="0.25">
      <c r="L184" s="22" t="str">
        <f>TRIM(RIGHT(SUBSTITUTE(IF(Reference!B184="",Reference!CO184,Reference!B184),"\",REPT(" ",100)),100))</f>
        <v/>
      </c>
      <c r="M184" s="22" t="str">
        <f t="shared" si="5"/>
        <v/>
      </c>
      <c r="N184" s="4" t="str">
        <f t="shared" si="4"/>
        <v/>
      </c>
    </row>
    <row r="185" spans="12:14" x14ac:dyDescent="0.25">
      <c r="L185" s="22" t="str">
        <f>TRIM(RIGHT(SUBSTITUTE(IF(Reference!B185="",Reference!CO185,Reference!B185),"\",REPT(" ",100)),100))</f>
        <v/>
      </c>
      <c r="M185" s="22" t="str">
        <f t="shared" si="5"/>
        <v/>
      </c>
      <c r="N185" s="4" t="str">
        <f t="shared" si="4"/>
        <v/>
      </c>
    </row>
    <row r="186" spans="12:14" x14ac:dyDescent="0.25">
      <c r="L186" s="22" t="str">
        <f>TRIM(RIGHT(SUBSTITUTE(IF(Reference!B186="",Reference!CO186,Reference!B186),"\",REPT(" ",100)),100))</f>
        <v/>
      </c>
      <c r="M186" s="22" t="str">
        <f t="shared" si="5"/>
        <v/>
      </c>
      <c r="N186" s="4" t="str">
        <f t="shared" si="4"/>
        <v/>
      </c>
    </row>
    <row r="187" spans="12:14" x14ac:dyDescent="0.25">
      <c r="L187" s="22" t="str">
        <f>TRIM(RIGHT(SUBSTITUTE(IF(Reference!B187="",Reference!CO187,Reference!B187),"\",REPT(" ",100)),100))</f>
        <v/>
      </c>
      <c r="M187" s="22" t="str">
        <f t="shared" si="5"/>
        <v/>
      </c>
      <c r="N187" s="4" t="str">
        <f t="shared" si="4"/>
        <v/>
      </c>
    </row>
    <row r="188" spans="12:14" x14ac:dyDescent="0.25">
      <c r="L188" s="22" t="str">
        <f>TRIM(RIGHT(SUBSTITUTE(Reference!CO188,"\",REPT(" ",100)),100))</f>
        <v/>
      </c>
      <c r="M188" s="22" t="str">
        <f t="shared" si="5"/>
        <v/>
      </c>
      <c r="N188" s="4" t="str">
        <f t="shared" si="4"/>
        <v/>
      </c>
    </row>
    <row r="189" spans="12:14" x14ac:dyDescent="0.25">
      <c r="L189" s="22" t="str">
        <f>TRIM(RIGHT(SUBSTITUTE(Reference!CO189,"\",REPT(" ",100)),100))</f>
        <v/>
      </c>
      <c r="M189" s="22" t="str">
        <f t="shared" si="5"/>
        <v/>
      </c>
      <c r="N189" s="4" t="str">
        <f t="shared" si="4"/>
        <v/>
      </c>
    </row>
    <row r="190" spans="12:14" x14ac:dyDescent="0.25">
      <c r="L190" s="22" t="str">
        <f>TRIM(RIGHT(SUBSTITUTE(Reference!CO190,"\",REPT(" ",100)),100))</f>
        <v/>
      </c>
      <c r="M190" s="22" t="str">
        <f t="shared" si="5"/>
        <v/>
      </c>
      <c r="N190" s="4" t="str">
        <f t="shared" si="4"/>
        <v/>
      </c>
    </row>
    <row r="191" spans="12:14" x14ac:dyDescent="0.25">
      <c r="L191" s="22" t="str">
        <f>TRIM(RIGHT(SUBSTITUTE(Reference!CO191,"\",REPT(" ",100)),100))</f>
        <v/>
      </c>
      <c r="M191" s="22" t="str">
        <f t="shared" si="5"/>
        <v/>
      </c>
      <c r="N191" s="4" t="str">
        <f t="shared" si="4"/>
        <v/>
      </c>
    </row>
    <row r="192" spans="12:14" x14ac:dyDescent="0.25">
      <c r="L192" s="22" t="str">
        <f>TRIM(RIGHT(SUBSTITUTE(Reference!CO192,"\",REPT(" ",100)),100))</f>
        <v/>
      </c>
      <c r="M192" s="22" t="str">
        <f t="shared" si="5"/>
        <v/>
      </c>
      <c r="N192" s="4" t="str">
        <f t="shared" si="4"/>
        <v/>
      </c>
    </row>
    <row r="193" spans="12:14" x14ac:dyDescent="0.25">
      <c r="L193" s="22" t="str">
        <f>TRIM(RIGHT(SUBSTITUTE(Reference!CO193,"\",REPT(" ",100)),100))</f>
        <v/>
      </c>
      <c r="M193" s="22" t="str">
        <f t="shared" si="5"/>
        <v/>
      </c>
      <c r="N193" s="4" t="str">
        <f t="shared" si="4"/>
        <v/>
      </c>
    </row>
    <row r="194" spans="12:14" x14ac:dyDescent="0.25">
      <c r="L194" s="22" t="str">
        <f>TRIM(RIGHT(SUBSTITUTE(Reference!CO194,"\",REPT(" ",100)),100))</f>
        <v/>
      </c>
      <c r="M194" s="22" t="str">
        <f t="shared" si="5"/>
        <v/>
      </c>
      <c r="N194" s="4" t="str">
        <f t="shared" si="4"/>
        <v/>
      </c>
    </row>
    <row r="195" spans="12:14" x14ac:dyDescent="0.25">
      <c r="L195" s="22" t="str">
        <f>TRIM(RIGHT(SUBSTITUTE(Reference!CO195,"\",REPT(" ",100)),100))</f>
        <v/>
      </c>
      <c r="M195" s="22" t="str">
        <f t="shared" si="5"/>
        <v/>
      </c>
      <c r="N195" s="4" t="str">
        <f t="shared" si="4"/>
        <v/>
      </c>
    </row>
    <row r="196" spans="12:14" x14ac:dyDescent="0.25">
      <c r="L196" s="22" t="str">
        <f>TRIM(RIGHT(SUBSTITUTE(Reference!CO196,"\",REPT(" ",100)),100))</f>
        <v/>
      </c>
      <c r="M196" s="22" t="str">
        <f t="shared" si="5"/>
        <v/>
      </c>
      <c r="N196" s="4" t="str">
        <f t="shared" ref="N196:N259" si="6">IF(LEFT(RIGHT(M196,2),1)&lt;&gt;"/",RIGHT(M196,6),INDEX(CandidateFileArray,MATCH(RIGHT(M196,8),CandidateFileList,0),2))</f>
        <v/>
      </c>
    </row>
    <row r="197" spans="12:14" x14ac:dyDescent="0.25">
      <c r="L197" s="22" t="str">
        <f>TRIM(RIGHT(SUBSTITUTE(Reference!CO197,"\",REPT(" ",100)),100))</f>
        <v/>
      </c>
      <c r="M197" s="22" t="str">
        <f t="shared" ref="M197:M260" si="7">TRIM(LEFT(SUBSTITUTE(L197,".",REPT(" ",100)),100))</f>
        <v/>
      </c>
      <c r="N197" s="4" t="str">
        <f t="shared" si="6"/>
        <v/>
      </c>
    </row>
    <row r="198" spans="12:14" x14ac:dyDescent="0.25">
      <c r="L198" s="22" t="str">
        <f>TRIM(RIGHT(SUBSTITUTE(Reference!CO198,"\",REPT(" ",100)),100))</f>
        <v/>
      </c>
      <c r="M198" s="22" t="str">
        <f t="shared" si="7"/>
        <v/>
      </c>
      <c r="N198" s="4" t="str">
        <f t="shared" si="6"/>
        <v/>
      </c>
    </row>
    <row r="199" spans="12:14" x14ac:dyDescent="0.25">
      <c r="L199" s="22" t="str">
        <f>TRIM(RIGHT(SUBSTITUTE(Reference!CO199,"\",REPT(" ",100)),100))</f>
        <v/>
      </c>
      <c r="M199" s="22" t="str">
        <f t="shared" si="7"/>
        <v/>
      </c>
      <c r="N199" s="4" t="str">
        <f t="shared" si="6"/>
        <v/>
      </c>
    </row>
    <row r="200" spans="12:14" x14ac:dyDescent="0.25">
      <c r="L200" s="22" t="str">
        <f>TRIM(RIGHT(SUBSTITUTE(Reference!CO200,"\",REPT(" ",100)),100))</f>
        <v/>
      </c>
      <c r="M200" s="22" t="str">
        <f t="shared" si="7"/>
        <v/>
      </c>
      <c r="N200" s="4" t="str">
        <f t="shared" si="6"/>
        <v/>
      </c>
    </row>
    <row r="201" spans="12:14" x14ac:dyDescent="0.25">
      <c r="L201" s="22" t="str">
        <f>TRIM(RIGHT(SUBSTITUTE(Reference!CO201,"\",REPT(" ",100)),100))</f>
        <v/>
      </c>
      <c r="M201" s="22" t="str">
        <f t="shared" si="7"/>
        <v/>
      </c>
      <c r="N201" s="4" t="str">
        <f t="shared" si="6"/>
        <v/>
      </c>
    </row>
    <row r="202" spans="12:14" x14ac:dyDescent="0.25">
      <c r="L202" s="22" t="str">
        <f>TRIM(RIGHT(SUBSTITUTE(Reference!CO202,"\",REPT(" ",100)),100))</f>
        <v/>
      </c>
      <c r="M202" s="22" t="str">
        <f t="shared" si="7"/>
        <v/>
      </c>
      <c r="N202" s="4" t="str">
        <f t="shared" si="6"/>
        <v/>
      </c>
    </row>
    <row r="203" spans="12:14" x14ac:dyDescent="0.25">
      <c r="L203" s="22" t="str">
        <f>TRIM(RIGHT(SUBSTITUTE(Reference!CO203,"\",REPT(" ",100)),100))</f>
        <v/>
      </c>
      <c r="M203" s="22" t="str">
        <f t="shared" si="7"/>
        <v/>
      </c>
      <c r="N203" s="4" t="str">
        <f t="shared" si="6"/>
        <v/>
      </c>
    </row>
    <row r="204" spans="12:14" x14ac:dyDescent="0.25">
      <c r="L204" s="22" t="str">
        <f>TRIM(RIGHT(SUBSTITUTE(Reference!CO204,"\",REPT(" ",100)),100))</f>
        <v/>
      </c>
      <c r="M204" s="22" t="str">
        <f t="shared" si="7"/>
        <v/>
      </c>
      <c r="N204" s="4" t="str">
        <f t="shared" si="6"/>
        <v/>
      </c>
    </row>
    <row r="205" spans="12:14" x14ac:dyDescent="0.25">
      <c r="L205" s="22" t="str">
        <f>TRIM(RIGHT(SUBSTITUTE(Reference!CO205,"\",REPT(" ",100)),100))</f>
        <v/>
      </c>
      <c r="M205" s="22" t="str">
        <f t="shared" si="7"/>
        <v/>
      </c>
      <c r="N205" s="4" t="str">
        <f t="shared" si="6"/>
        <v/>
      </c>
    </row>
    <row r="206" spans="12:14" x14ac:dyDescent="0.25">
      <c r="L206" s="22" t="str">
        <f>TRIM(RIGHT(SUBSTITUTE(Reference!CO206,"\",REPT(" ",100)),100))</f>
        <v/>
      </c>
      <c r="M206" s="22" t="str">
        <f t="shared" si="7"/>
        <v/>
      </c>
      <c r="N206" s="4" t="str">
        <f t="shared" si="6"/>
        <v/>
      </c>
    </row>
    <row r="207" spans="12:14" x14ac:dyDescent="0.25">
      <c r="L207" s="22" t="str">
        <f>TRIM(RIGHT(SUBSTITUTE(Reference!CO207,"\",REPT(" ",100)),100))</f>
        <v/>
      </c>
      <c r="M207" s="22" t="str">
        <f t="shared" si="7"/>
        <v/>
      </c>
      <c r="N207" s="4" t="str">
        <f t="shared" si="6"/>
        <v/>
      </c>
    </row>
    <row r="208" spans="12:14" x14ac:dyDescent="0.25">
      <c r="L208" s="22" t="str">
        <f>TRIM(RIGHT(SUBSTITUTE(Reference!CO208,"\",REPT(" ",100)),100))</f>
        <v/>
      </c>
      <c r="M208" s="22" t="str">
        <f t="shared" si="7"/>
        <v/>
      </c>
      <c r="N208" s="4" t="str">
        <f t="shared" si="6"/>
        <v/>
      </c>
    </row>
    <row r="209" spans="12:14" x14ac:dyDescent="0.25">
      <c r="L209" s="22" t="str">
        <f>TRIM(RIGHT(SUBSTITUTE(Reference!CO209,"\",REPT(" ",100)),100))</f>
        <v/>
      </c>
      <c r="M209" s="22" t="str">
        <f t="shared" si="7"/>
        <v/>
      </c>
      <c r="N209" s="4" t="str">
        <f t="shared" si="6"/>
        <v/>
      </c>
    </row>
    <row r="210" spans="12:14" x14ac:dyDescent="0.25">
      <c r="L210" s="22" t="str">
        <f>TRIM(RIGHT(SUBSTITUTE(Reference!CO210,"\",REPT(" ",100)),100))</f>
        <v/>
      </c>
      <c r="M210" s="22" t="str">
        <f t="shared" si="7"/>
        <v/>
      </c>
      <c r="N210" s="4" t="str">
        <f t="shared" si="6"/>
        <v/>
      </c>
    </row>
    <row r="211" spans="12:14" x14ac:dyDescent="0.25">
      <c r="L211" s="22" t="str">
        <f>TRIM(RIGHT(SUBSTITUTE(Reference!CO211,"\",REPT(" ",100)),100))</f>
        <v/>
      </c>
      <c r="M211" s="22" t="str">
        <f t="shared" si="7"/>
        <v/>
      </c>
      <c r="N211" s="4" t="str">
        <f t="shared" si="6"/>
        <v/>
      </c>
    </row>
    <row r="212" spans="12:14" x14ac:dyDescent="0.25">
      <c r="L212" s="22" t="str">
        <f>TRIM(RIGHT(SUBSTITUTE(Reference!CO212,"\",REPT(" ",100)),100))</f>
        <v/>
      </c>
      <c r="M212" s="22" t="str">
        <f t="shared" si="7"/>
        <v/>
      </c>
      <c r="N212" s="4" t="str">
        <f t="shared" si="6"/>
        <v/>
      </c>
    </row>
    <row r="213" spans="12:14" x14ac:dyDescent="0.25">
      <c r="L213" s="22" t="str">
        <f>TRIM(RIGHT(SUBSTITUTE(Reference!CO213,"\",REPT(" ",100)),100))</f>
        <v/>
      </c>
      <c r="M213" s="22" t="str">
        <f t="shared" si="7"/>
        <v/>
      </c>
      <c r="N213" s="4" t="str">
        <f t="shared" si="6"/>
        <v/>
      </c>
    </row>
    <row r="214" spans="12:14" x14ac:dyDescent="0.25">
      <c r="L214" s="22" t="str">
        <f>TRIM(RIGHT(SUBSTITUTE(Reference!CO214,"\",REPT(" ",100)),100))</f>
        <v/>
      </c>
      <c r="M214" s="22" t="str">
        <f t="shared" si="7"/>
        <v/>
      </c>
      <c r="N214" s="4" t="str">
        <f t="shared" si="6"/>
        <v/>
      </c>
    </row>
    <row r="215" spans="12:14" x14ac:dyDescent="0.25">
      <c r="L215" s="22" t="str">
        <f>TRIM(RIGHT(SUBSTITUTE(Reference!CO215,"\",REPT(" ",100)),100))</f>
        <v/>
      </c>
      <c r="M215" s="22" t="str">
        <f t="shared" si="7"/>
        <v/>
      </c>
      <c r="N215" s="4" t="str">
        <f t="shared" si="6"/>
        <v/>
      </c>
    </row>
    <row r="216" spans="12:14" x14ac:dyDescent="0.25">
      <c r="L216" s="22" t="str">
        <f>TRIM(RIGHT(SUBSTITUTE(Reference!CO216,"\",REPT(" ",100)),100))</f>
        <v/>
      </c>
      <c r="M216" s="22" t="str">
        <f t="shared" si="7"/>
        <v/>
      </c>
      <c r="N216" s="4" t="str">
        <f t="shared" si="6"/>
        <v/>
      </c>
    </row>
    <row r="217" spans="12:14" x14ac:dyDescent="0.25">
      <c r="L217" s="22" t="str">
        <f>TRIM(RIGHT(SUBSTITUTE(Reference!CO217,"\",REPT(" ",100)),100))</f>
        <v/>
      </c>
      <c r="M217" s="22" t="str">
        <f t="shared" si="7"/>
        <v/>
      </c>
      <c r="N217" s="4" t="str">
        <f t="shared" si="6"/>
        <v/>
      </c>
    </row>
    <row r="218" spans="12:14" x14ac:dyDescent="0.25">
      <c r="L218" s="22" t="str">
        <f>TRIM(RIGHT(SUBSTITUTE(Reference!CO218,"\",REPT(" ",100)),100))</f>
        <v/>
      </c>
      <c r="M218" s="22" t="str">
        <f t="shared" si="7"/>
        <v/>
      </c>
      <c r="N218" s="4" t="str">
        <f t="shared" si="6"/>
        <v/>
      </c>
    </row>
    <row r="219" spans="12:14" x14ac:dyDescent="0.25">
      <c r="L219" s="22" t="str">
        <f>TRIM(RIGHT(SUBSTITUTE(Reference!CO219,"\",REPT(" ",100)),100))</f>
        <v/>
      </c>
      <c r="M219" s="22" t="str">
        <f t="shared" si="7"/>
        <v/>
      </c>
      <c r="N219" s="4" t="str">
        <f t="shared" si="6"/>
        <v/>
      </c>
    </row>
    <row r="220" spans="12:14" x14ac:dyDescent="0.25">
      <c r="L220" s="22" t="str">
        <f>TRIM(RIGHT(SUBSTITUTE(Reference!CO220,"\",REPT(" ",100)),100))</f>
        <v/>
      </c>
      <c r="M220" s="22" t="str">
        <f t="shared" si="7"/>
        <v/>
      </c>
      <c r="N220" s="4" t="str">
        <f t="shared" si="6"/>
        <v/>
      </c>
    </row>
    <row r="221" spans="12:14" x14ac:dyDescent="0.25">
      <c r="L221" s="22" t="str">
        <f>TRIM(RIGHT(SUBSTITUTE(Reference!CO221,"\",REPT(" ",100)),100))</f>
        <v/>
      </c>
      <c r="M221" s="22" t="str">
        <f t="shared" si="7"/>
        <v/>
      </c>
      <c r="N221" s="4" t="str">
        <f t="shared" si="6"/>
        <v/>
      </c>
    </row>
    <row r="222" spans="12:14" x14ac:dyDescent="0.25">
      <c r="L222" s="22" t="str">
        <f>TRIM(RIGHT(SUBSTITUTE(Reference!CO222,"\",REPT(" ",100)),100))</f>
        <v/>
      </c>
      <c r="M222" s="22" t="str">
        <f t="shared" si="7"/>
        <v/>
      </c>
      <c r="N222" s="4" t="str">
        <f t="shared" si="6"/>
        <v/>
      </c>
    </row>
    <row r="223" spans="12:14" x14ac:dyDescent="0.25">
      <c r="L223" s="22" t="str">
        <f>TRIM(RIGHT(SUBSTITUTE(Reference!CO223,"\",REPT(" ",100)),100))</f>
        <v/>
      </c>
      <c r="M223" s="22" t="str">
        <f t="shared" si="7"/>
        <v/>
      </c>
      <c r="N223" s="4" t="str">
        <f t="shared" si="6"/>
        <v/>
      </c>
    </row>
    <row r="224" spans="12:14" x14ac:dyDescent="0.25">
      <c r="L224" s="22" t="str">
        <f>TRIM(RIGHT(SUBSTITUTE(Reference!CO224,"\",REPT(" ",100)),100))</f>
        <v/>
      </c>
      <c r="M224" s="22" t="str">
        <f t="shared" si="7"/>
        <v/>
      </c>
      <c r="N224" s="4" t="str">
        <f t="shared" si="6"/>
        <v/>
      </c>
    </row>
    <row r="225" spans="12:14" x14ac:dyDescent="0.25">
      <c r="L225" s="22" t="str">
        <f>TRIM(RIGHT(SUBSTITUTE(Reference!CO225,"\",REPT(" ",100)),100))</f>
        <v/>
      </c>
      <c r="M225" s="22" t="str">
        <f t="shared" si="7"/>
        <v/>
      </c>
      <c r="N225" s="4" t="str">
        <f t="shared" si="6"/>
        <v/>
      </c>
    </row>
    <row r="226" spans="12:14" x14ac:dyDescent="0.25">
      <c r="L226" s="22" t="str">
        <f>TRIM(RIGHT(SUBSTITUTE(Reference!CO226,"\",REPT(" ",100)),100))</f>
        <v/>
      </c>
      <c r="M226" s="22" t="str">
        <f t="shared" si="7"/>
        <v/>
      </c>
      <c r="N226" s="4" t="str">
        <f t="shared" si="6"/>
        <v/>
      </c>
    </row>
    <row r="227" spans="12:14" x14ac:dyDescent="0.25">
      <c r="L227" s="22" t="str">
        <f>TRIM(RIGHT(SUBSTITUTE(Reference!CO227,"\",REPT(" ",100)),100))</f>
        <v/>
      </c>
      <c r="M227" s="22" t="str">
        <f t="shared" si="7"/>
        <v/>
      </c>
      <c r="N227" s="4" t="str">
        <f t="shared" si="6"/>
        <v/>
      </c>
    </row>
    <row r="228" spans="12:14" x14ac:dyDescent="0.25">
      <c r="L228" s="22" t="str">
        <f>TRIM(RIGHT(SUBSTITUTE(Reference!CO228,"\",REPT(" ",100)),100))</f>
        <v/>
      </c>
      <c r="M228" s="22" t="str">
        <f t="shared" si="7"/>
        <v/>
      </c>
      <c r="N228" s="4" t="str">
        <f t="shared" si="6"/>
        <v/>
      </c>
    </row>
    <row r="229" spans="12:14" x14ac:dyDescent="0.25">
      <c r="L229" s="22" t="str">
        <f>TRIM(RIGHT(SUBSTITUTE(Reference!CO229,"\",REPT(" ",100)),100))</f>
        <v/>
      </c>
      <c r="M229" s="22" t="str">
        <f t="shared" si="7"/>
        <v/>
      </c>
      <c r="N229" s="4" t="str">
        <f t="shared" si="6"/>
        <v/>
      </c>
    </row>
    <row r="230" spans="12:14" x14ac:dyDescent="0.25">
      <c r="L230" s="22" t="str">
        <f>TRIM(RIGHT(SUBSTITUTE(Reference!CO230,"\",REPT(" ",100)),100))</f>
        <v/>
      </c>
      <c r="M230" s="22" t="str">
        <f t="shared" si="7"/>
        <v/>
      </c>
      <c r="N230" s="4" t="str">
        <f t="shared" si="6"/>
        <v/>
      </c>
    </row>
    <row r="231" spans="12:14" x14ac:dyDescent="0.25">
      <c r="L231" s="22" t="str">
        <f>TRIM(RIGHT(SUBSTITUTE(Reference!CO231,"\",REPT(" ",100)),100))</f>
        <v/>
      </c>
      <c r="M231" s="22" t="str">
        <f t="shared" si="7"/>
        <v/>
      </c>
      <c r="N231" s="4" t="str">
        <f t="shared" si="6"/>
        <v/>
      </c>
    </row>
    <row r="232" spans="12:14" x14ac:dyDescent="0.25">
      <c r="L232" s="22" t="str">
        <f>TRIM(RIGHT(SUBSTITUTE(Reference!CO232,"\",REPT(" ",100)),100))</f>
        <v/>
      </c>
      <c r="M232" s="22" t="str">
        <f t="shared" si="7"/>
        <v/>
      </c>
      <c r="N232" s="4" t="str">
        <f t="shared" si="6"/>
        <v/>
      </c>
    </row>
    <row r="233" spans="12:14" x14ac:dyDescent="0.25">
      <c r="L233" s="22" t="str">
        <f>TRIM(RIGHT(SUBSTITUTE(Reference!CO233,"\",REPT(" ",100)),100))</f>
        <v/>
      </c>
      <c r="M233" s="22" t="str">
        <f t="shared" si="7"/>
        <v/>
      </c>
      <c r="N233" s="4" t="str">
        <f t="shared" si="6"/>
        <v/>
      </c>
    </row>
    <row r="234" spans="12:14" x14ac:dyDescent="0.25">
      <c r="L234" s="22" t="str">
        <f>TRIM(RIGHT(SUBSTITUTE(Reference!CO234,"\",REPT(" ",100)),100))</f>
        <v/>
      </c>
      <c r="M234" s="22" t="str">
        <f t="shared" si="7"/>
        <v/>
      </c>
      <c r="N234" s="4" t="str">
        <f t="shared" si="6"/>
        <v/>
      </c>
    </row>
    <row r="235" spans="12:14" x14ac:dyDescent="0.25">
      <c r="L235" s="22" t="str">
        <f>TRIM(RIGHT(SUBSTITUTE(Reference!CO235,"\",REPT(" ",100)),100))</f>
        <v/>
      </c>
      <c r="M235" s="22" t="str">
        <f t="shared" si="7"/>
        <v/>
      </c>
      <c r="N235" s="4" t="str">
        <f t="shared" si="6"/>
        <v/>
      </c>
    </row>
    <row r="236" spans="12:14" x14ac:dyDescent="0.25">
      <c r="L236" s="22" t="str">
        <f>TRIM(RIGHT(SUBSTITUTE(Reference!CO236,"\",REPT(" ",100)),100))</f>
        <v/>
      </c>
      <c r="M236" s="22" t="str">
        <f t="shared" si="7"/>
        <v/>
      </c>
      <c r="N236" s="4" t="str">
        <f t="shared" si="6"/>
        <v/>
      </c>
    </row>
    <row r="237" spans="12:14" x14ac:dyDescent="0.25">
      <c r="L237" s="22" t="str">
        <f>TRIM(RIGHT(SUBSTITUTE(Reference!CO237,"\",REPT(" ",100)),100))</f>
        <v/>
      </c>
      <c r="M237" s="22" t="str">
        <f t="shared" si="7"/>
        <v/>
      </c>
      <c r="N237" s="4" t="str">
        <f t="shared" si="6"/>
        <v/>
      </c>
    </row>
    <row r="238" spans="12:14" x14ac:dyDescent="0.25">
      <c r="L238" s="22" t="str">
        <f>TRIM(RIGHT(SUBSTITUTE(Reference!CO238,"\",REPT(" ",100)),100))</f>
        <v/>
      </c>
      <c r="M238" s="22" t="str">
        <f t="shared" si="7"/>
        <v/>
      </c>
      <c r="N238" s="4" t="str">
        <f t="shared" si="6"/>
        <v/>
      </c>
    </row>
    <row r="239" spans="12:14" x14ac:dyDescent="0.25">
      <c r="L239" s="22" t="str">
        <f>TRIM(RIGHT(SUBSTITUTE(Reference!CO239,"\",REPT(" ",100)),100))</f>
        <v/>
      </c>
      <c r="M239" s="22" t="str">
        <f t="shared" si="7"/>
        <v/>
      </c>
      <c r="N239" s="4" t="str">
        <f t="shared" si="6"/>
        <v/>
      </c>
    </row>
    <row r="240" spans="12:14" x14ac:dyDescent="0.25">
      <c r="L240" s="22" t="str">
        <f>TRIM(RIGHT(SUBSTITUTE(Reference!CO240,"\",REPT(" ",100)),100))</f>
        <v/>
      </c>
      <c r="M240" s="22" t="str">
        <f t="shared" si="7"/>
        <v/>
      </c>
      <c r="N240" s="4" t="str">
        <f t="shared" si="6"/>
        <v/>
      </c>
    </row>
    <row r="241" spans="12:14" x14ac:dyDescent="0.25">
      <c r="L241" s="22" t="str">
        <f>TRIM(RIGHT(SUBSTITUTE(Reference!CO241,"\",REPT(" ",100)),100))</f>
        <v/>
      </c>
      <c r="M241" s="22" t="str">
        <f t="shared" si="7"/>
        <v/>
      </c>
      <c r="N241" s="4" t="str">
        <f t="shared" si="6"/>
        <v/>
      </c>
    </row>
    <row r="242" spans="12:14" x14ac:dyDescent="0.25">
      <c r="L242" s="22" t="str">
        <f>TRIM(RIGHT(SUBSTITUTE(Reference!CO242,"\",REPT(" ",100)),100))</f>
        <v/>
      </c>
      <c r="M242" s="22" t="str">
        <f t="shared" si="7"/>
        <v/>
      </c>
      <c r="N242" s="4" t="str">
        <f t="shared" si="6"/>
        <v/>
      </c>
    </row>
    <row r="243" spans="12:14" x14ac:dyDescent="0.25">
      <c r="L243" s="22" t="str">
        <f>TRIM(RIGHT(SUBSTITUTE(Reference!CO243,"\",REPT(" ",100)),100))</f>
        <v/>
      </c>
      <c r="M243" s="22" t="str">
        <f t="shared" si="7"/>
        <v/>
      </c>
      <c r="N243" s="4" t="str">
        <f t="shared" si="6"/>
        <v/>
      </c>
    </row>
    <row r="244" spans="12:14" x14ac:dyDescent="0.25">
      <c r="L244" s="22" t="str">
        <f>TRIM(RIGHT(SUBSTITUTE(Reference!CO244,"\",REPT(" ",100)),100))</f>
        <v/>
      </c>
      <c r="M244" s="22" t="str">
        <f t="shared" si="7"/>
        <v/>
      </c>
      <c r="N244" s="4" t="str">
        <f t="shared" si="6"/>
        <v/>
      </c>
    </row>
    <row r="245" spans="12:14" x14ac:dyDescent="0.25">
      <c r="L245" s="22" t="str">
        <f>TRIM(RIGHT(SUBSTITUTE(Reference!CO245,"\",REPT(" ",100)),100))</f>
        <v/>
      </c>
      <c r="M245" s="22" t="str">
        <f t="shared" si="7"/>
        <v/>
      </c>
      <c r="N245" s="4" t="str">
        <f t="shared" si="6"/>
        <v/>
      </c>
    </row>
    <row r="246" spans="12:14" x14ac:dyDescent="0.25">
      <c r="L246" s="22" t="str">
        <f>TRIM(RIGHT(SUBSTITUTE(Reference!CO246,"\",REPT(" ",100)),100))</f>
        <v/>
      </c>
      <c r="M246" s="22" t="str">
        <f t="shared" si="7"/>
        <v/>
      </c>
      <c r="N246" s="4" t="str">
        <f t="shared" si="6"/>
        <v/>
      </c>
    </row>
    <row r="247" spans="12:14" x14ac:dyDescent="0.25">
      <c r="L247" s="22" t="str">
        <f>TRIM(RIGHT(SUBSTITUTE(Reference!CO247,"\",REPT(" ",100)),100))</f>
        <v/>
      </c>
      <c r="M247" s="22" t="str">
        <f t="shared" si="7"/>
        <v/>
      </c>
      <c r="N247" s="4" t="str">
        <f t="shared" si="6"/>
        <v/>
      </c>
    </row>
    <row r="248" spans="12:14" x14ac:dyDescent="0.25">
      <c r="L248" s="22" t="str">
        <f>TRIM(RIGHT(SUBSTITUTE(Reference!CO248,"\",REPT(" ",100)),100))</f>
        <v/>
      </c>
      <c r="M248" s="22" t="str">
        <f t="shared" si="7"/>
        <v/>
      </c>
      <c r="N248" s="4" t="str">
        <f t="shared" si="6"/>
        <v/>
      </c>
    </row>
    <row r="249" spans="12:14" x14ac:dyDescent="0.25">
      <c r="L249" s="22" t="str">
        <f>TRIM(RIGHT(SUBSTITUTE(Reference!CO249,"\",REPT(" ",100)),100))</f>
        <v/>
      </c>
      <c r="M249" s="22" t="str">
        <f t="shared" si="7"/>
        <v/>
      </c>
      <c r="N249" s="4" t="str">
        <f t="shared" si="6"/>
        <v/>
      </c>
    </row>
    <row r="250" spans="12:14" x14ac:dyDescent="0.25">
      <c r="L250" s="22" t="str">
        <f>TRIM(RIGHT(SUBSTITUTE(Reference!CO250,"\",REPT(" ",100)),100))</f>
        <v/>
      </c>
      <c r="M250" s="22" t="str">
        <f t="shared" si="7"/>
        <v/>
      </c>
      <c r="N250" s="4" t="str">
        <f t="shared" si="6"/>
        <v/>
      </c>
    </row>
    <row r="251" spans="12:14" x14ac:dyDescent="0.25">
      <c r="L251" s="22" t="str">
        <f>TRIM(RIGHT(SUBSTITUTE(Reference!CO251,"\",REPT(" ",100)),100))</f>
        <v/>
      </c>
      <c r="M251" s="22" t="str">
        <f t="shared" si="7"/>
        <v/>
      </c>
      <c r="N251" s="4" t="str">
        <f t="shared" si="6"/>
        <v/>
      </c>
    </row>
    <row r="252" spans="12:14" x14ac:dyDescent="0.25">
      <c r="L252" s="22" t="str">
        <f>TRIM(RIGHT(SUBSTITUTE(Reference!CO252,"\",REPT(" ",100)),100))</f>
        <v/>
      </c>
      <c r="M252" s="22" t="str">
        <f t="shared" si="7"/>
        <v/>
      </c>
      <c r="N252" s="4" t="str">
        <f t="shared" si="6"/>
        <v/>
      </c>
    </row>
    <row r="253" spans="12:14" x14ac:dyDescent="0.25">
      <c r="L253" s="22" t="str">
        <f>TRIM(RIGHT(SUBSTITUTE(Reference!CO253,"\",REPT(" ",100)),100))</f>
        <v/>
      </c>
      <c r="M253" s="22" t="str">
        <f t="shared" si="7"/>
        <v/>
      </c>
      <c r="N253" s="4" t="str">
        <f t="shared" si="6"/>
        <v/>
      </c>
    </row>
    <row r="254" spans="12:14" x14ac:dyDescent="0.25">
      <c r="L254" s="22" t="str">
        <f>TRIM(RIGHT(SUBSTITUTE(Reference!CO254,"\",REPT(" ",100)),100))</f>
        <v/>
      </c>
      <c r="M254" s="22" t="str">
        <f t="shared" si="7"/>
        <v/>
      </c>
      <c r="N254" s="4" t="str">
        <f t="shared" si="6"/>
        <v/>
      </c>
    </row>
    <row r="255" spans="12:14" x14ac:dyDescent="0.25">
      <c r="L255" s="22" t="str">
        <f>TRIM(RIGHT(SUBSTITUTE(Reference!CO255,"\",REPT(" ",100)),100))</f>
        <v/>
      </c>
      <c r="M255" s="22" t="str">
        <f t="shared" si="7"/>
        <v/>
      </c>
      <c r="N255" s="4" t="str">
        <f t="shared" si="6"/>
        <v/>
      </c>
    </row>
    <row r="256" spans="12:14" x14ac:dyDescent="0.25">
      <c r="L256" s="22" t="str">
        <f>TRIM(RIGHT(SUBSTITUTE(Reference!CO256,"\",REPT(" ",100)),100))</f>
        <v/>
      </c>
      <c r="M256" s="22" t="str">
        <f t="shared" si="7"/>
        <v/>
      </c>
      <c r="N256" s="4" t="str">
        <f t="shared" si="6"/>
        <v/>
      </c>
    </row>
    <row r="257" spans="12:14" x14ac:dyDescent="0.25">
      <c r="L257" s="22" t="str">
        <f>TRIM(RIGHT(SUBSTITUTE(Reference!CO257,"\",REPT(" ",100)),100))</f>
        <v/>
      </c>
      <c r="M257" s="22" t="str">
        <f t="shared" si="7"/>
        <v/>
      </c>
      <c r="N257" s="4" t="str">
        <f t="shared" si="6"/>
        <v/>
      </c>
    </row>
    <row r="258" spans="12:14" x14ac:dyDescent="0.25">
      <c r="L258" s="22" t="str">
        <f>TRIM(RIGHT(SUBSTITUTE(Reference!CO258,"\",REPT(" ",100)),100))</f>
        <v/>
      </c>
      <c r="M258" s="22" t="str">
        <f t="shared" si="7"/>
        <v/>
      </c>
      <c r="N258" s="4" t="str">
        <f t="shared" si="6"/>
        <v/>
      </c>
    </row>
    <row r="259" spans="12:14" x14ac:dyDescent="0.25">
      <c r="L259" s="22" t="str">
        <f>TRIM(RIGHT(SUBSTITUTE(Reference!CO259,"\",REPT(" ",100)),100))</f>
        <v/>
      </c>
      <c r="M259" s="22" t="str">
        <f t="shared" si="7"/>
        <v/>
      </c>
      <c r="N259" s="4" t="str">
        <f t="shared" si="6"/>
        <v/>
      </c>
    </row>
    <row r="260" spans="12:14" x14ac:dyDescent="0.25">
      <c r="L260" s="22" t="str">
        <f>TRIM(RIGHT(SUBSTITUTE(Reference!CO260,"\",REPT(" ",100)),100))</f>
        <v/>
      </c>
      <c r="M260" s="22" t="str">
        <f t="shared" si="7"/>
        <v/>
      </c>
      <c r="N260" s="4" t="str">
        <f t="shared" ref="N260:N323" si="8">IF(LEFT(RIGHT(M260,2),1)&lt;&gt;"/",RIGHT(M260,6),INDEX(CandidateFileArray,MATCH(RIGHT(M260,8),CandidateFileList,0),2))</f>
        <v/>
      </c>
    </row>
    <row r="261" spans="12:14" x14ac:dyDescent="0.25">
      <c r="L261" s="22" t="str">
        <f>TRIM(RIGHT(SUBSTITUTE(Reference!CO261,"\",REPT(" ",100)),100))</f>
        <v/>
      </c>
      <c r="M261" s="22" t="str">
        <f t="shared" ref="M261:M324" si="9">TRIM(LEFT(SUBSTITUTE(L261,".",REPT(" ",100)),100))</f>
        <v/>
      </c>
      <c r="N261" s="4" t="str">
        <f t="shared" si="8"/>
        <v/>
      </c>
    </row>
    <row r="262" spans="12:14" x14ac:dyDescent="0.25">
      <c r="L262" s="22" t="str">
        <f>TRIM(RIGHT(SUBSTITUTE(Reference!CO262,"\",REPT(" ",100)),100))</f>
        <v/>
      </c>
      <c r="M262" s="22" t="str">
        <f t="shared" si="9"/>
        <v/>
      </c>
      <c r="N262" s="4" t="str">
        <f t="shared" si="8"/>
        <v/>
      </c>
    </row>
    <row r="263" spans="12:14" x14ac:dyDescent="0.25">
      <c r="L263" s="22" t="str">
        <f>TRIM(RIGHT(SUBSTITUTE(Reference!CO263,"\",REPT(" ",100)),100))</f>
        <v/>
      </c>
      <c r="M263" s="22" t="str">
        <f t="shared" si="9"/>
        <v/>
      </c>
      <c r="N263" s="4" t="str">
        <f t="shared" si="8"/>
        <v/>
      </c>
    </row>
    <row r="264" spans="12:14" x14ac:dyDescent="0.25">
      <c r="L264" s="22" t="str">
        <f>TRIM(RIGHT(SUBSTITUTE(Reference!CO264,"\",REPT(" ",100)),100))</f>
        <v/>
      </c>
      <c r="M264" s="22" t="str">
        <f t="shared" si="9"/>
        <v/>
      </c>
      <c r="N264" s="4" t="str">
        <f t="shared" si="8"/>
        <v/>
      </c>
    </row>
    <row r="265" spans="12:14" x14ac:dyDescent="0.25">
      <c r="L265" s="22" t="str">
        <f>TRIM(RIGHT(SUBSTITUTE(Reference!CO265,"\",REPT(" ",100)),100))</f>
        <v/>
      </c>
      <c r="M265" s="22" t="str">
        <f t="shared" si="9"/>
        <v/>
      </c>
      <c r="N265" s="4" t="str">
        <f t="shared" si="8"/>
        <v/>
      </c>
    </row>
    <row r="266" spans="12:14" x14ac:dyDescent="0.25">
      <c r="L266" s="22" t="str">
        <f>TRIM(RIGHT(SUBSTITUTE(Reference!CO266,"\",REPT(" ",100)),100))</f>
        <v/>
      </c>
      <c r="M266" s="22" t="str">
        <f t="shared" si="9"/>
        <v/>
      </c>
      <c r="N266" s="4" t="str">
        <f t="shared" si="8"/>
        <v/>
      </c>
    </row>
    <row r="267" spans="12:14" x14ac:dyDescent="0.25">
      <c r="L267" s="22" t="str">
        <f>TRIM(RIGHT(SUBSTITUTE(Reference!CO267,"\",REPT(" ",100)),100))</f>
        <v/>
      </c>
      <c r="M267" s="22" t="str">
        <f t="shared" si="9"/>
        <v/>
      </c>
      <c r="N267" s="4" t="str">
        <f t="shared" si="8"/>
        <v/>
      </c>
    </row>
    <row r="268" spans="12:14" x14ac:dyDescent="0.25">
      <c r="L268" s="22" t="str">
        <f>TRIM(RIGHT(SUBSTITUTE(Reference!CO268,"\",REPT(" ",100)),100))</f>
        <v/>
      </c>
      <c r="M268" s="22" t="str">
        <f t="shared" si="9"/>
        <v/>
      </c>
      <c r="N268" s="4" t="str">
        <f t="shared" si="8"/>
        <v/>
      </c>
    </row>
    <row r="269" spans="12:14" x14ac:dyDescent="0.25">
      <c r="L269" s="22" t="str">
        <f>TRIM(RIGHT(SUBSTITUTE(Reference!CO269,"\",REPT(" ",100)),100))</f>
        <v/>
      </c>
      <c r="M269" s="22" t="str">
        <f t="shared" si="9"/>
        <v/>
      </c>
      <c r="N269" s="4" t="str">
        <f t="shared" si="8"/>
        <v/>
      </c>
    </row>
    <row r="270" spans="12:14" x14ac:dyDescent="0.25">
      <c r="L270" s="22" t="str">
        <f>TRIM(RIGHT(SUBSTITUTE(Reference!CO270,"\",REPT(" ",100)),100))</f>
        <v/>
      </c>
      <c r="M270" s="22" t="str">
        <f t="shared" si="9"/>
        <v/>
      </c>
      <c r="N270" s="4" t="str">
        <f t="shared" si="8"/>
        <v/>
      </c>
    </row>
    <row r="271" spans="12:14" x14ac:dyDescent="0.25">
      <c r="L271" s="22" t="str">
        <f>TRIM(RIGHT(SUBSTITUTE(Reference!CO271,"\",REPT(" ",100)),100))</f>
        <v/>
      </c>
      <c r="M271" s="22" t="str">
        <f t="shared" si="9"/>
        <v/>
      </c>
      <c r="N271" s="4" t="str">
        <f t="shared" si="8"/>
        <v/>
      </c>
    </row>
    <row r="272" spans="12:14" x14ac:dyDescent="0.25">
      <c r="L272" s="22" t="str">
        <f>TRIM(RIGHT(SUBSTITUTE(Reference!CO272,"\",REPT(" ",100)),100))</f>
        <v/>
      </c>
      <c r="M272" s="22" t="str">
        <f t="shared" si="9"/>
        <v/>
      </c>
      <c r="N272" s="4" t="str">
        <f t="shared" si="8"/>
        <v/>
      </c>
    </row>
    <row r="273" spans="12:14" x14ac:dyDescent="0.25">
      <c r="L273" s="22" t="str">
        <f>TRIM(RIGHT(SUBSTITUTE(Reference!CO273,"\",REPT(" ",100)),100))</f>
        <v/>
      </c>
      <c r="M273" s="22" t="str">
        <f t="shared" si="9"/>
        <v/>
      </c>
      <c r="N273" s="4" t="str">
        <f t="shared" si="8"/>
        <v/>
      </c>
    </row>
    <row r="274" spans="12:14" x14ac:dyDescent="0.25">
      <c r="L274" s="22" t="str">
        <f>TRIM(RIGHT(SUBSTITUTE(Reference!CO274,"\",REPT(" ",100)),100))</f>
        <v/>
      </c>
      <c r="M274" s="22" t="str">
        <f t="shared" si="9"/>
        <v/>
      </c>
      <c r="N274" s="4" t="str">
        <f t="shared" si="8"/>
        <v/>
      </c>
    </row>
    <row r="275" spans="12:14" x14ac:dyDescent="0.25">
      <c r="L275" s="22" t="str">
        <f>TRIM(RIGHT(SUBSTITUTE(Reference!CO275,"\",REPT(" ",100)),100))</f>
        <v/>
      </c>
      <c r="M275" s="22" t="str">
        <f t="shared" si="9"/>
        <v/>
      </c>
      <c r="N275" s="4" t="str">
        <f t="shared" si="8"/>
        <v/>
      </c>
    </row>
    <row r="276" spans="12:14" x14ac:dyDescent="0.25">
      <c r="L276" s="22" t="str">
        <f>TRIM(RIGHT(SUBSTITUTE(Reference!CO276,"\",REPT(" ",100)),100))</f>
        <v/>
      </c>
      <c r="M276" s="22" t="str">
        <f t="shared" si="9"/>
        <v/>
      </c>
      <c r="N276" s="4" t="str">
        <f t="shared" si="8"/>
        <v/>
      </c>
    </row>
    <row r="277" spans="12:14" x14ac:dyDescent="0.25">
      <c r="L277" s="22" t="str">
        <f>TRIM(RIGHT(SUBSTITUTE(Reference!CO277,"\",REPT(" ",100)),100))</f>
        <v/>
      </c>
      <c r="M277" s="22" t="str">
        <f t="shared" si="9"/>
        <v/>
      </c>
      <c r="N277" s="4" t="str">
        <f t="shared" si="8"/>
        <v/>
      </c>
    </row>
    <row r="278" spans="12:14" x14ac:dyDescent="0.25">
      <c r="L278" s="22" t="str">
        <f>TRIM(RIGHT(SUBSTITUTE(Reference!CO278,"\",REPT(" ",100)),100))</f>
        <v/>
      </c>
      <c r="M278" s="22" t="str">
        <f t="shared" si="9"/>
        <v/>
      </c>
      <c r="N278" s="4" t="str">
        <f t="shared" si="8"/>
        <v/>
      </c>
    </row>
    <row r="279" spans="12:14" x14ac:dyDescent="0.25">
      <c r="L279" s="22" t="str">
        <f>TRIM(RIGHT(SUBSTITUTE(Reference!CO279,"\",REPT(" ",100)),100))</f>
        <v/>
      </c>
      <c r="M279" s="22" t="str">
        <f t="shared" si="9"/>
        <v/>
      </c>
      <c r="N279" s="4" t="str">
        <f t="shared" si="8"/>
        <v/>
      </c>
    </row>
    <row r="280" spans="12:14" x14ac:dyDescent="0.25">
      <c r="L280" s="22" t="str">
        <f>TRIM(RIGHT(SUBSTITUTE(Reference!CO280,"\",REPT(" ",100)),100))</f>
        <v/>
      </c>
      <c r="M280" s="22" t="str">
        <f t="shared" si="9"/>
        <v/>
      </c>
      <c r="N280" s="4" t="str">
        <f t="shared" si="8"/>
        <v/>
      </c>
    </row>
    <row r="281" spans="12:14" x14ac:dyDescent="0.25">
      <c r="L281" s="22" t="str">
        <f>TRIM(RIGHT(SUBSTITUTE(Reference!CO281,"\",REPT(" ",100)),100))</f>
        <v/>
      </c>
      <c r="M281" s="22" t="str">
        <f t="shared" si="9"/>
        <v/>
      </c>
      <c r="N281" s="4" t="str">
        <f t="shared" si="8"/>
        <v/>
      </c>
    </row>
    <row r="282" spans="12:14" x14ac:dyDescent="0.25">
      <c r="L282" s="22" t="str">
        <f>TRIM(RIGHT(SUBSTITUTE(Reference!CO282,"\",REPT(" ",100)),100))</f>
        <v/>
      </c>
      <c r="M282" s="22" t="str">
        <f t="shared" si="9"/>
        <v/>
      </c>
      <c r="N282" s="4" t="str">
        <f t="shared" si="8"/>
        <v/>
      </c>
    </row>
    <row r="283" spans="12:14" x14ac:dyDescent="0.25">
      <c r="L283" s="22" t="str">
        <f>TRIM(RIGHT(SUBSTITUTE(Reference!CO283,"\",REPT(" ",100)),100))</f>
        <v/>
      </c>
      <c r="M283" s="22" t="str">
        <f t="shared" si="9"/>
        <v/>
      </c>
      <c r="N283" s="4" t="str">
        <f t="shared" si="8"/>
        <v/>
      </c>
    </row>
    <row r="284" spans="12:14" x14ac:dyDescent="0.25">
      <c r="L284" s="22" t="str">
        <f>TRIM(RIGHT(SUBSTITUTE(Reference!CO284,"\",REPT(" ",100)),100))</f>
        <v/>
      </c>
      <c r="M284" s="22" t="str">
        <f t="shared" si="9"/>
        <v/>
      </c>
      <c r="N284" s="4" t="str">
        <f t="shared" si="8"/>
        <v/>
      </c>
    </row>
    <row r="285" spans="12:14" x14ac:dyDescent="0.25">
      <c r="L285" s="22" t="str">
        <f>TRIM(RIGHT(SUBSTITUTE(Reference!CO285,"\",REPT(" ",100)),100))</f>
        <v/>
      </c>
      <c r="M285" s="22" t="str">
        <f t="shared" si="9"/>
        <v/>
      </c>
      <c r="N285" s="4" t="str">
        <f t="shared" si="8"/>
        <v/>
      </c>
    </row>
    <row r="286" spans="12:14" x14ac:dyDescent="0.25">
      <c r="L286" s="22" t="str">
        <f>TRIM(RIGHT(SUBSTITUTE(Reference!CO286,"\",REPT(" ",100)),100))</f>
        <v/>
      </c>
      <c r="M286" s="22" t="str">
        <f t="shared" si="9"/>
        <v/>
      </c>
      <c r="N286" s="4" t="str">
        <f t="shared" si="8"/>
        <v/>
      </c>
    </row>
    <row r="287" spans="12:14" x14ac:dyDescent="0.25">
      <c r="L287" s="22" t="str">
        <f>TRIM(RIGHT(SUBSTITUTE(Reference!CO287,"\",REPT(" ",100)),100))</f>
        <v/>
      </c>
      <c r="M287" s="22" t="str">
        <f t="shared" si="9"/>
        <v/>
      </c>
      <c r="N287" s="4" t="str">
        <f t="shared" si="8"/>
        <v/>
      </c>
    </row>
    <row r="288" spans="12:14" x14ac:dyDescent="0.25">
      <c r="L288" s="22" t="str">
        <f>TRIM(RIGHT(SUBSTITUTE(Reference!CO288,"\",REPT(" ",100)),100))</f>
        <v/>
      </c>
      <c r="M288" s="22" t="str">
        <f t="shared" si="9"/>
        <v/>
      </c>
      <c r="N288" s="4" t="str">
        <f t="shared" si="8"/>
        <v/>
      </c>
    </row>
    <row r="289" spans="12:14" x14ac:dyDescent="0.25">
      <c r="L289" s="22" t="str">
        <f>TRIM(RIGHT(SUBSTITUTE(Reference!CO289,"\",REPT(" ",100)),100))</f>
        <v/>
      </c>
      <c r="M289" s="22" t="str">
        <f t="shared" si="9"/>
        <v/>
      </c>
      <c r="N289" s="4" t="str">
        <f t="shared" si="8"/>
        <v/>
      </c>
    </row>
    <row r="290" spans="12:14" x14ac:dyDescent="0.25">
      <c r="L290" s="22" t="str">
        <f>TRIM(RIGHT(SUBSTITUTE(Reference!CO290,"\",REPT(" ",100)),100))</f>
        <v/>
      </c>
      <c r="M290" s="22" t="str">
        <f t="shared" si="9"/>
        <v/>
      </c>
      <c r="N290" s="4" t="str">
        <f t="shared" si="8"/>
        <v/>
      </c>
    </row>
    <row r="291" spans="12:14" x14ac:dyDescent="0.25">
      <c r="L291" s="22" t="str">
        <f>TRIM(RIGHT(SUBSTITUTE(Reference!CO291,"\",REPT(" ",100)),100))</f>
        <v/>
      </c>
      <c r="M291" s="22" t="str">
        <f t="shared" si="9"/>
        <v/>
      </c>
      <c r="N291" s="4" t="str">
        <f t="shared" si="8"/>
        <v/>
      </c>
    </row>
    <row r="292" spans="12:14" x14ac:dyDescent="0.25">
      <c r="L292" s="22" t="str">
        <f>TRIM(RIGHT(SUBSTITUTE(Reference!CO292,"\",REPT(" ",100)),100))</f>
        <v/>
      </c>
      <c r="M292" s="22" t="str">
        <f t="shared" si="9"/>
        <v/>
      </c>
      <c r="N292" s="4" t="str">
        <f t="shared" si="8"/>
        <v/>
      </c>
    </row>
    <row r="293" spans="12:14" x14ac:dyDescent="0.25">
      <c r="L293" s="22" t="str">
        <f>TRIM(RIGHT(SUBSTITUTE(Reference!CO293,"\",REPT(" ",100)),100))</f>
        <v/>
      </c>
      <c r="M293" s="22" t="str">
        <f t="shared" si="9"/>
        <v/>
      </c>
      <c r="N293" s="4" t="str">
        <f t="shared" si="8"/>
        <v/>
      </c>
    </row>
    <row r="294" spans="12:14" x14ac:dyDescent="0.25">
      <c r="L294" s="22" t="str">
        <f>TRIM(RIGHT(SUBSTITUTE(Reference!CO294,"\",REPT(" ",100)),100))</f>
        <v/>
      </c>
      <c r="M294" s="22" t="str">
        <f t="shared" si="9"/>
        <v/>
      </c>
      <c r="N294" s="4" t="str">
        <f t="shared" si="8"/>
        <v/>
      </c>
    </row>
    <row r="295" spans="12:14" x14ac:dyDescent="0.25">
      <c r="L295" s="22" t="str">
        <f>TRIM(RIGHT(SUBSTITUTE(Reference!CO295,"\",REPT(" ",100)),100))</f>
        <v/>
      </c>
      <c r="M295" s="22" t="str">
        <f t="shared" si="9"/>
        <v/>
      </c>
      <c r="N295" s="4" t="str">
        <f t="shared" si="8"/>
        <v/>
      </c>
    </row>
    <row r="296" spans="12:14" x14ac:dyDescent="0.25">
      <c r="L296" s="22" t="str">
        <f>TRIM(RIGHT(SUBSTITUTE(Reference!CO296,"\",REPT(" ",100)),100))</f>
        <v/>
      </c>
      <c r="M296" s="22" t="str">
        <f t="shared" si="9"/>
        <v/>
      </c>
      <c r="N296" s="4" t="str">
        <f t="shared" si="8"/>
        <v/>
      </c>
    </row>
    <row r="297" spans="12:14" x14ac:dyDescent="0.25">
      <c r="L297" s="22" t="str">
        <f>TRIM(RIGHT(SUBSTITUTE(Reference!CO297,"\",REPT(" ",100)),100))</f>
        <v/>
      </c>
      <c r="M297" s="22" t="str">
        <f t="shared" si="9"/>
        <v/>
      </c>
      <c r="N297" s="4" t="str">
        <f t="shared" si="8"/>
        <v/>
      </c>
    </row>
    <row r="298" spans="12:14" x14ac:dyDescent="0.25">
      <c r="L298" s="22" t="str">
        <f>TRIM(RIGHT(SUBSTITUTE(Reference!CO298,"\",REPT(" ",100)),100))</f>
        <v/>
      </c>
      <c r="M298" s="22" t="str">
        <f t="shared" si="9"/>
        <v/>
      </c>
      <c r="N298" s="4" t="str">
        <f t="shared" si="8"/>
        <v/>
      </c>
    </row>
    <row r="299" spans="12:14" x14ac:dyDescent="0.25">
      <c r="L299" s="22" t="str">
        <f>TRIM(RIGHT(SUBSTITUTE(Reference!CO299,"\",REPT(" ",100)),100))</f>
        <v/>
      </c>
      <c r="M299" s="22" t="str">
        <f t="shared" si="9"/>
        <v/>
      </c>
      <c r="N299" s="4" t="str">
        <f t="shared" si="8"/>
        <v/>
      </c>
    </row>
    <row r="300" spans="12:14" x14ac:dyDescent="0.25">
      <c r="L300" s="22" t="str">
        <f>TRIM(RIGHT(SUBSTITUTE(Reference!CO300,"\",REPT(" ",100)),100))</f>
        <v/>
      </c>
      <c r="M300" s="22" t="str">
        <f t="shared" si="9"/>
        <v/>
      </c>
      <c r="N300" s="4" t="str">
        <f t="shared" si="8"/>
        <v/>
      </c>
    </row>
    <row r="301" spans="12:14" x14ac:dyDescent="0.25">
      <c r="L301" s="22" t="str">
        <f>TRIM(RIGHT(SUBSTITUTE(Reference!CO301,"\",REPT(" ",100)),100))</f>
        <v/>
      </c>
      <c r="M301" s="22" t="str">
        <f t="shared" si="9"/>
        <v/>
      </c>
      <c r="N301" s="4" t="str">
        <f t="shared" si="8"/>
        <v/>
      </c>
    </row>
    <row r="302" spans="12:14" x14ac:dyDescent="0.25">
      <c r="L302" s="22" t="str">
        <f>TRIM(RIGHT(SUBSTITUTE(Reference!CO302,"\",REPT(" ",100)),100))</f>
        <v/>
      </c>
      <c r="M302" s="22" t="str">
        <f t="shared" si="9"/>
        <v/>
      </c>
      <c r="N302" s="4" t="str">
        <f t="shared" si="8"/>
        <v/>
      </c>
    </row>
    <row r="303" spans="12:14" x14ac:dyDescent="0.25">
      <c r="L303" s="22" t="str">
        <f>TRIM(RIGHT(SUBSTITUTE(Reference!CO303,"\",REPT(" ",100)),100))</f>
        <v/>
      </c>
      <c r="M303" s="22" t="str">
        <f t="shared" si="9"/>
        <v/>
      </c>
      <c r="N303" s="4" t="str">
        <f t="shared" si="8"/>
        <v/>
      </c>
    </row>
    <row r="304" spans="12:14" x14ac:dyDescent="0.25">
      <c r="L304" s="22" t="str">
        <f>TRIM(RIGHT(SUBSTITUTE(Reference!CO304,"\",REPT(" ",100)),100))</f>
        <v/>
      </c>
      <c r="M304" s="22" t="str">
        <f t="shared" si="9"/>
        <v/>
      </c>
      <c r="N304" s="4" t="str">
        <f t="shared" si="8"/>
        <v/>
      </c>
    </row>
    <row r="305" spans="12:14" x14ac:dyDescent="0.25">
      <c r="L305" s="22" t="str">
        <f>TRIM(RIGHT(SUBSTITUTE(Reference!CO305,"\",REPT(" ",100)),100))</f>
        <v/>
      </c>
      <c r="M305" s="22" t="str">
        <f t="shared" si="9"/>
        <v/>
      </c>
      <c r="N305" s="4" t="str">
        <f t="shared" si="8"/>
        <v/>
      </c>
    </row>
    <row r="306" spans="12:14" x14ac:dyDescent="0.25">
      <c r="L306" s="22" t="str">
        <f>TRIM(RIGHT(SUBSTITUTE(Reference!CO306,"\",REPT(" ",100)),100))</f>
        <v/>
      </c>
      <c r="M306" s="22" t="str">
        <f t="shared" si="9"/>
        <v/>
      </c>
      <c r="N306" s="4" t="str">
        <f t="shared" si="8"/>
        <v/>
      </c>
    </row>
    <row r="307" spans="12:14" x14ac:dyDescent="0.25">
      <c r="L307" s="22" t="str">
        <f>TRIM(RIGHT(SUBSTITUTE(Reference!CO307,"\",REPT(" ",100)),100))</f>
        <v/>
      </c>
      <c r="M307" s="22" t="str">
        <f t="shared" si="9"/>
        <v/>
      </c>
      <c r="N307" s="4" t="str">
        <f t="shared" si="8"/>
        <v/>
      </c>
    </row>
    <row r="308" spans="12:14" x14ac:dyDescent="0.25">
      <c r="L308" s="22" t="str">
        <f>TRIM(RIGHT(SUBSTITUTE(Reference!CO308,"\",REPT(" ",100)),100))</f>
        <v/>
      </c>
      <c r="M308" s="22" t="str">
        <f t="shared" si="9"/>
        <v/>
      </c>
      <c r="N308" s="4" t="str">
        <f t="shared" si="8"/>
        <v/>
      </c>
    </row>
    <row r="309" spans="12:14" x14ac:dyDescent="0.25">
      <c r="L309" s="22" t="str">
        <f>TRIM(RIGHT(SUBSTITUTE(Reference!CO309,"\",REPT(" ",100)),100))</f>
        <v/>
      </c>
      <c r="M309" s="22" t="str">
        <f t="shared" si="9"/>
        <v/>
      </c>
      <c r="N309" s="4" t="str">
        <f t="shared" si="8"/>
        <v/>
      </c>
    </row>
    <row r="310" spans="12:14" x14ac:dyDescent="0.25">
      <c r="L310" s="22" t="str">
        <f>TRIM(RIGHT(SUBSTITUTE(Reference!CO310,"\",REPT(" ",100)),100))</f>
        <v/>
      </c>
      <c r="M310" s="22" t="str">
        <f t="shared" si="9"/>
        <v/>
      </c>
      <c r="N310" s="4" t="str">
        <f t="shared" si="8"/>
        <v/>
      </c>
    </row>
    <row r="311" spans="12:14" x14ac:dyDescent="0.25">
      <c r="L311" s="22" t="str">
        <f>TRIM(RIGHT(SUBSTITUTE(Reference!CO311,"\",REPT(" ",100)),100))</f>
        <v/>
      </c>
      <c r="M311" s="22" t="str">
        <f t="shared" si="9"/>
        <v/>
      </c>
      <c r="N311" s="4" t="str">
        <f t="shared" si="8"/>
        <v/>
      </c>
    </row>
    <row r="312" spans="12:14" x14ac:dyDescent="0.25">
      <c r="L312" s="22" t="str">
        <f>TRIM(RIGHT(SUBSTITUTE(Reference!CO312,"\",REPT(" ",100)),100))</f>
        <v/>
      </c>
      <c r="M312" s="22" t="str">
        <f t="shared" si="9"/>
        <v/>
      </c>
      <c r="N312" s="4" t="str">
        <f t="shared" si="8"/>
        <v/>
      </c>
    </row>
    <row r="313" spans="12:14" x14ac:dyDescent="0.25">
      <c r="L313" s="22" t="str">
        <f>TRIM(RIGHT(SUBSTITUTE(Reference!CO313,"\",REPT(" ",100)),100))</f>
        <v/>
      </c>
      <c r="M313" s="22" t="str">
        <f t="shared" si="9"/>
        <v/>
      </c>
      <c r="N313" s="4" t="str">
        <f t="shared" si="8"/>
        <v/>
      </c>
    </row>
    <row r="314" spans="12:14" x14ac:dyDescent="0.25">
      <c r="L314" s="22" t="str">
        <f>TRIM(RIGHT(SUBSTITUTE(Reference!CO314,"\",REPT(" ",100)),100))</f>
        <v/>
      </c>
      <c r="M314" s="22" t="str">
        <f t="shared" si="9"/>
        <v/>
      </c>
      <c r="N314" s="4" t="str">
        <f t="shared" si="8"/>
        <v/>
      </c>
    </row>
    <row r="315" spans="12:14" x14ac:dyDescent="0.25">
      <c r="L315" s="22" t="str">
        <f>TRIM(RIGHT(SUBSTITUTE(Reference!CO315,"\",REPT(" ",100)),100))</f>
        <v/>
      </c>
      <c r="M315" s="22" t="str">
        <f t="shared" si="9"/>
        <v/>
      </c>
      <c r="N315" s="4" t="str">
        <f t="shared" si="8"/>
        <v/>
      </c>
    </row>
    <row r="316" spans="12:14" x14ac:dyDescent="0.25">
      <c r="L316" s="22" t="str">
        <f>TRIM(RIGHT(SUBSTITUTE(Reference!CO316,"\",REPT(" ",100)),100))</f>
        <v/>
      </c>
      <c r="M316" s="22" t="str">
        <f t="shared" si="9"/>
        <v/>
      </c>
      <c r="N316" s="4" t="str">
        <f t="shared" si="8"/>
        <v/>
      </c>
    </row>
    <row r="317" spans="12:14" x14ac:dyDescent="0.25">
      <c r="L317" s="22" t="str">
        <f>TRIM(RIGHT(SUBSTITUTE(Reference!CO317,"\",REPT(" ",100)),100))</f>
        <v/>
      </c>
      <c r="M317" s="22" t="str">
        <f t="shared" si="9"/>
        <v/>
      </c>
      <c r="N317" s="4" t="str">
        <f t="shared" si="8"/>
        <v/>
      </c>
    </row>
    <row r="318" spans="12:14" x14ac:dyDescent="0.25">
      <c r="L318" s="22" t="str">
        <f>TRIM(RIGHT(SUBSTITUTE(Reference!CO318,"\",REPT(" ",100)),100))</f>
        <v/>
      </c>
      <c r="M318" s="22" t="str">
        <f t="shared" si="9"/>
        <v/>
      </c>
      <c r="N318" s="4" t="str">
        <f t="shared" si="8"/>
        <v/>
      </c>
    </row>
    <row r="319" spans="12:14" x14ac:dyDescent="0.25">
      <c r="L319" s="22" t="str">
        <f>TRIM(RIGHT(SUBSTITUTE(Reference!CO319,"\",REPT(" ",100)),100))</f>
        <v/>
      </c>
      <c r="M319" s="22" t="str">
        <f t="shared" si="9"/>
        <v/>
      </c>
      <c r="N319" s="4" t="str">
        <f t="shared" si="8"/>
        <v/>
      </c>
    </row>
    <row r="320" spans="12:14" x14ac:dyDescent="0.25">
      <c r="L320" s="22" t="str">
        <f>TRIM(RIGHT(SUBSTITUTE(Reference!CO320,"\",REPT(" ",100)),100))</f>
        <v/>
      </c>
      <c r="M320" s="22" t="str">
        <f t="shared" si="9"/>
        <v/>
      </c>
      <c r="N320" s="4" t="str">
        <f t="shared" si="8"/>
        <v/>
      </c>
    </row>
    <row r="321" spans="12:14" x14ac:dyDescent="0.25">
      <c r="L321" s="22" t="str">
        <f>TRIM(RIGHT(SUBSTITUTE(Reference!CO321,"\",REPT(" ",100)),100))</f>
        <v/>
      </c>
      <c r="M321" s="22" t="str">
        <f t="shared" si="9"/>
        <v/>
      </c>
      <c r="N321" s="4" t="str">
        <f t="shared" si="8"/>
        <v/>
      </c>
    </row>
    <row r="322" spans="12:14" x14ac:dyDescent="0.25">
      <c r="L322" s="22" t="str">
        <f>TRIM(RIGHT(SUBSTITUTE(Reference!CO322,"\",REPT(" ",100)),100))</f>
        <v/>
      </c>
      <c r="M322" s="22" t="str">
        <f t="shared" si="9"/>
        <v/>
      </c>
      <c r="N322" s="4" t="str">
        <f t="shared" si="8"/>
        <v/>
      </c>
    </row>
    <row r="323" spans="12:14" x14ac:dyDescent="0.25">
      <c r="L323" s="22" t="str">
        <f>TRIM(RIGHT(SUBSTITUTE(Reference!CO323,"\",REPT(" ",100)),100))</f>
        <v/>
      </c>
      <c r="M323" s="22" t="str">
        <f t="shared" si="9"/>
        <v/>
      </c>
      <c r="N323" s="4" t="str">
        <f t="shared" si="8"/>
        <v/>
      </c>
    </row>
    <row r="324" spans="12:14" x14ac:dyDescent="0.25">
      <c r="L324" s="22" t="str">
        <f>TRIM(RIGHT(SUBSTITUTE(Reference!CO324,"\",REPT(" ",100)),100))</f>
        <v/>
      </c>
      <c r="M324" s="22" t="str">
        <f t="shared" si="9"/>
        <v/>
      </c>
      <c r="N324" s="4" t="str">
        <f t="shared" ref="N324:N387" si="10">IF(LEFT(RIGHT(M324,2),1)&lt;&gt;"/",RIGHT(M324,6),INDEX(CandidateFileArray,MATCH(RIGHT(M324,8),CandidateFileList,0),2))</f>
        <v/>
      </c>
    </row>
    <row r="325" spans="12:14" x14ac:dyDescent="0.25">
      <c r="L325" s="22" t="str">
        <f>TRIM(RIGHT(SUBSTITUTE(Reference!CO325,"\",REPT(" ",100)),100))</f>
        <v/>
      </c>
      <c r="M325" s="22" t="str">
        <f t="shared" ref="M325:M388" si="11">TRIM(LEFT(SUBSTITUTE(L325,".",REPT(" ",100)),100))</f>
        <v/>
      </c>
      <c r="N325" s="4" t="str">
        <f t="shared" si="10"/>
        <v/>
      </c>
    </row>
    <row r="326" spans="12:14" x14ac:dyDescent="0.25">
      <c r="L326" s="22" t="str">
        <f>TRIM(RIGHT(SUBSTITUTE(Reference!CO326,"\",REPT(" ",100)),100))</f>
        <v/>
      </c>
      <c r="M326" s="22" t="str">
        <f t="shared" si="11"/>
        <v/>
      </c>
      <c r="N326" s="4" t="str">
        <f t="shared" si="10"/>
        <v/>
      </c>
    </row>
    <row r="327" spans="12:14" x14ac:dyDescent="0.25">
      <c r="L327" s="22" t="str">
        <f>TRIM(RIGHT(SUBSTITUTE(Reference!CO327,"\",REPT(" ",100)),100))</f>
        <v/>
      </c>
      <c r="M327" s="22" t="str">
        <f t="shared" si="11"/>
        <v/>
      </c>
      <c r="N327" s="4" t="str">
        <f t="shared" si="10"/>
        <v/>
      </c>
    </row>
    <row r="328" spans="12:14" x14ac:dyDescent="0.25">
      <c r="L328" s="22" t="str">
        <f>TRIM(RIGHT(SUBSTITUTE(Reference!CO328,"\",REPT(" ",100)),100))</f>
        <v/>
      </c>
      <c r="M328" s="22" t="str">
        <f t="shared" si="11"/>
        <v/>
      </c>
      <c r="N328" s="4" t="str">
        <f t="shared" si="10"/>
        <v/>
      </c>
    </row>
    <row r="329" spans="12:14" x14ac:dyDescent="0.25">
      <c r="L329" s="22" t="str">
        <f>TRIM(RIGHT(SUBSTITUTE(Reference!CO329,"\",REPT(" ",100)),100))</f>
        <v/>
      </c>
      <c r="M329" s="22" t="str">
        <f t="shared" si="11"/>
        <v/>
      </c>
      <c r="N329" s="4" t="str">
        <f t="shared" si="10"/>
        <v/>
      </c>
    </row>
    <row r="330" spans="12:14" x14ac:dyDescent="0.25">
      <c r="L330" s="22" t="str">
        <f>TRIM(RIGHT(SUBSTITUTE(Reference!CO330,"\",REPT(" ",100)),100))</f>
        <v/>
      </c>
      <c r="M330" s="22" t="str">
        <f t="shared" si="11"/>
        <v/>
      </c>
      <c r="N330" s="4" t="str">
        <f t="shared" si="10"/>
        <v/>
      </c>
    </row>
    <row r="331" spans="12:14" x14ac:dyDescent="0.25">
      <c r="L331" s="22" t="str">
        <f>TRIM(RIGHT(SUBSTITUTE(Reference!CO331,"\",REPT(" ",100)),100))</f>
        <v/>
      </c>
      <c r="M331" s="22" t="str">
        <f t="shared" si="11"/>
        <v/>
      </c>
      <c r="N331" s="4" t="str">
        <f t="shared" si="10"/>
        <v/>
      </c>
    </row>
    <row r="332" spans="12:14" x14ac:dyDescent="0.25">
      <c r="L332" s="22" t="str">
        <f>TRIM(RIGHT(SUBSTITUTE(Reference!CO332,"\",REPT(" ",100)),100))</f>
        <v/>
      </c>
      <c r="M332" s="22" t="str">
        <f t="shared" si="11"/>
        <v/>
      </c>
      <c r="N332" s="4" t="str">
        <f t="shared" si="10"/>
        <v/>
      </c>
    </row>
    <row r="333" spans="12:14" x14ac:dyDescent="0.25">
      <c r="L333" s="22" t="str">
        <f>TRIM(RIGHT(SUBSTITUTE(Reference!CO333,"\",REPT(" ",100)),100))</f>
        <v/>
      </c>
      <c r="M333" s="22" t="str">
        <f t="shared" si="11"/>
        <v/>
      </c>
      <c r="N333" s="4" t="str">
        <f t="shared" si="10"/>
        <v/>
      </c>
    </row>
    <row r="334" spans="12:14" x14ac:dyDescent="0.25">
      <c r="L334" s="22" t="str">
        <f>TRIM(RIGHT(SUBSTITUTE(Reference!CO334,"\",REPT(" ",100)),100))</f>
        <v/>
      </c>
      <c r="M334" s="22" t="str">
        <f t="shared" si="11"/>
        <v/>
      </c>
      <c r="N334" s="4" t="str">
        <f t="shared" si="10"/>
        <v/>
      </c>
    </row>
    <row r="335" spans="12:14" x14ac:dyDescent="0.25">
      <c r="L335" s="22" t="str">
        <f>TRIM(RIGHT(SUBSTITUTE(Reference!CO335,"\",REPT(" ",100)),100))</f>
        <v/>
      </c>
      <c r="M335" s="22" t="str">
        <f t="shared" si="11"/>
        <v/>
      </c>
      <c r="N335" s="4" t="str">
        <f t="shared" si="10"/>
        <v/>
      </c>
    </row>
    <row r="336" spans="12:14" x14ac:dyDescent="0.25">
      <c r="L336" s="22" t="str">
        <f>TRIM(RIGHT(SUBSTITUTE(Reference!CO336,"\",REPT(" ",100)),100))</f>
        <v/>
      </c>
      <c r="M336" s="22" t="str">
        <f t="shared" si="11"/>
        <v/>
      </c>
      <c r="N336" s="4" t="str">
        <f t="shared" si="10"/>
        <v/>
      </c>
    </row>
    <row r="337" spans="12:14" x14ac:dyDescent="0.25">
      <c r="L337" s="22" t="str">
        <f>TRIM(RIGHT(SUBSTITUTE(Reference!CO337,"\",REPT(" ",100)),100))</f>
        <v/>
      </c>
      <c r="M337" s="22" t="str">
        <f t="shared" si="11"/>
        <v/>
      </c>
      <c r="N337" s="4" t="str">
        <f t="shared" si="10"/>
        <v/>
      </c>
    </row>
    <row r="338" spans="12:14" x14ac:dyDescent="0.25">
      <c r="L338" s="22" t="str">
        <f>TRIM(RIGHT(SUBSTITUTE(Reference!CO338,"\",REPT(" ",100)),100))</f>
        <v/>
      </c>
      <c r="M338" s="22" t="str">
        <f t="shared" si="11"/>
        <v/>
      </c>
      <c r="N338" s="4" t="str">
        <f t="shared" si="10"/>
        <v/>
      </c>
    </row>
    <row r="339" spans="12:14" x14ac:dyDescent="0.25">
      <c r="L339" s="22" t="str">
        <f>TRIM(RIGHT(SUBSTITUTE(Reference!CO339,"\",REPT(" ",100)),100))</f>
        <v/>
      </c>
      <c r="M339" s="22" t="str">
        <f t="shared" si="11"/>
        <v/>
      </c>
      <c r="N339" s="4" t="str">
        <f t="shared" si="10"/>
        <v/>
      </c>
    </row>
    <row r="340" spans="12:14" x14ac:dyDescent="0.25">
      <c r="L340" s="22" t="str">
        <f>TRIM(RIGHT(SUBSTITUTE(Reference!CO340,"\",REPT(" ",100)),100))</f>
        <v/>
      </c>
      <c r="M340" s="22" t="str">
        <f t="shared" si="11"/>
        <v/>
      </c>
      <c r="N340" s="4" t="str">
        <f t="shared" si="10"/>
        <v/>
      </c>
    </row>
    <row r="341" spans="12:14" x14ac:dyDescent="0.25">
      <c r="L341" s="22" t="str">
        <f>TRIM(RIGHT(SUBSTITUTE(Reference!CO341,"\",REPT(" ",100)),100))</f>
        <v/>
      </c>
      <c r="M341" s="22" t="str">
        <f t="shared" si="11"/>
        <v/>
      </c>
      <c r="N341" s="4" t="str">
        <f t="shared" si="10"/>
        <v/>
      </c>
    </row>
    <row r="342" spans="12:14" x14ac:dyDescent="0.25">
      <c r="L342" s="22" t="str">
        <f>TRIM(RIGHT(SUBSTITUTE(Reference!CO342,"\",REPT(" ",100)),100))</f>
        <v/>
      </c>
      <c r="M342" s="22" t="str">
        <f t="shared" si="11"/>
        <v/>
      </c>
      <c r="N342" s="4" t="str">
        <f t="shared" si="10"/>
        <v/>
      </c>
    </row>
    <row r="343" spans="12:14" x14ac:dyDescent="0.25">
      <c r="L343" s="22" t="str">
        <f>TRIM(RIGHT(SUBSTITUTE(Reference!CO343,"\",REPT(" ",100)),100))</f>
        <v/>
      </c>
      <c r="M343" s="22" t="str">
        <f t="shared" si="11"/>
        <v/>
      </c>
      <c r="N343" s="4" t="str">
        <f t="shared" si="10"/>
        <v/>
      </c>
    </row>
    <row r="344" spans="12:14" x14ac:dyDescent="0.25">
      <c r="L344" s="22" t="str">
        <f>TRIM(RIGHT(SUBSTITUTE(Reference!CO344,"\",REPT(" ",100)),100))</f>
        <v/>
      </c>
      <c r="M344" s="22" t="str">
        <f t="shared" si="11"/>
        <v/>
      </c>
      <c r="N344" s="4" t="str">
        <f t="shared" si="10"/>
        <v/>
      </c>
    </row>
    <row r="345" spans="12:14" x14ac:dyDescent="0.25">
      <c r="L345" s="22" t="str">
        <f>TRIM(RIGHT(SUBSTITUTE(Reference!CO345,"\",REPT(" ",100)),100))</f>
        <v/>
      </c>
      <c r="M345" s="22" t="str">
        <f t="shared" si="11"/>
        <v/>
      </c>
      <c r="N345" s="4" t="str">
        <f t="shared" si="10"/>
        <v/>
      </c>
    </row>
    <row r="346" spans="12:14" x14ac:dyDescent="0.25">
      <c r="L346" s="22" t="str">
        <f>TRIM(RIGHT(SUBSTITUTE(Reference!CO346,"\",REPT(" ",100)),100))</f>
        <v/>
      </c>
      <c r="M346" s="22" t="str">
        <f t="shared" si="11"/>
        <v/>
      </c>
      <c r="N346" s="4" t="str">
        <f t="shared" si="10"/>
        <v/>
      </c>
    </row>
    <row r="347" spans="12:14" x14ac:dyDescent="0.25">
      <c r="L347" s="22" t="str">
        <f>TRIM(RIGHT(SUBSTITUTE(Reference!CO347,"\",REPT(" ",100)),100))</f>
        <v/>
      </c>
      <c r="M347" s="22" t="str">
        <f t="shared" si="11"/>
        <v/>
      </c>
      <c r="N347" s="4" t="str">
        <f t="shared" si="10"/>
        <v/>
      </c>
    </row>
    <row r="348" spans="12:14" x14ac:dyDescent="0.25">
      <c r="L348" s="22" t="str">
        <f>TRIM(RIGHT(SUBSTITUTE(Reference!CO348,"\",REPT(" ",100)),100))</f>
        <v/>
      </c>
      <c r="M348" s="22" t="str">
        <f t="shared" si="11"/>
        <v/>
      </c>
      <c r="N348" s="4" t="str">
        <f t="shared" si="10"/>
        <v/>
      </c>
    </row>
    <row r="349" spans="12:14" x14ac:dyDescent="0.25">
      <c r="L349" s="22" t="str">
        <f>TRIM(RIGHT(SUBSTITUTE(Reference!CO349,"\",REPT(" ",100)),100))</f>
        <v/>
      </c>
      <c r="M349" s="22" t="str">
        <f t="shared" si="11"/>
        <v/>
      </c>
      <c r="N349" s="4" t="str">
        <f t="shared" si="10"/>
        <v/>
      </c>
    </row>
    <row r="350" spans="12:14" x14ac:dyDescent="0.25">
      <c r="L350" s="22" t="str">
        <f>TRIM(RIGHT(SUBSTITUTE(Reference!CO350,"\",REPT(" ",100)),100))</f>
        <v/>
      </c>
      <c r="M350" s="22" t="str">
        <f t="shared" si="11"/>
        <v/>
      </c>
      <c r="N350" s="4" t="str">
        <f t="shared" si="10"/>
        <v/>
      </c>
    </row>
    <row r="351" spans="12:14" x14ac:dyDescent="0.25">
      <c r="L351" s="22" t="str">
        <f>TRIM(RIGHT(SUBSTITUTE(Reference!CO351,"\",REPT(" ",100)),100))</f>
        <v/>
      </c>
      <c r="M351" s="22" t="str">
        <f t="shared" si="11"/>
        <v/>
      </c>
      <c r="N351" s="4" t="str">
        <f t="shared" si="10"/>
        <v/>
      </c>
    </row>
    <row r="352" spans="12:14" x14ac:dyDescent="0.25">
      <c r="L352" s="22" t="str">
        <f>TRIM(RIGHT(SUBSTITUTE(Reference!CO352,"\",REPT(" ",100)),100))</f>
        <v/>
      </c>
      <c r="M352" s="22" t="str">
        <f t="shared" si="11"/>
        <v/>
      </c>
      <c r="N352" s="4" t="str">
        <f t="shared" si="10"/>
        <v/>
      </c>
    </row>
    <row r="353" spans="12:14" x14ac:dyDescent="0.25">
      <c r="L353" s="22" t="str">
        <f>TRIM(RIGHT(SUBSTITUTE(Reference!CO353,"\",REPT(" ",100)),100))</f>
        <v/>
      </c>
      <c r="M353" s="22" t="str">
        <f t="shared" si="11"/>
        <v/>
      </c>
      <c r="N353" s="4" t="str">
        <f t="shared" si="10"/>
        <v/>
      </c>
    </row>
    <row r="354" spans="12:14" x14ac:dyDescent="0.25">
      <c r="L354" s="22" t="str">
        <f>TRIM(RIGHT(SUBSTITUTE(Reference!CO354,"\",REPT(" ",100)),100))</f>
        <v/>
      </c>
      <c r="M354" s="22" t="str">
        <f t="shared" si="11"/>
        <v/>
      </c>
      <c r="N354" s="4" t="str">
        <f t="shared" si="10"/>
        <v/>
      </c>
    </row>
    <row r="355" spans="12:14" x14ac:dyDescent="0.25">
      <c r="L355" s="22" t="str">
        <f>TRIM(RIGHT(SUBSTITUTE(Reference!CO355,"\",REPT(" ",100)),100))</f>
        <v/>
      </c>
      <c r="M355" s="22" t="str">
        <f t="shared" si="11"/>
        <v/>
      </c>
      <c r="N355" s="4" t="str">
        <f t="shared" si="10"/>
        <v/>
      </c>
    </row>
    <row r="356" spans="12:14" x14ac:dyDescent="0.25">
      <c r="L356" s="22" t="str">
        <f>TRIM(RIGHT(SUBSTITUTE(Reference!CO356,"\",REPT(" ",100)),100))</f>
        <v/>
      </c>
      <c r="M356" s="22" t="str">
        <f t="shared" si="11"/>
        <v/>
      </c>
      <c r="N356" s="4" t="str">
        <f t="shared" si="10"/>
        <v/>
      </c>
    </row>
    <row r="357" spans="12:14" x14ac:dyDescent="0.25">
      <c r="L357" s="22" t="str">
        <f>TRIM(RIGHT(SUBSTITUTE(Reference!CO357,"\",REPT(" ",100)),100))</f>
        <v/>
      </c>
      <c r="M357" s="22" t="str">
        <f t="shared" si="11"/>
        <v/>
      </c>
      <c r="N357" s="4" t="str">
        <f t="shared" si="10"/>
        <v/>
      </c>
    </row>
    <row r="358" spans="12:14" x14ac:dyDescent="0.25">
      <c r="L358" s="22" t="str">
        <f>TRIM(RIGHT(SUBSTITUTE(Reference!CO358,"\",REPT(" ",100)),100))</f>
        <v/>
      </c>
      <c r="M358" s="22" t="str">
        <f t="shared" si="11"/>
        <v/>
      </c>
      <c r="N358" s="4" t="str">
        <f t="shared" si="10"/>
        <v/>
      </c>
    </row>
    <row r="359" spans="12:14" x14ac:dyDescent="0.25">
      <c r="L359" s="22" t="str">
        <f>TRIM(RIGHT(SUBSTITUTE(Reference!CO359,"\",REPT(" ",100)),100))</f>
        <v/>
      </c>
      <c r="M359" s="22" t="str">
        <f t="shared" si="11"/>
        <v/>
      </c>
      <c r="N359" s="4" t="str">
        <f t="shared" si="10"/>
        <v/>
      </c>
    </row>
    <row r="360" spans="12:14" x14ac:dyDescent="0.25">
      <c r="L360" s="22" t="str">
        <f>TRIM(RIGHT(SUBSTITUTE(Reference!CO360,"\",REPT(" ",100)),100))</f>
        <v/>
      </c>
      <c r="M360" s="22" t="str">
        <f t="shared" si="11"/>
        <v/>
      </c>
      <c r="N360" s="4" t="str">
        <f t="shared" si="10"/>
        <v/>
      </c>
    </row>
    <row r="361" spans="12:14" x14ac:dyDescent="0.25">
      <c r="L361" s="22" t="str">
        <f>TRIM(RIGHT(SUBSTITUTE(Reference!CO361,"\",REPT(" ",100)),100))</f>
        <v/>
      </c>
      <c r="M361" s="22" t="str">
        <f t="shared" si="11"/>
        <v/>
      </c>
      <c r="N361" s="4" t="str">
        <f t="shared" si="10"/>
        <v/>
      </c>
    </row>
    <row r="362" spans="12:14" x14ac:dyDescent="0.25">
      <c r="L362" s="22" t="str">
        <f>TRIM(RIGHT(SUBSTITUTE(Reference!CO362,"\",REPT(" ",100)),100))</f>
        <v/>
      </c>
      <c r="M362" s="22" t="str">
        <f t="shared" si="11"/>
        <v/>
      </c>
      <c r="N362" s="4" t="str">
        <f t="shared" si="10"/>
        <v/>
      </c>
    </row>
    <row r="363" spans="12:14" x14ac:dyDescent="0.25">
      <c r="L363" s="22" t="str">
        <f>TRIM(RIGHT(SUBSTITUTE(Reference!CO363,"\",REPT(" ",100)),100))</f>
        <v/>
      </c>
      <c r="M363" s="22" t="str">
        <f t="shared" si="11"/>
        <v/>
      </c>
      <c r="N363" s="4" t="str">
        <f t="shared" si="10"/>
        <v/>
      </c>
    </row>
    <row r="364" spans="12:14" x14ac:dyDescent="0.25">
      <c r="L364" s="22" t="str">
        <f>TRIM(RIGHT(SUBSTITUTE(Reference!CO364,"\",REPT(" ",100)),100))</f>
        <v/>
      </c>
      <c r="M364" s="22" t="str">
        <f t="shared" si="11"/>
        <v/>
      </c>
      <c r="N364" s="4" t="str">
        <f t="shared" si="10"/>
        <v/>
      </c>
    </row>
    <row r="365" spans="12:14" x14ac:dyDescent="0.25">
      <c r="L365" s="22" t="str">
        <f>TRIM(RIGHT(SUBSTITUTE(Reference!CO365,"\",REPT(" ",100)),100))</f>
        <v/>
      </c>
      <c r="M365" s="22" t="str">
        <f t="shared" si="11"/>
        <v/>
      </c>
      <c r="N365" s="4" t="str">
        <f t="shared" si="10"/>
        <v/>
      </c>
    </row>
    <row r="366" spans="12:14" x14ac:dyDescent="0.25">
      <c r="L366" s="22" t="str">
        <f>TRIM(RIGHT(SUBSTITUTE(Reference!CO366,"\",REPT(" ",100)),100))</f>
        <v/>
      </c>
      <c r="M366" s="22" t="str">
        <f t="shared" si="11"/>
        <v/>
      </c>
      <c r="N366" s="4" t="str">
        <f t="shared" si="10"/>
        <v/>
      </c>
    </row>
    <row r="367" spans="12:14" x14ac:dyDescent="0.25">
      <c r="L367" s="22" t="str">
        <f>TRIM(RIGHT(SUBSTITUTE(Reference!CO367,"\",REPT(" ",100)),100))</f>
        <v/>
      </c>
      <c r="M367" s="22" t="str">
        <f t="shared" si="11"/>
        <v/>
      </c>
      <c r="N367" s="4" t="str">
        <f t="shared" si="10"/>
        <v/>
      </c>
    </row>
    <row r="368" spans="12:14" x14ac:dyDescent="0.25">
      <c r="L368" s="22" t="str">
        <f>TRIM(RIGHT(SUBSTITUTE(Reference!CO368,"\",REPT(" ",100)),100))</f>
        <v/>
      </c>
      <c r="M368" s="22" t="str">
        <f t="shared" si="11"/>
        <v/>
      </c>
      <c r="N368" s="4" t="str">
        <f t="shared" si="10"/>
        <v/>
      </c>
    </row>
    <row r="369" spans="12:14" x14ac:dyDescent="0.25">
      <c r="L369" s="22" t="str">
        <f>TRIM(RIGHT(SUBSTITUTE(Reference!CO369,"\",REPT(" ",100)),100))</f>
        <v/>
      </c>
      <c r="M369" s="22" t="str">
        <f t="shared" si="11"/>
        <v/>
      </c>
      <c r="N369" s="4" t="str">
        <f t="shared" si="10"/>
        <v/>
      </c>
    </row>
    <row r="370" spans="12:14" x14ac:dyDescent="0.25">
      <c r="L370" s="22" t="str">
        <f>TRIM(RIGHT(SUBSTITUTE(Reference!CO370,"\",REPT(" ",100)),100))</f>
        <v/>
      </c>
      <c r="M370" s="22" t="str">
        <f t="shared" si="11"/>
        <v/>
      </c>
      <c r="N370" s="4" t="str">
        <f t="shared" si="10"/>
        <v/>
      </c>
    </row>
    <row r="371" spans="12:14" x14ac:dyDescent="0.25">
      <c r="L371" s="22" t="str">
        <f>TRIM(RIGHT(SUBSTITUTE(Reference!CO371,"\",REPT(" ",100)),100))</f>
        <v/>
      </c>
      <c r="M371" s="22" t="str">
        <f t="shared" si="11"/>
        <v/>
      </c>
      <c r="N371" s="4" t="str">
        <f t="shared" si="10"/>
        <v/>
      </c>
    </row>
    <row r="372" spans="12:14" x14ac:dyDescent="0.25">
      <c r="L372" s="22" t="str">
        <f>TRIM(RIGHT(SUBSTITUTE(Reference!CO372,"\",REPT(" ",100)),100))</f>
        <v/>
      </c>
      <c r="M372" s="22" t="str">
        <f t="shared" si="11"/>
        <v/>
      </c>
      <c r="N372" s="4" t="str">
        <f t="shared" si="10"/>
        <v/>
      </c>
    </row>
    <row r="373" spans="12:14" x14ac:dyDescent="0.25">
      <c r="L373" s="22" t="str">
        <f>TRIM(RIGHT(SUBSTITUTE(Reference!CO373,"\",REPT(" ",100)),100))</f>
        <v/>
      </c>
      <c r="M373" s="22" t="str">
        <f t="shared" si="11"/>
        <v/>
      </c>
      <c r="N373" s="4" t="str">
        <f t="shared" si="10"/>
        <v/>
      </c>
    </row>
    <row r="374" spans="12:14" x14ac:dyDescent="0.25">
      <c r="L374" s="22" t="str">
        <f>TRIM(RIGHT(SUBSTITUTE(Reference!CO374,"\",REPT(" ",100)),100))</f>
        <v/>
      </c>
      <c r="M374" s="22" t="str">
        <f t="shared" si="11"/>
        <v/>
      </c>
      <c r="N374" s="4" t="str">
        <f t="shared" si="10"/>
        <v/>
      </c>
    </row>
    <row r="375" spans="12:14" x14ac:dyDescent="0.25">
      <c r="L375" s="22" t="str">
        <f>TRIM(RIGHT(SUBSTITUTE(Reference!CO375,"\",REPT(" ",100)),100))</f>
        <v/>
      </c>
      <c r="M375" s="22" t="str">
        <f t="shared" si="11"/>
        <v/>
      </c>
      <c r="N375" s="4" t="str">
        <f t="shared" si="10"/>
        <v/>
      </c>
    </row>
    <row r="376" spans="12:14" x14ac:dyDescent="0.25">
      <c r="L376" s="22" t="str">
        <f>TRIM(RIGHT(SUBSTITUTE(Reference!CO376,"\",REPT(" ",100)),100))</f>
        <v/>
      </c>
      <c r="M376" s="22" t="str">
        <f t="shared" si="11"/>
        <v/>
      </c>
      <c r="N376" s="4" t="str">
        <f t="shared" si="10"/>
        <v/>
      </c>
    </row>
    <row r="377" spans="12:14" x14ac:dyDescent="0.25">
      <c r="L377" s="22" t="str">
        <f>TRIM(RIGHT(SUBSTITUTE(Reference!CO377,"\",REPT(" ",100)),100))</f>
        <v/>
      </c>
      <c r="M377" s="22" t="str">
        <f t="shared" si="11"/>
        <v/>
      </c>
      <c r="N377" s="4" t="str">
        <f t="shared" si="10"/>
        <v/>
      </c>
    </row>
    <row r="378" spans="12:14" x14ac:dyDescent="0.25">
      <c r="L378" s="22" t="str">
        <f>TRIM(RIGHT(SUBSTITUTE(Reference!CO378,"\",REPT(" ",100)),100))</f>
        <v/>
      </c>
      <c r="M378" s="22" t="str">
        <f t="shared" si="11"/>
        <v/>
      </c>
      <c r="N378" s="4" t="str">
        <f t="shared" si="10"/>
        <v/>
      </c>
    </row>
    <row r="379" spans="12:14" x14ac:dyDescent="0.25">
      <c r="L379" s="22" t="str">
        <f>TRIM(RIGHT(SUBSTITUTE(Reference!CO379,"\",REPT(" ",100)),100))</f>
        <v/>
      </c>
      <c r="M379" s="22" t="str">
        <f t="shared" si="11"/>
        <v/>
      </c>
      <c r="N379" s="4" t="str">
        <f t="shared" si="10"/>
        <v/>
      </c>
    </row>
    <row r="380" spans="12:14" x14ac:dyDescent="0.25">
      <c r="L380" s="22" t="str">
        <f>TRIM(RIGHT(SUBSTITUTE(Reference!CO380,"\",REPT(" ",100)),100))</f>
        <v/>
      </c>
      <c r="M380" s="22" t="str">
        <f t="shared" si="11"/>
        <v/>
      </c>
      <c r="N380" s="4" t="str">
        <f t="shared" si="10"/>
        <v/>
      </c>
    </row>
    <row r="381" spans="12:14" x14ac:dyDescent="0.25">
      <c r="L381" s="22" t="str">
        <f>TRIM(RIGHT(SUBSTITUTE(Reference!CO381,"\",REPT(" ",100)),100))</f>
        <v/>
      </c>
      <c r="M381" s="22" t="str">
        <f t="shared" si="11"/>
        <v/>
      </c>
      <c r="N381" s="4" t="str">
        <f t="shared" si="10"/>
        <v/>
      </c>
    </row>
    <row r="382" spans="12:14" x14ac:dyDescent="0.25">
      <c r="L382" s="22" t="str">
        <f>TRIM(RIGHT(SUBSTITUTE(Reference!CO382,"\",REPT(" ",100)),100))</f>
        <v/>
      </c>
      <c r="M382" s="22" t="str">
        <f t="shared" si="11"/>
        <v/>
      </c>
      <c r="N382" s="4" t="str">
        <f t="shared" si="10"/>
        <v/>
      </c>
    </row>
    <row r="383" spans="12:14" x14ac:dyDescent="0.25">
      <c r="L383" s="22" t="str">
        <f>TRIM(RIGHT(SUBSTITUTE(Reference!CO383,"\",REPT(" ",100)),100))</f>
        <v/>
      </c>
      <c r="M383" s="22" t="str">
        <f t="shared" si="11"/>
        <v/>
      </c>
      <c r="N383" s="4" t="str">
        <f t="shared" si="10"/>
        <v/>
      </c>
    </row>
    <row r="384" spans="12:14" x14ac:dyDescent="0.25">
      <c r="L384" s="22" t="str">
        <f>TRIM(RIGHT(SUBSTITUTE(Reference!CO384,"\",REPT(" ",100)),100))</f>
        <v/>
      </c>
      <c r="M384" s="22" t="str">
        <f t="shared" si="11"/>
        <v/>
      </c>
      <c r="N384" s="4" t="str">
        <f t="shared" si="10"/>
        <v/>
      </c>
    </row>
    <row r="385" spans="12:14" x14ac:dyDescent="0.25">
      <c r="L385" s="22" t="str">
        <f>TRIM(RIGHT(SUBSTITUTE(Reference!CO385,"\",REPT(" ",100)),100))</f>
        <v/>
      </c>
      <c r="M385" s="22" t="str">
        <f t="shared" si="11"/>
        <v/>
      </c>
      <c r="N385" s="4" t="str">
        <f t="shared" si="10"/>
        <v/>
      </c>
    </row>
    <row r="386" spans="12:14" x14ac:dyDescent="0.25">
      <c r="L386" s="22" t="str">
        <f>TRIM(RIGHT(SUBSTITUTE(Reference!CO386,"\",REPT(" ",100)),100))</f>
        <v/>
      </c>
      <c r="M386" s="22" t="str">
        <f t="shared" si="11"/>
        <v/>
      </c>
      <c r="N386" s="4" t="str">
        <f t="shared" si="10"/>
        <v/>
      </c>
    </row>
    <row r="387" spans="12:14" x14ac:dyDescent="0.25">
      <c r="L387" s="22" t="str">
        <f>TRIM(RIGHT(SUBSTITUTE(Reference!CO387,"\",REPT(" ",100)),100))</f>
        <v/>
      </c>
      <c r="M387" s="22" t="str">
        <f t="shared" si="11"/>
        <v/>
      </c>
      <c r="N387" s="4" t="str">
        <f t="shared" si="10"/>
        <v/>
      </c>
    </row>
    <row r="388" spans="12:14" x14ac:dyDescent="0.25">
      <c r="L388" s="22" t="str">
        <f>TRIM(RIGHT(SUBSTITUTE(Reference!CO388,"\",REPT(" ",100)),100))</f>
        <v/>
      </c>
      <c r="M388" s="22" t="str">
        <f t="shared" si="11"/>
        <v/>
      </c>
      <c r="N388" s="4" t="str">
        <f t="shared" ref="N388:N451" si="12">IF(LEFT(RIGHT(M388,2),1)&lt;&gt;"/",RIGHT(M388,6),INDEX(CandidateFileArray,MATCH(RIGHT(M388,8),CandidateFileList,0),2))</f>
        <v/>
      </c>
    </row>
    <row r="389" spans="12:14" x14ac:dyDescent="0.25">
      <c r="L389" s="22" t="str">
        <f>TRIM(RIGHT(SUBSTITUTE(Reference!CO389,"\",REPT(" ",100)),100))</f>
        <v/>
      </c>
      <c r="M389" s="22" t="str">
        <f t="shared" ref="M389:M452" si="13">TRIM(LEFT(SUBSTITUTE(L389,".",REPT(" ",100)),100))</f>
        <v/>
      </c>
      <c r="N389" s="4" t="str">
        <f t="shared" si="12"/>
        <v/>
      </c>
    </row>
    <row r="390" spans="12:14" x14ac:dyDescent="0.25">
      <c r="L390" s="22" t="str">
        <f>TRIM(RIGHT(SUBSTITUTE(Reference!CO390,"\",REPT(" ",100)),100))</f>
        <v/>
      </c>
      <c r="M390" s="22" t="str">
        <f t="shared" si="13"/>
        <v/>
      </c>
      <c r="N390" s="4" t="str">
        <f t="shared" si="12"/>
        <v/>
      </c>
    </row>
    <row r="391" spans="12:14" x14ac:dyDescent="0.25">
      <c r="L391" s="22" t="str">
        <f>TRIM(RIGHT(SUBSTITUTE(Reference!CO391,"\",REPT(" ",100)),100))</f>
        <v/>
      </c>
      <c r="M391" s="22" t="str">
        <f t="shared" si="13"/>
        <v/>
      </c>
      <c r="N391" s="4" t="str">
        <f t="shared" si="12"/>
        <v/>
      </c>
    </row>
    <row r="392" spans="12:14" x14ac:dyDescent="0.25">
      <c r="L392" s="22" t="str">
        <f>TRIM(RIGHT(SUBSTITUTE(Reference!CO392,"\",REPT(" ",100)),100))</f>
        <v/>
      </c>
      <c r="M392" s="22" t="str">
        <f t="shared" si="13"/>
        <v/>
      </c>
      <c r="N392" s="4" t="str">
        <f t="shared" si="12"/>
        <v/>
      </c>
    </row>
    <row r="393" spans="12:14" x14ac:dyDescent="0.25">
      <c r="L393" s="22" t="str">
        <f>TRIM(RIGHT(SUBSTITUTE(Reference!CO393,"\",REPT(" ",100)),100))</f>
        <v/>
      </c>
      <c r="M393" s="22" t="str">
        <f t="shared" si="13"/>
        <v/>
      </c>
      <c r="N393" s="4" t="str">
        <f t="shared" si="12"/>
        <v/>
      </c>
    </row>
    <row r="394" spans="12:14" x14ac:dyDescent="0.25">
      <c r="L394" s="22" t="str">
        <f>TRIM(RIGHT(SUBSTITUTE(Reference!CO394,"\",REPT(" ",100)),100))</f>
        <v/>
      </c>
      <c r="M394" s="22" t="str">
        <f t="shared" si="13"/>
        <v/>
      </c>
      <c r="N394" s="4" t="str">
        <f t="shared" si="12"/>
        <v/>
      </c>
    </row>
    <row r="395" spans="12:14" x14ac:dyDescent="0.25">
      <c r="L395" s="22" t="str">
        <f>TRIM(RIGHT(SUBSTITUTE(Reference!CO395,"\",REPT(" ",100)),100))</f>
        <v/>
      </c>
      <c r="M395" s="22" t="str">
        <f t="shared" si="13"/>
        <v/>
      </c>
      <c r="N395" s="4" t="str">
        <f t="shared" si="12"/>
        <v/>
      </c>
    </row>
    <row r="396" spans="12:14" x14ac:dyDescent="0.25">
      <c r="L396" s="22" t="str">
        <f>TRIM(RIGHT(SUBSTITUTE(Reference!CO396,"\",REPT(" ",100)),100))</f>
        <v/>
      </c>
      <c r="M396" s="22" t="str">
        <f t="shared" si="13"/>
        <v/>
      </c>
      <c r="N396" s="4" t="str">
        <f t="shared" si="12"/>
        <v/>
      </c>
    </row>
    <row r="397" spans="12:14" x14ac:dyDescent="0.25">
      <c r="L397" s="22" t="str">
        <f>TRIM(RIGHT(SUBSTITUTE(Reference!CO397,"\",REPT(" ",100)),100))</f>
        <v/>
      </c>
      <c r="M397" s="22" t="str">
        <f t="shared" si="13"/>
        <v/>
      </c>
      <c r="N397" s="4" t="str">
        <f t="shared" si="12"/>
        <v/>
      </c>
    </row>
    <row r="398" spans="12:14" x14ac:dyDescent="0.25">
      <c r="L398" s="22" t="str">
        <f>TRIM(RIGHT(SUBSTITUTE(Reference!CO398,"\",REPT(" ",100)),100))</f>
        <v/>
      </c>
      <c r="M398" s="22" t="str">
        <f t="shared" si="13"/>
        <v/>
      </c>
      <c r="N398" s="4" t="str">
        <f t="shared" si="12"/>
        <v/>
      </c>
    </row>
    <row r="399" spans="12:14" x14ac:dyDescent="0.25">
      <c r="L399" s="22" t="str">
        <f>TRIM(RIGHT(SUBSTITUTE(Reference!CO399,"\",REPT(" ",100)),100))</f>
        <v/>
      </c>
      <c r="M399" s="22" t="str">
        <f t="shared" si="13"/>
        <v/>
      </c>
      <c r="N399" s="4" t="str">
        <f t="shared" si="12"/>
        <v/>
      </c>
    </row>
    <row r="400" spans="12:14" x14ac:dyDescent="0.25">
      <c r="L400" s="22" t="str">
        <f>TRIM(RIGHT(SUBSTITUTE(Reference!CO400,"\",REPT(" ",100)),100))</f>
        <v/>
      </c>
      <c r="M400" s="22" t="str">
        <f t="shared" si="13"/>
        <v/>
      </c>
      <c r="N400" s="4" t="str">
        <f t="shared" si="12"/>
        <v/>
      </c>
    </row>
    <row r="401" spans="12:14" x14ac:dyDescent="0.25">
      <c r="L401" s="22" t="str">
        <f>TRIM(RIGHT(SUBSTITUTE(Reference!CO401,"\",REPT(" ",100)),100))</f>
        <v/>
      </c>
      <c r="M401" s="22" t="str">
        <f t="shared" si="13"/>
        <v/>
      </c>
      <c r="N401" s="4" t="str">
        <f t="shared" si="12"/>
        <v/>
      </c>
    </row>
    <row r="402" spans="12:14" x14ac:dyDescent="0.25">
      <c r="L402" s="22" t="str">
        <f>TRIM(RIGHT(SUBSTITUTE(Reference!CO402,"\",REPT(" ",100)),100))</f>
        <v/>
      </c>
      <c r="M402" s="22" t="str">
        <f t="shared" si="13"/>
        <v/>
      </c>
      <c r="N402" s="4" t="str">
        <f t="shared" si="12"/>
        <v/>
      </c>
    </row>
    <row r="403" spans="12:14" x14ac:dyDescent="0.25">
      <c r="L403" s="22" t="str">
        <f>TRIM(RIGHT(SUBSTITUTE(Reference!CO403,"\",REPT(" ",100)),100))</f>
        <v/>
      </c>
      <c r="M403" s="22" t="str">
        <f t="shared" si="13"/>
        <v/>
      </c>
      <c r="N403" s="4" t="str">
        <f t="shared" si="12"/>
        <v/>
      </c>
    </row>
    <row r="404" spans="12:14" x14ac:dyDescent="0.25">
      <c r="L404" s="22" t="str">
        <f>TRIM(RIGHT(SUBSTITUTE(Reference!CO404,"\",REPT(" ",100)),100))</f>
        <v/>
      </c>
      <c r="M404" s="22" t="str">
        <f t="shared" si="13"/>
        <v/>
      </c>
      <c r="N404" s="4" t="str">
        <f t="shared" si="12"/>
        <v/>
      </c>
    </row>
    <row r="405" spans="12:14" x14ac:dyDescent="0.25">
      <c r="L405" s="22" t="str">
        <f>TRIM(RIGHT(SUBSTITUTE(Reference!CO405,"\",REPT(" ",100)),100))</f>
        <v/>
      </c>
      <c r="M405" s="22" t="str">
        <f t="shared" si="13"/>
        <v/>
      </c>
      <c r="N405" s="4" t="str">
        <f t="shared" si="12"/>
        <v/>
      </c>
    </row>
    <row r="406" spans="12:14" x14ac:dyDescent="0.25">
      <c r="L406" s="22" t="str">
        <f>TRIM(RIGHT(SUBSTITUTE(Reference!CO406,"\",REPT(" ",100)),100))</f>
        <v/>
      </c>
      <c r="M406" s="22" t="str">
        <f t="shared" si="13"/>
        <v/>
      </c>
      <c r="N406" s="4" t="str">
        <f t="shared" si="12"/>
        <v/>
      </c>
    </row>
    <row r="407" spans="12:14" x14ac:dyDescent="0.25">
      <c r="L407" s="22" t="str">
        <f>TRIM(RIGHT(SUBSTITUTE(Reference!CO407,"\",REPT(" ",100)),100))</f>
        <v/>
      </c>
      <c r="M407" s="22" t="str">
        <f t="shared" si="13"/>
        <v/>
      </c>
      <c r="N407" s="4" t="str">
        <f t="shared" si="12"/>
        <v/>
      </c>
    </row>
    <row r="408" spans="12:14" x14ac:dyDescent="0.25">
      <c r="L408" s="22" t="str">
        <f>TRIM(RIGHT(SUBSTITUTE(Reference!CO408,"\",REPT(" ",100)),100))</f>
        <v/>
      </c>
      <c r="M408" s="22" t="str">
        <f t="shared" si="13"/>
        <v/>
      </c>
      <c r="N408" s="4" t="str">
        <f t="shared" si="12"/>
        <v/>
      </c>
    </row>
    <row r="409" spans="12:14" x14ac:dyDescent="0.25">
      <c r="L409" s="22" t="str">
        <f>TRIM(RIGHT(SUBSTITUTE(Reference!CO409,"\",REPT(" ",100)),100))</f>
        <v/>
      </c>
      <c r="M409" s="22" t="str">
        <f t="shared" si="13"/>
        <v/>
      </c>
      <c r="N409" s="4" t="str">
        <f t="shared" si="12"/>
        <v/>
      </c>
    </row>
    <row r="410" spans="12:14" x14ac:dyDescent="0.25">
      <c r="L410" s="22" t="str">
        <f>TRIM(RIGHT(SUBSTITUTE(Reference!CO410,"\",REPT(" ",100)),100))</f>
        <v/>
      </c>
      <c r="M410" s="22" t="str">
        <f t="shared" si="13"/>
        <v/>
      </c>
      <c r="N410" s="4" t="str">
        <f t="shared" si="12"/>
        <v/>
      </c>
    </row>
    <row r="411" spans="12:14" x14ac:dyDescent="0.25">
      <c r="L411" s="22" t="str">
        <f>TRIM(RIGHT(SUBSTITUTE(Reference!CO411,"\",REPT(" ",100)),100))</f>
        <v/>
      </c>
      <c r="M411" s="22" t="str">
        <f t="shared" si="13"/>
        <v/>
      </c>
      <c r="N411" s="4" t="str">
        <f t="shared" si="12"/>
        <v/>
      </c>
    </row>
    <row r="412" spans="12:14" x14ac:dyDescent="0.25">
      <c r="L412" s="22" t="str">
        <f>TRIM(RIGHT(SUBSTITUTE(Reference!CO412,"\",REPT(" ",100)),100))</f>
        <v/>
      </c>
      <c r="M412" s="22" t="str">
        <f t="shared" si="13"/>
        <v/>
      </c>
      <c r="N412" s="4" t="str">
        <f t="shared" si="12"/>
        <v/>
      </c>
    </row>
    <row r="413" spans="12:14" x14ac:dyDescent="0.25">
      <c r="L413" s="22" t="str">
        <f>TRIM(RIGHT(SUBSTITUTE(Reference!CO413,"\",REPT(" ",100)),100))</f>
        <v/>
      </c>
      <c r="M413" s="22" t="str">
        <f t="shared" si="13"/>
        <v/>
      </c>
      <c r="N413" s="4" t="str">
        <f t="shared" si="12"/>
        <v/>
      </c>
    </row>
    <row r="414" spans="12:14" x14ac:dyDescent="0.25">
      <c r="L414" s="22" t="str">
        <f>TRIM(RIGHT(SUBSTITUTE(Reference!CO414,"\",REPT(" ",100)),100))</f>
        <v/>
      </c>
      <c r="M414" s="22" t="str">
        <f t="shared" si="13"/>
        <v/>
      </c>
      <c r="N414" s="4" t="str">
        <f t="shared" si="12"/>
        <v/>
      </c>
    </row>
    <row r="415" spans="12:14" x14ac:dyDescent="0.25">
      <c r="L415" s="22" t="str">
        <f>TRIM(RIGHT(SUBSTITUTE(Reference!CO415,"\",REPT(" ",100)),100))</f>
        <v/>
      </c>
      <c r="M415" s="22" t="str">
        <f t="shared" si="13"/>
        <v/>
      </c>
      <c r="N415" s="4" t="str">
        <f t="shared" si="12"/>
        <v/>
      </c>
    </row>
    <row r="416" spans="12:14" x14ac:dyDescent="0.25">
      <c r="L416" s="22" t="str">
        <f>TRIM(RIGHT(SUBSTITUTE(Reference!CO416,"\",REPT(" ",100)),100))</f>
        <v/>
      </c>
      <c r="M416" s="22" t="str">
        <f t="shared" si="13"/>
        <v/>
      </c>
      <c r="N416" s="4" t="str">
        <f t="shared" si="12"/>
        <v/>
      </c>
    </row>
    <row r="417" spans="12:14" x14ac:dyDescent="0.25">
      <c r="L417" s="22" t="str">
        <f>TRIM(RIGHT(SUBSTITUTE(Reference!CO417,"\",REPT(" ",100)),100))</f>
        <v/>
      </c>
      <c r="M417" s="22" t="str">
        <f t="shared" si="13"/>
        <v/>
      </c>
      <c r="N417" s="4" t="str">
        <f t="shared" si="12"/>
        <v/>
      </c>
    </row>
    <row r="418" spans="12:14" x14ac:dyDescent="0.25">
      <c r="L418" s="22" t="str">
        <f>TRIM(RIGHT(SUBSTITUTE(Reference!CO418,"\",REPT(" ",100)),100))</f>
        <v/>
      </c>
      <c r="M418" s="22" t="str">
        <f t="shared" si="13"/>
        <v/>
      </c>
      <c r="N418" s="4" t="str">
        <f t="shared" si="12"/>
        <v/>
      </c>
    </row>
    <row r="419" spans="12:14" x14ac:dyDescent="0.25">
      <c r="L419" s="22" t="str">
        <f>TRIM(RIGHT(SUBSTITUTE(Reference!CO419,"\",REPT(" ",100)),100))</f>
        <v/>
      </c>
      <c r="M419" s="22" t="str">
        <f t="shared" si="13"/>
        <v/>
      </c>
      <c r="N419" s="4" t="str">
        <f t="shared" si="12"/>
        <v/>
      </c>
    </row>
    <row r="420" spans="12:14" x14ac:dyDescent="0.25">
      <c r="L420" s="22" t="str">
        <f>TRIM(RIGHT(SUBSTITUTE(Reference!CO420,"\",REPT(" ",100)),100))</f>
        <v/>
      </c>
      <c r="M420" s="22" t="str">
        <f t="shared" si="13"/>
        <v/>
      </c>
      <c r="N420" s="4" t="str">
        <f t="shared" si="12"/>
        <v/>
      </c>
    </row>
    <row r="421" spans="12:14" x14ac:dyDescent="0.25">
      <c r="L421" s="22" t="str">
        <f>TRIM(RIGHT(SUBSTITUTE(Reference!CO421,"\",REPT(" ",100)),100))</f>
        <v/>
      </c>
      <c r="M421" s="22" t="str">
        <f t="shared" si="13"/>
        <v/>
      </c>
      <c r="N421" s="4" t="str">
        <f t="shared" si="12"/>
        <v/>
      </c>
    </row>
    <row r="422" spans="12:14" x14ac:dyDescent="0.25">
      <c r="L422" s="22" t="str">
        <f>TRIM(RIGHT(SUBSTITUTE(Reference!CO422,"\",REPT(" ",100)),100))</f>
        <v/>
      </c>
      <c r="M422" s="22" t="str">
        <f t="shared" si="13"/>
        <v/>
      </c>
      <c r="N422" s="4" t="str">
        <f t="shared" si="12"/>
        <v/>
      </c>
    </row>
    <row r="423" spans="12:14" x14ac:dyDescent="0.25">
      <c r="L423" s="22" t="str">
        <f>TRIM(RIGHT(SUBSTITUTE(Reference!CO423,"\",REPT(" ",100)),100))</f>
        <v/>
      </c>
      <c r="M423" s="22" t="str">
        <f t="shared" si="13"/>
        <v/>
      </c>
      <c r="N423" s="4" t="str">
        <f t="shared" si="12"/>
        <v/>
      </c>
    </row>
    <row r="424" spans="12:14" x14ac:dyDescent="0.25">
      <c r="L424" s="22" t="str">
        <f>TRIM(RIGHT(SUBSTITUTE(Reference!CO424,"\",REPT(" ",100)),100))</f>
        <v/>
      </c>
      <c r="M424" s="22" t="str">
        <f t="shared" si="13"/>
        <v/>
      </c>
      <c r="N424" s="4" t="str">
        <f t="shared" si="12"/>
        <v/>
      </c>
    </row>
    <row r="425" spans="12:14" x14ac:dyDescent="0.25">
      <c r="L425" s="22" t="str">
        <f>TRIM(RIGHT(SUBSTITUTE(Reference!CO425,"\",REPT(" ",100)),100))</f>
        <v/>
      </c>
      <c r="M425" s="22" t="str">
        <f t="shared" si="13"/>
        <v/>
      </c>
      <c r="N425" s="4" t="str">
        <f t="shared" si="12"/>
        <v/>
      </c>
    </row>
    <row r="426" spans="12:14" x14ac:dyDescent="0.25">
      <c r="L426" s="22" t="str">
        <f>TRIM(RIGHT(SUBSTITUTE(Reference!CO426,"\",REPT(" ",100)),100))</f>
        <v/>
      </c>
      <c r="M426" s="22" t="str">
        <f t="shared" si="13"/>
        <v/>
      </c>
      <c r="N426" s="4" t="str">
        <f t="shared" si="12"/>
        <v/>
      </c>
    </row>
    <row r="427" spans="12:14" x14ac:dyDescent="0.25">
      <c r="L427" s="22" t="str">
        <f>TRIM(RIGHT(SUBSTITUTE(Reference!CO427,"\",REPT(" ",100)),100))</f>
        <v/>
      </c>
      <c r="M427" s="22" t="str">
        <f t="shared" si="13"/>
        <v/>
      </c>
      <c r="N427" s="4" t="str">
        <f t="shared" si="12"/>
        <v/>
      </c>
    </row>
    <row r="428" spans="12:14" x14ac:dyDescent="0.25">
      <c r="L428" s="22" t="str">
        <f>TRIM(RIGHT(SUBSTITUTE(Reference!CO428,"\",REPT(" ",100)),100))</f>
        <v/>
      </c>
      <c r="M428" s="22" t="str">
        <f t="shared" si="13"/>
        <v/>
      </c>
      <c r="N428" s="4" t="str">
        <f t="shared" si="12"/>
        <v/>
      </c>
    </row>
    <row r="429" spans="12:14" x14ac:dyDescent="0.25">
      <c r="L429" s="22" t="str">
        <f>TRIM(RIGHT(SUBSTITUTE(Reference!CO429,"\",REPT(" ",100)),100))</f>
        <v/>
      </c>
      <c r="M429" s="22" t="str">
        <f t="shared" si="13"/>
        <v/>
      </c>
      <c r="N429" s="4" t="str">
        <f t="shared" si="12"/>
        <v/>
      </c>
    </row>
    <row r="430" spans="12:14" x14ac:dyDescent="0.25">
      <c r="L430" s="22" t="str">
        <f>TRIM(RIGHT(SUBSTITUTE(Reference!CO430,"\",REPT(" ",100)),100))</f>
        <v/>
      </c>
      <c r="M430" s="22" t="str">
        <f t="shared" si="13"/>
        <v/>
      </c>
      <c r="N430" s="4" t="str">
        <f t="shared" si="12"/>
        <v/>
      </c>
    </row>
    <row r="431" spans="12:14" x14ac:dyDescent="0.25">
      <c r="L431" s="22" t="str">
        <f>TRIM(RIGHT(SUBSTITUTE(Reference!CO431,"\",REPT(" ",100)),100))</f>
        <v/>
      </c>
      <c r="M431" s="22" t="str">
        <f t="shared" si="13"/>
        <v/>
      </c>
      <c r="N431" s="4" t="str">
        <f t="shared" si="12"/>
        <v/>
      </c>
    </row>
    <row r="432" spans="12:14" x14ac:dyDescent="0.25">
      <c r="L432" s="22" t="str">
        <f>TRIM(RIGHT(SUBSTITUTE(Reference!CO432,"\",REPT(" ",100)),100))</f>
        <v/>
      </c>
      <c r="M432" s="22" t="str">
        <f t="shared" si="13"/>
        <v/>
      </c>
      <c r="N432" s="4" t="str">
        <f t="shared" si="12"/>
        <v/>
      </c>
    </row>
    <row r="433" spans="12:14" x14ac:dyDescent="0.25">
      <c r="L433" s="22" t="str">
        <f>TRIM(RIGHT(SUBSTITUTE(Reference!CO433,"\",REPT(" ",100)),100))</f>
        <v/>
      </c>
      <c r="M433" s="22" t="str">
        <f t="shared" si="13"/>
        <v/>
      </c>
      <c r="N433" s="4" t="str">
        <f t="shared" si="12"/>
        <v/>
      </c>
    </row>
    <row r="434" spans="12:14" x14ac:dyDescent="0.25">
      <c r="L434" s="22" t="str">
        <f>TRIM(RIGHT(SUBSTITUTE(Reference!CO434,"\",REPT(" ",100)),100))</f>
        <v/>
      </c>
      <c r="M434" s="22" t="str">
        <f t="shared" si="13"/>
        <v/>
      </c>
      <c r="N434" s="4" t="str">
        <f t="shared" si="12"/>
        <v/>
      </c>
    </row>
    <row r="435" spans="12:14" x14ac:dyDescent="0.25">
      <c r="L435" s="22" t="str">
        <f>TRIM(RIGHT(SUBSTITUTE(Reference!CO435,"\",REPT(" ",100)),100))</f>
        <v/>
      </c>
      <c r="M435" s="22" t="str">
        <f t="shared" si="13"/>
        <v/>
      </c>
      <c r="N435" s="4" t="str">
        <f t="shared" si="12"/>
        <v/>
      </c>
    </row>
    <row r="436" spans="12:14" x14ac:dyDescent="0.25">
      <c r="L436" s="22" t="str">
        <f>TRIM(RIGHT(SUBSTITUTE(Reference!CO436,"\",REPT(" ",100)),100))</f>
        <v/>
      </c>
      <c r="M436" s="22" t="str">
        <f t="shared" si="13"/>
        <v/>
      </c>
      <c r="N436" s="4" t="str">
        <f t="shared" si="12"/>
        <v/>
      </c>
    </row>
    <row r="437" spans="12:14" x14ac:dyDescent="0.25">
      <c r="L437" s="22" t="str">
        <f>TRIM(RIGHT(SUBSTITUTE(Reference!CO437,"\",REPT(" ",100)),100))</f>
        <v/>
      </c>
      <c r="M437" s="22" t="str">
        <f t="shared" si="13"/>
        <v/>
      </c>
      <c r="N437" s="4" t="str">
        <f t="shared" si="12"/>
        <v/>
      </c>
    </row>
    <row r="438" spans="12:14" x14ac:dyDescent="0.25">
      <c r="L438" s="22" t="str">
        <f>TRIM(RIGHT(SUBSTITUTE(Reference!CO438,"\",REPT(" ",100)),100))</f>
        <v/>
      </c>
      <c r="M438" s="22" t="str">
        <f t="shared" si="13"/>
        <v/>
      </c>
      <c r="N438" s="4" t="str">
        <f t="shared" si="12"/>
        <v/>
      </c>
    </row>
    <row r="439" spans="12:14" x14ac:dyDescent="0.25">
      <c r="L439" s="22" t="str">
        <f>TRIM(RIGHT(SUBSTITUTE(Reference!CO439,"\",REPT(" ",100)),100))</f>
        <v/>
      </c>
      <c r="M439" s="22" t="str">
        <f t="shared" si="13"/>
        <v/>
      </c>
      <c r="N439" s="4" t="str">
        <f t="shared" si="12"/>
        <v/>
      </c>
    </row>
    <row r="440" spans="12:14" x14ac:dyDescent="0.25">
      <c r="L440" s="22" t="str">
        <f>TRIM(RIGHT(SUBSTITUTE(Reference!CO440,"\",REPT(" ",100)),100))</f>
        <v/>
      </c>
      <c r="M440" s="22" t="str">
        <f t="shared" si="13"/>
        <v/>
      </c>
      <c r="N440" s="4" t="str">
        <f t="shared" si="12"/>
        <v/>
      </c>
    </row>
    <row r="441" spans="12:14" x14ac:dyDescent="0.25">
      <c r="L441" s="22" t="str">
        <f>TRIM(RIGHT(SUBSTITUTE(Reference!CO441,"\",REPT(" ",100)),100))</f>
        <v/>
      </c>
      <c r="M441" s="22" t="str">
        <f t="shared" si="13"/>
        <v/>
      </c>
      <c r="N441" s="4" t="str">
        <f t="shared" si="12"/>
        <v/>
      </c>
    </row>
    <row r="442" spans="12:14" x14ac:dyDescent="0.25">
      <c r="L442" s="22" t="str">
        <f>TRIM(RIGHT(SUBSTITUTE(Reference!CO442,"\",REPT(" ",100)),100))</f>
        <v/>
      </c>
      <c r="M442" s="22" t="str">
        <f t="shared" si="13"/>
        <v/>
      </c>
      <c r="N442" s="4" t="str">
        <f t="shared" si="12"/>
        <v/>
      </c>
    </row>
    <row r="443" spans="12:14" x14ac:dyDescent="0.25">
      <c r="L443" s="22" t="str">
        <f>TRIM(RIGHT(SUBSTITUTE(Reference!CO443,"\",REPT(" ",100)),100))</f>
        <v/>
      </c>
      <c r="M443" s="22" t="str">
        <f t="shared" si="13"/>
        <v/>
      </c>
      <c r="N443" s="4" t="str">
        <f t="shared" si="12"/>
        <v/>
      </c>
    </row>
    <row r="444" spans="12:14" x14ac:dyDescent="0.25">
      <c r="L444" s="22" t="str">
        <f>TRIM(RIGHT(SUBSTITUTE(Reference!CO444,"\",REPT(" ",100)),100))</f>
        <v/>
      </c>
      <c r="M444" s="22" t="str">
        <f t="shared" si="13"/>
        <v/>
      </c>
      <c r="N444" s="4" t="str">
        <f t="shared" si="12"/>
        <v/>
      </c>
    </row>
    <row r="445" spans="12:14" x14ac:dyDescent="0.25">
      <c r="L445" s="22" t="str">
        <f>TRIM(RIGHT(SUBSTITUTE(Reference!CO445,"\",REPT(" ",100)),100))</f>
        <v/>
      </c>
      <c r="M445" s="22" t="str">
        <f t="shared" si="13"/>
        <v/>
      </c>
      <c r="N445" s="4" t="str">
        <f t="shared" si="12"/>
        <v/>
      </c>
    </row>
    <row r="446" spans="12:14" x14ac:dyDescent="0.25">
      <c r="L446" s="22" t="str">
        <f>TRIM(RIGHT(SUBSTITUTE(Reference!CO446,"\",REPT(" ",100)),100))</f>
        <v/>
      </c>
      <c r="M446" s="22" t="str">
        <f t="shared" si="13"/>
        <v/>
      </c>
      <c r="N446" s="4" t="str">
        <f t="shared" si="12"/>
        <v/>
      </c>
    </row>
    <row r="447" spans="12:14" x14ac:dyDescent="0.25">
      <c r="L447" s="22" t="str">
        <f>TRIM(RIGHT(SUBSTITUTE(Reference!CO447,"\",REPT(" ",100)),100))</f>
        <v/>
      </c>
      <c r="M447" s="22" t="str">
        <f t="shared" si="13"/>
        <v/>
      </c>
      <c r="N447" s="4" t="str">
        <f t="shared" si="12"/>
        <v/>
      </c>
    </row>
    <row r="448" spans="12:14" x14ac:dyDescent="0.25">
      <c r="L448" s="22" t="str">
        <f>TRIM(RIGHT(SUBSTITUTE(Reference!CO448,"\",REPT(" ",100)),100))</f>
        <v/>
      </c>
      <c r="M448" s="22" t="str">
        <f t="shared" si="13"/>
        <v/>
      </c>
      <c r="N448" s="4" t="str">
        <f t="shared" si="12"/>
        <v/>
      </c>
    </row>
    <row r="449" spans="12:14" x14ac:dyDescent="0.25">
      <c r="L449" s="22" t="str">
        <f>TRIM(RIGHT(SUBSTITUTE(Reference!CO449,"\",REPT(" ",100)),100))</f>
        <v/>
      </c>
      <c r="M449" s="22" t="str">
        <f t="shared" si="13"/>
        <v/>
      </c>
      <c r="N449" s="4" t="str">
        <f t="shared" si="12"/>
        <v/>
      </c>
    </row>
    <row r="450" spans="12:14" x14ac:dyDescent="0.25">
      <c r="L450" s="22" t="str">
        <f>TRIM(RIGHT(SUBSTITUTE(Reference!CO450,"\",REPT(" ",100)),100))</f>
        <v/>
      </c>
      <c r="M450" s="22" t="str">
        <f t="shared" si="13"/>
        <v/>
      </c>
      <c r="N450" s="4" t="str">
        <f t="shared" si="12"/>
        <v/>
      </c>
    </row>
    <row r="451" spans="12:14" x14ac:dyDescent="0.25">
      <c r="L451" s="22" t="str">
        <f>TRIM(RIGHT(SUBSTITUTE(Reference!CO451,"\",REPT(" ",100)),100))</f>
        <v/>
      </c>
      <c r="M451" s="22" t="str">
        <f t="shared" si="13"/>
        <v/>
      </c>
      <c r="N451" s="4" t="str">
        <f t="shared" si="12"/>
        <v/>
      </c>
    </row>
    <row r="452" spans="12:14" x14ac:dyDescent="0.25">
      <c r="L452" s="22" t="str">
        <f>TRIM(RIGHT(SUBSTITUTE(Reference!CO452,"\",REPT(" ",100)),100))</f>
        <v/>
      </c>
      <c r="M452" s="22" t="str">
        <f t="shared" si="13"/>
        <v/>
      </c>
      <c r="N452" s="4" t="str">
        <f t="shared" ref="N452:N515" si="14">IF(LEFT(RIGHT(M452,2),1)&lt;&gt;"/",RIGHT(M452,6),INDEX(CandidateFileArray,MATCH(RIGHT(M452,8),CandidateFileList,0),2))</f>
        <v/>
      </c>
    </row>
    <row r="453" spans="12:14" x14ac:dyDescent="0.25">
      <c r="L453" s="22" t="str">
        <f>TRIM(RIGHT(SUBSTITUTE(Reference!CO453,"\",REPT(" ",100)),100))</f>
        <v/>
      </c>
      <c r="M453" s="22" t="str">
        <f t="shared" ref="M453:M516" si="15">TRIM(LEFT(SUBSTITUTE(L453,".",REPT(" ",100)),100))</f>
        <v/>
      </c>
      <c r="N453" s="4" t="str">
        <f t="shared" si="14"/>
        <v/>
      </c>
    </row>
    <row r="454" spans="12:14" x14ac:dyDescent="0.25">
      <c r="L454" s="22" t="str">
        <f>TRIM(RIGHT(SUBSTITUTE(Reference!CO454,"\",REPT(" ",100)),100))</f>
        <v/>
      </c>
      <c r="M454" s="22" t="str">
        <f t="shared" si="15"/>
        <v/>
      </c>
      <c r="N454" s="4" t="str">
        <f t="shared" si="14"/>
        <v/>
      </c>
    </row>
    <row r="455" spans="12:14" x14ac:dyDescent="0.25">
      <c r="L455" s="22" t="str">
        <f>TRIM(RIGHT(SUBSTITUTE(Reference!CO455,"\",REPT(" ",100)),100))</f>
        <v/>
      </c>
      <c r="M455" s="22" t="str">
        <f t="shared" si="15"/>
        <v/>
      </c>
      <c r="N455" s="4" t="str">
        <f t="shared" si="14"/>
        <v/>
      </c>
    </row>
    <row r="456" spans="12:14" x14ac:dyDescent="0.25">
      <c r="L456" s="22" t="str">
        <f>TRIM(RIGHT(SUBSTITUTE(Reference!CO456,"\",REPT(" ",100)),100))</f>
        <v/>
      </c>
      <c r="M456" s="22" t="str">
        <f t="shared" si="15"/>
        <v/>
      </c>
      <c r="N456" s="4" t="str">
        <f t="shared" si="14"/>
        <v/>
      </c>
    </row>
    <row r="457" spans="12:14" x14ac:dyDescent="0.25">
      <c r="L457" s="22" t="str">
        <f>TRIM(RIGHT(SUBSTITUTE(Reference!CO457,"\",REPT(" ",100)),100))</f>
        <v/>
      </c>
      <c r="M457" s="22" t="str">
        <f t="shared" si="15"/>
        <v/>
      </c>
      <c r="N457" s="4" t="str">
        <f t="shared" si="14"/>
        <v/>
      </c>
    </row>
    <row r="458" spans="12:14" x14ac:dyDescent="0.25">
      <c r="L458" s="22" t="str">
        <f>TRIM(RIGHT(SUBSTITUTE(Reference!CO458,"\",REPT(" ",100)),100))</f>
        <v/>
      </c>
      <c r="M458" s="22" t="str">
        <f t="shared" si="15"/>
        <v/>
      </c>
      <c r="N458" s="4" t="str">
        <f t="shared" si="14"/>
        <v/>
      </c>
    </row>
    <row r="459" spans="12:14" x14ac:dyDescent="0.25">
      <c r="L459" s="22" t="str">
        <f>TRIM(RIGHT(SUBSTITUTE(Reference!CO459,"\",REPT(" ",100)),100))</f>
        <v/>
      </c>
      <c r="M459" s="22" t="str">
        <f t="shared" si="15"/>
        <v/>
      </c>
      <c r="N459" s="4" t="str">
        <f t="shared" si="14"/>
        <v/>
      </c>
    </row>
    <row r="460" spans="12:14" x14ac:dyDescent="0.25">
      <c r="L460" s="22" t="str">
        <f>TRIM(RIGHT(SUBSTITUTE(Reference!CO460,"\",REPT(" ",100)),100))</f>
        <v/>
      </c>
      <c r="M460" s="22" t="str">
        <f t="shared" si="15"/>
        <v/>
      </c>
      <c r="N460" s="4" t="str">
        <f t="shared" si="14"/>
        <v/>
      </c>
    </row>
    <row r="461" spans="12:14" x14ac:dyDescent="0.25">
      <c r="L461" s="22" t="str">
        <f>TRIM(RIGHT(SUBSTITUTE(Reference!CO461,"\",REPT(" ",100)),100))</f>
        <v/>
      </c>
      <c r="M461" s="22" t="str">
        <f t="shared" si="15"/>
        <v/>
      </c>
      <c r="N461" s="4" t="str">
        <f t="shared" si="14"/>
        <v/>
      </c>
    </row>
    <row r="462" spans="12:14" x14ac:dyDescent="0.25">
      <c r="L462" s="22" t="str">
        <f>TRIM(RIGHT(SUBSTITUTE(Reference!CO462,"\",REPT(" ",100)),100))</f>
        <v/>
      </c>
      <c r="M462" s="22" t="str">
        <f t="shared" si="15"/>
        <v/>
      </c>
      <c r="N462" s="4" t="str">
        <f t="shared" si="14"/>
        <v/>
      </c>
    </row>
    <row r="463" spans="12:14" x14ac:dyDescent="0.25">
      <c r="L463" s="22" t="str">
        <f>TRIM(RIGHT(SUBSTITUTE(Reference!CO463,"\",REPT(" ",100)),100))</f>
        <v/>
      </c>
      <c r="M463" s="22" t="str">
        <f t="shared" si="15"/>
        <v/>
      </c>
      <c r="N463" s="4" t="str">
        <f t="shared" si="14"/>
        <v/>
      </c>
    </row>
    <row r="464" spans="12:14" x14ac:dyDescent="0.25">
      <c r="L464" s="22" t="str">
        <f>TRIM(RIGHT(SUBSTITUTE(Reference!CO464,"\",REPT(" ",100)),100))</f>
        <v/>
      </c>
      <c r="M464" s="22" t="str">
        <f t="shared" si="15"/>
        <v/>
      </c>
      <c r="N464" s="4" t="str">
        <f t="shared" si="14"/>
        <v/>
      </c>
    </row>
    <row r="465" spans="12:14" x14ac:dyDescent="0.25">
      <c r="L465" s="22" t="str">
        <f>TRIM(RIGHT(SUBSTITUTE(Reference!CO465,"\",REPT(" ",100)),100))</f>
        <v/>
      </c>
      <c r="M465" s="22" t="str">
        <f t="shared" si="15"/>
        <v/>
      </c>
      <c r="N465" s="4" t="str">
        <f t="shared" si="14"/>
        <v/>
      </c>
    </row>
    <row r="466" spans="12:14" x14ac:dyDescent="0.25">
      <c r="L466" s="22" t="str">
        <f>TRIM(RIGHT(SUBSTITUTE(Reference!CO466,"\",REPT(" ",100)),100))</f>
        <v/>
      </c>
      <c r="M466" s="22" t="str">
        <f t="shared" si="15"/>
        <v/>
      </c>
      <c r="N466" s="4" t="str">
        <f t="shared" si="14"/>
        <v/>
      </c>
    </row>
    <row r="467" spans="12:14" x14ac:dyDescent="0.25">
      <c r="L467" s="22" t="str">
        <f>TRIM(RIGHT(SUBSTITUTE(Reference!CO467,"\",REPT(" ",100)),100))</f>
        <v/>
      </c>
      <c r="M467" s="22" t="str">
        <f t="shared" si="15"/>
        <v/>
      </c>
      <c r="N467" s="4" t="str">
        <f t="shared" si="14"/>
        <v/>
      </c>
    </row>
    <row r="468" spans="12:14" x14ac:dyDescent="0.25">
      <c r="L468" s="22" t="str">
        <f>TRIM(RIGHT(SUBSTITUTE(Reference!CO468,"\",REPT(" ",100)),100))</f>
        <v/>
      </c>
      <c r="M468" s="22" t="str">
        <f t="shared" si="15"/>
        <v/>
      </c>
      <c r="N468" s="4" t="str">
        <f t="shared" si="14"/>
        <v/>
      </c>
    </row>
    <row r="469" spans="12:14" x14ac:dyDescent="0.25">
      <c r="L469" s="22" t="str">
        <f>TRIM(RIGHT(SUBSTITUTE(Reference!CO469,"\",REPT(" ",100)),100))</f>
        <v/>
      </c>
      <c r="M469" s="22" t="str">
        <f t="shared" si="15"/>
        <v/>
      </c>
      <c r="N469" s="4" t="str">
        <f t="shared" si="14"/>
        <v/>
      </c>
    </row>
    <row r="470" spans="12:14" x14ac:dyDescent="0.25">
      <c r="L470" s="22" t="str">
        <f>TRIM(RIGHT(SUBSTITUTE(Reference!CO470,"\",REPT(" ",100)),100))</f>
        <v/>
      </c>
      <c r="M470" s="22" t="str">
        <f t="shared" si="15"/>
        <v/>
      </c>
      <c r="N470" s="4" t="str">
        <f t="shared" si="14"/>
        <v/>
      </c>
    </row>
    <row r="471" spans="12:14" x14ac:dyDescent="0.25">
      <c r="L471" s="22" t="str">
        <f>TRIM(RIGHT(SUBSTITUTE(Reference!CO471,"\",REPT(" ",100)),100))</f>
        <v/>
      </c>
      <c r="M471" s="22" t="str">
        <f t="shared" si="15"/>
        <v/>
      </c>
      <c r="N471" s="4" t="str">
        <f t="shared" si="14"/>
        <v/>
      </c>
    </row>
    <row r="472" spans="12:14" x14ac:dyDescent="0.25">
      <c r="L472" s="22" t="str">
        <f>TRIM(RIGHT(SUBSTITUTE(Reference!CO472,"\",REPT(" ",100)),100))</f>
        <v/>
      </c>
      <c r="M472" s="22" t="str">
        <f t="shared" si="15"/>
        <v/>
      </c>
      <c r="N472" s="4" t="str">
        <f t="shared" si="14"/>
        <v/>
      </c>
    </row>
    <row r="473" spans="12:14" x14ac:dyDescent="0.25">
      <c r="L473" s="22" t="str">
        <f>TRIM(RIGHT(SUBSTITUTE(Reference!CO473,"\",REPT(" ",100)),100))</f>
        <v/>
      </c>
      <c r="M473" s="22" t="str">
        <f t="shared" si="15"/>
        <v/>
      </c>
      <c r="N473" s="4" t="str">
        <f t="shared" si="14"/>
        <v/>
      </c>
    </row>
    <row r="474" spans="12:14" x14ac:dyDescent="0.25">
      <c r="L474" s="22" t="str">
        <f>TRIM(RIGHT(SUBSTITUTE(Reference!CO474,"\",REPT(" ",100)),100))</f>
        <v/>
      </c>
      <c r="M474" s="22" t="str">
        <f t="shared" si="15"/>
        <v/>
      </c>
      <c r="N474" s="4" t="str">
        <f t="shared" si="14"/>
        <v/>
      </c>
    </row>
    <row r="475" spans="12:14" x14ac:dyDescent="0.25">
      <c r="L475" s="22" t="str">
        <f>TRIM(RIGHT(SUBSTITUTE(Reference!CO475,"\",REPT(" ",100)),100))</f>
        <v/>
      </c>
      <c r="M475" s="22" t="str">
        <f t="shared" si="15"/>
        <v/>
      </c>
      <c r="N475" s="4" t="str">
        <f t="shared" si="14"/>
        <v/>
      </c>
    </row>
    <row r="476" spans="12:14" x14ac:dyDescent="0.25">
      <c r="L476" s="22" t="str">
        <f>TRIM(RIGHT(SUBSTITUTE(Reference!CO476,"\",REPT(" ",100)),100))</f>
        <v/>
      </c>
      <c r="M476" s="22" t="str">
        <f t="shared" si="15"/>
        <v/>
      </c>
      <c r="N476" s="4" t="str">
        <f t="shared" si="14"/>
        <v/>
      </c>
    </row>
    <row r="477" spans="12:14" x14ac:dyDescent="0.25">
      <c r="L477" s="22" t="str">
        <f>TRIM(RIGHT(SUBSTITUTE(Reference!CO477,"\",REPT(" ",100)),100))</f>
        <v/>
      </c>
      <c r="M477" s="22" t="str">
        <f t="shared" si="15"/>
        <v/>
      </c>
      <c r="N477" s="4" t="str">
        <f t="shared" si="14"/>
        <v/>
      </c>
    </row>
    <row r="478" spans="12:14" x14ac:dyDescent="0.25">
      <c r="L478" s="22" t="str">
        <f>TRIM(RIGHT(SUBSTITUTE(Reference!CO478,"\",REPT(" ",100)),100))</f>
        <v/>
      </c>
      <c r="M478" s="22" t="str">
        <f t="shared" si="15"/>
        <v/>
      </c>
      <c r="N478" s="4" t="str">
        <f t="shared" si="14"/>
        <v/>
      </c>
    </row>
    <row r="479" spans="12:14" x14ac:dyDescent="0.25">
      <c r="L479" s="22" t="str">
        <f>TRIM(RIGHT(SUBSTITUTE(Reference!CO479,"\",REPT(" ",100)),100))</f>
        <v/>
      </c>
      <c r="M479" s="22" t="str">
        <f t="shared" si="15"/>
        <v/>
      </c>
      <c r="N479" s="4" t="str">
        <f t="shared" si="14"/>
        <v/>
      </c>
    </row>
    <row r="480" spans="12:14" x14ac:dyDescent="0.25">
      <c r="L480" s="22" t="str">
        <f>TRIM(RIGHT(SUBSTITUTE(Reference!CO480,"\",REPT(" ",100)),100))</f>
        <v/>
      </c>
      <c r="M480" s="22" t="str">
        <f t="shared" si="15"/>
        <v/>
      </c>
      <c r="N480" s="4" t="str">
        <f t="shared" si="14"/>
        <v/>
      </c>
    </row>
    <row r="481" spans="12:14" x14ac:dyDescent="0.25">
      <c r="L481" s="22" t="str">
        <f>TRIM(RIGHT(SUBSTITUTE(Reference!CO481,"\",REPT(" ",100)),100))</f>
        <v/>
      </c>
      <c r="M481" s="22" t="str">
        <f t="shared" si="15"/>
        <v/>
      </c>
      <c r="N481" s="4" t="str">
        <f t="shared" si="14"/>
        <v/>
      </c>
    </row>
    <row r="482" spans="12:14" x14ac:dyDescent="0.25">
      <c r="L482" s="22" t="str">
        <f>TRIM(RIGHT(SUBSTITUTE(Reference!CO482,"\",REPT(" ",100)),100))</f>
        <v/>
      </c>
      <c r="M482" s="22" t="str">
        <f t="shared" si="15"/>
        <v/>
      </c>
      <c r="N482" s="4" t="str">
        <f t="shared" si="14"/>
        <v/>
      </c>
    </row>
    <row r="483" spans="12:14" x14ac:dyDescent="0.25">
      <c r="L483" s="22" t="str">
        <f>TRIM(RIGHT(SUBSTITUTE(Reference!CO483,"\",REPT(" ",100)),100))</f>
        <v/>
      </c>
      <c r="M483" s="22" t="str">
        <f t="shared" si="15"/>
        <v/>
      </c>
      <c r="N483" s="4" t="str">
        <f t="shared" si="14"/>
        <v/>
      </c>
    </row>
    <row r="484" spans="12:14" x14ac:dyDescent="0.25">
      <c r="L484" s="22" t="str">
        <f>TRIM(RIGHT(SUBSTITUTE(Reference!CO484,"\",REPT(" ",100)),100))</f>
        <v/>
      </c>
      <c r="M484" s="22" t="str">
        <f t="shared" si="15"/>
        <v/>
      </c>
      <c r="N484" s="4" t="str">
        <f t="shared" si="14"/>
        <v/>
      </c>
    </row>
    <row r="485" spans="12:14" x14ac:dyDescent="0.25">
      <c r="L485" s="22" t="str">
        <f>TRIM(RIGHT(SUBSTITUTE(Reference!CO485,"\",REPT(" ",100)),100))</f>
        <v/>
      </c>
      <c r="M485" s="22" t="str">
        <f t="shared" si="15"/>
        <v/>
      </c>
      <c r="N485" s="4" t="str">
        <f t="shared" si="14"/>
        <v/>
      </c>
    </row>
    <row r="486" spans="12:14" x14ac:dyDescent="0.25">
      <c r="L486" s="22" t="str">
        <f>TRIM(RIGHT(SUBSTITUTE(Reference!CO486,"\",REPT(" ",100)),100))</f>
        <v/>
      </c>
      <c r="M486" s="22" t="str">
        <f t="shared" si="15"/>
        <v/>
      </c>
      <c r="N486" s="4" t="str">
        <f t="shared" si="14"/>
        <v/>
      </c>
    </row>
    <row r="487" spans="12:14" x14ac:dyDescent="0.25">
      <c r="L487" s="22" t="str">
        <f>TRIM(RIGHT(SUBSTITUTE(Reference!CO487,"\",REPT(" ",100)),100))</f>
        <v/>
      </c>
      <c r="M487" s="22" t="str">
        <f t="shared" si="15"/>
        <v/>
      </c>
      <c r="N487" s="4" t="str">
        <f t="shared" si="14"/>
        <v/>
      </c>
    </row>
    <row r="488" spans="12:14" x14ac:dyDescent="0.25">
      <c r="L488" s="22" t="str">
        <f>TRIM(RIGHT(SUBSTITUTE(Reference!CO488,"\",REPT(" ",100)),100))</f>
        <v/>
      </c>
      <c r="M488" s="22" t="str">
        <f t="shared" si="15"/>
        <v/>
      </c>
      <c r="N488" s="4" t="str">
        <f t="shared" si="14"/>
        <v/>
      </c>
    </row>
    <row r="489" spans="12:14" x14ac:dyDescent="0.25">
      <c r="L489" s="22" t="str">
        <f>TRIM(RIGHT(SUBSTITUTE(Reference!CO489,"\",REPT(" ",100)),100))</f>
        <v/>
      </c>
      <c r="M489" s="22" t="str">
        <f t="shared" si="15"/>
        <v/>
      </c>
      <c r="N489" s="4" t="str">
        <f t="shared" si="14"/>
        <v/>
      </c>
    </row>
    <row r="490" spans="12:14" x14ac:dyDescent="0.25">
      <c r="L490" s="22" t="str">
        <f>TRIM(RIGHT(SUBSTITUTE(Reference!CO490,"\",REPT(" ",100)),100))</f>
        <v/>
      </c>
      <c r="M490" s="22" t="str">
        <f t="shared" si="15"/>
        <v/>
      </c>
      <c r="N490" s="4" t="str">
        <f t="shared" si="14"/>
        <v/>
      </c>
    </row>
    <row r="491" spans="12:14" x14ac:dyDescent="0.25">
      <c r="L491" s="22" t="str">
        <f>TRIM(RIGHT(SUBSTITUTE(Reference!CO491,"\",REPT(" ",100)),100))</f>
        <v/>
      </c>
      <c r="M491" s="22" t="str">
        <f t="shared" si="15"/>
        <v/>
      </c>
      <c r="N491" s="4" t="str">
        <f t="shared" si="14"/>
        <v/>
      </c>
    </row>
    <row r="492" spans="12:14" x14ac:dyDescent="0.25">
      <c r="L492" s="22" t="str">
        <f>TRIM(RIGHT(SUBSTITUTE(Reference!CO492,"\",REPT(" ",100)),100))</f>
        <v/>
      </c>
      <c r="M492" s="22" t="str">
        <f t="shared" si="15"/>
        <v/>
      </c>
      <c r="N492" s="4" t="str">
        <f t="shared" si="14"/>
        <v/>
      </c>
    </row>
    <row r="493" spans="12:14" x14ac:dyDescent="0.25">
      <c r="L493" s="22" t="str">
        <f>TRIM(RIGHT(SUBSTITUTE(Reference!CO493,"\",REPT(" ",100)),100))</f>
        <v/>
      </c>
      <c r="M493" s="22" t="str">
        <f t="shared" si="15"/>
        <v/>
      </c>
      <c r="N493" s="4" t="str">
        <f t="shared" si="14"/>
        <v/>
      </c>
    </row>
    <row r="494" spans="12:14" x14ac:dyDescent="0.25">
      <c r="L494" s="22" t="str">
        <f>TRIM(RIGHT(SUBSTITUTE(Reference!CO494,"\",REPT(" ",100)),100))</f>
        <v/>
      </c>
      <c r="M494" s="22" t="str">
        <f t="shared" si="15"/>
        <v/>
      </c>
      <c r="N494" s="4" t="str">
        <f t="shared" si="14"/>
        <v/>
      </c>
    </row>
    <row r="495" spans="12:14" x14ac:dyDescent="0.25">
      <c r="L495" s="22" t="str">
        <f>TRIM(RIGHT(SUBSTITUTE(Reference!CO495,"\",REPT(" ",100)),100))</f>
        <v/>
      </c>
      <c r="M495" s="22" t="str">
        <f t="shared" si="15"/>
        <v/>
      </c>
      <c r="N495" s="4" t="str">
        <f t="shared" si="14"/>
        <v/>
      </c>
    </row>
    <row r="496" spans="12:14" x14ac:dyDescent="0.25">
      <c r="L496" s="22" t="str">
        <f>TRIM(RIGHT(SUBSTITUTE(Reference!CO496,"\",REPT(" ",100)),100))</f>
        <v/>
      </c>
      <c r="M496" s="22" t="str">
        <f t="shared" si="15"/>
        <v/>
      </c>
      <c r="N496" s="4" t="str">
        <f t="shared" si="14"/>
        <v/>
      </c>
    </row>
    <row r="497" spans="12:14" x14ac:dyDescent="0.25">
      <c r="L497" s="22" t="str">
        <f>TRIM(RIGHT(SUBSTITUTE(Reference!CO497,"\",REPT(" ",100)),100))</f>
        <v/>
      </c>
      <c r="M497" s="22" t="str">
        <f t="shared" si="15"/>
        <v/>
      </c>
      <c r="N497" s="4" t="str">
        <f t="shared" si="14"/>
        <v/>
      </c>
    </row>
    <row r="498" spans="12:14" x14ac:dyDescent="0.25">
      <c r="L498" s="22" t="str">
        <f>TRIM(RIGHT(SUBSTITUTE(Reference!CO498,"\",REPT(" ",100)),100))</f>
        <v/>
      </c>
      <c r="M498" s="22" t="str">
        <f t="shared" si="15"/>
        <v/>
      </c>
      <c r="N498" s="4" t="str">
        <f t="shared" si="14"/>
        <v/>
      </c>
    </row>
    <row r="499" spans="12:14" x14ac:dyDescent="0.25">
      <c r="L499" s="22" t="str">
        <f>TRIM(RIGHT(SUBSTITUTE(Reference!CO499,"\",REPT(" ",100)),100))</f>
        <v/>
      </c>
      <c r="M499" s="22" t="str">
        <f t="shared" si="15"/>
        <v/>
      </c>
      <c r="N499" s="4" t="str">
        <f t="shared" si="14"/>
        <v/>
      </c>
    </row>
    <row r="500" spans="12:14" x14ac:dyDescent="0.25">
      <c r="L500" s="22" t="str">
        <f>TRIM(RIGHT(SUBSTITUTE(Reference!CO500,"\",REPT(" ",100)),100))</f>
        <v/>
      </c>
      <c r="M500" s="22" t="str">
        <f t="shared" si="15"/>
        <v/>
      </c>
      <c r="N500" s="4" t="str">
        <f t="shared" si="14"/>
        <v/>
      </c>
    </row>
    <row r="501" spans="12:14" x14ac:dyDescent="0.25">
      <c r="L501" s="22" t="str">
        <f>TRIM(RIGHT(SUBSTITUTE(Reference!CO501,"\",REPT(" ",100)),100))</f>
        <v/>
      </c>
      <c r="M501" s="22" t="str">
        <f t="shared" si="15"/>
        <v/>
      </c>
      <c r="N501" s="4" t="str">
        <f t="shared" si="14"/>
        <v/>
      </c>
    </row>
    <row r="502" spans="12:14" x14ac:dyDescent="0.25">
      <c r="L502" s="22" t="str">
        <f>TRIM(RIGHT(SUBSTITUTE(Reference!CO502,"\",REPT(" ",100)),100))</f>
        <v/>
      </c>
      <c r="M502" s="22" t="str">
        <f t="shared" si="15"/>
        <v/>
      </c>
      <c r="N502" s="4" t="str">
        <f t="shared" si="14"/>
        <v/>
      </c>
    </row>
    <row r="503" spans="12:14" x14ac:dyDescent="0.25">
      <c r="L503" s="22" t="str">
        <f>TRIM(RIGHT(SUBSTITUTE(Reference!CO503,"\",REPT(" ",100)),100))</f>
        <v/>
      </c>
      <c r="M503" s="22" t="str">
        <f t="shared" si="15"/>
        <v/>
      </c>
      <c r="N503" s="4" t="str">
        <f t="shared" si="14"/>
        <v/>
      </c>
    </row>
    <row r="504" spans="12:14" x14ac:dyDescent="0.25">
      <c r="L504" s="22" t="str">
        <f>TRIM(RIGHT(SUBSTITUTE(Reference!CO504,"\",REPT(" ",100)),100))</f>
        <v/>
      </c>
      <c r="M504" s="22" t="str">
        <f t="shared" si="15"/>
        <v/>
      </c>
      <c r="N504" s="4" t="str">
        <f t="shared" si="14"/>
        <v/>
      </c>
    </row>
    <row r="505" spans="12:14" x14ac:dyDescent="0.25">
      <c r="L505" s="22" t="str">
        <f>TRIM(RIGHT(SUBSTITUTE(Reference!CO505,"\",REPT(" ",100)),100))</f>
        <v/>
      </c>
      <c r="M505" s="22" t="str">
        <f t="shared" si="15"/>
        <v/>
      </c>
      <c r="N505" s="4" t="str">
        <f t="shared" si="14"/>
        <v/>
      </c>
    </row>
    <row r="506" spans="12:14" x14ac:dyDescent="0.25">
      <c r="L506" s="22" t="str">
        <f>TRIM(RIGHT(SUBSTITUTE(Reference!CO506,"\",REPT(" ",100)),100))</f>
        <v/>
      </c>
      <c r="M506" s="22" t="str">
        <f t="shared" si="15"/>
        <v/>
      </c>
      <c r="N506" s="4" t="str">
        <f t="shared" si="14"/>
        <v/>
      </c>
    </row>
    <row r="507" spans="12:14" x14ac:dyDescent="0.25">
      <c r="L507" s="22" t="str">
        <f>TRIM(RIGHT(SUBSTITUTE(Reference!CO507,"\",REPT(" ",100)),100))</f>
        <v/>
      </c>
      <c r="M507" s="22" t="str">
        <f t="shared" si="15"/>
        <v/>
      </c>
      <c r="N507" s="4" t="str">
        <f t="shared" si="14"/>
        <v/>
      </c>
    </row>
    <row r="508" spans="12:14" x14ac:dyDescent="0.25">
      <c r="L508" s="22" t="str">
        <f>TRIM(RIGHT(SUBSTITUTE(Reference!CO508,"\",REPT(" ",100)),100))</f>
        <v/>
      </c>
      <c r="M508" s="22" t="str">
        <f t="shared" si="15"/>
        <v/>
      </c>
      <c r="N508" s="4" t="str">
        <f t="shared" si="14"/>
        <v/>
      </c>
    </row>
    <row r="509" spans="12:14" x14ac:dyDescent="0.25">
      <c r="L509" s="22" t="str">
        <f>TRIM(RIGHT(SUBSTITUTE(Reference!CO509,"\",REPT(" ",100)),100))</f>
        <v/>
      </c>
      <c r="M509" s="22" t="str">
        <f t="shared" si="15"/>
        <v/>
      </c>
      <c r="N509" s="4" t="str">
        <f t="shared" si="14"/>
        <v/>
      </c>
    </row>
    <row r="510" spans="12:14" x14ac:dyDescent="0.25">
      <c r="L510" s="22" t="str">
        <f>TRIM(RIGHT(SUBSTITUTE(Reference!CO510,"\",REPT(" ",100)),100))</f>
        <v/>
      </c>
      <c r="M510" s="22" t="str">
        <f t="shared" si="15"/>
        <v/>
      </c>
      <c r="N510" s="4" t="str">
        <f t="shared" si="14"/>
        <v/>
      </c>
    </row>
    <row r="511" spans="12:14" x14ac:dyDescent="0.25">
      <c r="L511" s="22" t="str">
        <f>TRIM(RIGHT(SUBSTITUTE(Reference!CO511,"\",REPT(" ",100)),100))</f>
        <v/>
      </c>
      <c r="M511" s="22" t="str">
        <f t="shared" si="15"/>
        <v/>
      </c>
      <c r="N511" s="4" t="str">
        <f t="shared" si="14"/>
        <v/>
      </c>
    </row>
    <row r="512" spans="12:14" x14ac:dyDescent="0.25">
      <c r="L512" s="22" t="str">
        <f>TRIM(RIGHT(SUBSTITUTE(Reference!CO512,"\",REPT(" ",100)),100))</f>
        <v/>
      </c>
      <c r="M512" s="22" t="str">
        <f t="shared" si="15"/>
        <v/>
      </c>
      <c r="N512" s="4" t="str">
        <f t="shared" si="14"/>
        <v/>
      </c>
    </row>
    <row r="513" spans="12:14" x14ac:dyDescent="0.25">
      <c r="L513" s="22" t="str">
        <f>TRIM(RIGHT(SUBSTITUTE(Reference!CO513,"\",REPT(" ",100)),100))</f>
        <v/>
      </c>
      <c r="M513" s="22" t="str">
        <f t="shared" si="15"/>
        <v/>
      </c>
      <c r="N513" s="4" t="str">
        <f t="shared" si="14"/>
        <v/>
      </c>
    </row>
    <row r="514" spans="12:14" x14ac:dyDescent="0.25">
      <c r="L514" s="22" t="str">
        <f>TRIM(RIGHT(SUBSTITUTE(Reference!CO514,"\",REPT(" ",100)),100))</f>
        <v/>
      </c>
      <c r="M514" s="22" t="str">
        <f t="shared" si="15"/>
        <v/>
      </c>
      <c r="N514" s="4" t="str">
        <f t="shared" si="14"/>
        <v/>
      </c>
    </row>
    <row r="515" spans="12:14" x14ac:dyDescent="0.25">
      <c r="L515" s="22" t="str">
        <f>TRIM(RIGHT(SUBSTITUTE(Reference!CO515,"\",REPT(" ",100)),100))</f>
        <v/>
      </c>
      <c r="M515" s="22" t="str">
        <f t="shared" si="15"/>
        <v/>
      </c>
      <c r="N515" s="4" t="str">
        <f t="shared" si="14"/>
        <v/>
      </c>
    </row>
    <row r="516" spans="12:14" x14ac:dyDescent="0.25">
      <c r="L516" s="22" t="str">
        <f>TRIM(RIGHT(SUBSTITUTE(Reference!CO516,"\",REPT(" ",100)),100))</f>
        <v/>
      </c>
      <c r="M516" s="22" t="str">
        <f t="shared" si="15"/>
        <v/>
      </c>
      <c r="N516" s="4" t="str">
        <f t="shared" ref="N516:N579" si="16">IF(LEFT(RIGHT(M516,2),1)&lt;&gt;"/",RIGHT(M516,6),INDEX(CandidateFileArray,MATCH(RIGHT(M516,8),CandidateFileList,0),2))</f>
        <v/>
      </c>
    </row>
    <row r="517" spans="12:14" x14ac:dyDescent="0.25">
      <c r="L517" s="22" t="str">
        <f>TRIM(RIGHT(SUBSTITUTE(Reference!CO517,"\",REPT(" ",100)),100))</f>
        <v/>
      </c>
      <c r="M517" s="22" t="str">
        <f t="shared" ref="M517:M580" si="17">TRIM(LEFT(SUBSTITUTE(L517,".",REPT(" ",100)),100))</f>
        <v/>
      </c>
      <c r="N517" s="4" t="str">
        <f t="shared" si="16"/>
        <v/>
      </c>
    </row>
    <row r="518" spans="12:14" x14ac:dyDescent="0.25">
      <c r="L518" s="22" t="str">
        <f>TRIM(RIGHT(SUBSTITUTE(Reference!CO518,"\",REPT(" ",100)),100))</f>
        <v/>
      </c>
      <c r="M518" s="22" t="str">
        <f t="shared" si="17"/>
        <v/>
      </c>
      <c r="N518" s="4" t="str">
        <f t="shared" si="16"/>
        <v/>
      </c>
    </row>
    <row r="519" spans="12:14" x14ac:dyDescent="0.25">
      <c r="L519" s="22" t="str">
        <f>TRIM(RIGHT(SUBSTITUTE(Reference!CO519,"\",REPT(" ",100)),100))</f>
        <v/>
      </c>
      <c r="M519" s="22" t="str">
        <f t="shared" si="17"/>
        <v/>
      </c>
      <c r="N519" s="4" t="str">
        <f t="shared" si="16"/>
        <v/>
      </c>
    </row>
    <row r="520" spans="12:14" x14ac:dyDescent="0.25">
      <c r="L520" s="22" t="str">
        <f>TRIM(RIGHT(SUBSTITUTE(Reference!CO520,"\",REPT(" ",100)),100))</f>
        <v/>
      </c>
      <c r="M520" s="22" t="str">
        <f t="shared" si="17"/>
        <v/>
      </c>
      <c r="N520" s="4" t="str">
        <f t="shared" si="16"/>
        <v/>
      </c>
    </row>
    <row r="521" spans="12:14" x14ac:dyDescent="0.25">
      <c r="L521" s="22" t="str">
        <f>TRIM(RIGHT(SUBSTITUTE(Reference!CO521,"\",REPT(" ",100)),100))</f>
        <v/>
      </c>
      <c r="M521" s="22" t="str">
        <f t="shared" si="17"/>
        <v/>
      </c>
      <c r="N521" s="4" t="str">
        <f t="shared" si="16"/>
        <v/>
      </c>
    </row>
    <row r="522" spans="12:14" x14ac:dyDescent="0.25">
      <c r="L522" s="22" t="str">
        <f>TRIM(RIGHT(SUBSTITUTE(Reference!CO522,"\",REPT(" ",100)),100))</f>
        <v/>
      </c>
      <c r="M522" s="22" t="str">
        <f t="shared" si="17"/>
        <v/>
      </c>
      <c r="N522" s="4" t="str">
        <f t="shared" si="16"/>
        <v/>
      </c>
    </row>
    <row r="523" spans="12:14" x14ac:dyDescent="0.25">
      <c r="L523" s="22" t="str">
        <f>TRIM(RIGHT(SUBSTITUTE(Reference!CO523,"\",REPT(" ",100)),100))</f>
        <v/>
      </c>
      <c r="M523" s="22" t="str">
        <f t="shared" si="17"/>
        <v/>
      </c>
      <c r="N523" s="4" t="str">
        <f t="shared" si="16"/>
        <v/>
      </c>
    </row>
    <row r="524" spans="12:14" x14ac:dyDescent="0.25">
      <c r="L524" s="22" t="str">
        <f>TRIM(RIGHT(SUBSTITUTE(Reference!CO524,"\",REPT(" ",100)),100))</f>
        <v/>
      </c>
      <c r="M524" s="22" t="str">
        <f t="shared" si="17"/>
        <v/>
      </c>
      <c r="N524" s="4" t="str">
        <f t="shared" si="16"/>
        <v/>
      </c>
    </row>
    <row r="525" spans="12:14" x14ac:dyDescent="0.25">
      <c r="L525" s="22" t="str">
        <f>TRIM(RIGHT(SUBSTITUTE(Reference!CO525,"\",REPT(" ",100)),100))</f>
        <v/>
      </c>
      <c r="M525" s="22" t="str">
        <f t="shared" si="17"/>
        <v/>
      </c>
      <c r="N525" s="4" t="str">
        <f t="shared" si="16"/>
        <v/>
      </c>
    </row>
    <row r="526" spans="12:14" x14ac:dyDescent="0.25">
      <c r="L526" s="22" t="str">
        <f>TRIM(RIGHT(SUBSTITUTE(Reference!CO526,"\",REPT(" ",100)),100))</f>
        <v/>
      </c>
      <c r="M526" s="22" t="str">
        <f t="shared" si="17"/>
        <v/>
      </c>
      <c r="N526" s="4" t="str">
        <f t="shared" si="16"/>
        <v/>
      </c>
    </row>
    <row r="527" spans="12:14" x14ac:dyDescent="0.25">
      <c r="L527" s="22" t="str">
        <f>TRIM(RIGHT(SUBSTITUTE(Reference!CO527,"\",REPT(" ",100)),100))</f>
        <v/>
      </c>
      <c r="M527" s="22" t="str">
        <f t="shared" si="17"/>
        <v/>
      </c>
      <c r="N527" s="4" t="str">
        <f t="shared" si="16"/>
        <v/>
      </c>
    </row>
    <row r="528" spans="12:14" x14ac:dyDescent="0.25">
      <c r="L528" s="22" t="str">
        <f>TRIM(RIGHT(SUBSTITUTE(Reference!CO528,"\",REPT(" ",100)),100))</f>
        <v/>
      </c>
      <c r="M528" s="22" t="str">
        <f t="shared" si="17"/>
        <v/>
      </c>
      <c r="N528" s="4" t="str">
        <f t="shared" si="16"/>
        <v/>
      </c>
    </row>
    <row r="529" spans="12:14" x14ac:dyDescent="0.25">
      <c r="L529" s="22" t="str">
        <f>TRIM(RIGHT(SUBSTITUTE(Reference!CO529,"\",REPT(" ",100)),100))</f>
        <v/>
      </c>
      <c r="M529" s="22" t="str">
        <f t="shared" si="17"/>
        <v/>
      </c>
      <c r="N529" s="4" t="str">
        <f t="shared" si="16"/>
        <v/>
      </c>
    </row>
    <row r="530" spans="12:14" x14ac:dyDescent="0.25">
      <c r="L530" s="22" t="str">
        <f>TRIM(RIGHT(SUBSTITUTE(Reference!CO530,"\",REPT(" ",100)),100))</f>
        <v/>
      </c>
      <c r="M530" s="22" t="str">
        <f t="shared" si="17"/>
        <v/>
      </c>
      <c r="N530" s="4" t="str">
        <f t="shared" si="16"/>
        <v/>
      </c>
    </row>
    <row r="531" spans="12:14" x14ac:dyDescent="0.25">
      <c r="L531" s="22" t="str">
        <f>TRIM(RIGHT(SUBSTITUTE(Reference!CO531,"\",REPT(" ",100)),100))</f>
        <v/>
      </c>
      <c r="M531" s="22" t="str">
        <f t="shared" si="17"/>
        <v/>
      </c>
      <c r="N531" s="4" t="str">
        <f t="shared" si="16"/>
        <v/>
      </c>
    </row>
    <row r="532" spans="12:14" x14ac:dyDescent="0.25">
      <c r="L532" s="22" t="str">
        <f>TRIM(RIGHT(SUBSTITUTE(Reference!CO532,"\",REPT(" ",100)),100))</f>
        <v/>
      </c>
      <c r="M532" s="22" t="str">
        <f t="shared" si="17"/>
        <v/>
      </c>
      <c r="N532" s="4" t="str">
        <f t="shared" si="16"/>
        <v/>
      </c>
    </row>
    <row r="533" spans="12:14" x14ac:dyDescent="0.25">
      <c r="L533" s="22" t="str">
        <f>TRIM(RIGHT(SUBSTITUTE(Reference!CO533,"\",REPT(" ",100)),100))</f>
        <v/>
      </c>
      <c r="M533" s="22" t="str">
        <f t="shared" si="17"/>
        <v/>
      </c>
      <c r="N533" s="4" t="str">
        <f t="shared" si="16"/>
        <v/>
      </c>
    </row>
    <row r="534" spans="12:14" x14ac:dyDescent="0.25">
      <c r="L534" s="22" t="str">
        <f>TRIM(RIGHT(SUBSTITUTE(Reference!CO534,"\",REPT(" ",100)),100))</f>
        <v/>
      </c>
      <c r="M534" s="22" t="str">
        <f t="shared" si="17"/>
        <v/>
      </c>
      <c r="N534" s="4" t="str">
        <f t="shared" si="16"/>
        <v/>
      </c>
    </row>
    <row r="535" spans="12:14" x14ac:dyDescent="0.25">
      <c r="L535" s="22" t="str">
        <f>TRIM(RIGHT(SUBSTITUTE(Reference!CO535,"\",REPT(" ",100)),100))</f>
        <v/>
      </c>
      <c r="M535" s="22" t="str">
        <f t="shared" si="17"/>
        <v/>
      </c>
      <c r="N535" s="4" t="str">
        <f t="shared" si="16"/>
        <v/>
      </c>
    </row>
    <row r="536" spans="12:14" x14ac:dyDescent="0.25">
      <c r="L536" s="22" t="str">
        <f>TRIM(RIGHT(SUBSTITUTE(Reference!CO536,"\",REPT(" ",100)),100))</f>
        <v/>
      </c>
      <c r="M536" s="22" t="str">
        <f t="shared" si="17"/>
        <v/>
      </c>
      <c r="N536" s="4" t="str">
        <f t="shared" si="16"/>
        <v/>
      </c>
    </row>
    <row r="537" spans="12:14" x14ac:dyDescent="0.25">
      <c r="L537" s="22" t="str">
        <f>TRIM(RIGHT(SUBSTITUTE(Reference!CO537,"\",REPT(" ",100)),100))</f>
        <v/>
      </c>
      <c r="M537" s="22" t="str">
        <f t="shared" si="17"/>
        <v/>
      </c>
      <c r="N537" s="4" t="str">
        <f t="shared" si="16"/>
        <v/>
      </c>
    </row>
    <row r="538" spans="12:14" x14ac:dyDescent="0.25">
      <c r="L538" s="22" t="str">
        <f>TRIM(RIGHT(SUBSTITUTE(Reference!CO538,"\",REPT(" ",100)),100))</f>
        <v/>
      </c>
      <c r="M538" s="22" t="str">
        <f t="shared" si="17"/>
        <v/>
      </c>
      <c r="N538" s="4" t="str">
        <f t="shared" si="16"/>
        <v/>
      </c>
    </row>
    <row r="539" spans="12:14" x14ac:dyDescent="0.25">
      <c r="L539" s="22" t="str">
        <f>TRIM(RIGHT(SUBSTITUTE(Reference!CO539,"\",REPT(" ",100)),100))</f>
        <v/>
      </c>
      <c r="M539" s="22" t="str">
        <f t="shared" si="17"/>
        <v/>
      </c>
      <c r="N539" s="4" t="str">
        <f t="shared" si="16"/>
        <v/>
      </c>
    </row>
    <row r="540" spans="12:14" x14ac:dyDescent="0.25">
      <c r="L540" s="22" t="str">
        <f>TRIM(RIGHT(SUBSTITUTE(Reference!CO540,"\",REPT(" ",100)),100))</f>
        <v/>
      </c>
      <c r="M540" s="22" t="str">
        <f t="shared" si="17"/>
        <v/>
      </c>
      <c r="N540" s="4" t="str">
        <f t="shared" si="16"/>
        <v/>
      </c>
    </row>
    <row r="541" spans="12:14" x14ac:dyDescent="0.25">
      <c r="L541" s="22" t="str">
        <f>TRIM(RIGHT(SUBSTITUTE(Reference!CO541,"\",REPT(" ",100)),100))</f>
        <v/>
      </c>
      <c r="M541" s="22" t="str">
        <f t="shared" si="17"/>
        <v/>
      </c>
      <c r="N541" s="4" t="str">
        <f t="shared" si="16"/>
        <v/>
      </c>
    </row>
    <row r="542" spans="12:14" x14ac:dyDescent="0.25">
      <c r="L542" s="22" t="str">
        <f>TRIM(RIGHT(SUBSTITUTE(Reference!CO542,"\",REPT(" ",100)),100))</f>
        <v/>
      </c>
      <c r="M542" s="22" t="str">
        <f t="shared" si="17"/>
        <v/>
      </c>
      <c r="N542" s="4" t="str">
        <f t="shared" si="16"/>
        <v/>
      </c>
    </row>
    <row r="543" spans="12:14" x14ac:dyDescent="0.25">
      <c r="L543" s="22" t="str">
        <f>TRIM(RIGHT(SUBSTITUTE(Reference!CO543,"\",REPT(" ",100)),100))</f>
        <v/>
      </c>
      <c r="M543" s="22" t="str">
        <f t="shared" si="17"/>
        <v/>
      </c>
      <c r="N543" s="4" t="str">
        <f t="shared" si="16"/>
        <v/>
      </c>
    </row>
    <row r="544" spans="12:14" x14ac:dyDescent="0.25">
      <c r="L544" s="22" t="str">
        <f>TRIM(RIGHT(SUBSTITUTE(Reference!CO544,"\",REPT(" ",100)),100))</f>
        <v/>
      </c>
      <c r="M544" s="22" t="str">
        <f t="shared" si="17"/>
        <v/>
      </c>
      <c r="N544" s="4" t="str">
        <f t="shared" si="16"/>
        <v/>
      </c>
    </row>
    <row r="545" spans="12:14" x14ac:dyDescent="0.25">
      <c r="L545" s="22" t="str">
        <f>TRIM(RIGHT(SUBSTITUTE(Reference!CO545,"\",REPT(" ",100)),100))</f>
        <v/>
      </c>
      <c r="M545" s="22" t="str">
        <f t="shared" si="17"/>
        <v/>
      </c>
      <c r="N545" s="4" t="str">
        <f t="shared" si="16"/>
        <v/>
      </c>
    </row>
    <row r="546" spans="12:14" x14ac:dyDescent="0.25">
      <c r="L546" s="22" t="str">
        <f>TRIM(RIGHT(SUBSTITUTE(Reference!CO546,"\",REPT(" ",100)),100))</f>
        <v/>
      </c>
      <c r="M546" s="22" t="str">
        <f t="shared" si="17"/>
        <v/>
      </c>
      <c r="N546" s="4" t="str">
        <f t="shared" si="16"/>
        <v/>
      </c>
    </row>
    <row r="547" spans="12:14" x14ac:dyDescent="0.25">
      <c r="L547" s="22" t="str">
        <f>TRIM(RIGHT(SUBSTITUTE(Reference!CO547,"\",REPT(" ",100)),100))</f>
        <v/>
      </c>
      <c r="M547" s="22" t="str">
        <f t="shared" si="17"/>
        <v/>
      </c>
      <c r="N547" s="4" t="str">
        <f t="shared" si="16"/>
        <v/>
      </c>
    </row>
    <row r="548" spans="12:14" x14ac:dyDescent="0.25">
      <c r="L548" s="22" t="str">
        <f>TRIM(RIGHT(SUBSTITUTE(Reference!CO548,"\",REPT(" ",100)),100))</f>
        <v/>
      </c>
      <c r="M548" s="22" t="str">
        <f t="shared" si="17"/>
        <v/>
      </c>
      <c r="N548" s="4" t="str">
        <f t="shared" si="16"/>
        <v/>
      </c>
    </row>
    <row r="549" spans="12:14" x14ac:dyDescent="0.25">
      <c r="L549" s="22" t="str">
        <f>TRIM(RIGHT(SUBSTITUTE(Reference!CO549,"\",REPT(" ",100)),100))</f>
        <v/>
      </c>
      <c r="M549" s="22" t="str">
        <f t="shared" si="17"/>
        <v/>
      </c>
      <c r="N549" s="4" t="str">
        <f t="shared" si="16"/>
        <v/>
      </c>
    </row>
    <row r="550" spans="12:14" x14ac:dyDescent="0.25">
      <c r="L550" s="22" t="str">
        <f>TRIM(RIGHT(SUBSTITUTE(Reference!CO550,"\",REPT(" ",100)),100))</f>
        <v/>
      </c>
      <c r="M550" s="22" t="str">
        <f t="shared" si="17"/>
        <v/>
      </c>
      <c r="N550" s="4" t="str">
        <f t="shared" si="16"/>
        <v/>
      </c>
    </row>
    <row r="551" spans="12:14" x14ac:dyDescent="0.25">
      <c r="L551" s="22" t="str">
        <f>TRIM(RIGHT(SUBSTITUTE(Reference!CO551,"\",REPT(" ",100)),100))</f>
        <v/>
      </c>
      <c r="M551" s="22" t="str">
        <f t="shared" si="17"/>
        <v/>
      </c>
      <c r="N551" s="4" t="str">
        <f t="shared" si="16"/>
        <v/>
      </c>
    </row>
    <row r="552" spans="12:14" x14ac:dyDescent="0.25">
      <c r="L552" s="22" t="str">
        <f>TRIM(RIGHT(SUBSTITUTE(Reference!CO552,"\",REPT(" ",100)),100))</f>
        <v/>
      </c>
      <c r="M552" s="22" t="str">
        <f t="shared" si="17"/>
        <v/>
      </c>
      <c r="N552" s="4" t="str">
        <f t="shared" si="16"/>
        <v/>
      </c>
    </row>
    <row r="553" spans="12:14" x14ac:dyDescent="0.25">
      <c r="L553" s="22" t="str">
        <f>TRIM(RIGHT(SUBSTITUTE(Reference!CO553,"\",REPT(" ",100)),100))</f>
        <v/>
      </c>
      <c r="M553" s="22" t="str">
        <f t="shared" si="17"/>
        <v/>
      </c>
      <c r="N553" s="4" t="str">
        <f t="shared" si="16"/>
        <v/>
      </c>
    </row>
    <row r="554" spans="12:14" x14ac:dyDescent="0.25">
      <c r="L554" s="22" t="str">
        <f>TRIM(RIGHT(SUBSTITUTE(Reference!CO554,"\",REPT(" ",100)),100))</f>
        <v/>
      </c>
      <c r="M554" s="22" t="str">
        <f t="shared" si="17"/>
        <v/>
      </c>
      <c r="N554" s="4" t="str">
        <f t="shared" si="16"/>
        <v/>
      </c>
    </row>
    <row r="555" spans="12:14" x14ac:dyDescent="0.25">
      <c r="L555" s="22" t="str">
        <f>TRIM(RIGHT(SUBSTITUTE(Reference!CO555,"\",REPT(" ",100)),100))</f>
        <v/>
      </c>
      <c r="M555" s="22" t="str">
        <f t="shared" si="17"/>
        <v/>
      </c>
      <c r="N555" s="4" t="str">
        <f t="shared" si="16"/>
        <v/>
      </c>
    </row>
    <row r="556" spans="12:14" x14ac:dyDescent="0.25">
      <c r="L556" s="22" t="str">
        <f>TRIM(RIGHT(SUBSTITUTE(Reference!CO556,"\",REPT(" ",100)),100))</f>
        <v/>
      </c>
      <c r="M556" s="22" t="str">
        <f t="shared" si="17"/>
        <v/>
      </c>
      <c r="N556" s="4" t="str">
        <f t="shared" si="16"/>
        <v/>
      </c>
    </row>
    <row r="557" spans="12:14" x14ac:dyDescent="0.25">
      <c r="L557" s="22" t="str">
        <f>TRIM(RIGHT(SUBSTITUTE(Reference!CO557,"\",REPT(" ",100)),100))</f>
        <v/>
      </c>
      <c r="M557" s="22" t="str">
        <f t="shared" si="17"/>
        <v/>
      </c>
      <c r="N557" s="4" t="str">
        <f t="shared" si="16"/>
        <v/>
      </c>
    </row>
    <row r="558" spans="12:14" x14ac:dyDescent="0.25">
      <c r="L558" s="22" t="str">
        <f>TRIM(RIGHT(SUBSTITUTE(Reference!CO558,"\",REPT(" ",100)),100))</f>
        <v/>
      </c>
      <c r="M558" s="22" t="str">
        <f t="shared" si="17"/>
        <v/>
      </c>
      <c r="N558" s="4" t="str">
        <f t="shared" si="16"/>
        <v/>
      </c>
    </row>
    <row r="559" spans="12:14" x14ac:dyDescent="0.25">
      <c r="L559" s="22" t="str">
        <f>TRIM(RIGHT(SUBSTITUTE(Reference!CO559,"\",REPT(" ",100)),100))</f>
        <v/>
      </c>
      <c r="M559" s="22" t="str">
        <f t="shared" si="17"/>
        <v/>
      </c>
      <c r="N559" s="4" t="str">
        <f t="shared" si="16"/>
        <v/>
      </c>
    </row>
    <row r="560" spans="12:14" x14ac:dyDescent="0.25">
      <c r="L560" s="22" t="str">
        <f>TRIM(RIGHT(SUBSTITUTE(Reference!CO560,"\",REPT(" ",100)),100))</f>
        <v/>
      </c>
      <c r="M560" s="22" t="str">
        <f t="shared" si="17"/>
        <v/>
      </c>
      <c r="N560" s="4" t="str">
        <f t="shared" si="16"/>
        <v/>
      </c>
    </row>
    <row r="561" spans="12:14" x14ac:dyDescent="0.25">
      <c r="L561" s="22" t="str">
        <f>TRIM(RIGHT(SUBSTITUTE(Reference!CO561,"\",REPT(" ",100)),100))</f>
        <v/>
      </c>
      <c r="M561" s="22" t="str">
        <f t="shared" si="17"/>
        <v/>
      </c>
      <c r="N561" s="4" t="str">
        <f t="shared" si="16"/>
        <v/>
      </c>
    </row>
    <row r="562" spans="12:14" x14ac:dyDescent="0.25">
      <c r="L562" s="22" t="str">
        <f>TRIM(RIGHT(SUBSTITUTE(Reference!CO562,"\",REPT(" ",100)),100))</f>
        <v/>
      </c>
      <c r="M562" s="22" t="str">
        <f t="shared" si="17"/>
        <v/>
      </c>
      <c r="N562" s="4" t="str">
        <f t="shared" si="16"/>
        <v/>
      </c>
    </row>
    <row r="563" spans="12:14" x14ac:dyDescent="0.25">
      <c r="L563" s="22" t="str">
        <f>TRIM(RIGHT(SUBSTITUTE(Reference!CO563,"\",REPT(" ",100)),100))</f>
        <v/>
      </c>
      <c r="M563" s="22" t="str">
        <f t="shared" si="17"/>
        <v/>
      </c>
      <c r="N563" s="4" t="str">
        <f t="shared" si="16"/>
        <v/>
      </c>
    </row>
    <row r="564" spans="12:14" x14ac:dyDescent="0.25">
      <c r="L564" s="22" t="str">
        <f>TRIM(RIGHT(SUBSTITUTE(Reference!CO564,"\",REPT(" ",100)),100))</f>
        <v/>
      </c>
      <c r="M564" s="22" t="str">
        <f t="shared" si="17"/>
        <v/>
      </c>
      <c r="N564" s="4" t="str">
        <f t="shared" si="16"/>
        <v/>
      </c>
    </row>
    <row r="565" spans="12:14" x14ac:dyDescent="0.25">
      <c r="L565" s="22" t="str">
        <f>TRIM(RIGHT(SUBSTITUTE(Reference!CO565,"\",REPT(" ",100)),100))</f>
        <v/>
      </c>
      <c r="M565" s="22" t="str">
        <f t="shared" si="17"/>
        <v/>
      </c>
      <c r="N565" s="4" t="str">
        <f t="shared" si="16"/>
        <v/>
      </c>
    </row>
    <row r="566" spans="12:14" x14ac:dyDescent="0.25">
      <c r="L566" s="22" t="str">
        <f>TRIM(RIGHT(SUBSTITUTE(Reference!CO566,"\",REPT(" ",100)),100))</f>
        <v/>
      </c>
      <c r="M566" s="22" t="str">
        <f t="shared" si="17"/>
        <v/>
      </c>
      <c r="N566" s="4" t="str">
        <f t="shared" si="16"/>
        <v/>
      </c>
    </row>
    <row r="567" spans="12:14" x14ac:dyDescent="0.25">
      <c r="L567" s="22" t="str">
        <f>TRIM(RIGHT(SUBSTITUTE(Reference!CO567,"\",REPT(" ",100)),100))</f>
        <v/>
      </c>
      <c r="M567" s="22" t="str">
        <f t="shared" si="17"/>
        <v/>
      </c>
      <c r="N567" s="4" t="str">
        <f t="shared" si="16"/>
        <v/>
      </c>
    </row>
    <row r="568" spans="12:14" x14ac:dyDescent="0.25">
      <c r="L568" s="22" t="str">
        <f>TRIM(RIGHT(SUBSTITUTE(Reference!CO568,"\",REPT(" ",100)),100))</f>
        <v/>
      </c>
      <c r="M568" s="22" t="str">
        <f t="shared" si="17"/>
        <v/>
      </c>
      <c r="N568" s="4" t="str">
        <f t="shared" si="16"/>
        <v/>
      </c>
    </row>
    <row r="569" spans="12:14" x14ac:dyDescent="0.25">
      <c r="L569" s="22" t="str">
        <f>TRIM(RIGHT(SUBSTITUTE(Reference!CO569,"\",REPT(" ",100)),100))</f>
        <v/>
      </c>
      <c r="M569" s="22" t="str">
        <f t="shared" si="17"/>
        <v/>
      </c>
      <c r="N569" s="4" t="str">
        <f t="shared" si="16"/>
        <v/>
      </c>
    </row>
    <row r="570" spans="12:14" x14ac:dyDescent="0.25">
      <c r="L570" s="22" t="str">
        <f>TRIM(RIGHT(SUBSTITUTE(Reference!CO570,"\",REPT(" ",100)),100))</f>
        <v/>
      </c>
      <c r="M570" s="22" t="str">
        <f t="shared" si="17"/>
        <v/>
      </c>
      <c r="N570" s="4" t="str">
        <f t="shared" si="16"/>
        <v/>
      </c>
    </row>
    <row r="571" spans="12:14" x14ac:dyDescent="0.25">
      <c r="L571" s="22" t="str">
        <f>TRIM(RIGHT(SUBSTITUTE(Reference!CO571,"\",REPT(" ",100)),100))</f>
        <v/>
      </c>
      <c r="M571" s="22" t="str">
        <f t="shared" si="17"/>
        <v/>
      </c>
      <c r="N571" s="4" t="str">
        <f t="shared" si="16"/>
        <v/>
      </c>
    </row>
    <row r="572" spans="12:14" x14ac:dyDescent="0.25">
      <c r="L572" s="22" t="str">
        <f>TRIM(RIGHT(SUBSTITUTE(Reference!CO572,"\",REPT(" ",100)),100))</f>
        <v/>
      </c>
      <c r="M572" s="22" t="str">
        <f t="shared" si="17"/>
        <v/>
      </c>
      <c r="N572" s="4" t="str">
        <f t="shared" si="16"/>
        <v/>
      </c>
    </row>
    <row r="573" spans="12:14" x14ac:dyDescent="0.25">
      <c r="L573" s="22" t="str">
        <f>TRIM(RIGHT(SUBSTITUTE(Reference!CO573,"\",REPT(" ",100)),100))</f>
        <v/>
      </c>
      <c r="M573" s="22" t="str">
        <f t="shared" si="17"/>
        <v/>
      </c>
      <c r="N573" s="4" t="str">
        <f t="shared" si="16"/>
        <v/>
      </c>
    </row>
    <row r="574" spans="12:14" x14ac:dyDescent="0.25">
      <c r="L574" s="22" t="str">
        <f>TRIM(RIGHT(SUBSTITUTE(Reference!CO574,"\",REPT(" ",100)),100))</f>
        <v/>
      </c>
      <c r="M574" s="22" t="str">
        <f t="shared" si="17"/>
        <v/>
      </c>
      <c r="N574" s="4" t="str">
        <f t="shared" si="16"/>
        <v/>
      </c>
    </row>
    <row r="575" spans="12:14" x14ac:dyDescent="0.25">
      <c r="L575" s="22" t="str">
        <f>TRIM(RIGHT(SUBSTITUTE(Reference!CO575,"\",REPT(" ",100)),100))</f>
        <v/>
      </c>
      <c r="M575" s="22" t="str">
        <f t="shared" si="17"/>
        <v/>
      </c>
      <c r="N575" s="4" t="str">
        <f t="shared" si="16"/>
        <v/>
      </c>
    </row>
    <row r="576" spans="12:14" x14ac:dyDescent="0.25">
      <c r="L576" s="22" t="str">
        <f>TRIM(RIGHT(SUBSTITUTE(Reference!CO576,"\",REPT(" ",100)),100))</f>
        <v/>
      </c>
      <c r="M576" s="22" t="str">
        <f t="shared" si="17"/>
        <v/>
      </c>
      <c r="N576" s="4" t="str">
        <f t="shared" si="16"/>
        <v/>
      </c>
    </row>
    <row r="577" spans="12:14" x14ac:dyDescent="0.25">
      <c r="L577" s="22" t="str">
        <f>TRIM(RIGHT(SUBSTITUTE(Reference!CO577,"\",REPT(" ",100)),100))</f>
        <v/>
      </c>
      <c r="M577" s="22" t="str">
        <f t="shared" si="17"/>
        <v/>
      </c>
      <c r="N577" s="4" t="str">
        <f t="shared" si="16"/>
        <v/>
      </c>
    </row>
    <row r="578" spans="12:14" x14ac:dyDescent="0.25">
      <c r="L578" s="22" t="str">
        <f>TRIM(RIGHT(SUBSTITUTE(Reference!CO578,"\",REPT(" ",100)),100))</f>
        <v/>
      </c>
      <c r="M578" s="22" t="str">
        <f t="shared" si="17"/>
        <v/>
      </c>
      <c r="N578" s="4" t="str">
        <f t="shared" si="16"/>
        <v/>
      </c>
    </row>
    <row r="579" spans="12:14" x14ac:dyDescent="0.25">
      <c r="L579" s="22" t="str">
        <f>TRIM(RIGHT(SUBSTITUTE(Reference!CO579,"\",REPT(" ",100)),100))</f>
        <v/>
      </c>
      <c r="M579" s="22" t="str">
        <f t="shared" si="17"/>
        <v/>
      </c>
      <c r="N579" s="4" t="str">
        <f t="shared" si="16"/>
        <v/>
      </c>
    </row>
    <row r="580" spans="12:14" x14ac:dyDescent="0.25">
      <c r="L580" s="22" t="str">
        <f>TRIM(RIGHT(SUBSTITUTE(Reference!CO580,"\",REPT(" ",100)),100))</f>
        <v/>
      </c>
      <c r="M580" s="22" t="str">
        <f t="shared" si="17"/>
        <v/>
      </c>
      <c r="N580" s="4" t="str">
        <f t="shared" ref="N580:N643" si="18">IF(LEFT(RIGHT(M580,2),1)&lt;&gt;"/",RIGHT(M580,6),INDEX(CandidateFileArray,MATCH(RIGHT(M580,8),CandidateFileList,0),2))</f>
        <v/>
      </c>
    </row>
    <row r="581" spans="12:14" x14ac:dyDescent="0.25">
      <c r="L581" s="22" t="str">
        <f>TRIM(RIGHT(SUBSTITUTE(Reference!CO581,"\",REPT(" ",100)),100))</f>
        <v/>
      </c>
      <c r="M581" s="22" t="str">
        <f t="shared" ref="M581:M644" si="19">TRIM(LEFT(SUBSTITUTE(L581,".",REPT(" ",100)),100))</f>
        <v/>
      </c>
      <c r="N581" s="4" t="str">
        <f t="shared" si="18"/>
        <v/>
      </c>
    </row>
    <row r="582" spans="12:14" x14ac:dyDescent="0.25">
      <c r="L582" s="22" t="str">
        <f>TRIM(RIGHT(SUBSTITUTE(Reference!CO582,"\",REPT(" ",100)),100))</f>
        <v/>
      </c>
      <c r="M582" s="22" t="str">
        <f t="shared" si="19"/>
        <v/>
      </c>
      <c r="N582" s="4" t="str">
        <f t="shared" si="18"/>
        <v/>
      </c>
    </row>
    <row r="583" spans="12:14" x14ac:dyDescent="0.25">
      <c r="L583" s="22" t="str">
        <f>TRIM(RIGHT(SUBSTITUTE(Reference!CO583,"\",REPT(" ",100)),100))</f>
        <v/>
      </c>
      <c r="M583" s="22" t="str">
        <f t="shared" si="19"/>
        <v/>
      </c>
      <c r="N583" s="4" t="str">
        <f t="shared" si="18"/>
        <v/>
      </c>
    </row>
    <row r="584" spans="12:14" x14ac:dyDescent="0.25">
      <c r="L584" s="22" t="str">
        <f>TRIM(RIGHT(SUBSTITUTE(Reference!CO584,"\",REPT(" ",100)),100))</f>
        <v/>
      </c>
      <c r="M584" s="22" t="str">
        <f t="shared" si="19"/>
        <v/>
      </c>
      <c r="N584" s="4" t="str">
        <f t="shared" si="18"/>
        <v/>
      </c>
    </row>
    <row r="585" spans="12:14" x14ac:dyDescent="0.25">
      <c r="L585" s="22" t="str">
        <f>TRIM(RIGHT(SUBSTITUTE(Reference!CO585,"\",REPT(" ",100)),100))</f>
        <v/>
      </c>
      <c r="M585" s="22" t="str">
        <f t="shared" si="19"/>
        <v/>
      </c>
      <c r="N585" s="4" t="str">
        <f t="shared" si="18"/>
        <v/>
      </c>
    </row>
    <row r="586" spans="12:14" x14ac:dyDescent="0.25">
      <c r="L586" s="22" t="str">
        <f>TRIM(RIGHT(SUBSTITUTE(Reference!CO586,"\",REPT(" ",100)),100))</f>
        <v/>
      </c>
      <c r="M586" s="22" t="str">
        <f t="shared" si="19"/>
        <v/>
      </c>
      <c r="N586" s="4" t="str">
        <f t="shared" si="18"/>
        <v/>
      </c>
    </row>
    <row r="587" spans="12:14" x14ac:dyDescent="0.25">
      <c r="L587" s="22" t="str">
        <f>TRIM(RIGHT(SUBSTITUTE(Reference!CO587,"\",REPT(" ",100)),100))</f>
        <v/>
      </c>
      <c r="M587" s="22" t="str">
        <f t="shared" si="19"/>
        <v/>
      </c>
      <c r="N587" s="4" t="str">
        <f t="shared" si="18"/>
        <v/>
      </c>
    </row>
    <row r="588" spans="12:14" x14ac:dyDescent="0.25">
      <c r="L588" s="22" t="str">
        <f>TRIM(RIGHT(SUBSTITUTE(Reference!CO588,"\",REPT(" ",100)),100))</f>
        <v/>
      </c>
      <c r="M588" s="22" t="str">
        <f t="shared" si="19"/>
        <v/>
      </c>
      <c r="N588" s="4" t="str">
        <f t="shared" si="18"/>
        <v/>
      </c>
    </row>
    <row r="589" spans="12:14" x14ac:dyDescent="0.25">
      <c r="L589" s="22" t="str">
        <f>TRIM(RIGHT(SUBSTITUTE(Reference!CO589,"\",REPT(" ",100)),100))</f>
        <v/>
      </c>
      <c r="M589" s="22" t="str">
        <f t="shared" si="19"/>
        <v/>
      </c>
      <c r="N589" s="4" t="str">
        <f t="shared" si="18"/>
        <v/>
      </c>
    </row>
    <row r="590" spans="12:14" x14ac:dyDescent="0.25">
      <c r="L590" s="22" t="str">
        <f>TRIM(RIGHT(SUBSTITUTE(Reference!CO590,"\",REPT(" ",100)),100))</f>
        <v/>
      </c>
      <c r="M590" s="22" t="str">
        <f t="shared" si="19"/>
        <v/>
      </c>
      <c r="N590" s="4" t="str">
        <f t="shared" si="18"/>
        <v/>
      </c>
    </row>
    <row r="591" spans="12:14" x14ac:dyDescent="0.25">
      <c r="L591" s="22" t="str">
        <f>TRIM(RIGHT(SUBSTITUTE(Reference!CO591,"\",REPT(" ",100)),100))</f>
        <v/>
      </c>
      <c r="M591" s="22" t="str">
        <f t="shared" si="19"/>
        <v/>
      </c>
      <c r="N591" s="4" t="str">
        <f t="shared" si="18"/>
        <v/>
      </c>
    </row>
    <row r="592" spans="12:14" x14ac:dyDescent="0.25">
      <c r="L592" s="22" t="str">
        <f>TRIM(RIGHT(SUBSTITUTE(Reference!CO592,"\",REPT(" ",100)),100))</f>
        <v/>
      </c>
      <c r="M592" s="22" t="str">
        <f t="shared" si="19"/>
        <v/>
      </c>
      <c r="N592" s="4" t="str">
        <f t="shared" si="18"/>
        <v/>
      </c>
    </row>
    <row r="593" spans="12:14" x14ac:dyDescent="0.25">
      <c r="L593" s="22" t="str">
        <f>TRIM(RIGHT(SUBSTITUTE(Reference!CO593,"\",REPT(" ",100)),100))</f>
        <v/>
      </c>
      <c r="M593" s="22" t="str">
        <f t="shared" si="19"/>
        <v/>
      </c>
      <c r="N593" s="4" t="str">
        <f t="shared" si="18"/>
        <v/>
      </c>
    </row>
    <row r="594" spans="12:14" x14ac:dyDescent="0.25">
      <c r="L594" s="22" t="str">
        <f>TRIM(RIGHT(SUBSTITUTE(Reference!CO594,"\",REPT(" ",100)),100))</f>
        <v/>
      </c>
      <c r="M594" s="22" t="str">
        <f t="shared" si="19"/>
        <v/>
      </c>
      <c r="N594" s="4" t="str">
        <f t="shared" si="18"/>
        <v/>
      </c>
    </row>
    <row r="595" spans="12:14" x14ac:dyDescent="0.25">
      <c r="L595" s="22" t="str">
        <f>TRIM(RIGHT(SUBSTITUTE(Reference!CO595,"\",REPT(" ",100)),100))</f>
        <v/>
      </c>
      <c r="M595" s="22" t="str">
        <f t="shared" si="19"/>
        <v/>
      </c>
      <c r="N595" s="4" t="str">
        <f t="shared" si="18"/>
        <v/>
      </c>
    </row>
    <row r="596" spans="12:14" x14ac:dyDescent="0.25">
      <c r="L596" s="22" t="str">
        <f>TRIM(RIGHT(SUBSTITUTE(Reference!CO596,"\",REPT(" ",100)),100))</f>
        <v/>
      </c>
      <c r="M596" s="22" t="str">
        <f t="shared" si="19"/>
        <v/>
      </c>
      <c r="N596" s="4" t="str">
        <f t="shared" si="18"/>
        <v/>
      </c>
    </row>
    <row r="597" spans="12:14" x14ac:dyDescent="0.25">
      <c r="L597" s="22" t="str">
        <f>TRIM(RIGHT(SUBSTITUTE(Reference!CO597,"\",REPT(" ",100)),100))</f>
        <v/>
      </c>
      <c r="M597" s="22" t="str">
        <f t="shared" si="19"/>
        <v/>
      </c>
      <c r="N597" s="4" t="str">
        <f t="shared" si="18"/>
        <v/>
      </c>
    </row>
    <row r="598" spans="12:14" x14ac:dyDescent="0.25">
      <c r="L598" s="22" t="str">
        <f>TRIM(RIGHT(SUBSTITUTE(Reference!CO598,"\",REPT(" ",100)),100))</f>
        <v/>
      </c>
      <c r="M598" s="22" t="str">
        <f t="shared" si="19"/>
        <v/>
      </c>
      <c r="N598" s="4" t="str">
        <f t="shared" si="18"/>
        <v/>
      </c>
    </row>
    <row r="599" spans="12:14" x14ac:dyDescent="0.25">
      <c r="L599" s="22" t="str">
        <f>TRIM(RIGHT(SUBSTITUTE(Reference!CO599,"\",REPT(" ",100)),100))</f>
        <v/>
      </c>
      <c r="M599" s="22" t="str">
        <f t="shared" si="19"/>
        <v/>
      </c>
      <c r="N599" s="4" t="str">
        <f t="shared" si="18"/>
        <v/>
      </c>
    </row>
    <row r="600" spans="12:14" x14ac:dyDescent="0.25">
      <c r="L600" s="22" t="str">
        <f>TRIM(RIGHT(SUBSTITUTE(Reference!CO600,"\",REPT(" ",100)),100))</f>
        <v/>
      </c>
      <c r="M600" s="22" t="str">
        <f t="shared" si="19"/>
        <v/>
      </c>
      <c r="N600" s="4" t="str">
        <f t="shared" si="18"/>
        <v/>
      </c>
    </row>
    <row r="601" spans="12:14" x14ac:dyDescent="0.25">
      <c r="L601" s="22" t="str">
        <f>TRIM(RIGHT(SUBSTITUTE(Reference!CO601,"\",REPT(" ",100)),100))</f>
        <v/>
      </c>
      <c r="M601" s="22" t="str">
        <f t="shared" si="19"/>
        <v/>
      </c>
      <c r="N601" s="4" t="str">
        <f t="shared" si="18"/>
        <v/>
      </c>
    </row>
    <row r="602" spans="12:14" x14ac:dyDescent="0.25">
      <c r="L602" s="22" t="str">
        <f>TRIM(RIGHT(SUBSTITUTE(Reference!CO602,"\",REPT(" ",100)),100))</f>
        <v/>
      </c>
      <c r="M602" s="22" t="str">
        <f t="shared" si="19"/>
        <v/>
      </c>
      <c r="N602" s="4" t="str">
        <f t="shared" si="18"/>
        <v/>
      </c>
    </row>
    <row r="603" spans="12:14" x14ac:dyDescent="0.25">
      <c r="L603" s="22" t="str">
        <f>TRIM(RIGHT(SUBSTITUTE(Reference!CO603,"\",REPT(" ",100)),100))</f>
        <v/>
      </c>
      <c r="M603" s="22" t="str">
        <f t="shared" si="19"/>
        <v/>
      </c>
      <c r="N603" s="4" t="str">
        <f t="shared" si="18"/>
        <v/>
      </c>
    </row>
    <row r="604" spans="12:14" x14ac:dyDescent="0.25">
      <c r="L604" s="22" t="str">
        <f>TRIM(RIGHT(SUBSTITUTE(Reference!CO604,"\",REPT(" ",100)),100))</f>
        <v/>
      </c>
      <c r="M604" s="22" t="str">
        <f t="shared" si="19"/>
        <v/>
      </c>
      <c r="N604" s="4" t="str">
        <f t="shared" si="18"/>
        <v/>
      </c>
    </row>
    <row r="605" spans="12:14" x14ac:dyDescent="0.25">
      <c r="L605" s="22" t="str">
        <f>TRIM(RIGHT(SUBSTITUTE(Reference!CO605,"\",REPT(" ",100)),100))</f>
        <v/>
      </c>
      <c r="M605" s="22" t="str">
        <f t="shared" si="19"/>
        <v/>
      </c>
      <c r="N605" s="4" t="str">
        <f t="shared" si="18"/>
        <v/>
      </c>
    </row>
    <row r="606" spans="12:14" x14ac:dyDescent="0.25">
      <c r="L606" s="22" t="str">
        <f>TRIM(RIGHT(SUBSTITUTE(Reference!CO606,"\",REPT(" ",100)),100))</f>
        <v/>
      </c>
      <c r="M606" s="22" t="str">
        <f t="shared" si="19"/>
        <v/>
      </c>
      <c r="N606" s="4" t="str">
        <f t="shared" si="18"/>
        <v/>
      </c>
    </row>
    <row r="607" spans="12:14" x14ac:dyDescent="0.25">
      <c r="L607" s="22" t="str">
        <f>TRIM(RIGHT(SUBSTITUTE(Reference!CO607,"\",REPT(" ",100)),100))</f>
        <v/>
      </c>
      <c r="M607" s="22" t="str">
        <f t="shared" si="19"/>
        <v/>
      </c>
      <c r="N607" s="4" t="str">
        <f t="shared" si="18"/>
        <v/>
      </c>
    </row>
    <row r="608" spans="12:14" x14ac:dyDescent="0.25">
      <c r="L608" s="22" t="str">
        <f>TRIM(RIGHT(SUBSTITUTE(Reference!CO608,"\",REPT(" ",100)),100))</f>
        <v/>
      </c>
      <c r="M608" s="22" t="str">
        <f t="shared" si="19"/>
        <v/>
      </c>
      <c r="N608" s="4" t="str">
        <f t="shared" si="18"/>
        <v/>
      </c>
    </row>
    <row r="609" spans="12:14" x14ac:dyDescent="0.25">
      <c r="L609" s="22" t="str">
        <f>TRIM(RIGHT(SUBSTITUTE(Reference!CO609,"\",REPT(" ",100)),100))</f>
        <v/>
      </c>
      <c r="M609" s="22" t="str">
        <f t="shared" si="19"/>
        <v/>
      </c>
      <c r="N609" s="4" t="str">
        <f t="shared" si="18"/>
        <v/>
      </c>
    </row>
    <row r="610" spans="12:14" x14ac:dyDescent="0.25">
      <c r="L610" s="22" t="str">
        <f>TRIM(RIGHT(SUBSTITUTE(Reference!CO610,"\",REPT(" ",100)),100))</f>
        <v/>
      </c>
      <c r="M610" s="22" t="str">
        <f t="shared" si="19"/>
        <v/>
      </c>
      <c r="N610" s="4" t="str">
        <f t="shared" si="18"/>
        <v/>
      </c>
    </row>
    <row r="611" spans="12:14" x14ac:dyDescent="0.25">
      <c r="L611" s="22" t="str">
        <f>TRIM(RIGHT(SUBSTITUTE(Reference!CO611,"\",REPT(" ",100)),100))</f>
        <v/>
      </c>
      <c r="M611" s="22" t="str">
        <f t="shared" si="19"/>
        <v/>
      </c>
      <c r="N611" s="4" t="str">
        <f t="shared" si="18"/>
        <v/>
      </c>
    </row>
    <row r="612" spans="12:14" x14ac:dyDescent="0.25">
      <c r="L612" s="22" t="str">
        <f>TRIM(RIGHT(SUBSTITUTE(Reference!CO612,"\",REPT(" ",100)),100))</f>
        <v/>
      </c>
      <c r="M612" s="22" t="str">
        <f t="shared" si="19"/>
        <v/>
      </c>
      <c r="N612" s="4" t="str">
        <f t="shared" si="18"/>
        <v/>
      </c>
    </row>
    <row r="613" spans="12:14" x14ac:dyDescent="0.25">
      <c r="L613" s="22" t="str">
        <f>TRIM(RIGHT(SUBSTITUTE(Reference!CO613,"\",REPT(" ",100)),100))</f>
        <v/>
      </c>
      <c r="M613" s="22" t="str">
        <f t="shared" si="19"/>
        <v/>
      </c>
      <c r="N613" s="4" t="str">
        <f t="shared" si="18"/>
        <v/>
      </c>
    </row>
    <row r="614" spans="12:14" x14ac:dyDescent="0.25">
      <c r="L614" s="22" t="str">
        <f>TRIM(RIGHT(SUBSTITUTE(Reference!CO614,"\",REPT(" ",100)),100))</f>
        <v/>
      </c>
      <c r="M614" s="22" t="str">
        <f t="shared" si="19"/>
        <v/>
      </c>
      <c r="N614" s="4" t="str">
        <f t="shared" si="18"/>
        <v/>
      </c>
    </row>
    <row r="615" spans="12:14" x14ac:dyDescent="0.25">
      <c r="L615" s="22" t="str">
        <f>TRIM(RIGHT(SUBSTITUTE(Reference!CO615,"\",REPT(" ",100)),100))</f>
        <v/>
      </c>
      <c r="M615" s="22" t="str">
        <f t="shared" si="19"/>
        <v/>
      </c>
      <c r="N615" s="4" t="str">
        <f t="shared" si="18"/>
        <v/>
      </c>
    </row>
    <row r="616" spans="12:14" x14ac:dyDescent="0.25">
      <c r="L616" s="22" t="str">
        <f>TRIM(RIGHT(SUBSTITUTE(Reference!CO616,"\",REPT(" ",100)),100))</f>
        <v/>
      </c>
      <c r="M616" s="22" t="str">
        <f t="shared" si="19"/>
        <v/>
      </c>
      <c r="N616" s="4" t="str">
        <f t="shared" si="18"/>
        <v/>
      </c>
    </row>
    <row r="617" spans="12:14" x14ac:dyDescent="0.25">
      <c r="L617" s="22" t="str">
        <f>TRIM(RIGHT(SUBSTITUTE(Reference!CO617,"\",REPT(" ",100)),100))</f>
        <v/>
      </c>
      <c r="M617" s="22" t="str">
        <f t="shared" si="19"/>
        <v/>
      </c>
      <c r="N617" s="4" t="str">
        <f t="shared" si="18"/>
        <v/>
      </c>
    </row>
    <row r="618" spans="12:14" x14ac:dyDescent="0.25">
      <c r="L618" s="22" t="str">
        <f>TRIM(RIGHT(SUBSTITUTE(Reference!CO618,"\",REPT(" ",100)),100))</f>
        <v/>
      </c>
      <c r="M618" s="22" t="str">
        <f t="shared" si="19"/>
        <v/>
      </c>
      <c r="N618" s="4" t="str">
        <f t="shared" si="18"/>
        <v/>
      </c>
    </row>
    <row r="619" spans="12:14" x14ac:dyDescent="0.25">
      <c r="L619" s="22" t="str">
        <f>TRIM(RIGHT(SUBSTITUTE(Reference!CO619,"\",REPT(" ",100)),100))</f>
        <v/>
      </c>
      <c r="M619" s="22" t="str">
        <f t="shared" si="19"/>
        <v/>
      </c>
      <c r="N619" s="4" t="str">
        <f t="shared" si="18"/>
        <v/>
      </c>
    </row>
    <row r="620" spans="12:14" x14ac:dyDescent="0.25">
      <c r="L620" s="22" t="str">
        <f>TRIM(RIGHT(SUBSTITUTE(Reference!CO620,"\",REPT(" ",100)),100))</f>
        <v/>
      </c>
      <c r="M620" s="22" t="str">
        <f t="shared" si="19"/>
        <v/>
      </c>
      <c r="N620" s="4" t="str">
        <f t="shared" si="18"/>
        <v/>
      </c>
    </row>
    <row r="621" spans="12:14" x14ac:dyDescent="0.25">
      <c r="L621" s="22" t="str">
        <f>TRIM(RIGHT(SUBSTITUTE(Reference!CO621,"\",REPT(" ",100)),100))</f>
        <v/>
      </c>
      <c r="M621" s="22" t="str">
        <f t="shared" si="19"/>
        <v/>
      </c>
      <c r="N621" s="4" t="str">
        <f t="shared" si="18"/>
        <v/>
      </c>
    </row>
    <row r="622" spans="12:14" x14ac:dyDescent="0.25">
      <c r="L622" s="22" t="str">
        <f>TRIM(RIGHT(SUBSTITUTE(Reference!CO622,"\",REPT(" ",100)),100))</f>
        <v/>
      </c>
      <c r="M622" s="22" t="str">
        <f t="shared" si="19"/>
        <v/>
      </c>
      <c r="N622" s="4" t="str">
        <f t="shared" si="18"/>
        <v/>
      </c>
    </row>
    <row r="623" spans="12:14" x14ac:dyDescent="0.25">
      <c r="L623" s="22" t="str">
        <f>TRIM(RIGHT(SUBSTITUTE(Reference!CO623,"\",REPT(" ",100)),100))</f>
        <v/>
      </c>
      <c r="M623" s="22" t="str">
        <f t="shared" si="19"/>
        <v/>
      </c>
      <c r="N623" s="4" t="str">
        <f t="shared" si="18"/>
        <v/>
      </c>
    </row>
    <row r="624" spans="12:14" x14ac:dyDescent="0.25">
      <c r="L624" s="22" t="str">
        <f>TRIM(RIGHT(SUBSTITUTE(Reference!CO624,"\",REPT(" ",100)),100))</f>
        <v/>
      </c>
      <c r="M624" s="22" t="str">
        <f t="shared" si="19"/>
        <v/>
      </c>
      <c r="N624" s="4" t="str">
        <f t="shared" si="18"/>
        <v/>
      </c>
    </row>
    <row r="625" spans="12:14" x14ac:dyDescent="0.25">
      <c r="L625" s="22" t="str">
        <f>TRIM(RIGHT(SUBSTITUTE(Reference!CO625,"\",REPT(" ",100)),100))</f>
        <v/>
      </c>
      <c r="M625" s="22" t="str">
        <f t="shared" si="19"/>
        <v/>
      </c>
      <c r="N625" s="4" t="str">
        <f t="shared" si="18"/>
        <v/>
      </c>
    </row>
    <row r="626" spans="12:14" x14ac:dyDescent="0.25">
      <c r="L626" s="22" t="str">
        <f>TRIM(RIGHT(SUBSTITUTE(Reference!CO626,"\",REPT(" ",100)),100))</f>
        <v/>
      </c>
      <c r="M626" s="22" t="str">
        <f t="shared" si="19"/>
        <v/>
      </c>
      <c r="N626" s="4" t="str">
        <f t="shared" si="18"/>
        <v/>
      </c>
    </row>
    <row r="627" spans="12:14" x14ac:dyDescent="0.25">
      <c r="L627" s="22" t="str">
        <f>TRIM(RIGHT(SUBSTITUTE(Reference!CO627,"\",REPT(" ",100)),100))</f>
        <v/>
      </c>
      <c r="M627" s="22" t="str">
        <f t="shared" si="19"/>
        <v/>
      </c>
      <c r="N627" s="4" t="str">
        <f t="shared" si="18"/>
        <v/>
      </c>
    </row>
    <row r="628" spans="12:14" x14ac:dyDescent="0.25">
      <c r="L628" s="22" t="str">
        <f>TRIM(RIGHT(SUBSTITUTE(Reference!CO628,"\",REPT(" ",100)),100))</f>
        <v/>
      </c>
      <c r="M628" s="22" t="str">
        <f t="shared" si="19"/>
        <v/>
      </c>
      <c r="N628" s="4" t="str">
        <f t="shared" si="18"/>
        <v/>
      </c>
    </row>
    <row r="629" spans="12:14" x14ac:dyDescent="0.25">
      <c r="L629" s="22" t="str">
        <f>TRIM(RIGHT(SUBSTITUTE(Reference!CO629,"\",REPT(" ",100)),100))</f>
        <v/>
      </c>
      <c r="M629" s="22" t="str">
        <f t="shared" si="19"/>
        <v/>
      </c>
      <c r="N629" s="4" t="str">
        <f t="shared" si="18"/>
        <v/>
      </c>
    </row>
    <row r="630" spans="12:14" x14ac:dyDescent="0.25">
      <c r="L630" s="22" t="str">
        <f>TRIM(RIGHT(SUBSTITUTE(Reference!CO630,"\",REPT(" ",100)),100))</f>
        <v/>
      </c>
      <c r="M630" s="22" t="str">
        <f t="shared" si="19"/>
        <v/>
      </c>
      <c r="N630" s="4" t="str">
        <f t="shared" si="18"/>
        <v/>
      </c>
    </row>
    <row r="631" spans="12:14" x14ac:dyDescent="0.25">
      <c r="L631" s="22" t="str">
        <f>TRIM(RIGHT(SUBSTITUTE(Reference!CO631,"\",REPT(" ",100)),100))</f>
        <v/>
      </c>
      <c r="M631" s="22" t="str">
        <f t="shared" si="19"/>
        <v/>
      </c>
      <c r="N631" s="4" t="str">
        <f t="shared" si="18"/>
        <v/>
      </c>
    </row>
    <row r="632" spans="12:14" x14ac:dyDescent="0.25">
      <c r="L632" s="22" t="str">
        <f>TRIM(RIGHT(SUBSTITUTE(Reference!CO632,"\",REPT(" ",100)),100))</f>
        <v/>
      </c>
      <c r="M632" s="22" t="str">
        <f t="shared" si="19"/>
        <v/>
      </c>
      <c r="N632" s="4" t="str">
        <f t="shared" si="18"/>
        <v/>
      </c>
    </row>
    <row r="633" spans="12:14" x14ac:dyDescent="0.25">
      <c r="L633" s="22" t="str">
        <f>TRIM(RIGHT(SUBSTITUTE(Reference!CO633,"\",REPT(" ",100)),100))</f>
        <v/>
      </c>
      <c r="M633" s="22" t="str">
        <f t="shared" si="19"/>
        <v/>
      </c>
      <c r="N633" s="4" t="str">
        <f t="shared" si="18"/>
        <v/>
      </c>
    </row>
    <row r="634" spans="12:14" x14ac:dyDescent="0.25">
      <c r="L634" s="22" t="str">
        <f>TRIM(RIGHT(SUBSTITUTE(Reference!CO634,"\",REPT(" ",100)),100))</f>
        <v/>
      </c>
      <c r="M634" s="22" t="str">
        <f t="shared" si="19"/>
        <v/>
      </c>
      <c r="N634" s="4" t="str">
        <f t="shared" si="18"/>
        <v/>
      </c>
    </row>
    <row r="635" spans="12:14" x14ac:dyDescent="0.25">
      <c r="L635" s="22" t="str">
        <f>TRIM(RIGHT(SUBSTITUTE(Reference!CO635,"\",REPT(" ",100)),100))</f>
        <v/>
      </c>
      <c r="M635" s="22" t="str">
        <f t="shared" si="19"/>
        <v/>
      </c>
      <c r="N635" s="4" t="str">
        <f t="shared" si="18"/>
        <v/>
      </c>
    </row>
    <row r="636" spans="12:14" x14ac:dyDescent="0.25">
      <c r="L636" s="22" t="str">
        <f>TRIM(RIGHT(SUBSTITUTE(Reference!CO636,"\",REPT(" ",100)),100))</f>
        <v/>
      </c>
      <c r="M636" s="22" t="str">
        <f t="shared" si="19"/>
        <v/>
      </c>
      <c r="N636" s="4" t="str">
        <f t="shared" si="18"/>
        <v/>
      </c>
    </row>
    <row r="637" spans="12:14" x14ac:dyDescent="0.25">
      <c r="L637" s="22" t="str">
        <f>TRIM(RIGHT(SUBSTITUTE(Reference!CO637,"\",REPT(" ",100)),100))</f>
        <v/>
      </c>
      <c r="M637" s="22" t="str">
        <f t="shared" si="19"/>
        <v/>
      </c>
      <c r="N637" s="4" t="str">
        <f t="shared" si="18"/>
        <v/>
      </c>
    </row>
    <row r="638" spans="12:14" x14ac:dyDescent="0.25">
      <c r="L638" s="22" t="str">
        <f>TRIM(RIGHT(SUBSTITUTE(Reference!CO638,"\",REPT(" ",100)),100))</f>
        <v/>
      </c>
      <c r="M638" s="22" t="str">
        <f t="shared" si="19"/>
        <v/>
      </c>
      <c r="N638" s="4" t="str">
        <f t="shared" si="18"/>
        <v/>
      </c>
    </row>
    <row r="639" spans="12:14" x14ac:dyDescent="0.25">
      <c r="L639" s="22" t="str">
        <f>TRIM(RIGHT(SUBSTITUTE(Reference!CO639,"\",REPT(" ",100)),100))</f>
        <v/>
      </c>
      <c r="M639" s="22" t="str">
        <f t="shared" si="19"/>
        <v/>
      </c>
      <c r="N639" s="4" t="str">
        <f t="shared" si="18"/>
        <v/>
      </c>
    </row>
    <row r="640" spans="12:14" x14ac:dyDescent="0.25">
      <c r="L640" s="22" t="str">
        <f>TRIM(RIGHT(SUBSTITUTE(Reference!CO640,"\",REPT(" ",100)),100))</f>
        <v/>
      </c>
      <c r="M640" s="22" t="str">
        <f t="shared" si="19"/>
        <v/>
      </c>
      <c r="N640" s="4" t="str">
        <f t="shared" si="18"/>
        <v/>
      </c>
    </row>
    <row r="641" spans="12:14" x14ac:dyDescent="0.25">
      <c r="L641" s="22" t="str">
        <f>TRIM(RIGHT(SUBSTITUTE(Reference!CO641,"\",REPT(" ",100)),100))</f>
        <v/>
      </c>
      <c r="M641" s="22" t="str">
        <f t="shared" si="19"/>
        <v/>
      </c>
      <c r="N641" s="4" t="str">
        <f t="shared" si="18"/>
        <v/>
      </c>
    </row>
    <row r="642" spans="12:14" x14ac:dyDescent="0.25">
      <c r="L642" s="22" t="str">
        <f>TRIM(RIGHT(SUBSTITUTE(Reference!CO642,"\",REPT(" ",100)),100))</f>
        <v/>
      </c>
      <c r="M642" s="22" t="str">
        <f t="shared" si="19"/>
        <v/>
      </c>
      <c r="N642" s="4" t="str">
        <f t="shared" si="18"/>
        <v/>
      </c>
    </row>
    <row r="643" spans="12:14" x14ac:dyDescent="0.25">
      <c r="L643" s="22" t="str">
        <f>TRIM(RIGHT(SUBSTITUTE(Reference!CO643,"\",REPT(" ",100)),100))</f>
        <v/>
      </c>
      <c r="M643" s="22" t="str">
        <f t="shared" si="19"/>
        <v/>
      </c>
      <c r="N643" s="4" t="str">
        <f t="shared" si="18"/>
        <v/>
      </c>
    </row>
    <row r="644" spans="12:14" x14ac:dyDescent="0.25">
      <c r="L644" s="22" t="str">
        <f>TRIM(RIGHT(SUBSTITUTE(Reference!CO644,"\",REPT(" ",100)),100))</f>
        <v/>
      </c>
      <c r="M644" s="22" t="str">
        <f t="shared" si="19"/>
        <v/>
      </c>
      <c r="N644" s="4" t="str">
        <f t="shared" ref="N644:N707" si="20">IF(LEFT(RIGHT(M644,2),1)&lt;&gt;"/",RIGHT(M644,6),INDEX(CandidateFileArray,MATCH(RIGHT(M644,8),CandidateFileList,0),2))</f>
        <v/>
      </c>
    </row>
    <row r="645" spans="12:14" x14ac:dyDescent="0.25">
      <c r="L645" s="22" t="str">
        <f>TRIM(RIGHT(SUBSTITUTE(Reference!CO645,"\",REPT(" ",100)),100))</f>
        <v/>
      </c>
      <c r="M645" s="22" t="str">
        <f t="shared" ref="M645:M708" si="21">TRIM(LEFT(SUBSTITUTE(L645,".",REPT(" ",100)),100))</f>
        <v/>
      </c>
      <c r="N645" s="4" t="str">
        <f t="shared" si="20"/>
        <v/>
      </c>
    </row>
    <row r="646" spans="12:14" x14ac:dyDescent="0.25">
      <c r="L646" s="22" t="str">
        <f>TRIM(RIGHT(SUBSTITUTE(Reference!CO646,"\",REPT(" ",100)),100))</f>
        <v/>
      </c>
      <c r="M646" s="22" t="str">
        <f t="shared" si="21"/>
        <v/>
      </c>
      <c r="N646" s="4" t="str">
        <f t="shared" si="20"/>
        <v/>
      </c>
    </row>
    <row r="647" spans="12:14" x14ac:dyDescent="0.25">
      <c r="L647" s="22" t="str">
        <f>TRIM(RIGHT(SUBSTITUTE(Reference!CO647,"\",REPT(" ",100)),100))</f>
        <v/>
      </c>
      <c r="M647" s="22" t="str">
        <f t="shared" si="21"/>
        <v/>
      </c>
      <c r="N647" s="4" t="str">
        <f t="shared" si="20"/>
        <v/>
      </c>
    </row>
    <row r="648" spans="12:14" x14ac:dyDescent="0.25">
      <c r="L648" s="22" t="str">
        <f>TRIM(RIGHT(SUBSTITUTE(Reference!CO648,"\",REPT(" ",100)),100))</f>
        <v/>
      </c>
      <c r="M648" s="22" t="str">
        <f t="shared" si="21"/>
        <v/>
      </c>
      <c r="N648" s="4" t="str">
        <f t="shared" si="20"/>
        <v/>
      </c>
    </row>
    <row r="649" spans="12:14" x14ac:dyDescent="0.25">
      <c r="L649" s="22" t="str">
        <f>TRIM(RIGHT(SUBSTITUTE(Reference!CO649,"\",REPT(" ",100)),100))</f>
        <v/>
      </c>
      <c r="M649" s="22" t="str">
        <f t="shared" si="21"/>
        <v/>
      </c>
      <c r="N649" s="4" t="str">
        <f t="shared" si="20"/>
        <v/>
      </c>
    </row>
    <row r="650" spans="12:14" x14ac:dyDescent="0.25">
      <c r="L650" s="22" t="str">
        <f>TRIM(RIGHT(SUBSTITUTE(Reference!CO650,"\",REPT(" ",100)),100))</f>
        <v/>
      </c>
      <c r="M650" s="22" t="str">
        <f t="shared" si="21"/>
        <v/>
      </c>
      <c r="N650" s="4" t="str">
        <f t="shared" si="20"/>
        <v/>
      </c>
    </row>
    <row r="651" spans="12:14" x14ac:dyDescent="0.25">
      <c r="L651" s="22" t="str">
        <f>TRIM(RIGHT(SUBSTITUTE(Reference!CO651,"\",REPT(" ",100)),100))</f>
        <v/>
      </c>
      <c r="M651" s="22" t="str">
        <f t="shared" si="21"/>
        <v/>
      </c>
      <c r="N651" s="4" t="str">
        <f t="shared" si="20"/>
        <v/>
      </c>
    </row>
    <row r="652" spans="12:14" x14ac:dyDescent="0.25">
      <c r="L652" s="22" t="str">
        <f>TRIM(RIGHT(SUBSTITUTE(Reference!CO652,"\",REPT(" ",100)),100))</f>
        <v/>
      </c>
      <c r="M652" s="22" t="str">
        <f t="shared" si="21"/>
        <v/>
      </c>
      <c r="N652" s="4" t="str">
        <f t="shared" si="20"/>
        <v/>
      </c>
    </row>
    <row r="653" spans="12:14" x14ac:dyDescent="0.25">
      <c r="L653" s="22" t="str">
        <f>TRIM(RIGHT(SUBSTITUTE(Reference!CO653,"\",REPT(" ",100)),100))</f>
        <v/>
      </c>
      <c r="M653" s="22" t="str">
        <f t="shared" si="21"/>
        <v/>
      </c>
      <c r="N653" s="4" t="str">
        <f t="shared" si="20"/>
        <v/>
      </c>
    </row>
    <row r="654" spans="12:14" x14ac:dyDescent="0.25">
      <c r="L654" s="22" t="str">
        <f>TRIM(RIGHT(SUBSTITUTE(Reference!CO654,"\",REPT(" ",100)),100))</f>
        <v/>
      </c>
      <c r="M654" s="22" t="str">
        <f t="shared" si="21"/>
        <v/>
      </c>
      <c r="N654" s="4" t="str">
        <f t="shared" si="20"/>
        <v/>
      </c>
    </row>
    <row r="655" spans="12:14" x14ac:dyDescent="0.25">
      <c r="L655" s="22" t="str">
        <f>TRIM(RIGHT(SUBSTITUTE(Reference!CO655,"\",REPT(" ",100)),100))</f>
        <v/>
      </c>
      <c r="M655" s="22" t="str">
        <f t="shared" si="21"/>
        <v/>
      </c>
      <c r="N655" s="4" t="str">
        <f t="shared" si="20"/>
        <v/>
      </c>
    </row>
    <row r="656" spans="12:14" x14ac:dyDescent="0.25">
      <c r="L656" s="22" t="str">
        <f>TRIM(RIGHT(SUBSTITUTE(Reference!CO656,"\",REPT(" ",100)),100))</f>
        <v/>
      </c>
      <c r="M656" s="22" t="str">
        <f t="shared" si="21"/>
        <v/>
      </c>
      <c r="N656" s="4" t="str">
        <f t="shared" si="20"/>
        <v/>
      </c>
    </row>
    <row r="657" spans="12:14" x14ac:dyDescent="0.25">
      <c r="L657" s="22" t="str">
        <f>TRIM(RIGHT(SUBSTITUTE(Reference!CO657,"\",REPT(" ",100)),100))</f>
        <v/>
      </c>
      <c r="M657" s="22" t="str">
        <f t="shared" si="21"/>
        <v/>
      </c>
      <c r="N657" s="4" t="str">
        <f t="shared" si="20"/>
        <v/>
      </c>
    </row>
    <row r="658" spans="12:14" x14ac:dyDescent="0.25">
      <c r="L658" s="22" t="str">
        <f>TRIM(RIGHT(SUBSTITUTE(Reference!CO658,"\",REPT(" ",100)),100))</f>
        <v/>
      </c>
      <c r="M658" s="22" t="str">
        <f t="shared" si="21"/>
        <v/>
      </c>
      <c r="N658" s="4" t="str">
        <f t="shared" si="20"/>
        <v/>
      </c>
    </row>
    <row r="659" spans="12:14" x14ac:dyDescent="0.25">
      <c r="L659" s="22" t="str">
        <f>TRIM(RIGHT(SUBSTITUTE(Reference!CO659,"\",REPT(" ",100)),100))</f>
        <v/>
      </c>
      <c r="M659" s="22" t="str">
        <f t="shared" si="21"/>
        <v/>
      </c>
      <c r="N659" s="4" t="str">
        <f t="shared" si="20"/>
        <v/>
      </c>
    </row>
    <row r="660" spans="12:14" x14ac:dyDescent="0.25">
      <c r="L660" s="22" t="str">
        <f>TRIM(RIGHT(SUBSTITUTE(Reference!CO660,"\",REPT(" ",100)),100))</f>
        <v/>
      </c>
      <c r="M660" s="22" t="str">
        <f t="shared" si="21"/>
        <v/>
      </c>
      <c r="N660" s="4" t="str">
        <f t="shared" si="20"/>
        <v/>
      </c>
    </row>
    <row r="661" spans="12:14" x14ac:dyDescent="0.25">
      <c r="L661" s="22" t="str">
        <f>TRIM(RIGHT(SUBSTITUTE(Reference!CO661,"\",REPT(" ",100)),100))</f>
        <v/>
      </c>
      <c r="M661" s="22" t="str">
        <f t="shared" si="21"/>
        <v/>
      </c>
      <c r="N661" s="4" t="str">
        <f t="shared" si="20"/>
        <v/>
      </c>
    </row>
    <row r="662" spans="12:14" x14ac:dyDescent="0.25">
      <c r="L662" s="22" t="str">
        <f>TRIM(RIGHT(SUBSTITUTE(Reference!CO662,"\",REPT(" ",100)),100))</f>
        <v/>
      </c>
      <c r="M662" s="22" t="str">
        <f t="shared" si="21"/>
        <v/>
      </c>
      <c r="N662" s="4" t="str">
        <f t="shared" si="20"/>
        <v/>
      </c>
    </row>
    <row r="663" spans="12:14" x14ac:dyDescent="0.25">
      <c r="L663" s="22" t="str">
        <f>TRIM(RIGHT(SUBSTITUTE(Reference!CO663,"\",REPT(" ",100)),100))</f>
        <v/>
      </c>
      <c r="M663" s="22" t="str">
        <f t="shared" si="21"/>
        <v/>
      </c>
      <c r="N663" s="4" t="str">
        <f t="shared" si="20"/>
        <v/>
      </c>
    </row>
    <row r="664" spans="12:14" x14ac:dyDescent="0.25">
      <c r="L664" s="22" t="str">
        <f>TRIM(RIGHT(SUBSTITUTE(Reference!CO664,"\",REPT(" ",100)),100))</f>
        <v/>
      </c>
      <c r="M664" s="22" t="str">
        <f t="shared" si="21"/>
        <v/>
      </c>
      <c r="N664" s="4" t="str">
        <f t="shared" si="20"/>
        <v/>
      </c>
    </row>
    <row r="665" spans="12:14" x14ac:dyDescent="0.25">
      <c r="L665" s="22" t="str">
        <f>TRIM(RIGHT(SUBSTITUTE(Reference!CO665,"\",REPT(" ",100)),100))</f>
        <v/>
      </c>
      <c r="M665" s="22" t="str">
        <f t="shared" si="21"/>
        <v/>
      </c>
      <c r="N665" s="4" t="str">
        <f t="shared" si="20"/>
        <v/>
      </c>
    </row>
    <row r="666" spans="12:14" x14ac:dyDescent="0.25">
      <c r="L666" s="22" t="str">
        <f>TRIM(RIGHT(SUBSTITUTE(Reference!CO666,"\",REPT(" ",100)),100))</f>
        <v/>
      </c>
      <c r="M666" s="22" t="str">
        <f t="shared" si="21"/>
        <v/>
      </c>
      <c r="N666" s="4" t="str">
        <f t="shared" si="20"/>
        <v/>
      </c>
    </row>
    <row r="667" spans="12:14" x14ac:dyDescent="0.25">
      <c r="L667" s="22" t="str">
        <f>TRIM(RIGHT(SUBSTITUTE(Reference!CO667,"\",REPT(" ",100)),100))</f>
        <v/>
      </c>
      <c r="M667" s="22" t="str">
        <f t="shared" si="21"/>
        <v/>
      </c>
      <c r="N667" s="4" t="str">
        <f t="shared" si="20"/>
        <v/>
      </c>
    </row>
    <row r="668" spans="12:14" x14ac:dyDescent="0.25">
      <c r="L668" s="22" t="str">
        <f>TRIM(RIGHT(SUBSTITUTE(Reference!CO668,"\",REPT(" ",100)),100))</f>
        <v/>
      </c>
      <c r="M668" s="22" t="str">
        <f t="shared" si="21"/>
        <v/>
      </c>
      <c r="N668" s="4" t="str">
        <f t="shared" si="20"/>
        <v/>
      </c>
    </row>
    <row r="669" spans="12:14" x14ac:dyDescent="0.25">
      <c r="L669" s="22" t="str">
        <f>TRIM(RIGHT(SUBSTITUTE(Reference!CO669,"\",REPT(" ",100)),100))</f>
        <v/>
      </c>
      <c r="M669" s="22" t="str">
        <f t="shared" si="21"/>
        <v/>
      </c>
      <c r="N669" s="4" t="str">
        <f t="shared" si="20"/>
        <v/>
      </c>
    </row>
    <row r="670" spans="12:14" x14ac:dyDescent="0.25">
      <c r="L670" s="22" t="str">
        <f>TRIM(RIGHT(SUBSTITUTE(Reference!CO670,"\",REPT(" ",100)),100))</f>
        <v/>
      </c>
      <c r="M670" s="22" t="str">
        <f t="shared" si="21"/>
        <v/>
      </c>
      <c r="N670" s="4" t="str">
        <f t="shared" si="20"/>
        <v/>
      </c>
    </row>
    <row r="671" spans="12:14" x14ac:dyDescent="0.25">
      <c r="L671" s="22" t="str">
        <f>TRIM(RIGHT(SUBSTITUTE(Reference!CO671,"\",REPT(" ",100)),100))</f>
        <v/>
      </c>
      <c r="M671" s="22" t="str">
        <f t="shared" si="21"/>
        <v/>
      </c>
      <c r="N671" s="4" t="str">
        <f t="shared" si="20"/>
        <v/>
      </c>
    </row>
    <row r="672" spans="12:14" x14ac:dyDescent="0.25">
      <c r="L672" s="22" t="str">
        <f>TRIM(RIGHT(SUBSTITUTE(Reference!CO672,"\",REPT(" ",100)),100))</f>
        <v/>
      </c>
      <c r="M672" s="22" t="str">
        <f t="shared" si="21"/>
        <v/>
      </c>
      <c r="N672" s="4" t="str">
        <f t="shared" si="20"/>
        <v/>
      </c>
    </row>
    <row r="673" spans="12:14" x14ac:dyDescent="0.25">
      <c r="L673" s="22" t="str">
        <f>TRIM(RIGHT(SUBSTITUTE(Reference!CO673,"\",REPT(" ",100)),100))</f>
        <v/>
      </c>
      <c r="M673" s="22" t="str">
        <f t="shared" si="21"/>
        <v/>
      </c>
      <c r="N673" s="4" t="str">
        <f t="shared" si="20"/>
        <v/>
      </c>
    </row>
    <row r="674" spans="12:14" x14ac:dyDescent="0.25">
      <c r="L674" s="22" t="str">
        <f>TRIM(RIGHT(SUBSTITUTE(Reference!CO674,"\",REPT(" ",100)),100))</f>
        <v/>
      </c>
      <c r="M674" s="22" t="str">
        <f t="shared" si="21"/>
        <v/>
      </c>
      <c r="N674" s="4" t="str">
        <f t="shared" si="20"/>
        <v/>
      </c>
    </row>
    <row r="675" spans="12:14" x14ac:dyDescent="0.25">
      <c r="L675" s="22" t="str">
        <f>TRIM(RIGHT(SUBSTITUTE(Reference!CO675,"\",REPT(" ",100)),100))</f>
        <v/>
      </c>
      <c r="M675" s="22" t="str">
        <f t="shared" si="21"/>
        <v/>
      </c>
      <c r="N675" s="4" t="str">
        <f t="shared" si="20"/>
        <v/>
      </c>
    </row>
    <row r="676" spans="12:14" x14ac:dyDescent="0.25">
      <c r="L676" s="22" t="str">
        <f>TRIM(RIGHT(SUBSTITUTE(Reference!CO676,"\",REPT(" ",100)),100))</f>
        <v/>
      </c>
      <c r="M676" s="22" t="str">
        <f t="shared" si="21"/>
        <v/>
      </c>
      <c r="N676" s="4" t="str">
        <f t="shared" si="20"/>
        <v/>
      </c>
    </row>
    <row r="677" spans="12:14" x14ac:dyDescent="0.25">
      <c r="L677" s="22" t="str">
        <f>TRIM(RIGHT(SUBSTITUTE(Reference!CO677,"\",REPT(" ",100)),100))</f>
        <v/>
      </c>
      <c r="M677" s="22" t="str">
        <f t="shared" si="21"/>
        <v/>
      </c>
      <c r="N677" s="4" t="str">
        <f t="shared" si="20"/>
        <v/>
      </c>
    </row>
    <row r="678" spans="12:14" x14ac:dyDescent="0.25">
      <c r="L678" s="22" t="str">
        <f>TRIM(RIGHT(SUBSTITUTE(Reference!CO678,"\",REPT(" ",100)),100))</f>
        <v/>
      </c>
      <c r="M678" s="22" t="str">
        <f t="shared" si="21"/>
        <v/>
      </c>
      <c r="N678" s="4" t="str">
        <f t="shared" si="20"/>
        <v/>
      </c>
    </row>
    <row r="679" spans="12:14" x14ac:dyDescent="0.25">
      <c r="L679" s="22" t="str">
        <f>TRIM(RIGHT(SUBSTITUTE(Reference!CO679,"\",REPT(" ",100)),100))</f>
        <v/>
      </c>
      <c r="M679" s="22" t="str">
        <f t="shared" si="21"/>
        <v/>
      </c>
      <c r="N679" s="4" t="str">
        <f t="shared" si="20"/>
        <v/>
      </c>
    </row>
    <row r="680" spans="12:14" x14ac:dyDescent="0.25">
      <c r="L680" s="22" t="str">
        <f>TRIM(RIGHT(SUBSTITUTE(Reference!CO680,"\",REPT(" ",100)),100))</f>
        <v/>
      </c>
      <c r="M680" s="22" t="str">
        <f t="shared" si="21"/>
        <v/>
      </c>
      <c r="N680" s="4" t="str">
        <f t="shared" si="20"/>
        <v/>
      </c>
    </row>
    <row r="681" spans="12:14" x14ac:dyDescent="0.25">
      <c r="L681" s="22" t="str">
        <f>TRIM(RIGHT(SUBSTITUTE(Reference!CO681,"\",REPT(" ",100)),100))</f>
        <v/>
      </c>
      <c r="M681" s="22" t="str">
        <f t="shared" si="21"/>
        <v/>
      </c>
      <c r="N681" s="4" t="str">
        <f t="shared" si="20"/>
        <v/>
      </c>
    </row>
    <row r="682" spans="12:14" x14ac:dyDescent="0.25">
      <c r="L682" s="22" t="str">
        <f>TRIM(RIGHT(SUBSTITUTE(Reference!CO682,"\",REPT(" ",100)),100))</f>
        <v/>
      </c>
      <c r="M682" s="22" t="str">
        <f t="shared" si="21"/>
        <v/>
      </c>
      <c r="N682" s="4" t="str">
        <f t="shared" si="20"/>
        <v/>
      </c>
    </row>
    <row r="683" spans="12:14" x14ac:dyDescent="0.25">
      <c r="L683" s="22" t="str">
        <f>TRIM(RIGHT(SUBSTITUTE(Reference!CO683,"\",REPT(" ",100)),100))</f>
        <v/>
      </c>
      <c r="M683" s="22" t="str">
        <f t="shared" si="21"/>
        <v/>
      </c>
      <c r="N683" s="4" t="str">
        <f t="shared" si="20"/>
        <v/>
      </c>
    </row>
    <row r="684" spans="12:14" x14ac:dyDescent="0.25">
      <c r="L684" s="22" t="str">
        <f>TRIM(RIGHT(SUBSTITUTE(Reference!CO684,"\",REPT(" ",100)),100))</f>
        <v/>
      </c>
      <c r="M684" s="22" t="str">
        <f t="shared" si="21"/>
        <v/>
      </c>
      <c r="N684" s="4" t="str">
        <f t="shared" si="20"/>
        <v/>
      </c>
    </row>
    <row r="685" spans="12:14" x14ac:dyDescent="0.25">
      <c r="L685" s="22" t="str">
        <f>TRIM(RIGHT(SUBSTITUTE(Reference!CO685,"\",REPT(" ",100)),100))</f>
        <v/>
      </c>
      <c r="M685" s="22" t="str">
        <f t="shared" si="21"/>
        <v/>
      </c>
      <c r="N685" s="4" t="str">
        <f t="shared" si="20"/>
        <v/>
      </c>
    </row>
    <row r="686" spans="12:14" x14ac:dyDescent="0.25">
      <c r="L686" s="22" t="str">
        <f>TRIM(RIGHT(SUBSTITUTE(Reference!CO686,"\",REPT(" ",100)),100))</f>
        <v/>
      </c>
      <c r="M686" s="22" t="str">
        <f t="shared" si="21"/>
        <v/>
      </c>
      <c r="N686" s="4" t="str">
        <f t="shared" si="20"/>
        <v/>
      </c>
    </row>
    <row r="687" spans="12:14" x14ac:dyDescent="0.25">
      <c r="L687" s="22" t="str">
        <f>TRIM(RIGHT(SUBSTITUTE(Reference!CO687,"\",REPT(" ",100)),100))</f>
        <v/>
      </c>
      <c r="M687" s="22" t="str">
        <f t="shared" si="21"/>
        <v/>
      </c>
      <c r="N687" s="4" t="str">
        <f t="shared" si="20"/>
        <v/>
      </c>
    </row>
    <row r="688" spans="12:14" x14ac:dyDescent="0.25">
      <c r="L688" s="22" t="str">
        <f>TRIM(RIGHT(SUBSTITUTE(Reference!CO688,"\",REPT(" ",100)),100))</f>
        <v/>
      </c>
      <c r="M688" s="22" t="str">
        <f t="shared" si="21"/>
        <v/>
      </c>
      <c r="N688" s="4" t="str">
        <f t="shared" si="20"/>
        <v/>
      </c>
    </row>
    <row r="689" spans="12:14" x14ac:dyDescent="0.25">
      <c r="L689" s="22" t="str">
        <f>TRIM(RIGHT(SUBSTITUTE(Reference!CO689,"\",REPT(" ",100)),100))</f>
        <v/>
      </c>
      <c r="M689" s="22" t="str">
        <f t="shared" si="21"/>
        <v/>
      </c>
      <c r="N689" s="4" t="str">
        <f t="shared" si="20"/>
        <v/>
      </c>
    </row>
    <row r="690" spans="12:14" x14ac:dyDescent="0.25">
      <c r="L690" s="22" t="str">
        <f>TRIM(RIGHT(SUBSTITUTE(Reference!CO690,"\",REPT(" ",100)),100))</f>
        <v/>
      </c>
      <c r="M690" s="22" t="str">
        <f t="shared" si="21"/>
        <v/>
      </c>
      <c r="N690" s="4" t="str">
        <f t="shared" si="20"/>
        <v/>
      </c>
    </row>
    <row r="691" spans="12:14" x14ac:dyDescent="0.25">
      <c r="L691" s="22" t="str">
        <f>TRIM(RIGHT(SUBSTITUTE(Reference!CO691,"\",REPT(" ",100)),100))</f>
        <v/>
      </c>
      <c r="M691" s="22" t="str">
        <f t="shared" si="21"/>
        <v/>
      </c>
      <c r="N691" s="4" t="str">
        <f t="shared" si="20"/>
        <v/>
      </c>
    </row>
    <row r="692" spans="12:14" x14ac:dyDescent="0.25">
      <c r="L692" s="22" t="str">
        <f>TRIM(RIGHT(SUBSTITUTE(Reference!CO692,"\",REPT(" ",100)),100))</f>
        <v/>
      </c>
      <c r="M692" s="22" t="str">
        <f t="shared" si="21"/>
        <v/>
      </c>
      <c r="N692" s="4" t="str">
        <f t="shared" si="20"/>
        <v/>
      </c>
    </row>
    <row r="693" spans="12:14" x14ac:dyDescent="0.25">
      <c r="L693" s="22" t="str">
        <f>TRIM(RIGHT(SUBSTITUTE(Reference!CO693,"\",REPT(" ",100)),100))</f>
        <v/>
      </c>
      <c r="M693" s="22" t="str">
        <f t="shared" si="21"/>
        <v/>
      </c>
      <c r="N693" s="4" t="str">
        <f t="shared" si="20"/>
        <v/>
      </c>
    </row>
    <row r="694" spans="12:14" x14ac:dyDescent="0.25">
      <c r="L694" s="22" t="str">
        <f>TRIM(RIGHT(SUBSTITUTE(Reference!CO694,"\",REPT(" ",100)),100))</f>
        <v/>
      </c>
      <c r="M694" s="22" t="str">
        <f t="shared" si="21"/>
        <v/>
      </c>
      <c r="N694" s="4" t="str">
        <f t="shared" si="20"/>
        <v/>
      </c>
    </row>
    <row r="695" spans="12:14" x14ac:dyDescent="0.25">
      <c r="L695" s="22" t="str">
        <f>TRIM(RIGHT(SUBSTITUTE(Reference!CO695,"\",REPT(" ",100)),100))</f>
        <v/>
      </c>
      <c r="M695" s="22" t="str">
        <f t="shared" si="21"/>
        <v/>
      </c>
      <c r="N695" s="4" t="str">
        <f t="shared" si="20"/>
        <v/>
      </c>
    </row>
    <row r="696" spans="12:14" x14ac:dyDescent="0.25">
      <c r="L696" s="22" t="str">
        <f>TRIM(RIGHT(SUBSTITUTE(Reference!CO696,"\",REPT(" ",100)),100))</f>
        <v/>
      </c>
      <c r="M696" s="22" t="str">
        <f t="shared" si="21"/>
        <v/>
      </c>
      <c r="N696" s="4" t="str">
        <f t="shared" si="20"/>
        <v/>
      </c>
    </row>
    <row r="697" spans="12:14" x14ac:dyDescent="0.25">
      <c r="L697" s="22" t="str">
        <f>TRIM(RIGHT(SUBSTITUTE(Reference!CO697,"\",REPT(" ",100)),100))</f>
        <v/>
      </c>
      <c r="M697" s="22" t="str">
        <f t="shared" si="21"/>
        <v/>
      </c>
      <c r="N697" s="4" t="str">
        <f t="shared" si="20"/>
        <v/>
      </c>
    </row>
    <row r="698" spans="12:14" x14ac:dyDescent="0.25">
      <c r="L698" s="22" t="str">
        <f>TRIM(RIGHT(SUBSTITUTE(Reference!CO698,"\",REPT(" ",100)),100))</f>
        <v/>
      </c>
      <c r="M698" s="22" t="str">
        <f t="shared" si="21"/>
        <v/>
      </c>
      <c r="N698" s="4" t="str">
        <f t="shared" si="20"/>
        <v/>
      </c>
    </row>
    <row r="699" spans="12:14" x14ac:dyDescent="0.25">
      <c r="L699" s="22" t="str">
        <f>TRIM(RIGHT(SUBSTITUTE(Reference!CO699,"\",REPT(" ",100)),100))</f>
        <v/>
      </c>
      <c r="M699" s="22" t="str">
        <f t="shared" si="21"/>
        <v/>
      </c>
      <c r="N699" s="4" t="str">
        <f t="shared" si="20"/>
        <v/>
      </c>
    </row>
    <row r="700" spans="12:14" x14ac:dyDescent="0.25">
      <c r="L700" s="22" t="str">
        <f>TRIM(RIGHT(SUBSTITUTE(Reference!CO700,"\",REPT(" ",100)),100))</f>
        <v/>
      </c>
      <c r="M700" s="22" t="str">
        <f t="shared" si="21"/>
        <v/>
      </c>
      <c r="N700" s="4" t="str">
        <f t="shared" si="20"/>
        <v/>
      </c>
    </row>
    <row r="701" spans="12:14" x14ac:dyDescent="0.25">
      <c r="L701" s="22" t="str">
        <f>TRIM(RIGHT(SUBSTITUTE(Reference!CO701,"\",REPT(" ",100)),100))</f>
        <v/>
      </c>
      <c r="M701" s="22" t="str">
        <f t="shared" si="21"/>
        <v/>
      </c>
      <c r="N701" s="4" t="str">
        <f t="shared" si="20"/>
        <v/>
      </c>
    </row>
    <row r="702" spans="12:14" x14ac:dyDescent="0.25">
      <c r="L702" s="22" t="str">
        <f>TRIM(RIGHT(SUBSTITUTE(Reference!CO702,"\",REPT(" ",100)),100))</f>
        <v/>
      </c>
      <c r="M702" s="22" t="str">
        <f t="shared" si="21"/>
        <v/>
      </c>
      <c r="N702" s="4" t="str">
        <f t="shared" si="20"/>
        <v/>
      </c>
    </row>
    <row r="703" spans="12:14" x14ac:dyDescent="0.25">
      <c r="L703" s="22" t="str">
        <f>TRIM(RIGHT(SUBSTITUTE(Reference!CO703,"\",REPT(" ",100)),100))</f>
        <v/>
      </c>
      <c r="M703" s="22" t="str">
        <f t="shared" si="21"/>
        <v/>
      </c>
      <c r="N703" s="4" t="str">
        <f t="shared" si="20"/>
        <v/>
      </c>
    </row>
    <row r="704" spans="12:14" x14ac:dyDescent="0.25">
      <c r="L704" s="22" t="str">
        <f>TRIM(RIGHT(SUBSTITUTE(Reference!CO704,"\",REPT(" ",100)),100))</f>
        <v/>
      </c>
      <c r="M704" s="22" t="str">
        <f t="shared" si="21"/>
        <v/>
      </c>
      <c r="N704" s="4" t="str">
        <f t="shared" si="20"/>
        <v/>
      </c>
    </row>
    <row r="705" spans="12:14" x14ac:dyDescent="0.25">
      <c r="L705" s="22" t="str">
        <f>TRIM(RIGHT(SUBSTITUTE(Reference!CO705,"\",REPT(" ",100)),100))</f>
        <v/>
      </c>
      <c r="M705" s="22" t="str">
        <f t="shared" si="21"/>
        <v/>
      </c>
      <c r="N705" s="4" t="str">
        <f t="shared" si="20"/>
        <v/>
      </c>
    </row>
    <row r="706" spans="12:14" x14ac:dyDescent="0.25">
      <c r="L706" s="22" t="str">
        <f>TRIM(RIGHT(SUBSTITUTE(Reference!CO706,"\",REPT(" ",100)),100))</f>
        <v/>
      </c>
      <c r="M706" s="22" t="str">
        <f t="shared" si="21"/>
        <v/>
      </c>
      <c r="N706" s="4" t="str">
        <f t="shared" si="20"/>
        <v/>
      </c>
    </row>
    <row r="707" spans="12:14" x14ac:dyDescent="0.25">
      <c r="L707" s="22" t="str">
        <f>TRIM(RIGHT(SUBSTITUTE(Reference!CO707,"\",REPT(" ",100)),100))</f>
        <v/>
      </c>
      <c r="M707" s="22" t="str">
        <f t="shared" si="21"/>
        <v/>
      </c>
      <c r="N707" s="4" t="str">
        <f t="shared" si="20"/>
        <v/>
      </c>
    </row>
    <row r="708" spans="12:14" x14ac:dyDescent="0.25">
      <c r="L708" s="22" t="str">
        <f>TRIM(RIGHT(SUBSTITUTE(Reference!CO708,"\",REPT(" ",100)),100))</f>
        <v/>
      </c>
      <c r="M708" s="22" t="str">
        <f t="shared" si="21"/>
        <v/>
      </c>
      <c r="N708" s="4" t="str">
        <f t="shared" ref="N708:N771" si="22">IF(LEFT(RIGHT(M708,2),1)&lt;&gt;"/",RIGHT(M708,6),INDEX(CandidateFileArray,MATCH(RIGHT(M708,8),CandidateFileList,0),2))</f>
        <v/>
      </c>
    </row>
    <row r="709" spans="12:14" x14ac:dyDescent="0.25">
      <c r="L709" s="22" t="str">
        <f>TRIM(RIGHT(SUBSTITUTE(Reference!CO709,"\",REPT(" ",100)),100))</f>
        <v/>
      </c>
      <c r="M709" s="22" t="str">
        <f t="shared" ref="M709:M772" si="23">TRIM(LEFT(SUBSTITUTE(L709,".",REPT(" ",100)),100))</f>
        <v/>
      </c>
      <c r="N709" s="4" t="str">
        <f t="shared" si="22"/>
        <v/>
      </c>
    </row>
    <row r="710" spans="12:14" x14ac:dyDescent="0.25">
      <c r="L710" s="22" t="str">
        <f>TRIM(RIGHT(SUBSTITUTE(Reference!CO710,"\",REPT(" ",100)),100))</f>
        <v/>
      </c>
      <c r="M710" s="22" t="str">
        <f t="shared" si="23"/>
        <v/>
      </c>
      <c r="N710" s="4" t="str">
        <f t="shared" si="22"/>
        <v/>
      </c>
    </row>
    <row r="711" spans="12:14" x14ac:dyDescent="0.25">
      <c r="L711" s="22" t="str">
        <f>TRIM(RIGHT(SUBSTITUTE(Reference!CO711,"\",REPT(" ",100)),100))</f>
        <v/>
      </c>
      <c r="M711" s="22" t="str">
        <f t="shared" si="23"/>
        <v/>
      </c>
      <c r="N711" s="4" t="str">
        <f t="shared" si="22"/>
        <v/>
      </c>
    </row>
    <row r="712" spans="12:14" x14ac:dyDescent="0.25">
      <c r="L712" s="22" t="str">
        <f>TRIM(RIGHT(SUBSTITUTE(Reference!CO712,"\",REPT(" ",100)),100))</f>
        <v/>
      </c>
      <c r="M712" s="22" t="str">
        <f t="shared" si="23"/>
        <v/>
      </c>
      <c r="N712" s="4" t="str">
        <f t="shared" si="22"/>
        <v/>
      </c>
    </row>
    <row r="713" spans="12:14" x14ac:dyDescent="0.25">
      <c r="L713" s="22" t="str">
        <f>TRIM(RIGHT(SUBSTITUTE(Reference!CO713,"\",REPT(" ",100)),100))</f>
        <v/>
      </c>
      <c r="M713" s="22" t="str">
        <f t="shared" si="23"/>
        <v/>
      </c>
      <c r="N713" s="4" t="str">
        <f t="shared" si="22"/>
        <v/>
      </c>
    </row>
    <row r="714" spans="12:14" x14ac:dyDescent="0.25">
      <c r="L714" s="22" t="str">
        <f>TRIM(RIGHT(SUBSTITUTE(Reference!CO714,"\",REPT(" ",100)),100))</f>
        <v/>
      </c>
      <c r="M714" s="22" t="str">
        <f t="shared" si="23"/>
        <v/>
      </c>
      <c r="N714" s="4" t="str">
        <f t="shared" si="22"/>
        <v/>
      </c>
    </row>
    <row r="715" spans="12:14" x14ac:dyDescent="0.25">
      <c r="L715" s="22" t="str">
        <f>TRIM(RIGHT(SUBSTITUTE(Reference!CO715,"\",REPT(" ",100)),100))</f>
        <v/>
      </c>
      <c r="M715" s="22" t="str">
        <f t="shared" si="23"/>
        <v/>
      </c>
      <c r="N715" s="4" t="str">
        <f t="shared" si="22"/>
        <v/>
      </c>
    </row>
    <row r="716" spans="12:14" x14ac:dyDescent="0.25">
      <c r="L716" s="22" t="str">
        <f>TRIM(RIGHT(SUBSTITUTE(Reference!CO716,"\",REPT(" ",100)),100))</f>
        <v/>
      </c>
      <c r="M716" s="22" t="str">
        <f t="shared" si="23"/>
        <v/>
      </c>
      <c r="N716" s="4" t="str">
        <f t="shared" si="22"/>
        <v/>
      </c>
    </row>
    <row r="717" spans="12:14" x14ac:dyDescent="0.25">
      <c r="L717" s="22" t="str">
        <f>TRIM(RIGHT(SUBSTITUTE(Reference!CO717,"\",REPT(" ",100)),100))</f>
        <v/>
      </c>
      <c r="M717" s="22" t="str">
        <f t="shared" si="23"/>
        <v/>
      </c>
      <c r="N717" s="4" t="str">
        <f t="shared" si="22"/>
        <v/>
      </c>
    </row>
    <row r="718" spans="12:14" x14ac:dyDescent="0.25">
      <c r="L718" s="22" t="str">
        <f>TRIM(RIGHT(SUBSTITUTE(Reference!CO718,"\",REPT(" ",100)),100))</f>
        <v/>
      </c>
      <c r="M718" s="22" t="str">
        <f t="shared" si="23"/>
        <v/>
      </c>
      <c r="N718" s="4" t="str">
        <f t="shared" si="22"/>
        <v/>
      </c>
    </row>
    <row r="719" spans="12:14" x14ac:dyDescent="0.25">
      <c r="L719" s="22" t="str">
        <f>TRIM(RIGHT(SUBSTITUTE(Reference!CO719,"\",REPT(" ",100)),100))</f>
        <v/>
      </c>
      <c r="M719" s="22" t="str">
        <f t="shared" si="23"/>
        <v/>
      </c>
      <c r="N719" s="4" t="str">
        <f t="shared" si="22"/>
        <v/>
      </c>
    </row>
    <row r="720" spans="12:14" x14ac:dyDescent="0.25">
      <c r="L720" s="22" t="str">
        <f>TRIM(RIGHT(SUBSTITUTE(Reference!CO720,"\",REPT(" ",100)),100))</f>
        <v/>
      </c>
      <c r="M720" s="22" t="str">
        <f t="shared" si="23"/>
        <v/>
      </c>
      <c r="N720" s="4" t="str">
        <f t="shared" si="22"/>
        <v/>
      </c>
    </row>
    <row r="721" spans="12:14" x14ac:dyDescent="0.25">
      <c r="L721" s="22" t="str">
        <f>TRIM(RIGHT(SUBSTITUTE(Reference!CO721,"\",REPT(" ",100)),100))</f>
        <v/>
      </c>
      <c r="M721" s="22" t="str">
        <f t="shared" si="23"/>
        <v/>
      </c>
      <c r="N721" s="4" t="str">
        <f t="shared" si="22"/>
        <v/>
      </c>
    </row>
    <row r="722" spans="12:14" x14ac:dyDescent="0.25">
      <c r="L722" s="22" t="str">
        <f>TRIM(RIGHT(SUBSTITUTE(Reference!CO722,"\",REPT(" ",100)),100))</f>
        <v/>
      </c>
      <c r="M722" s="22" t="str">
        <f t="shared" si="23"/>
        <v/>
      </c>
      <c r="N722" s="4" t="str">
        <f t="shared" si="22"/>
        <v/>
      </c>
    </row>
    <row r="723" spans="12:14" x14ac:dyDescent="0.25">
      <c r="L723" s="22" t="str">
        <f>TRIM(RIGHT(SUBSTITUTE(Reference!CO723,"\",REPT(" ",100)),100))</f>
        <v/>
      </c>
      <c r="M723" s="22" t="str">
        <f t="shared" si="23"/>
        <v/>
      </c>
      <c r="N723" s="4" t="str">
        <f t="shared" si="22"/>
        <v/>
      </c>
    </row>
    <row r="724" spans="12:14" x14ac:dyDescent="0.25">
      <c r="L724" s="22" t="str">
        <f>TRIM(RIGHT(SUBSTITUTE(Reference!CO724,"\",REPT(" ",100)),100))</f>
        <v/>
      </c>
      <c r="M724" s="22" t="str">
        <f t="shared" si="23"/>
        <v/>
      </c>
      <c r="N724" s="4" t="str">
        <f t="shared" si="22"/>
        <v/>
      </c>
    </row>
    <row r="725" spans="12:14" x14ac:dyDescent="0.25">
      <c r="L725" s="22" t="str">
        <f>TRIM(RIGHT(SUBSTITUTE(Reference!CO725,"\",REPT(" ",100)),100))</f>
        <v/>
      </c>
      <c r="M725" s="22" t="str">
        <f t="shared" si="23"/>
        <v/>
      </c>
      <c r="N725" s="4" t="str">
        <f t="shared" si="22"/>
        <v/>
      </c>
    </row>
    <row r="726" spans="12:14" x14ac:dyDescent="0.25">
      <c r="L726" s="22" t="str">
        <f>TRIM(RIGHT(SUBSTITUTE(Reference!CO726,"\",REPT(" ",100)),100))</f>
        <v/>
      </c>
      <c r="M726" s="22" t="str">
        <f t="shared" si="23"/>
        <v/>
      </c>
      <c r="N726" s="4" t="str">
        <f t="shared" si="22"/>
        <v/>
      </c>
    </row>
    <row r="727" spans="12:14" x14ac:dyDescent="0.25">
      <c r="L727" s="22" t="str">
        <f>TRIM(RIGHT(SUBSTITUTE(Reference!CO727,"\",REPT(" ",100)),100))</f>
        <v/>
      </c>
      <c r="M727" s="22" t="str">
        <f t="shared" si="23"/>
        <v/>
      </c>
      <c r="N727" s="4" t="str">
        <f t="shared" si="22"/>
        <v/>
      </c>
    </row>
    <row r="728" spans="12:14" x14ac:dyDescent="0.25">
      <c r="L728" s="22" t="str">
        <f>TRIM(RIGHT(SUBSTITUTE(Reference!CO728,"\",REPT(" ",100)),100))</f>
        <v/>
      </c>
      <c r="M728" s="22" t="str">
        <f t="shared" si="23"/>
        <v/>
      </c>
      <c r="N728" s="4" t="str">
        <f t="shared" si="22"/>
        <v/>
      </c>
    </row>
    <row r="729" spans="12:14" x14ac:dyDescent="0.25">
      <c r="L729" s="22" t="str">
        <f>TRIM(RIGHT(SUBSTITUTE(Reference!CO729,"\",REPT(" ",100)),100))</f>
        <v/>
      </c>
      <c r="M729" s="22" t="str">
        <f t="shared" si="23"/>
        <v/>
      </c>
      <c r="N729" s="4" t="str">
        <f t="shared" si="22"/>
        <v/>
      </c>
    </row>
    <row r="730" spans="12:14" x14ac:dyDescent="0.25">
      <c r="L730" s="22" t="str">
        <f>TRIM(RIGHT(SUBSTITUTE(Reference!CO730,"\",REPT(" ",100)),100))</f>
        <v/>
      </c>
      <c r="M730" s="22" t="str">
        <f t="shared" si="23"/>
        <v/>
      </c>
      <c r="N730" s="4" t="str">
        <f t="shared" si="22"/>
        <v/>
      </c>
    </row>
    <row r="731" spans="12:14" x14ac:dyDescent="0.25">
      <c r="L731" s="22" t="str">
        <f>TRIM(RIGHT(SUBSTITUTE(Reference!CO731,"\",REPT(" ",100)),100))</f>
        <v/>
      </c>
      <c r="M731" s="22" t="str">
        <f t="shared" si="23"/>
        <v/>
      </c>
      <c r="N731" s="4" t="str">
        <f t="shared" si="22"/>
        <v/>
      </c>
    </row>
    <row r="732" spans="12:14" x14ac:dyDescent="0.25">
      <c r="L732" s="22" t="str">
        <f>TRIM(RIGHT(SUBSTITUTE(Reference!CO732,"\",REPT(" ",100)),100))</f>
        <v/>
      </c>
      <c r="M732" s="22" t="str">
        <f t="shared" si="23"/>
        <v/>
      </c>
      <c r="N732" s="4" t="str">
        <f t="shared" si="22"/>
        <v/>
      </c>
    </row>
    <row r="733" spans="12:14" x14ac:dyDescent="0.25">
      <c r="L733" s="22" t="str">
        <f>TRIM(RIGHT(SUBSTITUTE(Reference!CO733,"\",REPT(" ",100)),100))</f>
        <v/>
      </c>
      <c r="M733" s="22" t="str">
        <f t="shared" si="23"/>
        <v/>
      </c>
      <c r="N733" s="4" t="str">
        <f t="shared" si="22"/>
        <v/>
      </c>
    </row>
    <row r="734" spans="12:14" x14ac:dyDescent="0.25">
      <c r="L734" s="22" t="str">
        <f>TRIM(RIGHT(SUBSTITUTE(Reference!CO734,"\",REPT(" ",100)),100))</f>
        <v/>
      </c>
      <c r="M734" s="22" t="str">
        <f t="shared" si="23"/>
        <v/>
      </c>
      <c r="N734" s="4" t="str">
        <f t="shared" si="22"/>
        <v/>
      </c>
    </row>
    <row r="735" spans="12:14" x14ac:dyDescent="0.25">
      <c r="L735" s="22" t="str">
        <f>TRIM(RIGHT(SUBSTITUTE(Reference!CO735,"\",REPT(" ",100)),100))</f>
        <v/>
      </c>
      <c r="M735" s="22" t="str">
        <f t="shared" si="23"/>
        <v/>
      </c>
      <c r="N735" s="4" t="str">
        <f t="shared" si="22"/>
        <v/>
      </c>
    </row>
    <row r="736" spans="12:14" x14ac:dyDescent="0.25">
      <c r="L736" s="22" t="str">
        <f>TRIM(RIGHT(SUBSTITUTE(Reference!CO736,"\",REPT(" ",100)),100))</f>
        <v/>
      </c>
      <c r="M736" s="22" t="str">
        <f t="shared" si="23"/>
        <v/>
      </c>
      <c r="N736" s="4" t="str">
        <f t="shared" si="22"/>
        <v/>
      </c>
    </row>
    <row r="737" spans="12:14" x14ac:dyDescent="0.25">
      <c r="L737" s="22" t="str">
        <f>TRIM(RIGHT(SUBSTITUTE(Reference!CO737,"\",REPT(" ",100)),100))</f>
        <v/>
      </c>
      <c r="M737" s="22" t="str">
        <f t="shared" si="23"/>
        <v/>
      </c>
      <c r="N737" s="4" t="str">
        <f t="shared" si="22"/>
        <v/>
      </c>
    </row>
    <row r="738" spans="12:14" x14ac:dyDescent="0.25">
      <c r="L738" s="22" t="str">
        <f>TRIM(RIGHT(SUBSTITUTE(Reference!CO738,"\",REPT(" ",100)),100))</f>
        <v/>
      </c>
      <c r="M738" s="22" t="str">
        <f t="shared" si="23"/>
        <v/>
      </c>
      <c r="N738" s="4" t="str">
        <f t="shared" si="22"/>
        <v/>
      </c>
    </row>
    <row r="739" spans="12:14" x14ac:dyDescent="0.25">
      <c r="L739" s="22" t="str">
        <f>TRIM(RIGHT(SUBSTITUTE(Reference!CO739,"\",REPT(" ",100)),100))</f>
        <v/>
      </c>
      <c r="M739" s="22" t="str">
        <f t="shared" si="23"/>
        <v/>
      </c>
      <c r="N739" s="4" t="str">
        <f t="shared" si="22"/>
        <v/>
      </c>
    </row>
    <row r="740" spans="12:14" x14ac:dyDescent="0.25">
      <c r="L740" s="22" t="str">
        <f>TRIM(RIGHT(SUBSTITUTE(Reference!CO740,"\",REPT(" ",100)),100))</f>
        <v/>
      </c>
      <c r="M740" s="22" t="str">
        <f t="shared" si="23"/>
        <v/>
      </c>
      <c r="N740" s="4" t="str">
        <f t="shared" si="22"/>
        <v/>
      </c>
    </row>
    <row r="741" spans="12:14" x14ac:dyDescent="0.25">
      <c r="L741" s="22" t="str">
        <f>TRIM(RIGHT(SUBSTITUTE(Reference!CO741,"\",REPT(" ",100)),100))</f>
        <v/>
      </c>
      <c r="M741" s="22" t="str">
        <f t="shared" si="23"/>
        <v/>
      </c>
      <c r="N741" s="4" t="str">
        <f t="shared" si="22"/>
        <v/>
      </c>
    </row>
    <row r="742" spans="12:14" x14ac:dyDescent="0.25">
      <c r="L742" s="22" t="str">
        <f>TRIM(RIGHT(SUBSTITUTE(Reference!CO742,"\",REPT(" ",100)),100))</f>
        <v/>
      </c>
      <c r="M742" s="22" t="str">
        <f t="shared" si="23"/>
        <v/>
      </c>
      <c r="N742" s="4" t="str">
        <f t="shared" si="22"/>
        <v/>
      </c>
    </row>
    <row r="743" spans="12:14" x14ac:dyDescent="0.25">
      <c r="L743" s="22" t="str">
        <f>TRIM(RIGHT(SUBSTITUTE(Reference!CO743,"\",REPT(" ",100)),100))</f>
        <v/>
      </c>
      <c r="M743" s="22" t="str">
        <f t="shared" si="23"/>
        <v/>
      </c>
      <c r="N743" s="4" t="str">
        <f t="shared" si="22"/>
        <v/>
      </c>
    </row>
    <row r="744" spans="12:14" x14ac:dyDescent="0.25">
      <c r="L744" s="22" t="str">
        <f>TRIM(RIGHT(SUBSTITUTE(Reference!CO744,"\",REPT(" ",100)),100))</f>
        <v/>
      </c>
      <c r="M744" s="22" t="str">
        <f t="shared" si="23"/>
        <v/>
      </c>
      <c r="N744" s="4" t="str">
        <f t="shared" si="22"/>
        <v/>
      </c>
    </row>
    <row r="745" spans="12:14" x14ac:dyDescent="0.25">
      <c r="L745" s="22" t="str">
        <f>TRIM(RIGHT(SUBSTITUTE(Reference!CO745,"\",REPT(" ",100)),100))</f>
        <v/>
      </c>
      <c r="M745" s="22" t="str">
        <f t="shared" si="23"/>
        <v/>
      </c>
      <c r="N745" s="4" t="str">
        <f t="shared" si="22"/>
        <v/>
      </c>
    </row>
    <row r="746" spans="12:14" x14ac:dyDescent="0.25">
      <c r="L746" s="22" t="str">
        <f>TRIM(RIGHT(SUBSTITUTE(Reference!CO746,"\",REPT(" ",100)),100))</f>
        <v/>
      </c>
      <c r="M746" s="22" t="str">
        <f t="shared" si="23"/>
        <v/>
      </c>
      <c r="N746" s="4" t="str">
        <f t="shared" si="22"/>
        <v/>
      </c>
    </row>
    <row r="747" spans="12:14" x14ac:dyDescent="0.25">
      <c r="L747" s="22" t="str">
        <f>TRIM(RIGHT(SUBSTITUTE(Reference!CO747,"\",REPT(" ",100)),100))</f>
        <v/>
      </c>
      <c r="M747" s="22" t="str">
        <f t="shared" si="23"/>
        <v/>
      </c>
      <c r="N747" s="4" t="str">
        <f t="shared" si="22"/>
        <v/>
      </c>
    </row>
    <row r="748" spans="12:14" x14ac:dyDescent="0.25">
      <c r="L748" s="22" t="str">
        <f>TRIM(RIGHT(SUBSTITUTE(Reference!CO748,"\",REPT(" ",100)),100))</f>
        <v/>
      </c>
      <c r="M748" s="22" t="str">
        <f t="shared" si="23"/>
        <v/>
      </c>
      <c r="N748" s="4" t="str">
        <f t="shared" si="22"/>
        <v/>
      </c>
    </row>
    <row r="749" spans="12:14" x14ac:dyDescent="0.25">
      <c r="L749" s="22" t="str">
        <f>TRIM(RIGHT(SUBSTITUTE(Reference!CO749,"\",REPT(" ",100)),100))</f>
        <v/>
      </c>
      <c r="M749" s="22" t="str">
        <f t="shared" si="23"/>
        <v/>
      </c>
      <c r="N749" s="4" t="str">
        <f t="shared" si="22"/>
        <v/>
      </c>
    </row>
    <row r="750" spans="12:14" x14ac:dyDescent="0.25">
      <c r="L750" s="22" t="str">
        <f>TRIM(RIGHT(SUBSTITUTE(Reference!CO750,"\",REPT(" ",100)),100))</f>
        <v/>
      </c>
      <c r="M750" s="22" t="str">
        <f t="shared" si="23"/>
        <v/>
      </c>
      <c r="N750" s="4" t="str">
        <f t="shared" si="22"/>
        <v/>
      </c>
    </row>
    <row r="751" spans="12:14" x14ac:dyDescent="0.25">
      <c r="L751" s="22" t="str">
        <f>TRIM(RIGHT(SUBSTITUTE(Reference!CO751,"\",REPT(" ",100)),100))</f>
        <v/>
      </c>
      <c r="M751" s="22" t="str">
        <f t="shared" si="23"/>
        <v/>
      </c>
      <c r="N751" s="4" t="str">
        <f t="shared" si="22"/>
        <v/>
      </c>
    </row>
    <row r="752" spans="12:14" x14ac:dyDescent="0.25">
      <c r="L752" s="22" t="str">
        <f>TRIM(RIGHT(SUBSTITUTE(Reference!CO752,"\",REPT(" ",100)),100))</f>
        <v/>
      </c>
      <c r="M752" s="22" t="str">
        <f t="shared" si="23"/>
        <v/>
      </c>
      <c r="N752" s="4" t="str">
        <f t="shared" si="22"/>
        <v/>
      </c>
    </row>
    <row r="753" spans="12:14" x14ac:dyDescent="0.25">
      <c r="L753" s="22" t="str">
        <f>TRIM(RIGHT(SUBSTITUTE(Reference!CO753,"\",REPT(" ",100)),100))</f>
        <v/>
      </c>
      <c r="M753" s="22" t="str">
        <f t="shared" si="23"/>
        <v/>
      </c>
      <c r="N753" s="4" t="str">
        <f t="shared" si="22"/>
        <v/>
      </c>
    </row>
    <row r="754" spans="12:14" x14ac:dyDescent="0.25">
      <c r="L754" s="22" t="str">
        <f>TRIM(RIGHT(SUBSTITUTE(Reference!CO754,"\",REPT(" ",100)),100))</f>
        <v/>
      </c>
      <c r="M754" s="22" t="str">
        <f t="shared" si="23"/>
        <v/>
      </c>
      <c r="N754" s="4" t="str">
        <f t="shared" si="22"/>
        <v/>
      </c>
    </row>
    <row r="755" spans="12:14" x14ac:dyDescent="0.25">
      <c r="L755" s="22" t="str">
        <f>TRIM(RIGHT(SUBSTITUTE(Reference!CO755,"\",REPT(" ",100)),100))</f>
        <v/>
      </c>
      <c r="M755" s="22" t="str">
        <f t="shared" si="23"/>
        <v/>
      </c>
      <c r="N755" s="4" t="str">
        <f t="shared" si="22"/>
        <v/>
      </c>
    </row>
    <row r="756" spans="12:14" x14ac:dyDescent="0.25">
      <c r="L756" s="22" t="str">
        <f>TRIM(RIGHT(SUBSTITUTE(Reference!CO756,"\",REPT(" ",100)),100))</f>
        <v/>
      </c>
      <c r="M756" s="22" t="str">
        <f t="shared" si="23"/>
        <v/>
      </c>
      <c r="N756" s="4" t="str">
        <f t="shared" si="22"/>
        <v/>
      </c>
    </row>
    <row r="757" spans="12:14" x14ac:dyDescent="0.25">
      <c r="L757" s="22" t="str">
        <f>TRIM(RIGHT(SUBSTITUTE(Reference!CO757,"\",REPT(" ",100)),100))</f>
        <v/>
      </c>
      <c r="M757" s="22" t="str">
        <f t="shared" si="23"/>
        <v/>
      </c>
      <c r="N757" s="4" t="str">
        <f t="shared" si="22"/>
        <v/>
      </c>
    </row>
    <row r="758" spans="12:14" x14ac:dyDescent="0.25">
      <c r="L758" s="22" t="str">
        <f>TRIM(RIGHT(SUBSTITUTE(Reference!CO758,"\",REPT(" ",100)),100))</f>
        <v/>
      </c>
      <c r="M758" s="22" t="str">
        <f t="shared" si="23"/>
        <v/>
      </c>
      <c r="N758" s="4" t="str">
        <f t="shared" si="22"/>
        <v/>
      </c>
    </row>
    <row r="759" spans="12:14" x14ac:dyDescent="0.25">
      <c r="L759" s="22" t="str">
        <f>TRIM(RIGHT(SUBSTITUTE(Reference!CO759,"\",REPT(" ",100)),100))</f>
        <v/>
      </c>
      <c r="M759" s="22" t="str">
        <f t="shared" si="23"/>
        <v/>
      </c>
      <c r="N759" s="4" t="str">
        <f t="shared" si="22"/>
        <v/>
      </c>
    </row>
    <row r="760" spans="12:14" x14ac:dyDescent="0.25">
      <c r="L760" s="22" t="str">
        <f>TRIM(RIGHT(SUBSTITUTE(Reference!CO760,"\",REPT(" ",100)),100))</f>
        <v/>
      </c>
      <c r="M760" s="22" t="str">
        <f t="shared" si="23"/>
        <v/>
      </c>
      <c r="N760" s="4" t="str">
        <f t="shared" si="22"/>
        <v/>
      </c>
    </row>
    <row r="761" spans="12:14" x14ac:dyDescent="0.25">
      <c r="L761" s="22" t="str">
        <f>TRIM(RIGHT(SUBSTITUTE(Reference!CO761,"\",REPT(" ",100)),100))</f>
        <v/>
      </c>
      <c r="M761" s="22" t="str">
        <f t="shared" si="23"/>
        <v/>
      </c>
      <c r="N761" s="4" t="str">
        <f t="shared" si="22"/>
        <v/>
      </c>
    </row>
    <row r="762" spans="12:14" x14ac:dyDescent="0.25">
      <c r="L762" s="22" t="str">
        <f>TRIM(RIGHT(SUBSTITUTE(Reference!CO762,"\",REPT(" ",100)),100))</f>
        <v/>
      </c>
      <c r="M762" s="22" t="str">
        <f t="shared" si="23"/>
        <v/>
      </c>
      <c r="N762" s="4" t="str">
        <f t="shared" si="22"/>
        <v/>
      </c>
    </row>
    <row r="763" spans="12:14" x14ac:dyDescent="0.25">
      <c r="L763" s="22" t="str">
        <f>TRIM(RIGHT(SUBSTITUTE(Reference!CO763,"\",REPT(" ",100)),100))</f>
        <v/>
      </c>
      <c r="M763" s="22" t="str">
        <f t="shared" si="23"/>
        <v/>
      </c>
      <c r="N763" s="4" t="str">
        <f t="shared" si="22"/>
        <v/>
      </c>
    </row>
    <row r="764" spans="12:14" x14ac:dyDescent="0.25">
      <c r="L764" s="22" t="str">
        <f>TRIM(RIGHT(SUBSTITUTE(Reference!CO764,"\",REPT(" ",100)),100))</f>
        <v/>
      </c>
      <c r="M764" s="22" t="str">
        <f t="shared" si="23"/>
        <v/>
      </c>
      <c r="N764" s="4" t="str">
        <f t="shared" si="22"/>
        <v/>
      </c>
    </row>
    <row r="765" spans="12:14" x14ac:dyDescent="0.25">
      <c r="L765" s="22" t="str">
        <f>TRIM(RIGHT(SUBSTITUTE(Reference!CO765,"\",REPT(" ",100)),100))</f>
        <v/>
      </c>
      <c r="M765" s="22" t="str">
        <f t="shared" si="23"/>
        <v/>
      </c>
      <c r="N765" s="4" t="str">
        <f t="shared" si="22"/>
        <v/>
      </c>
    </row>
    <row r="766" spans="12:14" x14ac:dyDescent="0.25">
      <c r="L766" s="22" t="str">
        <f>TRIM(RIGHT(SUBSTITUTE(Reference!CO766,"\",REPT(" ",100)),100))</f>
        <v/>
      </c>
      <c r="M766" s="22" t="str">
        <f t="shared" si="23"/>
        <v/>
      </c>
      <c r="N766" s="4" t="str">
        <f t="shared" si="22"/>
        <v/>
      </c>
    </row>
    <row r="767" spans="12:14" x14ac:dyDescent="0.25">
      <c r="L767" s="22" t="str">
        <f>TRIM(RIGHT(SUBSTITUTE(Reference!CO767,"\",REPT(" ",100)),100))</f>
        <v/>
      </c>
      <c r="M767" s="22" t="str">
        <f t="shared" si="23"/>
        <v/>
      </c>
      <c r="N767" s="4" t="str">
        <f t="shared" si="22"/>
        <v/>
      </c>
    </row>
    <row r="768" spans="12:14" x14ac:dyDescent="0.25">
      <c r="L768" s="22" t="str">
        <f>TRIM(RIGHT(SUBSTITUTE(Reference!CO768,"\",REPT(" ",100)),100))</f>
        <v/>
      </c>
      <c r="M768" s="22" t="str">
        <f t="shared" si="23"/>
        <v/>
      </c>
      <c r="N768" s="4" t="str">
        <f t="shared" si="22"/>
        <v/>
      </c>
    </row>
    <row r="769" spans="12:14" x14ac:dyDescent="0.25">
      <c r="L769" s="22" t="str">
        <f>TRIM(RIGHT(SUBSTITUTE(Reference!CO769,"\",REPT(" ",100)),100))</f>
        <v/>
      </c>
      <c r="M769" s="22" t="str">
        <f t="shared" si="23"/>
        <v/>
      </c>
      <c r="N769" s="4" t="str">
        <f t="shared" si="22"/>
        <v/>
      </c>
    </row>
    <row r="770" spans="12:14" x14ac:dyDescent="0.25">
      <c r="L770" s="22" t="str">
        <f>TRIM(RIGHT(SUBSTITUTE(Reference!CO770,"\",REPT(" ",100)),100))</f>
        <v/>
      </c>
      <c r="M770" s="22" t="str">
        <f t="shared" si="23"/>
        <v/>
      </c>
      <c r="N770" s="4" t="str">
        <f t="shared" si="22"/>
        <v/>
      </c>
    </row>
    <row r="771" spans="12:14" x14ac:dyDescent="0.25">
      <c r="L771" s="22" t="str">
        <f>TRIM(RIGHT(SUBSTITUTE(Reference!CO771,"\",REPT(" ",100)),100))</f>
        <v/>
      </c>
      <c r="M771" s="22" t="str">
        <f t="shared" si="23"/>
        <v/>
      </c>
      <c r="N771" s="4" t="str">
        <f t="shared" si="22"/>
        <v/>
      </c>
    </row>
    <row r="772" spans="12:14" x14ac:dyDescent="0.25">
      <c r="L772" s="22" t="str">
        <f>TRIM(RIGHT(SUBSTITUTE(Reference!CO772,"\",REPT(" ",100)),100))</f>
        <v/>
      </c>
      <c r="M772" s="22" t="str">
        <f t="shared" si="23"/>
        <v/>
      </c>
      <c r="N772" s="4" t="str">
        <f t="shared" ref="N772:N835" si="24">IF(LEFT(RIGHT(M772,2),1)&lt;&gt;"/",RIGHT(M772,6),INDEX(CandidateFileArray,MATCH(RIGHT(M772,8),CandidateFileList,0),2))</f>
        <v/>
      </c>
    </row>
    <row r="773" spans="12:14" x14ac:dyDescent="0.25">
      <c r="L773" s="22" t="str">
        <f>TRIM(RIGHT(SUBSTITUTE(Reference!CO773,"\",REPT(" ",100)),100))</f>
        <v/>
      </c>
      <c r="M773" s="22" t="str">
        <f t="shared" ref="M773:M836" si="25">TRIM(LEFT(SUBSTITUTE(L773,".",REPT(" ",100)),100))</f>
        <v/>
      </c>
      <c r="N773" s="4" t="str">
        <f t="shared" si="24"/>
        <v/>
      </c>
    </row>
    <row r="774" spans="12:14" x14ac:dyDescent="0.25">
      <c r="L774" s="22" t="str">
        <f>TRIM(RIGHT(SUBSTITUTE(Reference!CO774,"\",REPT(" ",100)),100))</f>
        <v/>
      </c>
      <c r="M774" s="22" t="str">
        <f t="shared" si="25"/>
        <v/>
      </c>
      <c r="N774" s="4" t="str">
        <f t="shared" si="24"/>
        <v/>
      </c>
    </row>
    <row r="775" spans="12:14" x14ac:dyDescent="0.25">
      <c r="L775" s="22" t="str">
        <f>TRIM(RIGHT(SUBSTITUTE(Reference!CO775,"\",REPT(" ",100)),100))</f>
        <v/>
      </c>
      <c r="M775" s="22" t="str">
        <f t="shared" si="25"/>
        <v/>
      </c>
      <c r="N775" s="4" t="str">
        <f t="shared" si="24"/>
        <v/>
      </c>
    </row>
    <row r="776" spans="12:14" x14ac:dyDescent="0.25">
      <c r="L776" s="22" t="str">
        <f>TRIM(RIGHT(SUBSTITUTE(Reference!CO776,"\",REPT(" ",100)),100))</f>
        <v/>
      </c>
      <c r="M776" s="22" t="str">
        <f t="shared" si="25"/>
        <v/>
      </c>
      <c r="N776" s="4" t="str">
        <f t="shared" si="24"/>
        <v/>
      </c>
    </row>
    <row r="777" spans="12:14" x14ac:dyDescent="0.25">
      <c r="L777" s="22" t="str">
        <f>TRIM(RIGHT(SUBSTITUTE(Reference!CO777,"\",REPT(" ",100)),100))</f>
        <v/>
      </c>
      <c r="M777" s="22" t="str">
        <f t="shared" si="25"/>
        <v/>
      </c>
      <c r="N777" s="4" t="str">
        <f t="shared" si="24"/>
        <v/>
      </c>
    </row>
    <row r="778" spans="12:14" x14ac:dyDescent="0.25">
      <c r="L778" s="22" t="str">
        <f>TRIM(RIGHT(SUBSTITUTE(Reference!CO778,"\",REPT(" ",100)),100))</f>
        <v/>
      </c>
      <c r="M778" s="22" t="str">
        <f t="shared" si="25"/>
        <v/>
      </c>
      <c r="N778" s="4" t="str">
        <f t="shared" si="24"/>
        <v/>
      </c>
    </row>
    <row r="779" spans="12:14" x14ac:dyDescent="0.25">
      <c r="L779" s="22" t="str">
        <f>TRIM(RIGHT(SUBSTITUTE(Reference!CO779,"\",REPT(" ",100)),100))</f>
        <v/>
      </c>
      <c r="M779" s="22" t="str">
        <f t="shared" si="25"/>
        <v/>
      </c>
      <c r="N779" s="4" t="str">
        <f t="shared" si="24"/>
        <v/>
      </c>
    </row>
    <row r="780" spans="12:14" x14ac:dyDescent="0.25">
      <c r="L780" s="22" t="str">
        <f>TRIM(RIGHT(SUBSTITUTE(Reference!CO780,"\",REPT(" ",100)),100))</f>
        <v/>
      </c>
      <c r="M780" s="22" t="str">
        <f t="shared" si="25"/>
        <v/>
      </c>
      <c r="N780" s="4" t="str">
        <f t="shared" si="24"/>
        <v/>
      </c>
    </row>
    <row r="781" spans="12:14" x14ac:dyDescent="0.25">
      <c r="L781" s="22" t="str">
        <f>TRIM(RIGHT(SUBSTITUTE(Reference!CO781,"\",REPT(" ",100)),100))</f>
        <v/>
      </c>
      <c r="M781" s="22" t="str">
        <f t="shared" si="25"/>
        <v/>
      </c>
      <c r="N781" s="4" t="str">
        <f t="shared" si="24"/>
        <v/>
      </c>
    </row>
    <row r="782" spans="12:14" x14ac:dyDescent="0.25">
      <c r="L782" s="22" t="str">
        <f>TRIM(RIGHT(SUBSTITUTE(Reference!CO782,"\",REPT(" ",100)),100))</f>
        <v/>
      </c>
      <c r="M782" s="22" t="str">
        <f t="shared" si="25"/>
        <v/>
      </c>
      <c r="N782" s="4" t="str">
        <f t="shared" si="24"/>
        <v/>
      </c>
    </row>
    <row r="783" spans="12:14" x14ac:dyDescent="0.25">
      <c r="L783" s="22" t="str">
        <f>TRIM(RIGHT(SUBSTITUTE(Reference!CO783,"\",REPT(" ",100)),100))</f>
        <v/>
      </c>
      <c r="M783" s="22" t="str">
        <f t="shared" si="25"/>
        <v/>
      </c>
      <c r="N783" s="4" t="str">
        <f t="shared" si="24"/>
        <v/>
      </c>
    </row>
    <row r="784" spans="12:14" x14ac:dyDescent="0.25">
      <c r="L784" s="22" t="str">
        <f>TRIM(RIGHT(SUBSTITUTE(Reference!CO784,"\",REPT(" ",100)),100))</f>
        <v/>
      </c>
      <c r="M784" s="22" t="str">
        <f t="shared" si="25"/>
        <v/>
      </c>
      <c r="N784" s="4" t="str">
        <f t="shared" si="24"/>
        <v/>
      </c>
    </row>
    <row r="785" spans="12:14" x14ac:dyDescent="0.25">
      <c r="L785" s="22" t="str">
        <f>TRIM(RIGHT(SUBSTITUTE(Reference!CO785,"\",REPT(" ",100)),100))</f>
        <v/>
      </c>
      <c r="M785" s="22" t="str">
        <f t="shared" si="25"/>
        <v/>
      </c>
      <c r="N785" s="4" t="str">
        <f t="shared" si="24"/>
        <v/>
      </c>
    </row>
    <row r="786" spans="12:14" x14ac:dyDescent="0.25">
      <c r="L786" s="22" t="str">
        <f>TRIM(RIGHT(SUBSTITUTE(Reference!CO786,"\",REPT(" ",100)),100))</f>
        <v/>
      </c>
      <c r="M786" s="22" t="str">
        <f t="shared" si="25"/>
        <v/>
      </c>
      <c r="N786" s="4" t="str">
        <f t="shared" si="24"/>
        <v/>
      </c>
    </row>
    <row r="787" spans="12:14" x14ac:dyDescent="0.25">
      <c r="L787" s="22" t="str">
        <f>TRIM(RIGHT(SUBSTITUTE(Reference!CO787,"\",REPT(" ",100)),100))</f>
        <v/>
      </c>
      <c r="M787" s="22" t="str">
        <f t="shared" si="25"/>
        <v/>
      </c>
      <c r="N787" s="4" t="str">
        <f t="shared" si="24"/>
        <v/>
      </c>
    </row>
    <row r="788" spans="12:14" x14ac:dyDescent="0.25">
      <c r="L788" s="22" t="str">
        <f>TRIM(RIGHT(SUBSTITUTE(Reference!CO788,"\",REPT(" ",100)),100))</f>
        <v/>
      </c>
      <c r="M788" s="22" t="str">
        <f t="shared" si="25"/>
        <v/>
      </c>
      <c r="N788" s="4" t="str">
        <f t="shared" si="24"/>
        <v/>
      </c>
    </row>
    <row r="789" spans="12:14" x14ac:dyDescent="0.25">
      <c r="L789" s="22" t="str">
        <f>TRIM(RIGHT(SUBSTITUTE(Reference!CO789,"\",REPT(" ",100)),100))</f>
        <v/>
      </c>
      <c r="M789" s="22" t="str">
        <f t="shared" si="25"/>
        <v/>
      </c>
      <c r="N789" s="4" t="str">
        <f t="shared" si="24"/>
        <v/>
      </c>
    </row>
    <row r="790" spans="12:14" x14ac:dyDescent="0.25">
      <c r="L790" s="22" t="str">
        <f>TRIM(RIGHT(SUBSTITUTE(Reference!CO790,"\",REPT(" ",100)),100))</f>
        <v/>
      </c>
      <c r="M790" s="22" t="str">
        <f t="shared" si="25"/>
        <v/>
      </c>
      <c r="N790" s="4" t="str">
        <f t="shared" si="24"/>
        <v/>
      </c>
    </row>
    <row r="791" spans="12:14" x14ac:dyDescent="0.25">
      <c r="L791" s="22" t="str">
        <f>TRIM(RIGHT(SUBSTITUTE(Reference!CO791,"\",REPT(" ",100)),100))</f>
        <v/>
      </c>
      <c r="M791" s="22" t="str">
        <f t="shared" si="25"/>
        <v/>
      </c>
      <c r="N791" s="4" t="str">
        <f t="shared" si="24"/>
        <v/>
      </c>
    </row>
    <row r="792" spans="12:14" x14ac:dyDescent="0.25">
      <c r="L792" s="22" t="str">
        <f>TRIM(RIGHT(SUBSTITUTE(Reference!CO792,"\",REPT(" ",100)),100))</f>
        <v/>
      </c>
      <c r="M792" s="22" t="str">
        <f t="shared" si="25"/>
        <v/>
      </c>
      <c r="N792" s="4" t="str">
        <f t="shared" si="24"/>
        <v/>
      </c>
    </row>
    <row r="793" spans="12:14" x14ac:dyDescent="0.25">
      <c r="L793" s="22" t="str">
        <f>TRIM(RIGHT(SUBSTITUTE(Reference!CO793,"\",REPT(" ",100)),100))</f>
        <v/>
      </c>
      <c r="M793" s="22" t="str">
        <f t="shared" si="25"/>
        <v/>
      </c>
      <c r="N793" s="4" t="str">
        <f t="shared" si="24"/>
        <v/>
      </c>
    </row>
    <row r="794" spans="12:14" x14ac:dyDescent="0.25">
      <c r="L794" s="22" t="str">
        <f>TRIM(RIGHT(SUBSTITUTE(Reference!CO794,"\",REPT(" ",100)),100))</f>
        <v/>
      </c>
      <c r="M794" s="22" t="str">
        <f t="shared" si="25"/>
        <v/>
      </c>
      <c r="N794" s="4" t="str">
        <f t="shared" si="24"/>
        <v/>
      </c>
    </row>
    <row r="795" spans="12:14" x14ac:dyDescent="0.25">
      <c r="L795" s="22" t="str">
        <f>TRIM(RIGHT(SUBSTITUTE(Reference!CO795,"\",REPT(" ",100)),100))</f>
        <v/>
      </c>
      <c r="M795" s="22" t="str">
        <f t="shared" si="25"/>
        <v/>
      </c>
      <c r="N795" s="4" t="str">
        <f t="shared" si="24"/>
        <v/>
      </c>
    </row>
    <row r="796" spans="12:14" x14ac:dyDescent="0.25">
      <c r="L796" s="22" t="str">
        <f>TRIM(RIGHT(SUBSTITUTE(Reference!CO796,"\",REPT(" ",100)),100))</f>
        <v/>
      </c>
      <c r="M796" s="22" t="str">
        <f t="shared" si="25"/>
        <v/>
      </c>
      <c r="N796" s="4" t="str">
        <f t="shared" si="24"/>
        <v/>
      </c>
    </row>
    <row r="797" spans="12:14" x14ac:dyDescent="0.25">
      <c r="L797" s="22" t="str">
        <f>TRIM(RIGHT(SUBSTITUTE(Reference!CO797,"\",REPT(" ",100)),100))</f>
        <v/>
      </c>
      <c r="M797" s="22" t="str">
        <f t="shared" si="25"/>
        <v/>
      </c>
      <c r="N797" s="4" t="str">
        <f t="shared" si="24"/>
        <v/>
      </c>
    </row>
    <row r="798" spans="12:14" x14ac:dyDescent="0.25">
      <c r="L798" s="22" t="str">
        <f>TRIM(RIGHT(SUBSTITUTE(Reference!CO798,"\",REPT(" ",100)),100))</f>
        <v/>
      </c>
      <c r="M798" s="22" t="str">
        <f t="shared" si="25"/>
        <v/>
      </c>
      <c r="N798" s="4" t="str">
        <f t="shared" si="24"/>
        <v/>
      </c>
    </row>
    <row r="799" spans="12:14" x14ac:dyDescent="0.25">
      <c r="L799" s="22" t="str">
        <f>TRIM(RIGHT(SUBSTITUTE(Reference!CO799,"\",REPT(" ",100)),100))</f>
        <v/>
      </c>
      <c r="M799" s="22" t="str">
        <f t="shared" si="25"/>
        <v/>
      </c>
      <c r="N799" s="4" t="str">
        <f t="shared" si="24"/>
        <v/>
      </c>
    </row>
    <row r="800" spans="12:14" x14ac:dyDescent="0.25">
      <c r="L800" s="22" t="str">
        <f>TRIM(RIGHT(SUBSTITUTE(Reference!CO800,"\",REPT(" ",100)),100))</f>
        <v/>
      </c>
      <c r="M800" s="22" t="str">
        <f t="shared" si="25"/>
        <v/>
      </c>
      <c r="N800" s="4" t="str">
        <f t="shared" si="24"/>
        <v/>
      </c>
    </row>
    <row r="801" spans="12:14" x14ac:dyDescent="0.25">
      <c r="L801" s="22" t="str">
        <f>TRIM(RIGHT(SUBSTITUTE(Reference!CO801,"\",REPT(" ",100)),100))</f>
        <v/>
      </c>
      <c r="M801" s="22" t="str">
        <f t="shared" si="25"/>
        <v/>
      </c>
      <c r="N801" s="4" t="str">
        <f t="shared" si="24"/>
        <v/>
      </c>
    </row>
    <row r="802" spans="12:14" x14ac:dyDescent="0.25">
      <c r="L802" s="22" t="str">
        <f>TRIM(RIGHT(SUBSTITUTE(Reference!CO802,"\",REPT(" ",100)),100))</f>
        <v/>
      </c>
      <c r="M802" s="22" t="str">
        <f t="shared" si="25"/>
        <v/>
      </c>
      <c r="N802" s="4" t="str">
        <f t="shared" si="24"/>
        <v/>
      </c>
    </row>
    <row r="803" spans="12:14" x14ac:dyDescent="0.25">
      <c r="L803" s="22" t="str">
        <f>TRIM(RIGHT(SUBSTITUTE(Reference!CO803,"\",REPT(" ",100)),100))</f>
        <v/>
      </c>
      <c r="M803" s="22" t="str">
        <f t="shared" si="25"/>
        <v/>
      </c>
      <c r="N803" s="4" t="str">
        <f t="shared" si="24"/>
        <v/>
      </c>
    </row>
    <row r="804" spans="12:14" x14ac:dyDescent="0.25">
      <c r="L804" s="22" t="str">
        <f>TRIM(RIGHT(SUBSTITUTE(Reference!CO804,"\",REPT(" ",100)),100))</f>
        <v/>
      </c>
      <c r="M804" s="22" t="str">
        <f t="shared" si="25"/>
        <v/>
      </c>
      <c r="N804" s="4" t="str">
        <f t="shared" si="24"/>
        <v/>
      </c>
    </row>
    <row r="805" spans="12:14" x14ac:dyDescent="0.25">
      <c r="L805" s="22" t="str">
        <f>TRIM(RIGHT(SUBSTITUTE(Reference!CO805,"\",REPT(" ",100)),100))</f>
        <v/>
      </c>
      <c r="M805" s="22" t="str">
        <f t="shared" si="25"/>
        <v/>
      </c>
      <c r="N805" s="4" t="str">
        <f t="shared" si="24"/>
        <v/>
      </c>
    </row>
    <row r="806" spans="12:14" x14ac:dyDescent="0.25">
      <c r="L806" s="22" t="str">
        <f>TRIM(RIGHT(SUBSTITUTE(Reference!CO806,"\",REPT(" ",100)),100))</f>
        <v/>
      </c>
      <c r="M806" s="22" t="str">
        <f t="shared" si="25"/>
        <v/>
      </c>
      <c r="N806" s="4" t="str">
        <f t="shared" si="24"/>
        <v/>
      </c>
    </row>
    <row r="807" spans="12:14" x14ac:dyDescent="0.25">
      <c r="L807" s="22" t="str">
        <f>TRIM(RIGHT(SUBSTITUTE(Reference!CO807,"\",REPT(" ",100)),100))</f>
        <v/>
      </c>
      <c r="M807" s="22" t="str">
        <f t="shared" si="25"/>
        <v/>
      </c>
      <c r="N807" s="4" t="str">
        <f t="shared" si="24"/>
        <v/>
      </c>
    </row>
    <row r="808" spans="12:14" x14ac:dyDescent="0.25">
      <c r="L808" s="22" t="str">
        <f>TRIM(RIGHT(SUBSTITUTE(Reference!CO808,"\",REPT(" ",100)),100))</f>
        <v/>
      </c>
      <c r="M808" s="22" t="str">
        <f t="shared" si="25"/>
        <v/>
      </c>
      <c r="N808" s="4" t="str">
        <f t="shared" si="24"/>
        <v/>
      </c>
    </row>
    <row r="809" spans="12:14" x14ac:dyDescent="0.25">
      <c r="L809" s="22" t="str">
        <f>TRIM(RIGHT(SUBSTITUTE(Reference!CO809,"\",REPT(" ",100)),100))</f>
        <v/>
      </c>
      <c r="M809" s="22" t="str">
        <f t="shared" si="25"/>
        <v/>
      </c>
      <c r="N809" s="4" t="str">
        <f t="shared" si="24"/>
        <v/>
      </c>
    </row>
    <row r="810" spans="12:14" x14ac:dyDescent="0.25">
      <c r="L810" s="22" t="str">
        <f>TRIM(RIGHT(SUBSTITUTE(Reference!CO810,"\",REPT(" ",100)),100))</f>
        <v/>
      </c>
      <c r="M810" s="22" t="str">
        <f t="shared" si="25"/>
        <v/>
      </c>
      <c r="N810" s="4" t="str">
        <f t="shared" si="24"/>
        <v/>
      </c>
    </row>
    <row r="811" spans="12:14" x14ac:dyDescent="0.25">
      <c r="L811" s="22" t="str">
        <f>TRIM(RIGHT(SUBSTITUTE(Reference!CO811,"\",REPT(" ",100)),100))</f>
        <v/>
      </c>
      <c r="M811" s="22" t="str">
        <f t="shared" si="25"/>
        <v/>
      </c>
      <c r="N811" s="4" t="str">
        <f t="shared" si="24"/>
        <v/>
      </c>
    </row>
    <row r="812" spans="12:14" x14ac:dyDescent="0.25">
      <c r="L812" s="22" t="str">
        <f>TRIM(RIGHT(SUBSTITUTE(Reference!CO812,"\",REPT(" ",100)),100))</f>
        <v/>
      </c>
      <c r="M812" s="22" t="str">
        <f t="shared" si="25"/>
        <v/>
      </c>
      <c r="N812" s="4" t="str">
        <f t="shared" si="24"/>
        <v/>
      </c>
    </row>
    <row r="813" spans="12:14" x14ac:dyDescent="0.25">
      <c r="L813" s="22" t="str">
        <f>TRIM(RIGHT(SUBSTITUTE(Reference!CO813,"\",REPT(" ",100)),100))</f>
        <v/>
      </c>
      <c r="M813" s="22" t="str">
        <f t="shared" si="25"/>
        <v/>
      </c>
      <c r="N813" s="4" t="str">
        <f t="shared" si="24"/>
        <v/>
      </c>
    </row>
    <row r="814" spans="12:14" x14ac:dyDescent="0.25">
      <c r="L814" s="22" t="str">
        <f>TRIM(RIGHT(SUBSTITUTE(Reference!CO814,"\",REPT(" ",100)),100))</f>
        <v/>
      </c>
      <c r="M814" s="22" t="str">
        <f t="shared" si="25"/>
        <v/>
      </c>
      <c r="N814" s="4" t="str">
        <f t="shared" si="24"/>
        <v/>
      </c>
    </row>
    <row r="815" spans="12:14" x14ac:dyDescent="0.25">
      <c r="L815" s="22" t="str">
        <f>TRIM(RIGHT(SUBSTITUTE(Reference!CO815,"\",REPT(" ",100)),100))</f>
        <v/>
      </c>
      <c r="M815" s="22" t="str">
        <f t="shared" si="25"/>
        <v/>
      </c>
      <c r="N815" s="4" t="str">
        <f t="shared" si="24"/>
        <v/>
      </c>
    </row>
    <row r="816" spans="12:14" x14ac:dyDescent="0.25">
      <c r="L816" s="22" t="str">
        <f>TRIM(RIGHT(SUBSTITUTE(Reference!CO816,"\",REPT(" ",100)),100))</f>
        <v/>
      </c>
      <c r="M816" s="22" t="str">
        <f t="shared" si="25"/>
        <v/>
      </c>
      <c r="N816" s="4" t="str">
        <f t="shared" si="24"/>
        <v/>
      </c>
    </row>
    <row r="817" spans="12:14" x14ac:dyDescent="0.25">
      <c r="L817" s="22" t="str">
        <f>TRIM(RIGHT(SUBSTITUTE(Reference!CO817,"\",REPT(" ",100)),100))</f>
        <v/>
      </c>
      <c r="M817" s="22" t="str">
        <f t="shared" si="25"/>
        <v/>
      </c>
      <c r="N817" s="4" t="str">
        <f t="shared" si="24"/>
        <v/>
      </c>
    </row>
    <row r="818" spans="12:14" x14ac:dyDescent="0.25">
      <c r="L818" s="22" t="str">
        <f>TRIM(RIGHT(SUBSTITUTE(Reference!CO818,"\",REPT(" ",100)),100))</f>
        <v/>
      </c>
      <c r="M818" s="22" t="str">
        <f t="shared" si="25"/>
        <v/>
      </c>
      <c r="N818" s="4" t="str">
        <f t="shared" si="24"/>
        <v/>
      </c>
    </row>
    <row r="819" spans="12:14" x14ac:dyDescent="0.25">
      <c r="L819" s="22" t="str">
        <f>TRIM(RIGHT(SUBSTITUTE(Reference!CO819,"\",REPT(" ",100)),100))</f>
        <v/>
      </c>
      <c r="M819" s="22" t="str">
        <f t="shared" si="25"/>
        <v/>
      </c>
      <c r="N819" s="4" t="str">
        <f t="shared" si="24"/>
        <v/>
      </c>
    </row>
    <row r="820" spans="12:14" x14ac:dyDescent="0.25">
      <c r="L820" s="22" t="str">
        <f>TRIM(RIGHT(SUBSTITUTE(Reference!CO820,"\",REPT(" ",100)),100))</f>
        <v/>
      </c>
      <c r="M820" s="22" t="str">
        <f t="shared" si="25"/>
        <v/>
      </c>
      <c r="N820" s="4" t="str">
        <f t="shared" si="24"/>
        <v/>
      </c>
    </row>
    <row r="821" spans="12:14" x14ac:dyDescent="0.25">
      <c r="L821" s="22" t="str">
        <f>TRIM(RIGHT(SUBSTITUTE(Reference!CO821,"\",REPT(" ",100)),100))</f>
        <v/>
      </c>
      <c r="M821" s="22" t="str">
        <f t="shared" si="25"/>
        <v/>
      </c>
      <c r="N821" s="4" t="str">
        <f t="shared" si="24"/>
        <v/>
      </c>
    </row>
    <row r="822" spans="12:14" x14ac:dyDescent="0.25">
      <c r="L822" s="22" t="str">
        <f>TRIM(RIGHT(SUBSTITUTE(Reference!CO822,"\",REPT(" ",100)),100))</f>
        <v/>
      </c>
      <c r="M822" s="22" t="str">
        <f t="shared" si="25"/>
        <v/>
      </c>
      <c r="N822" s="4" t="str">
        <f t="shared" si="24"/>
        <v/>
      </c>
    </row>
    <row r="823" spans="12:14" x14ac:dyDescent="0.25">
      <c r="L823" s="22" t="str">
        <f>TRIM(RIGHT(SUBSTITUTE(Reference!CO823,"\",REPT(" ",100)),100))</f>
        <v/>
      </c>
      <c r="M823" s="22" t="str">
        <f t="shared" si="25"/>
        <v/>
      </c>
      <c r="N823" s="4" t="str">
        <f t="shared" si="24"/>
        <v/>
      </c>
    </row>
    <row r="824" spans="12:14" x14ac:dyDescent="0.25">
      <c r="L824" s="22" t="str">
        <f>TRIM(RIGHT(SUBSTITUTE(Reference!CO824,"\",REPT(" ",100)),100))</f>
        <v/>
      </c>
      <c r="M824" s="22" t="str">
        <f t="shared" si="25"/>
        <v/>
      </c>
      <c r="N824" s="4" t="str">
        <f t="shared" si="24"/>
        <v/>
      </c>
    </row>
    <row r="825" spans="12:14" x14ac:dyDescent="0.25">
      <c r="L825" s="22" t="str">
        <f>TRIM(RIGHT(SUBSTITUTE(Reference!CO825,"\",REPT(" ",100)),100))</f>
        <v/>
      </c>
      <c r="M825" s="22" t="str">
        <f t="shared" si="25"/>
        <v/>
      </c>
      <c r="N825" s="4" t="str">
        <f t="shared" si="24"/>
        <v/>
      </c>
    </row>
    <row r="826" spans="12:14" x14ac:dyDescent="0.25">
      <c r="L826" s="22" t="str">
        <f>TRIM(RIGHT(SUBSTITUTE(Reference!CO826,"\",REPT(" ",100)),100))</f>
        <v/>
      </c>
      <c r="M826" s="22" t="str">
        <f t="shared" si="25"/>
        <v/>
      </c>
      <c r="N826" s="4" t="str">
        <f t="shared" si="24"/>
        <v/>
      </c>
    </row>
    <row r="827" spans="12:14" x14ac:dyDescent="0.25">
      <c r="L827" s="22" t="str">
        <f>TRIM(RIGHT(SUBSTITUTE(Reference!CO827,"\",REPT(" ",100)),100))</f>
        <v/>
      </c>
      <c r="M827" s="22" t="str">
        <f t="shared" si="25"/>
        <v/>
      </c>
      <c r="N827" s="4" t="str">
        <f t="shared" si="24"/>
        <v/>
      </c>
    </row>
    <row r="828" spans="12:14" x14ac:dyDescent="0.25">
      <c r="L828" s="22" t="str">
        <f>TRIM(RIGHT(SUBSTITUTE(Reference!CO828,"\",REPT(" ",100)),100))</f>
        <v/>
      </c>
      <c r="M828" s="22" t="str">
        <f t="shared" si="25"/>
        <v/>
      </c>
      <c r="N828" s="4" t="str">
        <f t="shared" si="24"/>
        <v/>
      </c>
    </row>
    <row r="829" spans="12:14" x14ac:dyDescent="0.25">
      <c r="L829" s="22" t="str">
        <f>TRIM(RIGHT(SUBSTITUTE(Reference!CO829,"\",REPT(" ",100)),100))</f>
        <v/>
      </c>
      <c r="M829" s="22" t="str">
        <f t="shared" si="25"/>
        <v/>
      </c>
      <c r="N829" s="4" t="str">
        <f t="shared" si="24"/>
        <v/>
      </c>
    </row>
    <row r="830" spans="12:14" x14ac:dyDescent="0.25">
      <c r="L830" s="22" t="str">
        <f>TRIM(RIGHT(SUBSTITUTE(Reference!CO830,"\",REPT(" ",100)),100))</f>
        <v/>
      </c>
      <c r="M830" s="22" t="str">
        <f t="shared" si="25"/>
        <v/>
      </c>
      <c r="N830" s="4" t="str">
        <f t="shared" si="24"/>
        <v/>
      </c>
    </row>
    <row r="831" spans="12:14" x14ac:dyDescent="0.25">
      <c r="L831" s="22" t="str">
        <f>TRIM(RIGHT(SUBSTITUTE(Reference!CO831,"\",REPT(" ",100)),100))</f>
        <v/>
      </c>
      <c r="M831" s="22" t="str">
        <f t="shared" si="25"/>
        <v/>
      </c>
      <c r="N831" s="4" t="str">
        <f t="shared" si="24"/>
        <v/>
      </c>
    </row>
    <row r="832" spans="12:14" x14ac:dyDescent="0.25">
      <c r="L832" s="22" t="str">
        <f>TRIM(RIGHT(SUBSTITUTE(Reference!CO832,"\",REPT(" ",100)),100))</f>
        <v/>
      </c>
      <c r="M832" s="22" t="str">
        <f t="shared" si="25"/>
        <v/>
      </c>
      <c r="N832" s="4" t="str">
        <f t="shared" si="24"/>
        <v/>
      </c>
    </row>
    <row r="833" spans="12:14" x14ac:dyDescent="0.25">
      <c r="L833" s="22" t="str">
        <f>TRIM(RIGHT(SUBSTITUTE(Reference!CO833,"\",REPT(" ",100)),100))</f>
        <v/>
      </c>
      <c r="M833" s="22" t="str">
        <f t="shared" si="25"/>
        <v/>
      </c>
      <c r="N833" s="4" t="str">
        <f t="shared" si="24"/>
        <v/>
      </c>
    </row>
    <row r="834" spans="12:14" x14ac:dyDescent="0.25">
      <c r="L834" s="22" t="str">
        <f>TRIM(RIGHT(SUBSTITUTE(Reference!CO834,"\",REPT(" ",100)),100))</f>
        <v/>
      </c>
      <c r="M834" s="22" t="str">
        <f t="shared" si="25"/>
        <v/>
      </c>
      <c r="N834" s="4" t="str">
        <f t="shared" si="24"/>
        <v/>
      </c>
    </row>
    <row r="835" spans="12:14" x14ac:dyDescent="0.25">
      <c r="L835" s="22" t="str">
        <f>TRIM(RIGHT(SUBSTITUTE(Reference!CO835,"\",REPT(" ",100)),100))</f>
        <v/>
      </c>
      <c r="M835" s="22" t="str">
        <f t="shared" si="25"/>
        <v/>
      </c>
      <c r="N835" s="4" t="str">
        <f t="shared" si="24"/>
        <v/>
      </c>
    </row>
    <row r="836" spans="12:14" x14ac:dyDescent="0.25">
      <c r="L836" s="22" t="str">
        <f>TRIM(RIGHT(SUBSTITUTE(Reference!CO836,"\",REPT(" ",100)),100))</f>
        <v/>
      </c>
      <c r="M836" s="22" t="str">
        <f t="shared" si="25"/>
        <v/>
      </c>
      <c r="N836" s="4" t="str">
        <f t="shared" ref="N836:N899" si="26">IF(LEFT(RIGHT(M836,2),1)&lt;&gt;"/",RIGHT(M836,6),INDEX(CandidateFileArray,MATCH(RIGHT(M836,8),CandidateFileList,0),2))</f>
        <v/>
      </c>
    </row>
    <row r="837" spans="12:14" x14ac:dyDescent="0.25">
      <c r="L837" s="22" t="str">
        <f>TRIM(RIGHT(SUBSTITUTE(Reference!CO837,"\",REPT(" ",100)),100))</f>
        <v/>
      </c>
      <c r="M837" s="22" t="str">
        <f t="shared" ref="M837:M900" si="27">TRIM(LEFT(SUBSTITUTE(L837,".",REPT(" ",100)),100))</f>
        <v/>
      </c>
      <c r="N837" s="4" t="str">
        <f t="shared" si="26"/>
        <v/>
      </c>
    </row>
    <row r="838" spans="12:14" x14ac:dyDescent="0.25">
      <c r="L838" s="22" t="str">
        <f>TRIM(RIGHT(SUBSTITUTE(Reference!CO838,"\",REPT(" ",100)),100))</f>
        <v/>
      </c>
      <c r="M838" s="22" t="str">
        <f t="shared" si="27"/>
        <v/>
      </c>
      <c r="N838" s="4" t="str">
        <f t="shared" si="26"/>
        <v/>
      </c>
    </row>
    <row r="839" spans="12:14" x14ac:dyDescent="0.25">
      <c r="L839" s="22" t="str">
        <f>TRIM(RIGHT(SUBSTITUTE(Reference!CO839,"\",REPT(" ",100)),100))</f>
        <v/>
      </c>
      <c r="M839" s="22" t="str">
        <f t="shared" si="27"/>
        <v/>
      </c>
      <c r="N839" s="4" t="str">
        <f t="shared" si="26"/>
        <v/>
      </c>
    </row>
    <row r="840" spans="12:14" x14ac:dyDescent="0.25">
      <c r="L840" s="22" t="str">
        <f>TRIM(RIGHT(SUBSTITUTE(Reference!CO840,"\",REPT(" ",100)),100))</f>
        <v/>
      </c>
      <c r="M840" s="22" t="str">
        <f t="shared" si="27"/>
        <v/>
      </c>
      <c r="N840" s="4" t="str">
        <f t="shared" si="26"/>
        <v/>
      </c>
    </row>
    <row r="841" spans="12:14" x14ac:dyDescent="0.25">
      <c r="L841" s="22" t="str">
        <f>TRIM(RIGHT(SUBSTITUTE(Reference!CO841,"\",REPT(" ",100)),100))</f>
        <v/>
      </c>
      <c r="M841" s="22" t="str">
        <f t="shared" si="27"/>
        <v/>
      </c>
      <c r="N841" s="4" t="str">
        <f t="shared" si="26"/>
        <v/>
      </c>
    </row>
    <row r="842" spans="12:14" x14ac:dyDescent="0.25">
      <c r="L842" s="22" t="str">
        <f>TRIM(RIGHT(SUBSTITUTE(Reference!CO842,"\",REPT(" ",100)),100))</f>
        <v/>
      </c>
      <c r="M842" s="22" t="str">
        <f t="shared" si="27"/>
        <v/>
      </c>
      <c r="N842" s="4" t="str">
        <f t="shared" si="26"/>
        <v/>
      </c>
    </row>
    <row r="843" spans="12:14" x14ac:dyDescent="0.25">
      <c r="L843" s="22" t="str">
        <f>TRIM(RIGHT(SUBSTITUTE(Reference!CO843,"\",REPT(" ",100)),100))</f>
        <v/>
      </c>
      <c r="M843" s="22" t="str">
        <f t="shared" si="27"/>
        <v/>
      </c>
      <c r="N843" s="4" t="str">
        <f t="shared" si="26"/>
        <v/>
      </c>
    </row>
    <row r="844" spans="12:14" x14ac:dyDescent="0.25">
      <c r="L844" s="22" t="str">
        <f>TRIM(RIGHT(SUBSTITUTE(Reference!CO844,"\",REPT(" ",100)),100))</f>
        <v/>
      </c>
      <c r="M844" s="22" t="str">
        <f t="shared" si="27"/>
        <v/>
      </c>
      <c r="N844" s="4" t="str">
        <f t="shared" si="26"/>
        <v/>
      </c>
    </row>
    <row r="845" spans="12:14" x14ac:dyDescent="0.25">
      <c r="L845" s="22" t="str">
        <f>TRIM(RIGHT(SUBSTITUTE(Reference!CO845,"\",REPT(" ",100)),100))</f>
        <v/>
      </c>
      <c r="M845" s="22" t="str">
        <f t="shared" si="27"/>
        <v/>
      </c>
      <c r="N845" s="4" t="str">
        <f t="shared" si="26"/>
        <v/>
      </c>
    </row>
    <row r="846" spans="12:14" x14ac:dyDescent="0.25">
      <c r="L846" s="22" t="str">
        <f>TRIM(RIGHT(SUBSTITUTE(Reference!CO846,"\",REPT(" ",100)),100))</f>
        <v/>
      </c>
      <c r="M846" s="22" t="str">
        <f t="shared" si="27"/>
        <v/>
      </c>
      <c r="N846" s="4" t="str">
        <f t="shared" si="26"/>
        <v/>
      </c>
    </row>
    <row r="847" spans="12:14" x14ac:dyDescent="0.25">
      <c r="L847" s="22" t="str">
        <f>TRIM(RIGHT(SUBSTITUTE(Reference!CO847,"\",REPT(" ",100)),100))</f>
        <v/>
      </c>
      <c r="M847" s="22" t="str">
        <f t="shared" si="27"/>
        <v/>
      </c>
      <c r="N847" s="4" t="str">
        <f t="shared" si="26"/>
        <v/>
      </c>
    </row>
    <row r="848" spans="12:14" x14ac:dyDescent="0.25">
      <c r="L848" s="22" t="str">
        <f>TRIM(RIGHT(SUBSTITUTE(Reference!CO848,"\",REPT(" ",100)),100))</f>
        <v/>
      </c>
      <c r="M848" s="22" t="str">
        <f t="shared" si="27"/>
        <v/>
      </c>
      <c r="N848" s="4" t="str">
        <f t="shared" si="26"/>
        <v/>
      </c>
    </row>
    <row r="849" spans="12:14" x14ac:dyDescent="0.25">
      <c r="L849" s="22" t="str">
        <f>TRIM(RIGHT(SUBSTITUTE(Reference!CO849,"\",REPT(" ",100)),100))</f>
        <v/>
      </c>
      <c r="M849" s="22" t="str">
        <f t="shared" si="27"/>
        <v/>
      </c>
      <c r="N849" s="4" t="str">
        <f t="shared" si="26"/>
        <v/>
      </c>
    </row>
    <row r="850" spans="12:14" x14ac:dyDescent="0.25">
      <c r="L850" s="22" t="str">
        <f>TRIM(RIGHT(SUBSTITUTE(Reference!CO850,"\",REPT(" ",100)),100))</f>
        <v/>
      </c>
      <c r="M850" s="22" t="str">
        <f t="shared" si="27"/>
        <v/>
      </c>
      <c r="N850" s="4" t="str">
        <f t="shared" si="26"/>
        <v/>
      </c>
    </row>
    <row r="851" spans="12:14" x14ac:dyDescent="0.25">
      <c r="L851" s="22" t="str">
        <f>TRIM(RIGHT(SUBSTITUTE(Reference!CO851,"\",REPT(" ",100)),100))</f>
        <v/>
      </c>
      <c r="M851" s="22" t="str">
        <f t="shared" si="27"/>
        <v/>
      </c>
      <c r="N851" s="4" t="str">
        <f t="shared" si="26"/>
        <v/>
      </c>
    </row>
    <row r="852" spans="12:14" x14ac:dyDescent="0.25">
      <c r="L852" s="22" t="str">
        <f>TRIM(RIGHT(SUBSTITUTE(Reference!CO852,"\",REPT(" ",100)),100))</f>
        <v/>
      </c>
      <c r="M852" s="22" t="str">
        <f t="shared" si="27"/>
        <v/>
      </c>
      <c r="N852" s="4" t="str">
        <f t="shared" si="26"/>
        <v/>
      </c>
    </row>
    <row r="853" spans="12:14" x14ac:dyDescent="0.25">
      <c r="L853" s="22" t="str">
        <f>TRIM(RIGHT(SUBSTITUTE(Reference!CO853,"\",REPT(" ",100)),100))</f>
        <v/>
      </c>
      <c r="M853" s="22" t="str">
        <f t="shared" si="27"/>
        <v/>
      </c>
      <c r="N853" s="4" t="str">
        <f t="shared" si="26"/>
        <v/>
      </c>
    </row>
    <row r="854" spans="12:14" x14ac:dyDescent="0.25">
      <c r="L854" s="22" t="str">
        <f>TRIM(RIGHT(SUBSTITUTE(Reference!CO854,"\",REPT(" ",100)),100))</f>
        <v/>
      </c>
      <c r="M854" s="22" t="str">
        <f t="shared" si="27"/>
        <v/>
      </c>
      <c r="N854" s="4" t="str">
        <f t="shared" si="26"/>
        <v/>
      </c>
    </row>
    <row r="855" spans="12:14" x14ac:dyDescent="0.25">
      <c r="L855" s="22" t="str">
        <f>TRIM(RIGHT(SUBSTITUTE(Reference!CO855,"\",REPT(" ",100)),100))</f>
        <v/>
      </c>
      <c r="M855" s="22" t="str">
        <f t="shared" si="27"/>
        <v/>
      </c>
      <c r="N855" s="4" t="str">
        <f t="shared" si="26"/>
        <v/>
      </c>
    </row>
    <row r="856" spans="12:14" x14ac:dyDescent="0.25">
      <c r="L856" s="22" t="str">
        <f>TRIM(RIGHT(SUBSTITUTE(Reference!CO856,"\",REPT(" ",100)),100))</f>
        <v/>
      </c>
      <c r="M856" s="22" t="str">
        <f t="shared" si="27"/>
        <v/>
      </c>
      <c r="N856" s="4" t="str">
        <f t="shared" si="26"/>
        <v/>
      </c>
    </row>
    <row r="857" spans="12:14" x14ac:dyDescent="0.25">
      <c r="L857" s="22" t="str">
        <f>TRIM(RIGHT(SUBSTITUTE(Reference!CO857,"\",REPT(" ",100)),100))</f>
        <v/>
      </c>
      <c r="M857" s="22" t="str">
        <f t="shared" si="27"/>
        <v/>
      </c>
      <c r="N857" s="4" t="str">
        <f t="shared" si="26"/>
        <v/>
      </c>
    </row>
    <row r="858" spans="12:14" x14ac:dyDescent="0.25">
      <c r="L858" s="22" t="str">
        <f>TRIM(RIGHT(SUBSTITUTE(Reference!CO858,"\",REPT(" ",100)),100))</f>
        <v/>
      </c>
      <c r="M858" s="22" t="str">
        <f t="shared" si="27"/>
        <v/>
      </c>
      <c r="N858" s="4" t="str">
        <f t="shared" si="26"/>
        <v/>
      </c>
    </row>
    <row r="859" spans="12:14" x14ac:dyDescent="0.25">
      <c r="L859" s="22" t="str">
        <f>TRIM(RIGHT(SUBSTITUTE(Reference!CO859,"\",REPT(" ",100)),100))</f>
        <v/>
      </c>
      <c r="M859" s="22" t="str">
        <f t="shared" si="27"/>
        <v/>
      </c>
      <c r="N859" s="4" t="str">
        <f t="shared" si="26"/>
        <v/>
      </c>
    </row>
    <row r="860" spans="12:14" x14ac:dyDescent="0.25">
      <c r="L860" s="22" t="str">
        <f>TRIM(RIGHT(SUBSTITUTE(Reference!CO860,"\",REPT(" ",100)),100))</f>
        <v/>
      </c>
      <c r="M860" s="22" t="str">
        <f t="shared" si="27"/>
        <v/>
      </c>
      <c r="N860" s="4" t="str">
        <f t="shared" si="26"/>
        <v/>
      </c>
    </row>
    <row r="861" spans="12:14" x14ac:dyDescent="0.25">
      <c r="L861" s="22" t="str">
        <f>TRIM(RIGHT(SUBSTITUTE(Reference!CO861,"\",REPT(" ",100)),100))</f>
        <v/>
      </c>
      <c r="M861" s="22" t="str">
        <f t="shared" si="27"/>
        <v/>
      </c>
      <c r="N861" s="4" t="str">
        <f t="shared" si="26"/>
        <v/>
      </c>
    </row>
    <row r="862" spans="12:14" x14ac:dyDescent="0.25">
      <c r="L862" s="22" t="str">
        <f>TRIM(RIGHT(SUBSTITUTE(Reference!CO862,"\",REPT(" ",100)),100))</f>
        <v/>
      </c>
      <c r="M862" s="22" t="str">
        <f t="shared" si="27"/>
        <v/>
      </c>
      <c r="N862" s="4" t="str">
        <f t="shared" si="26"/>
        <v/>
      </c>
    </row>
    <row r="863" spans="12:14" x14ac:dyDescent="0.25">
      <c r="L863" s="22" t="str">
        <f>TRIM(RIGHT(SUBSTITUTE(Reference!CO863,"\",REPT(" ",100)),100))</f>
        <v/>
      </c>
      <c r="M863" s="22" t="str">
        <f t="shared" si="27"/>
        <v/>
      </c>
      <c r="N863" s="4" t="str">
        <f t="shared" si="26"/>
        <v/>
      </c>
    </row>
    <row r="864" spans="12:14" x14ac:dyDescent="0.25">
      <c r="L864" s="22" t="str">
        <f>TRIM(RIGHT(SUBSTITUTE(Reference!CO864,"\",REPT(" ",100)),100))</f>
        <v/>
      </c>
      <c r="M864" s="22" t="str">
        <f t="shared" si="27"/>
        <v/>
      </c>
      <c r="N864" s="4" t="str">
        <f t="shared" si="26"/>
        <v/>
      </c>
    </row>
    <row r="865" spans="12:14" x14ac:dyDescent="0.25">
      <c r="L865" s="22" t="str">
        <f>TRIM(RIGHT(SUBSTITUTE(Reference!CO865,"\",REPT(" ",100)),100))</f>
        <v/>
      </c>
      <c r="M865" s="22" t="str">
        <f t="shared" si="27"/>
        <v/>
      </c>
      <c r="N865" s="4" t="str">
        <f t="shared" si="26"/>
        <v/>
      </c>
    </row>
    <row r="866" spans="12:14" x14ac:dyDescent="0.25">
      <c r="L866" s="22" t="str">
        <f>TRIM(RIGHT(SUBSTITUTE(Reference!CO866,"\",REPT(" ",100)),100))</f>
        <v/>
      </c>
      <c r="M866" s="22" t="str">
        <f t="shared" si="27"/>
        <v/>
      </c>
      <c r="N866" s="4" t="str">
        <f t="shared" si="26"/>
        <v/>
      </c>
    </row>
    <row r="867" spans="12:14" x14ac:dyDescent="0.25">
      <c r="L867" s="22" t="str">
        <f>TRIM(RIGHT(SUBSTITUTE(Reference!CO867,"\",REPT(" ",100)),100))</f>
        <v/>
      </c>
      <c r="M867" s="22" t="str">
        <f t="shared" si="27"/>
        <v/>
      </c>
      <c r="N867" s="4" t="str">
        <f t="shared" si="26"/>
        <v/>
      </c>
    </row>
    <row r="868" spans="12:14" x14ac:dyDescent="0.25">
      <c r="L868" s="22" t="str">
        <f>TRIM(RIGHT(SUBSTITUTE(Reference!CO868,"\",REPT(" ",100)),100))</f>
        <v/>
      </c>
      <c r="M868" s="22" t="str">
        <f t="shared" si="27"/>
        <v/>
      </c>
      <c r="N868" s="4" t="str">
        <f t="shared" si="26"/>
        <v/>
      </c>
    </row>
    <row r="869" spans="12:14" x14ac:dyDescent="0.25">
      <c r="L869" s="22" t="str">
        <f>TRIM(RIGHT(SUBSTITUTE(Reference!CO869,"\",REPT(" ",100)),100))</f>
        <v/>
      </c>
      <c r="M869" s="22" t="str">
        <f t="shared" si="27"/>
        <v/>
      </c>
      <c r="N869" s="4" t="str">
        <f t="shared" si="26"/>
        <v/>
      </c>
    </row>
    <row r="870" spans="12:14" x14ac:dyDescent="0.25">
      <c r="L870" s="22" t="str">
        <f>TRIM(RIGHT(SUBSTITUTE(Reference!CO870,"\",REPT(" ",100)),100))</f>
        <v/>
      </c>
      <c r="M870" s="22" t="str">
        <f t="shared" si="27"/>
        <v/>
      </c>
      <c r="N870" s="4" t="str">
        <f t="shared" si="26"/>
        <v/>
      </c>
    </row>
    <row r="871" spans="12:14" x14ac:dyDescent="0.25">
      <c r="L871" s="22" t="str">
        <f>TRIM(RIGHT(SUBSTITUTE(Reference!CO871,"\",REPT(" ",100)),100))</f>
        <v/>
      </c>
      <c r="M871" s="22" t="str">
        <f t="shared" si="27"/>
        <v/>
      </c>
      <c r="N871" s="4" t="str">
        <f t="shared" si="26"/>
        <v/>
      </c>
    </row>
    <row r="872" spans="12:14" x14ac:dyDescent="0.25">
      <c r="L872" s="22" t="str">
        <f>TRIM(RIGHT(SUBSTITUTE(Reference!CO872,"\",REPT(" ",100)),100))</f>
        <v/>
      </c>
      <c r="M872" s="22" t="str">
        <f t="shared" si="27"/>
        <v/>
      </c>
      <c r="N872" s="4" t="str">
        <f t="shared" si="26"/>
        <v/>
      </c>
    </row>
    <row r="873" spans="12:14" x14ac:dyDescent="0.25">
      <c r="L873" s="22" t="str">
        <f>TRIM(RIGHT(SUBSTITUTE(Reference!CO873,"\",REPT(" ",100)),100))</f>
        <v/>
      </c>
      <c r="M873" s="22" t="str">
        <f t="shared" si="27"/>
        <v/>
      </c>
      <c r="N873" s="4" t="str">
        <f t="shared" si="26"/>
        <v/>
      </c>
    </row>
    <row r="874" spans="12:14" x14ac:dyDescent="0.25">
      <c r="L874" s="22" t="str">
        <f>TRIM(RIGHT(SUBSTITUTE(Reference!CO874,"\",REPT(" ",100)),100))</f>
        <v/>
      </c>
      <c r="M874" s="22" t="str">
        <f t="shared" si="27"/>
        <v/>
      </c>
      <c r="N874" s="4" t="str">
        <f t="shared" si="26"/>
        <v/>
      </c>
    </row>
    <row r="875" spans="12:14" x14ac:dyDescent="0.25">
      <c r="L875" s="22" t="str">
        <f>TRIM(RIGHT(SUBSTITUTE(Reference!CO875,"\",REPT(" ",100)),100))</f>
        <v/>
      </c>
      <c r="M875" s="22" t="str">
        <f t="shared" si="27"/>
        <v/>
      </c>
      <c r="N875" s="4" t="str">
        <f t="shared" si="26"/>
        <v/>
      </c>
    </row>
    <row r="876" spans="12:14" x14ac:dyDescent="0.25">
      <c r="L876" s="22" t="str">
        <f>TRIM(RIGHT(SUBSTITUTE(Reference!CO876,"\",REPT(" ",100)),100))</f>
        <v/>
      </c>
      <c r="M876" s="22" t="str">
        <f t="shared" si="27"/>
        <v/>
      </c>
      <c r="N876" s="4" t="str">
        <f t="shared" si="26"/>
        <v/>
      </c>
    </row>
    <row r="877" spans="12:14" x14ac:dyDescent="0.25">
      <c r="L877" s="22" t="str">
        <f>TRIM(RIGHT(SUBSTITUTE(Reference!CO877,"\",REPT(" ",100)),100))</f>
        <v/>
      </c>
      <c r="M877" s="22" t="str">
        <f t="shared" si="27"/>
        <v/>
      </c>
      <c r="N877" s="4" t="str">
        <f t="shared" si="26"/>
        <v/>
      </c>
    </row>
    <row r="878" spans="12:14" x14ac:dyDescent="0.25">
      <c r="L878" s="22" t="str">
        <f>TRIM(RIGHT(SUBSTITUTE(Reference!CO878,"\",REPT(" ",100)),100))</f>
        <v/>
      </c>
      <c r="M878" s="22" t="str">
        <f t="shared" si="27"/>
        <v/>
      </c>
      <c r="N878" s="4" t="str">
        <f t="shared" si="26"/>
        <v/>
      </c>
    </row>
    <row r="879" spans="12:14" x14ac:dyDescent="0.25">
      <c r="L879" s="22" t="str">
        <f>TRIM(RIGHT(SUBSTITUTE(Reference!CO879,"\",REPT(" ",100)),100))</f>
        <v/>
      </c>
      <c r="M879" s="22" t="str">
        <f t="shared" si="27"/>
        <v/>
      </c>
      <c r="N879" s="4" t="str">
        <f t="shared" si="26"/>
        <v/>
      </c>
    </row>
    <row r="880" spans="12:14" x14ac:dyDescent="0.25">
      <c r="L880" s="22" t="str">
        <f>TRIM(RIGHT(SUBSTITUTE(Reference!CO880,"\",REPT(" ",100)),100))</f>
        <v/>
      </c>
      <c r="M880" s="22" t="str">
        <f t="shared" si="27"/>
        <v/>
      </c>
      <c r="N880" s="4" t="str">
        <f t="shared" si="26"/>
        <v/>
      </c>
    </row>
    <row r="881" spans="12:14" x14ac:dyDescent="0.25">
      <c r="L881" s="22" t="str">
        <f>TRIM(RIGHT(SUBSTITUTE(Reference!CO881,"\",REPT(" ",100)),100))</f>
        <v/>
      </c>
      <c r="M881" s="22" t="str">
        <f t="shared" si="27"/>
        <v/>
      </c>
      <c r="N881" s="4" t="str">
        <f t="shared" si="26"/>
        <v/>
      </c>
    </row>
    <row r="882" spans="12:14" x14ac:dyDescent="0.25">
      <c r="L882" s="22" t="str">
        <f>TRIM(RIGHT(SUBSTITUTE(Reference!CO882,"\",REPT(" ",100)),100))</f>
        <v/>
      </c>
      <c r="M882" s="22" t="str">
        <f t="shared" si="27"/>
        <v/>
      </c>
      <c r="N882" s="4" t="str">
        <f t="shared" si="26"/>
        <v/>
      </c>
    </row>
    <row r="883" spans="12:14" x14ac:dyDescent="0.25">
      <c r="L883" s="22" t="str">
        <f>TRIM(RIGHT(SUBSTITUTE(Reference!CO883,"\",REPT(" ",100)),100))</f>
        <v/>
      </c>
      <c r="M883" s="22" t="str">
        <f t="shared" si="27"/>
        <v/>
      </c>
      <c r="N883" s="4" t="str">
        <f t="shared" si="26"/>
        <v/>
      </c>
    </row>
    <row r="884" spans="12:14" x14ac:dyDescent="0.25">
      <c r="L884" s="22" t="str">
        <f>TRIM(RIGHT(SUBSTITUTE(Reference!CO884,"\",REPT(" ",100)),100))</f>
        <v/>
      </c>
      <c r="M884" s="22" t="str">
        <f t="shared" si="27"/>
        <v/>
      </c>
      <c r="N884" s="4" t="str">
        <f t="shared" si="26"/>
        <v/>
      </c>
    </row>
    <row r="885" spans="12:14" x14ac:dyDescent="0.25">
      <c r="L885" s="22" t="str">
        <f>TRIM(RIGHT(SUBSTITUTE(Reference!CO885,"\",REPT(" ",100)),100))</f>
        <v/>
      </c>
      <c r="M885" s="22" t="str">
        <f t="shared" si="27"/>
        <v/>
      </c>
      <c r="N885" s="4" t="str">
        <f t="shared" si="26"/>
        <v/>
      </c>
    </row>
    <row r="886" spans="12:14" x14ac:dyDescent="0.25">
      <c r="L886" s="22" t="str">
        <f>TRIM(RIGHT(SUBSTITUTE(Reference!CO886,"\",REPT(" ",100)),100))</f>
        <v/>
      </c>
      <c r="M886" s="22" t="str">
        <f t="shared" si="27"/>
        <v/>
      </c>
      <c r="N886" s="4" t="str">
        <f t="shared" si="26"/>
        <v/>
      </c>
    </row>
    <row r="887" spans="12:14" x14ac:dyDescent="0.25">
      <c r="L887" s="22" t="str">
        <f>TRIM(RIGHT(SUBSTITUTE(Reference!CO887,"\",REPT(" ",100)),100))</f>
        <v/>
      </c>
      <c r="M887" s="22" t="str">
        <f t="shared" si="27"/>
        <v/>
      </c>
      <c r="N887" s="4" t="str">
        <f t="shared" si="26"/>
        <v/>
      </c>
    </row>
    <row r="888" spans="12:14" x14ac:dyDescent="0.25">
      <c r="L888" s="22" t="str">
        <f>TRIM(RIGHT(SUBSTITUTE(Reference!CO888,"\",REPT(" ",100)),100))</f>
        <v/>
      </c>
      <c r="M888" s="22" t="str">
        <f t="shared" si="27"/>
        <v/>
      </c>
      <c r="N888" s="4" t="str">
        <f t="shared" si="26"/>
        <v/>
      </c>
    </row>
    <row r="889" spans="12:14" x14ac:dyDescent="0.25">
      <c r="L889" s="22" t="str">
        <f>TRIM(RIGHT(SUBSTITUTE(Reference!CO889,"\",REPT(" ",100)),100))</f>
        <v/>
      </c>
      <c r="M889" s="22" t="str">
        <f t="shared" si="27"/>
        <v/>
      </c>
      <c r="N889" s="4" t="str">
        <f t="shared" si="26"/>
        <v/>
      </c>
    </row>
    <row r="890" spans="12:14" x14ac:dyDescent="0.25">
      <c r="L890" s="22" t="str">
        <f>TRIM(RIGHT(SUBSTITUTE(Reference!CO890,"\",REPT(" ",100)),100))</f>
        <v/>
      </c>
      <c r="M890" s="22" t="str">
        <f t="shared" si="27"/>
        <v/>
      </c>
      <c r="N890" s="4" t="str">
        <f t="shared" si="26"/>
        <v/>
      </c>
    </row>
    <row r="891" spans="12:14" x14ac:dyDescent="0.25">
      <c r="L891" s="22" t="str">
        <f>TRIM(RIGHT(SUBSTITUTE(Reference!CO891,"\",REPT(" ",100)),100))</f>
        <v/>
      </c>
      <c r="M891" s="22" t="str">
        <f t="shared" si="27"/>
        <v/>
      </c>
      <c r="N891" s="4" t="str">
        <f t="shared" si="26"/>
        <v/>
      </c>
    </row>
    <row r="892" spans="12:14" x14ac:dyDescent="0.25">
      <c r="L892" s="22" t="str">
        <f>TRIM(RIGHT(SUBSTITUTE(Reference!CO892,"\",REPT(" ",100)),100))</f>
        <v/>
      </c>
      <c r="M892" s="22" t="str">
        <f t="shared" si="27"/>
        <v/>
      </c>
      <c r="N892" s="4" t="str">
        <f t="shared" si="26"/>
        <v/>
      </c>
    </row>
    <row r="893" spans="12:14" x14ac:dyDescent="0.25">
      <c r="L893" s="22" t="str">
        <f>TRIM(RIGHT(SUBSTITUTE(Reference!CO893,"\",REPT(" ",100)),100))</f>
        <v/>
      </c>
      <c r="M893" s="22" t="str">
        <f t="shared" si="27"/>
        <v/>
      </c>
      <c r="N893" s="4" t="str">
        <f t="shared" si="26"/>
        <v/>
      </c>
    </row>
    <row r="894" spans="12:14" x14ac:dyDescent="0.25">
      <c r="L894" s="22" t="str">
        <f>TRIM(RIGHT(SUBSTITUTE(Reference!CO894,"\",REPT(" ",100)),100))</f>
        <v/>
      </c>
      <c r="M894" s="22" t="str">
        <f t="shared" si="27"/>
        <v/>
      </c>
      <c r="N894" s="4" t="str">
        <f t="shared" si="26"/>
        <v/>
      </c>
    </row>
    <row r="895" spans="12:14" x14ac:dyDescent="0.25">
      <c r="L895" s="22" t="str">
        <f>TRIM(RIGHT(SUBSTITUTE(Reference!CO895,"\",REPT(" ",100)),100))</f>
        <v/>
      </c>
      <c r="M895" s="22" t="str">
        <f t="shared" si="27"/>
        <v/>
      </c>
      <c r="N895" s="4" t="str">
        <f t="shared" si="26"/>
        <v/>
      </c>
    </row>
    <row r="896" spans="12:14" x14ac:dyDescent="0.25">
      <c r="L896" s="22" t="str">
        <f>TRIM(RIGHT(SUBSTITUTE(Reference!CO896,"\",REPT(" ",100)),100))</f>
        <v/>
      </c>
      <c r="M896" s="22" t="str">
        <f t="shared" si="27"/>
        <v/>
      </c>
      <c r="N896" s="4" t="str">
        <f t="shared" si="26"/>
        <v/>
      </c>
    </row>
    <row r="897" spans="12:14" x14ac:dyDescent="0.25">
      <c r="L897" s="22" t="str">
        <f>TRIM(RIGHT(SUBSTITUTE(Reference!CO897,"\",REPT(" ",100)),100))</f>
        <v/>
      </c>
      <c r="M897" s="22" t="str">
        <f t="shared" si="27"/>
        <v/>
      </c>
      <c r="N897" s="4" t="str">
        <f t="shared" si="26"/>
        <v/>
      </c>
    </row>
    <row r="898" spans="12:14" x14ac:dyDescent="0.25">
      <c r="L898" s="22" t="str">
        <f>TRIM(RIGHT(SUBSTITUTE(Reference!CO898,"\",REPT(" ",100)),100))</f>
        <v/>
      </c>
      <c r="M898" s="22" t="str">
        <f t="shared" si="27"/>
        <v/>
      </c>
      <c r="N898" s="4" t="str">
        <f t="shared" si="26"/>
        <v/>
      </c>
    </row>
    <row r="899" spans="12:14" x14ac:dyDescent="0.25">
      <c r="L899" s="22" t="str">
        <f>TRIM(RIGHT(SUBSTITUTE(Reference!CO899,"\",REPT(" ",100)),100))</f>
        <v/>
      </c>
      <c r="M899" s="22" t="str">
        <f t="shared" si="27"/>
        <v/>
      </c>
      <c r="N899" s="4" t="str">
        <f t="shared" si="26"/>
        <v/>
      </c>
    </row>
    <row r="900" spans="12:14" x14ac:dyDescent="0.25">
      <c r="L900" s="22" t="str">
        <f>TRIM(RIGHT(SUBSTITUTE(Reference!CO900,"\",REPT(" ",100)),100))</f>
        <v/>
      </c>
      <c r="M900" s="22" t="str">
        <f t="shared" si="27"/>
        <v/>
      </c>
      <c r="N900" s="4" t="str">
        <f t="shared" ref="N900:N963" si="28">IF(LEFT(RIGHT(M900,2),1)&lt;&gt;"/",RIGHT(M900,6),INDEX(CandidateFileArray,MATCH(RIGHT(M900,8),CandidateFileList,0),2))</f>
        <v/>
      </c>
    </row>
    <row r="901" spans="12:14" x14ac:dyDescent="0.25">
      <c r="L901" s="22" t="str">
        <f>TRIM(RIGHT(SUBSTITUTE(Reference!CO901,"\",REPT(" ",100)),100))</f>
        <v/>
      </c>
      <c r="M901" s="22" t="str">
        <f t="shared" ref="M901:M964" si="29">TRIM(LEFT(SUBSTITUTE(L901,".",REPT(" ",100)),100))</f>
        <v/>
      </c>
      <c r="N901" s="4" t="str">
        <f t="shared" si="28"/>
        <v/>
      </c>
    </row>
    <row r="902" spans="12:14" x14ac:dyDescent="0.25">
      <c r="L902" s="22" t="str">
        <f>TRIM(RIGHT(SUBSTITUTE(Reference!CO902,"\",REPT(" ",100)),100))</f>
        <v/>
      </c>
      <c r="M902" s="22" t="str">
        <f t="shared" si="29"/>
        <v/>
      </c>
      <c r="N902" s="4" t="str">
        <f t="shared" si="28"/>
        <v/>
      </c>
    </row>
    <row r="903" spans="12:14" x14ac:dyDescent="0.25">
      <c r="L903" s="22" t="str">
        <f>TRIM(RIGHT(SUBSTITUTE(Reference!CO903,"\",REPT(" ",100)),100))</f>
        <v/>
      </c>
      <c r="M903" s="22" t="str">
        <f t="shared" si="29"/>
        <v/>
      </c>
      <c r="N903" s="4" t="str">
        <f t="shared" si="28"/>
        <v/>
      </c>
    </row>
    <row r="904" spans="12:14" x14ac:dyDescent="0.25">
      <c r="L904" s="22" t="str">
        <f>TRIM(RIGHT(SUBSTITUTE(Reference!CO904,"\",REPT(" ",100)),100))</f>
        <v/>
      </c>
      <c r="M904" s="22" t="str">
        <f t="shared" si="29"/>
        <v/>
      </c>
      <c r="N904" s="4" t="str">
        <f t="shared" si="28"/>
        <v/>
      </c>
    </row>
    <row r="905" spans="12:14" x14ac:dyDescent="0.25">
      <c r="L905" s="22" t="str">
        <f>TRIM(RIGHT(SUBSTITUTE(Reference!CO905,"\",REPT(" ",100)),100))</f>
        <v/>
      </c>
      <c r="M905" s="22" t="str">
        <f t="shared" si="29"/>
        <v/>
      </c>
      <c r="N905" s="4" t="str">
        <f t="shared" si="28"/>
        <v/>
      </c>
    </row>
    <row r="906" spans="12:14" x14ac:dyDescent="0.25">
      <c r="L906" s="22" t="str">
        <f>TRIM(RIGHT(SUBSTITUTE(Reference!CO906,"\",REPT(" ",100)),100))</f>
        <v/>
      </c>
      <c r="M906" s="22" t="str">
        <f t="shared" si="29"/>
        <v/>
      </c>
      <c r="N906" s="4" t="str">
        <f t="shared" si="28"/>
        <v/>
      </c>
    </row>
    <row r="907" spans="12:14" x14ac:dyDescent="0.25">
      <c r="L907" s="22" t="str">
        <f>TRIM(RIGHT(SUBSTITUTE(Reference!CO907,"\",REPT(" ",100)),100))</f>
        <v/>
      </c>
      <c r="M907" s="22" t="str">
        <f t="shared" si="29"/>
        <v/>
      </c>
      <c r="N907" s="4" t="str">
        <f t="shared" si="28"/>
        <v/>
      </c>
    </row>
    <row r="908" spans="12:14" x14ac:dyDescent="0.25">
      <c r="L908" s="22" t="str">
        <f>TRIM(RIGHT(SUBSTITUTE(Reference!CO908,"\",REPT(" ",100)),100))</f>
        <v/>
      </c>
      <c r="M908" s="22" t="str">
        <f t="shared" si="29"/>
        <v/>
      </c>
      <c r="N908" s="4" t="str">
        <f t="shared" si="28"/>
        <v/>
      </c>
    </row>
    <row r="909" spans="12:14" x14ac:dyDescent="0.25">
      <c r="L909" s="22" t="str">
        <f>TRIM(RIGHT(SUBSTITUTE(Reference!CO909,"\",REPT(" ",100)),100))</f>
        <v/>
      </c>
      <c r="M909" s="22" t="str">
        <f t="shared" si="29"/>
        <v/>
      </c>
      <c r="N909" s="4" t="str">
        <f t="shared" si="28"/>
        <v/>
      </c>
    </row>
    <row r="910" spans="12:14" x14ac:dyDescent="0.25">
      <c r="L910" s="22" t="str">
        <f>TRIM(RIGHT(SUBSTITUTE(Reference!CO910,"\",REPT(" ",100)),100))</f>
        <v/>
      </c>
      <c r="M910" s="22" t="str">
        <f t="shared" si="29"/>
        <v/>
      </c>
      <c r="N910" s="4" t="str">
        <f t="shared" si="28"/>
        <v/>
      </c>
    </row>
    <row r="911" spans="12:14" x14ac:dyDescent="0.25">
      <c r="L911" s="22" t="str">
        <f>TRIM(RIGHT(SUBSTITUTE(Reference!CO911,"\",REPT(" ",100)),100))</f>
        <v/>
      </c>
      <c r="M911" s="22" t="str">
        <f t="shared" si="29"/>
        <v/>
      </c>
      <c r="N911" s="4" t="str">
        <f t="shared" si="28"/>
        <v/>
      </c>
    </row>
    <row r="912" spans="12:14" x14ac:dyDescent="0.25">
      <c r="L912" s="22" t="str">
        <f>TRIM(RIGHT(SUBSTITUTE(Reference!CO912,"\",REPT(" ",100)),100))</f>
        <v/>
      </c>
      <c r="M912" s="22" t="str">
        <f t="shared" si="29"/>
        <v/>
      </c>
      <c r="N912" s="4" t="str">
        <f t="shared" si="28"/>
        <v/>
      </c>
    </row>
    <row r="913" spans="12:14" x14ac:dyDescent="0.25">
      <c r="L913" s="22" t="str">
        <f>TRIM(RIGHT(SUBSTITUTE(Reference!CO913,"\",REPT(" ",100)),100))</f>
        <v/>
      </c>
      <c r="M913" s="22" t="str">
        <f t="shared" si="29"/>
        <v/>
      </c>
      <c r="N913" s="4" t="str">
        <f t="shared" si="28"/>
        <v/>
      </c>
    </row>
    <row r="914" spans="12:14" x14ac:dyDescent="0.25">
      <c r="L914" s="22" t="str">
        <f>TRIM(RIGHT(SUBSTITUTE(Reference!CO914,"\",REPT(" ",100)),100))</f>
        <v/>
      </c>
      <c r="M914" s="22" t="str">
        <f t="shared" si="29"/>
        <v/>
      </c>
      <c r="N914" s="4" t="str">
        <f t="shared" si="28"/>
        <v/>
      </c>
    </row>
    <row r="915" spans="12:14" x14ac:dyDescent="0.25">
      <c r="L915" s="22" t="str">
        <f>TRIM(RIGHT(SUBSTITUTE(Reference!CO915,"\",REPT(" ",100)),100))</f>
        <v/>
      </c>
      <c r="M915" s="22" t="str">
        <f t="shared" si="29"/>
        <v/>
      </c>
      <c r="N915" s="4" t="str">
        <f t="shared" si="28"/>
        <v/>
      </c>
    </row>
    <row r="916" spans="12:14" x14ac:dyDescent="0.25">
      <c r="L916" s="22" t="str">
        <f>TRIM(RIGHT(SUBSTITUTE(Reference!CO916,"\",REPT(" ",100)),100))</f>
        <v/>
      </c>
      <c r="M916" s="22" t="str">
        <f t="shared" si="29"/>
        <v/>
      </c>
      <c r="N916" s="4" t="str">
        <f t="shared" si="28"/>
        <v/>
      </c>
    </row>
    <row r="917" spans="12:14" x14ac:dyDescent="0.25">
      <c r="L917" s="22" t="str">
        <f>TRIM(RIGHT(SUBSTITUTE(Reference!CO917,"\",REPT(" ",100)),100))</f>
        <v/>
      </c>
      <c r="M917" s="22" t="str">
        <f t="shared" si="29"/>
        <v/>
      </c>
      <c r="N917" s="4" t="str">
        <f t="shared" si="28"/>
        <v/>
      </c>
    </row>
    <row r="918" spans="12:14" x14ac:dyDescent="0.25">
      <c r="L918" s="22" t="str">
        <f>TRIM(RIGHT(SUBSTITUTE(Reference!CO918,"\",REPT(" ",100)),100))</f>
        <v/>
      </c>
      <c r="M918" s="22" t="str">
        <f t="shared" si="29"/>
        <v/>
      </c>
      <c r="N918" s="4" t="str">
        <f t="shared" si="28"/>
        <v/>
      </c>
    </row>
    <row r="919" spans="12:14" x14ac:dyDescent="0.25">
      <c r="L919" s="22" t="str">
        <f>TRIM(RIGHT(SUBSTITUTE(Reference!CO919,"\",REPT(" ",100)),100))</f>
        <v/>
      </c>
      <c r="M919" s="22" t="str">
        <f t="shared" si="29"/>
        <v/>
      </c>
      <c r="N919" s="4" t="str">
        <f t="shared" si="28"/>
        <v/>
      </c>
    </row>
    <row r="920" spans="12:14" x14ac:dyDescent="0.25">
      <c r="L920" s="22" t="str">
        <f>TRIM(RIGHT(SUBSTITUTE(Reference!CO920,"\",REPT(" ",100)),100))</f>
        <v/>
      </c>
      <c r="M920" s="22" t="str">
        <f t="shared" si="29"/>
        <v/>
      </c>
      <c r="N920" s="4" t="str">
        <f t="shared" si="28"/>
        <v/>
      </c>
    </row>
    <row r="921" spans="12:14" x14ac:dyDescent="0.25">
      <c r="L921" s="22" t="str">
        <f>TRIM(RIGHT(SUBSTITUTE(Reference!CO921,"\",REPT(" ",100)),100))</f>
        <v/>
      </c>
      <c r="M921" s="22" t="str">
        <f t="shared" si="29"/>
        <v/>
      </c>
      <c r="N921" s="4" t="str">
        <f t="shared" si="28"/>
        <v/>
      </c>
    </row>
    <row r="922" spans="12:14" x14ac:dyDescent="0.25">
      <c r="L922" s="22" t="str">
        <f>TRIM(RIGHT(SUBSTITUTE(Reference!CO922,"\",REPT(" ",100)),100))</f>
        <v/>
      </c>
      <c r="M922" s="22" t="str">
        <f t="shared" si="29"/>
        <v/>
      </c>
      <c r="N922" s="4" t="str">
        <f t="shared" si="28"/>
        <v/>
      </c>
    </row>
    <row r="923" spans="12:14" x14ac:dyDescent="0.25">
      <c r="L923" s="22" t="str">
        <f>TRIM(RIGHT(SUBSTITUTE(Reference!CO923,"\",REPT(" ",100)),100))</f>
        <v/>
      </c>
      <c r="M923" s="22" t="str">
        <f t="shared" si="29"/>
        <v/>
      </c>
      <c r="N923" s="4" t="str">
        <f t="shared" si="28"/>
        <v/>
      </c>
    </row>
    <row r="924" spans="12:14" x14ac:dyDescent="0.25">
      <c r="L924" s="22" t="str">
        <f>TRIM(RIGHT(SUBSTITUTE(Reference!CO924,"\",REPT(" ",100)),100))</f>
        <v/>
      </c>
      <c r="M924" s="22" t="str">
        <f t="shared" si="29"/>
        <v/>
      </c>
      <c r="N924" s="4" t="str">
        <f t="shared" si="28"/>
        <v/>
      </c>
    </row>
    <row r="925" spans="12:14" x14ac:dyDescent="0.25">
      <c r="L925" s="22" t="str">
        <f>TRIM(RIGHT(SUBSTITUTE(Reference!CO925,"\",REPT(" ",100)),100))</f>
        <v/>
      </c>
      <c r="M925" s="22" t="str">
        <f t="shared" si="29"/>
        <v/>
      </c>
      <c r="N925" s="4" t="str">
        <f t="shared" si="28"/>
        <v/>
      </c>
    </row>
    <row r="926" spans="12:14" x14ac:dyDescent="0.25">
      <c r="L926" s="22" t="str">
        <f>TRIM(RIGHT(SUBSTITUTE(Reference!CO926,"\",REPT(" ",100)),100))</f>
        <v/>
      </c>
      <c r="M926" s="22" t="str">
        <f t="shared" si="29"/>
        <v/>
      </c>
      <c r="N926" s="4" t="str">
        <f t="shared" si="28"/>
        <v/>
      </c>
    </row>
    <row r="927" spans="12:14" x14ac:dyDescent="0.25">
      <c r="L927" s="22" t="str">
        <f>TRIM(RIGHT(SUBSTITUTE(Reference!CO927,"\",REPT(" ",100)),100))</f>
        <v/>
      </c>
      <c r="M927" s="22" t="str">
        <f t="shared" si="29"/>
        <v/>
      </c>
      <c r="N927" s="4" t="str">
        <f t="shared" si="28"/>
        <v/>
      </c>
    </row>
    <row r="928" spans="12:14" x14ac:dyDescent="0.25">
      <c r="L928" s="22" t="str">
        <f>TRIM(RIGHT(SUBSTITUTE(Reference!CO928,"\",REPT(" ",100)),100))</f>
        <v/>
      </c>
      <c r="M928" s="22" t="str">
        <f t="shared" si="29"/>
        <v/>
      </c>
      <c r="N928" s="4" t="str">
        <f t="shared" si="28"/>
        <v/>
      </c>
    </row>
    <row r="929" spans="12:14" x14ac:dyDescent="0.25">
      <c r="L929" s="22" t="str">
        <f>TRIM(RIGHT(SUBSTITUTE(Reference!CO929,"\",REPT(" ",100)),100))</f>
        <v/>
      </c>
      <c r="M929" s="22" t="str">
        <f t="shared" si="29"/>
        <v/>
      </c>
      <c r="N929" s="4" t="str">
        <f t="shared" si="28"/>
        <v/>
      </c>
    </row>
    <row r="930" spans="12:14" x14ac:dyDescent="0.25">
      <c r="L930" s="22" t="str">
        <f>TRIM(RIGHT(SUBSTITUTE(Reference!CO930,"\",REPT(" ",100)),100))</f>
        <v/>
      </c>
      <c r="M930" s="22" t="str">
        <f t="shared" si="29"/>
        <v/>
      </c>
      <c r="N930" s="4" t="str">
        <f t="shared" si="28"/>
        <v/>
      </c>
    </row>
    <row r="931" spans="12:14" x14ac:dyDescent="0.25">
      <c r="L931" s="22" t="str">
        <f>TRIM(RIGHT(SUBSTITUTE(Reference!CO931,"\",REPT(" ",100)),100))</f>
        <v/>
      </c>
      <c r="M931" s="22" t="str">
        <f t="shared" si="29"/>
        <v/>
      </c>
      <c r="N931" s="4" t="str">
        <f t="shared" si="28"/>
        <v/>
      </c>
    </row>
    <row r="932" spans="12:14" x14ac:dyDescent="0.25">
      <c r="L932" s="22" t="str">
        <f>TRIM(RIGHT(SUBSTITUTE(Reference!CO932,"\",REPT(" ",100)),100))</f>
        <v/>
      </c>
      <c r="M932" s="22" t="str">
        <f t="shared" si="29"/>
        <v/>
      </c>
      <c r="N932" s="4" t="str">
        <f t="shared" si="28"/>
        <v/>
      </c>
    </row>
    <row r="933" spans="12:14" x14ac:dyDescent="0.25">
      <c r="L933" s="22" t="str">
        <f>TRIM(RIGHT(SUBSTITUTE(Reference!CO933,"\",REPT(" ",100)),100))</f>
        <v/>
      </c>
      <c r="M933" s="22" t="str">
        <f t="shared" si="29"/>
        <v/>
      </c>
      <c r="N933" s="4" t="str">
        <f t="shared" si="28"/>
        <v/>
      </c>
    </row>
    <row r="934" spans="12:14" x14ac:dyDescent="0.25">
      <c r="L934" s="22" t="str">
        <f>TRIM(RIGHT(SUBSTITUTE(Reference!CO934,"\",REPT(" ",100)),100))</f>
        <v/>
      </c>
      <c r="M934" s="22" t="str">
        <f t="shared" si="29"/>
        <v/>
      </c>
      <c r="N934" s="4" t="str">
        <f t="shared" si="28"/>
        <v/>
      </c>
    </row>
    <row r="935" spans="12:14" x14ac:dyDescent="0.25">
      <c r="L935" s="22" t="str">
        <f>TRIM(RIGHT(SUBSTITUTE(Reference!CO935,"\",REPT(" ",100)),100))</f>
        <v/>
      </c>
      <c r="M935" s="22" t="str">
        <f t="shared" si="29"/>
        <v/>
      </c>
      <c r="N935" s="4" t="str">
        <f t="shared" si="28"/>
        <v/>
      </c>
    </row>
    <row r="936" spans="12:14" x14ac:dyDescent="0.25">
      <c r="L936" s="22" t="str">
        <f>TRIM(RIGHT(SUBSTITUTE(Reference!CO936,"\",REPT(" ",100)),100))</f>
        <v/>
      </c>
      <c r="M936" s="22" t="str">
        <f t="shared" si="29"/>
        <v/>
      </c>
      <c r="N936" s="4" t="str">
        <f t="shared" si="28"/>
        <v/>
      </c>
    </row>
    <row r="937" spans="12:14" x14ac:dyDescent="0.25">
      <c r="L937" s="22" t="str">
        <f>TRIM(RIGHT(SUBSTITUTE(Reference!CO937,"\",REPT(" ",100)),100))</f>
        <v/>
      </c>
      <c r="M937" s="22" t="str">
        <f t="shared" si="29"/>
        <v/>
      </c>
      <c r="N937" s="4" t="str">
        <f t="shared" si="28"/>
        <v/>
      </c>
    </row>
    <row r="938" spans="12:14" x14ac:dyDescent="0.25">
      <c r="L938" s="22" t="str">
        <f>TRIM(RIGHT(SUBSTITUTE(Reference!CO938,"\",REPT(" ",100)),100))</f>
        <v/>
      </c>
      <c r="M938" s="22" t="str">
        <f t="shared" si="29"/>
        <v/>
      </c>
      <c r="N938" s="4" t="str">
        <f t="shared" si="28"/>
        <v/>
      </c>
    </row>
    <row r="939" spans="12:14" x14ac:dyDescent="0.25">
      <c r="L939" s="22" t="str">
        <f>TRIM(RIGHT(SUBSTITUTE(Reference!CO939,"\",REPT(" ",100)),100))</f>
        <v/>
      </c>
      <c r="M939" s="22" t="str">
        <f t="shared" si="29"/>
        <v/>
      </c>
      <c r="N939" s="4" t="str">
        <f t="shared" si="28"/>
        <v/>
      </c>
    </row>
    <row r="940" spans="12:14" x14ac:dyDescent="0.25">
      <c r="L940" s="22" t="str">
        <f>TRIM(RIGHT(SUBSTITUTE(Reference!CO940,"\",REPT(" ",100)),100))</f>
        <v/>
      </c>
      <c r="M940" s="22" t="str">
        <f t="shared" si="29"/>
        <v/>
      </c>
      <c r="N940" s="4" t="str">
        <f t="shared" si="28"/>
        <v/>
      </c>
    </row>
    <row r="941" spans="12:14" x14ac:dyDescent="0.25">
      <c r="L941" s="22" t="str">
        <f>TRIM(RIGHT(SUBSTITUTE(Reference!CO941,"\",REPT(" ",100)),100))</f>
        <v/>
      </c>
      <c r="M941" s="22" t="str">
        <f t="shared" si="29"/>
        <v/>
      </c>
      <c r="N941" s="4" t="str">
        <f t="shared" si="28"/>
        <v/>
      </c>
    </row>
    <row r="942" spans="12:14" x14ac:dyDescent="0.25">
      <c r="L942" s="22" t="str">
        <f>TRIM(RIGHT(SUBSTITUTE(Reference!CO942,"\",REPT(" ",100)),100))</f>
        <v/>
      </c>
      <c r="M942" s="22" t="str">
        <f t="shared" si="29"/>
        <v/>
      </c>
      <c r="N942" s="4" t="str">
        <f t="shared" si="28"/>
        <v/>
      </c>
    </row>
    <row r="943" spans="12:14" x14ac:dyDescent="0.25">
      <c r="L943" s="22" t="str">
        <f>TRIM(RIGHT(SUBSTITUTE(Reference!CO943,"\",REPT(" ",100)),100))</f>
        <v/>
      </c>
      <c r="M943" s="22" t="str">
        <f t="shared" si="29"/>
        <v/>
      </c>
      <c r="N943" s="4" t="str">
        <f t="shared" si="28"/>
        <v/>
      </c>
    </row>
    <row r="944" spans="12:14" x14ac:dyDescent="0.25">
      <c r="L944" s="22" t="str">
        <f>TRIM(RIGHT(SUBSTITUTE(Reference!CO944,"\",REPT(" ",100)),100))</f>
        <v/>
      </c>
      <c r="M944" s="22" t="str">
        <f t="shared" si="29"/>
        <v/>
      </c>
      <c r="N944" s="4" t="str">
        <f t="shared" si="28"/>
        <v/>
      </c>
    </row>
    <row r="945" spans="12:14" x14ac:dyDescent="0.25">
      <c r="L945" s="22" t="str">
        <f>TRIM(RIGHT(SUBSTITUTE(Reference!CO945,"\",REPT(" ",100)),100))</f>
        <v/>
      </c>
      <c r="M945" s="22" t="str">
        <f t="shared" si="29"/>
        <v/>
      </c>
      <c r="N945" s="4" t="str">
        <f t="shared" si="28"/>
        <v/>
      </c>
    </row>
    <row r="946" spans="12:14" x14ac:dyDescent="0.25">
      <c r="L946" s="22" t="str">
        <f>TRIM(RIGHT(SUBSTITUTE(Reference!CO946,"\",REPT(" ",100)),100))</f>
        <v/>
      </c>
      <c r="M946" s="22" t="str">
        <f t="shared" si="29"/>
        <v/>
      </c>
      <c r="N946" s="4" t="str">
        <f t="shared" si="28"/>
        <v/>
      </c>
    </row>
    <row r="947" spans="12:14" x14ac:dyDescent="0.25">
      <c r="L947" s="22" t="str">
        <f>TRIM(RIGHT(SUBSTITUTE(Reference!CO947,"\",REPT(" ",100)),100))</f>
        <v/>
      </c>
      <c r="M947" s="22" t="str">
        <f t="shared" si="29"/>
        <v/>
      </c>
      <c r="N947" s="4" t="str">
        <f t="shared" si="28"/>
        <v/>
      </c>
    </row>
    <row r="948" spans="12:14" x14ac:dyDescent="0.25">
      <c r="L948" s="22" t="str">
        <f>TRIM(RIGHT(SUBSTITUTE(Reference!CO948,"\",REPT(" ",100)),100))</f>
        <v/>
      </c>
      <c r="M948" s="22" t="str">
        <f t="shared" si="29"/>
        <v/>
      </c>
      <c r="N948" s="4" t="str">
        <f t="shared" si="28"/>
        <v/>
      </c>
    </row>
    <row r="949" spans="12:14" x14ac:dyDescent="0.25">
      <c r="L949" s="22" t="str">
        <f>TRIM(RIGHT(SUBSTITUTE(Reference!CO949,"\",REPT(" ",100)),100))</f>
        <v/>
      </c>
      <c r="M949" s="22" t="str">
        <f t="shared" si="29"/>
        <v/>
      </c>
      <c r="N949" s="4" t="str">
        <f t="shared" si="28"/>
        <v/>
      </c>
    </row>
    <row r="950" spans="12:14" x14ac:dyDescent="0.25">
      <c r="L950" s="22" t="str">
        <f>TRIM(RIGHT(SUBSTITUTE(Reference!CO950,"\",REPT(" ",100)),100))</f>
        <v/>
      </c>
      <c r="M950" s="22" t="str">
        <f t="shared" si="29"/>
        <v/>
      </c>
      <c r="N950" s="4" t="str">
        <f t="shared" si="28"/>
        <v/>
      </c>
    </row>
    <row r="951" spans="12:14" x14ac:dyDescent="0.25">
      <c r="L951" s="22" t="str">
        <f>TRIM(RIGHT(SUBSTITUTE(Reference!CO951,"\",REPT(" ",100)),100))</f>
        <v/>
      </c>
      <c r="M951" s="22" t="str">
        <f t="shared" si="29"/>
        <v/>
      </c>
      <c r="N951" s="4" t="str">
        <f t="shared" si="28"/>
        <v/>
      </c>
    </row>
    <row r="952" spans="12:14" x14ac:dyDescent="0.25">
      <c r="L952" s="22" t="str">
        <f>TRIM(RIGHT(SUBSTITUTE(Reference!CO952,"\",REPT(" ",100)),100))</f>
        <v/>
      </c>
      <c r="M952" s="22" t="str">
        <f t="shared" si="29"/>
        <v/>
      </c>
      <c r="N952" s="4" t="str">
        <f t="shared" si="28"/>
        <v/>
      </c>
    </row>
    <row r="953" spans="12:14" x14ac:dyDescent="0.25">
      <c r="L953" s="22" t="str">
        <f>TRIM(RIGHT(SUBSTITUTE(Reference!CO953,"\",REPT(" ",100)),100))</f>
        <v/>
      </c>
      <c r="M953" s="22" t="str">
        <f t="shared" si="29"/>
        <v/>
      </c>
      <c r="N953" s="4" t="str">
        <f t="shared" si="28"/>
        <v/>
      </c>
    </row>
    <row r="954" spans="12:14" x14ac:dyDescent="0.25">
      <c r="L954" s="22" t="str">
        <f>TRIM(RIGHT(SUBSTITUTE(Reference!CO954,"\",REPT(" ",100)),100))</f>
        <v/>
      </c>
      <c r="M954" s="22" t="str">
        <f t="shared" si="29"/>
        <v/>
      </c>
      <c r="N954" s="4" t="str">
        <f t="shared" si="28"/>
        <v/>
      </c>
    </row>
    <row r="955" spans="12:14" x14ac:dyDescent="0.25">
      <c r="L955" s="22" t="str">
        <f>TRIM(RIGHT(SUBSTITUTE(Reference!CO955,"\",REPT(" ",100)),100))</f>
        <v/>
      </c>
      <c r="M955" s="22" t="str">
        <f t="shared" si="29"/>
        <v/>
      </c>
      <c r="N955" s="4" t="str">
        <f t="shared" si="28"/>
        <v/>
      </c>
    </row>
    <row r="956" spans="12:14" x14ac:dyDescent="0.25">
      <c r="L956" s="22" t="str">
        <f>TRIM(RIGHT(SUBSTITUTE(Reference!CO956,"\",REPT(" ",100)),100))</f>
        <v/>
      </c>
      <c r="M956" s="22" t="str">
        <f t="shared" si="29"/>
        <v/>
      </c>
      <c r="N956" s="4" t="str">
        <f t="shared" si="28"/>
        <v/>
      </c>
    </row>
    <row r="957" spans="12:14" x14ac:dyDescent="0.25">
      <c r="L957" s="22" t="str">
        <f>TRIM(RIGHT(SUBSTITUTE(Reference!CO957,"\",REPT(" ",100)),100))</f>
        <v/>
      </c>
      <c r="M957" s="22" t="str">
        <f t="shared" si="29"/>
        <v/>
      </c>
      <c r="N957" s="4" t="str">
        <f t="shared" si="28"/>
        <v/>
      </c>
    </row>
    <row r="958" spans="12:14" x14ac:dyDescent="0.25">
      <c r="L958" s="22" t="str">
        <f>TRIM(RIGHT(SUBSTITUTE(Reference!CO958,"\",REPT(" ",100)),100))</f>
        <v/>
      </c>
      <c r="M958" s="22" t="str">
        <f t="shared" si="29"/>
        <v/>
      </c>
      <c r="N958" s="4" t="str">
        <f t="shared" si="28"/>
        <v/>
      </c>
    </row>
    <row r="959" spans="12:14" x14ac:dyDescent="0.25">
      <c r="L959" s="22" t="str">
        <f>TRIM(RIGHT(SUBSTITUTE(Reference!CO959,"\",REPT(" ",100)),100))</f>
        <v/>
      </c>
      <c r="M959" s="22" t="str">
        <f t="shared" si="29"/>
        <v/>
      </c>
      <c r="N959" s="4" t="str">
        <f t="shared" si="28"/>
        <v/>
      </c>
    </row>
    <row r="960" spans="12:14" x14ac:dyDescent="0.25">
      <c r="L960" s="22" t="str">
        <f>TRIM(RIGHT(SUBSTITUTE(Reference!CO960,"\",REPT(" ",100)),100))</f>
        <v/>
      </c>
      <c r="M960" s="22" t="str">
        <f t="shared" si="29"/>
        <v/>
      </c>
      <c r="N960" s="4" t="str">
        <f t="shared" si="28"/>
        <v/>
      </c>
    </row>
    <row r="961" spans="12:14" x14ac:dyDescent="0.25">
      <c r="L961" s="22" t="str">
        <f>TRIM(RIGHT(SUBSTITUTE(Reference!CO961,"\",REPT(" ",100)),100))</f>
        <v/>
      </c>
      <c r="M961" s="22" t="str">
        <f t="shared" si="29"/>
        <v/>
      </c>
      <c r="N961" s="4" t="str">
        <f t="shared" si="28"/>
        <v/>
      </c>
    </row>
    <row r="962" spans="12:14" x14ac:dyDescent="0.25">
      <c r="L962" s="22" t="str">
        <f>TRIM(RIGHT(SUBSTITUTE(Reference!CO962,"\",REPT(" ",100)),100))</f>
        <v/>
      </c>
      <c r="M962" s="22" t="str">
        <f t="shared" si="29"/>
        <v/>
      </c>
      <c r="N962" s="4" t="str">
        <f t="shared" si="28"/>
        <v/>
      </c>
    </row>
    <row r="963" spans="12:14" x14ac:dyDescent="0.25">
      <c r="L963" s="22" t="str">
        <f>TRIM(RIGHT(SUBSTITUTE(Reference!CO963,"\",REPT(" ",100)),100))</f>
        <v/>
      </c>
      <c r="M963" s="22" t="str">
        <f t="shared" si="29"/>
        <v/>
      </c>
      <c r="N963" s="4" t="str">
        <f t="shared" si="28"/>
        <v/>
      </c>
    </row>
    <row r="964" spans="12:14" x14ac:dyDescent="0.25">
      <c r="L964" s="22" t="str">
        <f>TRIM(RIGHT(SUBSTITUTE(Reference!CO964,"\",REPT(" ",100)),100))</f>
        <v/>
      </c>
      <c r="M964" s="22" t="str">
        <f t="shared" si="29"/>
        <v/>
      </c>
      <c r="N964" s="4" t="str">
        <f t="shared" ref="N964:N1027" si="30">IF(LEFT(RIGHT(M964,2),1)&lt;&gt;"/",RIGHT(M964,6),INDEX(CandidateFileArray,MATCH(RIGHT(M964,8),CandidateFileList,0),2))</f>
        <v/>
      </c>
    </row>
    <row r="965" spans="12:14" x14ac:dyDescent="0.25">
      <c r="L965" s="22" t="str">
        <f>TRIM(RIGHT(SUBSTITUTE(Reference!CO965,"\",REPT(" ",100)),100))</f>
        <v/>
      </c>
      <c r="M965" s="22" t="str">
        <f t="shared" ref="M965:M1028" si="31">TRIM(LEFT(SUBSTITUTE(L965,".",REPT(" ",100)),100))</f>
        <v/>
      </c>
      <c r="N965" s="4" t="str">
        <f t="shared" si="30"/>
        <v/>
      </c>
    </row>
    <row r="966" spans="12:14" x14ac:dyDescent="0.25">
      <c r="L966" s="22" t="str">
        <f>TRIM(RIGHT(SUBSTITUTE(Reference!CO966,"\",REPT(" ",100)),100))</f>
        <v/>
      </c>
      <c r="M966" s="22" t="str">
        <f t="shared" si="31"/>
        <v/>
      </c>
      <c r="N966" s="4" t="str">
        <f t="shared" si="30"/>
        <v/>
      </c>
    </row>
    <row r="967" spans="12:14" x14ac:dyDescent="0.25">
      <c r="L967" s="22" t="str">
        <f>TRIM(RIGHT(SUBSTITUTE(Reference!CO967,"\",REPT(" ",100)),100))</f>
        <v/>
      </c>
      <c r="M967" s="22" t="str">
        <f t="shared" si="31"/>
        <v/>
      </c>
      <c r="N967" s="4" t="str">
        <f t="shared" si="30"/>
        <v/>
      </c>
    </row>
    <row r="968" spans="12:14" x14ac:dyDescent="0.25">
      <c r="L968" s="22" t="str">
        <f>TRIM(RIGHT(SUBSTITUTE(Reference!CO968,"\",REPT(" ",100)),100))</f>
        <v/>
      </c>
      <c r="M968" s="22" t="str">
        <f t="shared" si="31"/>
        <v/>
      </c>
      <c r="N968" s="4" t="str">
        <f t="shared" si="30"/>
        <v/>
      </c>
    </row>
    <row r="969" spans="12:14" x14ac:dyDescent="0.25">
      <c r="L969" s="22" t="str">
        <f>TRIM(RIGHT(SUBSTITUTE(Reference!CO969,"\",REPT(" ",100)),100))</f>
        <v/>
      </c>
      <c r="M969" s="22" t="str">
        <f t="shared" si="31"/>
        <v/>
      </c>
      <c r="N969" s="4" t="str">
        <f t="shared" si="30"/>
        <v/>
      </c>
    </row>
    <row r="970" spans="12:14" x14ac:dyDescent="0.25">
      <c r="L970" s="22" t="str">
        <f>TRIM(RIGHT(SUBSTITUTE(Reference!CO970,"\",REPT(" ",100)),100))</f>
        <v/>
      </c>
      <c r="M970" s="22" t="str">
        <f t="shared" si="31"/>
        <v/>
      </c>
      <c r="N970" s="4" t="str">
        <f t="shared" si="30"/>
        <v/>
      </c>
    </row>
    <row r="971" spans="12:14" x14ac:dyDescent="0.25">
      <c r="L971" s="22" t="str">
        <f>TRIM(RIGHT(SUBSTITUTE(Reference!CO971,"\",REPT(" ",100)),100))</f>
        <v/>
      </c>
      <c r="M971" s="22" t="str">
        <f t="shared" si="31"/>
        <v/>
      </c>
      <c r="N971" s="4" t="str">
        <f t="shared" si="30"/>
        <v/>
      </c>
    </row>
    <row r="972" spans="12:14" x14ac:dyDescent="0.25">
      <c r="L972" s="22" t="str">
        <f>TRIM(RIGHT(SUBSTITUTE(Reference!CO972,"\",REPT(" ",100)),100))</f>
        <v/>
      </c>
      <c r="M972" s="22" t="str">
        <f t="shared" si="31"/>
        <v/>
      </c>
      <c r="N972" s="4" t="str">
        <f t="shared" si="30"/>
        <v/>
      </c>
    </row>
    <row r="973" spans="12:14" x14ac:dyDescent="0.25">
      <c r="L973" s="22" t="str">
        <f>TRIM(RIGHT(SUBSTITUTE(Reference!CO973,"\",REPT(" ",100)),100))</f>
        <v/>
      </c>
      <c r="M973" s="22" t="str">
        <f t="shared" si="31"/>
        <v/>
      </c>
      <c r="N973" s="4" t="str">
        <f t="shared" si="30"/>
        <v/>
      </c>
    </row>
    <row r="974" spans="12:14" x14ac:dyDescent="0.25">
      <c r="L974" s="22" t="str">
        <f>TRIM(RIGHT(SUBSTITUTE(Reference!CO974,"\",REPT(" ",100)),100))</f>
        <v/>
      </c>
      <c r="M974" s="22" t="str">
        <f t="shared" si="31"/>
        <v/>
      </c>
      <c r="N974" s="4" t="str">
        <f t="shared" si="30"/>
        <v/>
      </c>
    </row>
    <row r="975" spans="12:14" x14ac:dyDescent="0.25">
      <c r="L975" s="22" t="str">
        <f>TRIM(RIGHT(SUBSTITUTE(Reference!CO975,"\",REPT(" ",100)),100))</f>
        <v/>
      </c>
      <c r="M975" s="22" t="str">
        <f t="shared" si="31"/>
        <v/>
      </c>
      <c r="N975" s="4" t="str">
        <f t="shared" si="30"/>
        <v/>
      </c>
    </row>
    <row r="976" spans="12:14" x14ac:dyDescent="0.25">
      <c r="L976" s="22" t="str">
        <f>TRIM(RIGHT(SUBSTITUTE(Reference!CO976,"\",REPT(" ",100)),100))</f>
        <v/>
      </c>
      <c r="M976" s="22" t="str">
        <f t="shared" si="31"/>
        <v/>
      </c>
      <c r="N976" s="4" t="str">
        <f t="shared" si="30"/>
        <v/>
      </c>
    </row>
    <row r="977" spans="12:14" x14ac:dyDescent="0.25">
      <c r="L977" s="22" t="str">
        <f>TRIM(RIGHT(SUBSTITUTE(Reference!CO977,"\",REPT(" ",100)),100))</f>
        <v/>
      </c>
      <c r="M977" s="22" t="str">
        <f t="shared" si="31"/>
        <v/>
      </c>
      <c r="N977" s="4" t="str">
        <f t="shared" si="30"/>
        <v/>
      </c>
    </row>
    <row r="978" spans="12:14" x14ac:dyDescent="0.25">
      <c r="L978" s="22" t="str">
        <f>TRIM(RIGHT(SUBSTITUTE(Reference!CO978,"\",REPT(" ",100)),100))</f>
        <v/>
      </c>
      <c r="M978" s="22" t="str">
        <f t="shared" si="31"/>
        <v/>
      </c>
      <c r="N978" s="4" t="str">
        <f t="shared" si="30"/>
        <v/>
      </c>
    </row>
    <row r="979" spans="12:14" x14ac:dyDescent="0.25">
      <c r="L979" s="22" t="str">
        <f>TRIM(RIGHT(SUBSTITUTE(Reference!CO979,"\",REPT(" ",100)),100))</f>
        <v/>
      </c>
      <c r="M979" s="22" t="str">
        <f t="shared" si="31"/>
        <v/>
      </c>
      <c r="N979" s="4" t="str">
        <f t="shared" si="30"/>
        <v/>
      </c>
    </row>
    <row r="980" spans="12:14" x14ac:dyDescent="0.25">
      <c r="L980" s="22" t="str">
        <f>TRIM(RIGHT(SUBSTITUTE(Reference!CO980,"\",REPT(" ",100)),100))</f>
        <v/>
      </c>
      <c r="M980" s="22" t="str">
        <f t="shared" si="31"/>
        <v/>
      </c>
      <c r="N980" s="4" t="str">
        <f t="shared" si="30"/>
        <v/>
      </c>
    </row>
    <row r="981" spans="12:14" x14ac:dyDescent="0.25">
      <c r="L981" s="22" t="str">
        <f>TRIM(RIGHT(SUBSTITUTE(Reference!CO981,"\",REPT(" ",100)),100))</f>
        <v/>
      </c>
      <c r="M981" s="22" t="str">
        <f t="shared" si="31"/>
        <v/>
      </c>
      <c r="N981" s="4" t="str">
        <f t="shared" si="30"/>
        <v/>
      </c>
    </row>
    <row r="982" spans="12:14" x14ac:dyDescent="0.25">
      <c r="L982" s="22" t="str">
        <f>TRIM(RIGHT(SUBSTITUTE(Reference!CO982,"\",REPT(" ",100)),100))</f>
        <v/>
      </c>
      <c r="M982" s="22" t="str">
        <f t="shared" si="31"/>
        <v/>
      </c>
      <c r="N982" s="4" t="str">
        <f t="shared" si="30"/>
        <v/>
      </c>
    </row>
    <row r="983" spans="12:14" x14ac:dyDescent="0.25">
      <c r="L983" s="22" t="str">
        <f>TRIM(RIGHT(SUBSTITUTE(Reference!CO983,"\",REPT(" ",100)),100))</f>
        <v/>
      </c>
      <c r="M983" s="22" t="str">
        <f t="shared" si="31"/>
        <v/>
      </c>
      <c r="N983" s="4" t="str">
        <f t="shared" si="30"/>
        <v/>
      </c>
    </row>
    <row r="984" spans="12:14" x14ac:dyDescent="0.25">
      <c r="L984" s="22" t="str">
        <f>TRIM(RIGHT(SUBSTITUTE(Reference!CO984,"\",REPT(" ",100)),100))</f>
        <v/>
      </c>
      <c r="M984" s="22" t="str">
        <f t="shared" si="31"/>
        <v/>
      </c>
      <c r="N984" s="4" t="str">
        <f t="shared" si="30"/>
        <v/>
      </c>
    </row>
    <row r="985" spans="12:14" x14ac:dyDescent="0.25">
      <c r="L985" s="22" t="str">
        <f>TRIM(RIGHT(SUBSTITUTE(Reference!CO985,"\",REPT(" ",100)),100))</f>
        <v/>
      </c>
      <c r="M985" s="22" t="str">
        <f t="shared" si="31"/>
        <v/>
      </c>
      <c r="N985" s="4" t="str">
        <f t="shared" si="30"/>
        <v/>
      </c>
    </row>
    <row r="986" spans="12:14" x14ac:dyDescent="0.25">
      <c r="L986" s="22" t="str">
        <f>TRIM(RIGHT(SUBSTITUTE(Reference!CO986,"\",REPT(" ",100)),100))</f>
        <v/>
      </c>
      <c r="M986" s="22" t="str">
        <f t="shared" si="31"/>
        <v/>
      </c>
      <c r="N986" s="4" t="str">
        <f t="shared" si="30"/>
        <v/>
      </c>
    </row>
    <row r="987" spans="12:14" x14ac:dyDescent="0.25">
      <c r="L987" s="22" t="str">
        <f>TRIM(RIGHT(SUBSTITUTE(Reference!CO987,"\",REPT(" ",100)),100))</f>
        <v/>
      </c>
      <c r="M987" s="22" t="str">
        <f t="shared" si="31"/>
        <v/>
      </c>
      <c r="N987" s="4" t="str">
        <f t="shared" si="30"/>
        <v/>
      </c>
    </row>
    <row r="988" spans="12:14" x14ac:dyDescent="0.25">
      <c r="L988" s="22" t="str">
        <f>TRIM(RIGHT(SUBSTITUTE(Reference!CO988,"\",REPT(" ",100)),100))</f>
        <v/>
      </c>
      <c r="M988" s="22" t="str">
        <f t="shared" si="31"/>
        <v/>
      </c>
      <c r="N988" s="4" t="str">
        <f t="shared" si="30"/>
        <v/>
      </c>
    </row>
    <row r="989" spans="12:14" x14ac:dyDescent="0.25">
      <c r="L989" s="22" t="str">
        <f>TRIM(RIGHT(SUBSTITUTE(Reference!CO989,"\",REPT(" ",100)),100))</f>
        <v/>
      </c>
      <c r="M989" s="22" t="str">
        <f t="shared" si="31"/>
        <v/>
      </c>
      <c r="N989" s="4" t="str">
        <f t="shared" si="30"/>
        <v/>
      </c>
    </row>
    <row r="990" spans="12:14" x14ac:dyDescent="0.25">
      <c r="L990" s="22" t="str">
        <f>TRIM(RIGHT(SUBSTITUTE(Reference!CO990,"\",REPT(" ",100)),100))</f>
        <v/>
      </c>
      <c r="M990" s="22" t="str">
        <f t="shared" si="31"/>
        <v/>
      </c>
      <c r="N990" s="4" t="str">
        <f t="shared" si="30"/>
        <v/>
      </c>
    </row>
    <row r="991" spans="12:14" x14ac:dyDescent="0.25">
      <c r="L991" s="22" t="str">
        <f>TRIM(RIGHT(SUBSTITUTE(Reference!CO991,"\",REPT(" ",100)),100))</f>
        <v/>
      </c>
      <c r="M991" s="22" t="str">
        <f t="shared" si="31"/>
        <v/>
      </c>
      <c r="N991" s="4" t="str">
        <f t="shared" si="30"/>
        <v/>
      </c>
    </row>
    <row r="992" spans="12:14" x14ac:dyDescent="0.25">
      <c r="L992" s="22" t="str">
        <f>TRIM(RIGHT(SUBSTITUTE(Reference!CO992,"\",REPT(" ",100)),100))</f>
        <v/>
      </c>
      <c r="M992" s="22" t="str">
        <f t="shared" si="31"/>
        <v/>
      </c>
      <c r="N992" s="4" t="str">
        <f t="shared" si="30"/>
        <v/>
      </c>
    </row>
    <row r="993" spans="12:14" x14ac:dyDescent="0.25">
      <c r="L993" s="22" t="str">
        <f>TRIM(RIGHT(SUBSTITUTE(Reference!CO993,"\",REPT(" ",100)),100))</f>
        <v/>
      </c>
      <c r="M993" s="22" t="str">
        <f t="shared" si="31"/>
        <v/>
      </c>
      <c r="N993" s="4" t="str">
        <f t="shared" si="30"/>
        <v/>
      </c>
    </row>
    <row r="994" spans="12:14" x14ac:dyDescent="0.25">
      <c r="L994" s="22" t="str">
        <f>TRIM(RIGHT(SUBSTITUTE(Reference!CO994,"\",REPT(" ",100)),100))</f>
        <v/>
      </c>
      <c r="M994" s="22" t="str">
        <f t="shared" si="31"/>
        <v/>
      </c>
      <c r="N994" s="4" t="str">
        <f t="shared" si="30"/>
        <v/>
      </c>
    </row>
    <row r="995" spans="12:14" x14ac:dyDescent="0.25">
      <c r="L995" s="22" t="str">
        <f>TRIM(RIGHT(SUBSTITUTE(Reference!CO995,"\",REPT(" ",100)),100))</f>
        <v/>
      </c>
      <c r="M995" s="22" t="str">
        <f t="shared" si="31"/>
        <v/>
      </c>
      <c r="N995" s="4" t="str">
        <f t="shared" si="30"/>
        <v/>
      </c>
    </row>
    <row r="996" spans="12:14" x14ac:dyDescent="0.25">
      <c r="L996" s="22" t="str">
        <f>TRIM(RIGHT(SUBSTITUTE(Reference!CO996,"\",REPT(" ",100)),100))</f>
        <v/>
      </c>
      <c r="M996" s="22" t="str">
        <f t="shared" si="31"/>
        <v/>
      </c>
      <c r="N996" s="4" t="str">
        <f t="shared" si="30"/>
        <v/>
      </c>
    </row>
    <row r="997" spans="12:14" x14ac:dyDescent="0.25">
      <c r="L997" s="22" t="str">
        <f>TRIM(RIGHT(SUBSTITUTE(Reference!CO997,"\",REPT(" ",100)),100))</f>
        <v/>
      </c>
      <c r="M997" s="22" t="str">
        <f t="shared" si="31"/>
        <v/>
      </c>
      <c r="N997" s="4" t="str">
        <f t="shared" si="30"/>
        <v/>
      </c>
    </row>
    <row r="998" spans="12:14" x14ac:dyDescent="0.25">
      <c r="L998" s="22" t="str">
        <f>TRIM(RIGHT(SUBSTITUTE(Reference!CO998,"\",REPT(" ",100)),100))</f>
        <v/>
      </c>
      <c r="M998" s="22" t="str">
        <f t="shared" si="31"/>
        <v/>
      </c>
      <c r="N998" s="4" t="str">
        <f t="shared" si="30"/>
        <v/>
      </c>
    </row>
    <row r="999" spans="12:14" x14ac:dyDescent="0.25">
      <c r="L999" s="22" t="str">
        <f>TRIM(RIGHT(SUBSTITUTE(Reference!CO999,"\",REPT(" ",100)),100))</f>
        <v/>
      </c>
      <c r="M999" s="22" t="str">
        <f t="shared" si="31"/>
        <v/>
      </c>
      <c r="N999" s="4" t="str">
        <f t="shared" si="30"/>
        <v/>
      </c>
    </row>
    <row r="1000" spans="12:14" x14ac:dyDescent="0.25">
      <c r="L1000" s="22" t="str">
        <f>TRIM(RIGHT(SUBSTITUTE(Reference!CO1000,"\",REPT(" ",100)),100))</f>
        <v/>
      </c>
      <c r="M1000" s="22" t="str">
        <f t="shared" si="31"/>
        <v/>
      </c>
      <c r="N1000" s="4" t="str">
        <f t="shared" si="30"/>
        <v/>
      </c>
    </row>
    <row r="1001" spans="12:14" x14ac:dyDescent="0.25">
      <c r="L1001" s="22" t="str">
        <f>TRIM(RIGHT(SUBSTITUTE(Reference!CO1001,"\",REPT(" ",100)),100))</f>
        <v/>
      </c>
      <c r="M1001" s="22" t="str">
        <f t="shared" si="31"/>
        <v/>
      </c>
      <c r="N1001" s="4" t="str">
        <f t="shared" si="30"/>
        <v/>
      </c>
    </row>
    <row r="1002" spans="12:14" x14ac:dyDescent="0.25">
      <c r="L1002" s="22" t="str">
        <f>TRIM(RIGHT(SUBSTITUTE(Reference!CO1002,"\",REPT(" ",100)),100))</f>
        <v/>
      </c>
      <c r="M1002" s="22" t="str">
        <f t="shared" si="31"/>
        <v/>
      </c>
      <c r="N1002" s="4" t="str">
        <f t="shared" si="30"/>
        <v/>
      </c>
    </row>
    <row r="1003" spans="12:14" x14ac:dyDescent="0.25">
      <c r="L1003" s="22" t="str">
        <f>TRIM(RIGHT(SUBSTITUTE(Reference!CO1003,"\",REPT(" ",100)),100))</f>
        <v/>
      </c>
      <c r="M1003" s="22" t="str">
        <f t="shared" si="31"/>
        <v/>
      </c>
      <c r="N1003" s="4" t="str">
        <f t="shared" si="30"/>
        <v/>
      </c>
    </row>
    <row r="1004" spans="12:14" x14ac:dyDescent="0.25">
      <c r="L1004" s="22" t="str">
        <f>TRIM(RIGHT(SUBSTITUTE(Reference!CO1004,"\",REPT(" ",100)),100))</f>
        <v/>
      </c>
      <c r="M1004" s="22" t="str">
        <f t="shared" si="31"/>
        <v/>
      </c>
      <c r="N1004" s="4" t="str">
        <f t="shared" si="30"/>
        <v/>
      </c>
    </row>
    <row r="1005" spans="12:14" x14ac:dyDescent="0.25">
      <c r="L1005" s="22" t="str">
        <f>TRIM(RIGHT(SUBSTITUTE(Reference!CO1005,"\",REPT(" ",100)),100))</f>
        <v/>
      </c>
      <c r="M1005" s="22" t="str">
        <f t="shared" si="31"/>
        <v/>
      </c>
      <c r="N1005" s="4" t="str">
        <f t="shared" si="30"/>
        <v/>
      </c>
    </row>
    <row r="1006" spans="12:14" x14ac:dyDescent="0.25">
      <c r="L1006" s="22" t="str">
        <f>TRIM(RIGHT(SUBSTITUTE(Reference!CO1006,"\",REPT(" ",100)),100))</f>
        <v/>
      </c>
      <c r="M1006" s="22" t="str">
        <f t="shared" si="31"/>
        <v/>
      </c>
      <c r="N1006" s="4" t="str">
        <f t="shared" si="30"/>
        <v/>
      </c>
    </row>
    <row r="1007" spans="12:14" x14ac:dyDescent="0.25">
      <c r="L1007" s="22" t="str">
        <f>TRIM(RIGHT(SUBSTITUTE(Reference!CO1007,"\",REPT(" ",100)),100))</f>
        <v/>
      </c>
      <c r="M1007" s="22" t="str">
        <f t="shared" si="31"/>
        <v/>
      </c>
      <c r="N1007" s="4" t="str">
        <f t="shared" si="30"/>
        <v/>
      </c>
    </row>
    <row r="1008" spans="12:14" x14ac:dyDescent="0.25">
      <c r="L1008" s="22" t="str">
        <f>TRIM(RIGHT(SUBSTITUTE(Reference!CO1008,"\",REPT(" ",100)),100))</f>
        <v/>
      </c>
      <c r="M1008" s="22" t="str">
        <f t="shared" si="31"/>
        <v/>
      </c>
      <c r="N1008" s="4" t="str">
        <f t="shared" si="30"/>
        <v/>
      </c>
    </row>
    <row r="1009" spans="12:14" x14ac:dyDescent="0.25">
      <c r="L1009" s="22" t="str">
        <f>TRIM(RIGHT(SUBSTITUTE(Reference!CO1009,"\",REPT(" ",100)),100))</f>
        <v/>
      </c>
      <c r="M1009" s="22" t="str">
        <f t="shared" si="31"/>
        <v/>
      </c>
      <c r="N1009" s="4" t="str">
        <f t="shared" si="30"/>
        <v/>
      </c>
    </row>
    <row r="1010" spans="12:14" x14ac:dyDescent="0.25">
      <c r="L1010" s="22" t="str">
        <f>TRIM(RIGHT(SUBSTITUTE(Reference!CO1010,"\",REPT(" ",100)),100))</f>
        <v/>
      </c>
      <c r="M1010" s="22" t="str">
        <f t="shared" si="31"/>
        <v/>
      </c>
      <c r="N1010" s="4" t="str">
        <f t="shared" si="30"/>
        <v/>
      </c>
    </row>
    <row r="1011" spans="12:14" x14ac:dyDescent="0.25">
      <c r="L1011" s="22" t="str">
        <f>TRIM(RIGHT(SUBSTITUTE(Reference!CO1011,"\",REPT(" ",100)),100))</f>
        <v/>
      </c>
      <c r="M1011" s="22" t="str">
        <f t="shared" si="31"/>
        <v/>
      </c>
      <c r="N1011" s="4" t="str">
        <f t="shared" si="30"/>
        <v/>
      </c>
    </row>
    <row r="1012" spans="12:14" x14ac:dyDescent="0.25">
      <c r="L1012" s="22" t="str">
        <f>TRIM(RIGHT(SUBSTITUTE(Reference!CO1012,"\",REPT(" ",100)),100))</f>
        <v/>
      </c>
      <c r="M1012" s="22" t="str">
        <f t="shared" si="31"/>
        <v/>
      </c>
      <c r="N1012" s="4" t="str">
        <f t="shared" si="30"/>
        <v/>
      </c>
    </row>
    <row r="1013" spans="12:14" x14ac:dyDescent="0.25">
      <c r="L1013" s="22" t="str">
        <f>TRIM(RIGHT(SUBSTITUTE(Reference!CO1013,"\",REPT(" ",100)),100))</f>
        <v/>
      </c>
      <c r="M1013" s="22" t="str">
        <f t="shared" si="31"/>
        <v/>
      </c>
      <c r="N1013" s="4" t="str">
        <f t="shared" si="30"/>
        <v/>
      </c>
    </row>
    <row r="1014" spans="12:14" x14ac:dyDescent="0.25">
      <c r="L1014" s="22" t="str">
        <f>TRIM(RIGHT(SUBSTITUTE(Reference!CO1014,"\",REPT(" ",100)),100))</f>
        <v/>
      </c>
      <c r="M1014" s="22" t="str">
        <f t="shared" si="31"/>
        <v/>
      </c>
      <c r="N1014" s="4" t="str">
        <f t="shared" si="30"/>
        <v/>
      </c>
    </row>
    <row r="1015" spans="12:14" x14ac:dyDescent="0.25">
      <c r="L1015" s="22" t="str">
        <f>TRIM(RIGHT(SUBSTITUTE(Reference!CO1015,"\",REPT(" ",100)),100))</f>
        <v/>
      </c>
      <c r="M1015" s="22" t="str">
        <f t="shared" si="31"/>
        <v/>
      </c>
      <c r="N1015" s="4" t="str">
        <f t="shared" si="30"/>
        <v/>
      </c>
    </row>
    <row r="1016" spans="12:14" x14ac:dyDescent="0.25">
      <c r="L1016" s="22" t="str">
        <f>TRIM(RIGHT(SUBSTITUTE(Reference!CO1016,"\",REPT(" ",100)),100))</f>
        <v/>
      </c>
      <c r="M1016" s="22" t="str">
        <f t="shared" si="31"/>
        <v/>
      </c>
      <c r="N1016" s="4" t="str">
        <f t="shared" si="30"/>
        <v/>
      </c>
    </row>
    <row r="1017" spans="12:14" x14ac:dyDescent="0.25">
      <c r="L1017" s="22" t="str">
        <f>TRIM(RIGHT(SUBSTITUTE(Reference!CO1017,"\",REPT(" ",100)),100))</f>
        <v/>
      </c>
      <c r="M1017" s="22" t="str">
        <f t="shared" si="31"/>
        <v/>
      </c>
      <c r="N1017" s="4" t="str">
        <f t="shared" si="30"/>
        <v/>
      </c>
    </row>
    <row r="1018" spans="12:14" x14ac:dyDescent="0.25">
      <c r="L1018" s="22" t="str">
        <f>TRIM(RIGHT(SUBSTITUTE(Reference!CO1018,"\",REPT(" ",100)),100))</f>
        <v/>
      </c>
      <c r="M1018" s="22" t="str">
        <f t="shared" si="31"/>
        <v/>
      </c>
      <c r="N1018" s="4" t="str">
        <f t="shared" si="30"/>
        <v/>
      </c>
    </row>
    <row r="1019" spans="12:14" x14ac:dyDescent="0.25">
      <c r="L1019" s="22" t="str">
        <f>TRIM(RIGHT(SUBSTITUTE(Reference!CO1019,"\",REPT(" ",100)),100))</f>
        <v/>
      </c>
      <c r="M1019" s="22" t="str">
        <f t="shared" si="31"/>
        <v/>
      </c>
      <c r="N1019" s="4" t="str">
        <f t="shared" si="30"/>
        <v/>
      </c>
    </row>
    <row r="1020" spans="12:14" x14ac:dyDescent="0.25">
      <c r="L1020" s="22" t="str">
        <f>TRIM(RIGHT(SUBSTITUTE(Reference!CO1020,"\",REPT(" ",100)),100))</f>
        <v/>
      </c>
      <c r="M1020" s="22" t="str">
        <f t="shared" si="31"/>
        <v/>
      </c>
      <c r="N1020" s="4" t="str">
        <f t="shared" si="30"/>
        <v/>
      </c>
    </row>
    <row r="1021" spans="12:14" x14ac:dyDescent="0.25">
      <c r="L1021" s="22" t="str">
        <f>TRIM(RIGHT(SUBSTITUTE(Reference!CO1021,"\",REPT(" ",100)),100))</f>
        <v/>
      </c>
      <c r="M1021" s="22" t="str">
        <f t="shared" si="31"/>
        <v/>
      </c>
      <c r="N1021" s="4" t="str">
        <f t="shared" si="30"/>
        <v/>
      </c>
    </row>
    <row r="1022" spans="12:14" x14ac:dyDescent="0.25">
      <c r="L1022" s="22" t="str">
        <f>TRIM(RIGHT(SUBSTITUTE(Reference!CO1022,"\",REPT(" ",100)),100))</f>
        <v/>
      </c>
      <c r="M1022" s="22" t="str">
        <f t="shared" si="31"/>
        <v/>
      </c>
      <c r="N1022" s="4" t="str">
        <f t="shared" si="30"/>
        <v/>
      </c>
    </row>
    <row r="1023" spans="12:14" x14ac:dyDescent="0.25">
      <c r="L1023" s="22" t="str">
        <f>TRIM(RIGHT(SUBSTITUTE(Reference!CO1023,"\",REPT(" ",100)),100))</f>
        <v/>
      </c>
      <c r="M1023" s="22" t="str">
        <f t="shared" si="31"/>
        <v/>
      </c>
      <c r="N1023" s="4" t="str">
        <f t="shared" si="30"/>
        <v/>
      </c>
    </row>
    <row r="1024" spans="12:14" x14ac:dyDescent="0.25">
      <c r="L1024" s="22" t="str">
        <f>TRIM(RIGHT(SUBSTITUTE(Reference!CO1024,"\",REPT(" ",100)),100))</f>
        <v/>
      </c>
      <c r="M1024" s="22" t="str">
        <f t="shared" si="31"/>
        <v/>
      </c>
      <c r="N1024" s="4" t="str">
        <f t="shared" si="30"/>
        <v/>
      </c>
    </row>
    <row r="1025" spans="12:14" x14ac:dyDescent="0.25">
      <c r="L1025" s="22" t="str">
        <f>TRIM(RIGHT(SUBSTITUTE(Reference!CO1025,"\",REPT(" ",100)),100))</f>
        <v/>
      </c>
      <c r="M1025" s="22" t="str">
        <f t="shared" si="31"/>
        <v/>
      </c>
      <c r="N1025" s="4" t="str">
        <f t="shared" si="30"/>
        <v/>
      </c>
    </row>
    <row r="1026" spans="12:14" x14ac:dyDescent="0.25">
      <c r="L1026" s="22" t="str">
        <f>TRIM(RIGHT(SUBSTITUTE(Reference!CO1026,"\",REPT(" ",100)),100))</f>
        <v/>
      </c>
      <c r="M1026" s="22" t="str">
        <f t="shared" si="31"/>
        <v/>
      </c>
      <c r="N1026" s="4" t="str">
        <f t="shared" si="30"/>
        <v/>
      </c>
    </row>
    <row r="1027" spans="12:14" x14ac:dyDescent="0.25">
      <c r="L1027" s="22" t="str">
        <f>TRIM(RIGHT(SUBSTITUTE(Reference!CO1027,"\",REPT(" ",100)),100))</f>
        <v/>
      </c>
      <c r="M1027" s="22" t="str">
        <f t="shared" si="31"/>
        <v/>
      </c>
      <c r="N1027" s="4" t="str">
        <f t="shared" si="30"/>
        <v/>
      </c>
    </row>
    <row r="1028" spans="12:14" x14ac:dyDescent="0.25">
      <c r="L1028" s="22" t="str">
        <f>TRIM(RIGHT(SUBSTITUTE(Reference!CO1028,"\",REPT(" ",100)),100))</f>
        <v/>
      </c>
      <c r="M1028" s="22" t="str">
        <f t="shared" si="31"/>
        <v/>
      </c>
      <c r="N1028" s="4" t="str">
        <f t="shared" ref="N1028:N1091" si="32">IF(LEFT(RIGHT(M1028,2),1)&lt;&gt;"/",RIGHT(M1028,6),INDEX(CandidateFileArray,MATCH(RIGHT(M1028,8),CandidateFileList,0),2))</f>
        <v/>
      </c>
    </row>
    <row r="1029" spans="12:14" x14ac:dyDescent="0.25">
      <c r="L1029" s="22" t="str">
        <f>TRIM(RIGHT(SUBSTITUTE(Reference!CO1029,"\",REPT(" ",100)),100))</f>
        <v/>
      </c>
      <c r="M1029" s="22" t="str">
        <f t="shared" ref="M1029:M1092" si="33">TRIM(LEFT(SUBSTITUTE(L1029,".",REPT(" ",100)),100))</f>
        <v/>
      </c>
      <c r="N1029" s="4" t="str">
        <f t="shared" si="32"/>
        <v/>
      </c>
    </row>
    <row r="1030" spans="12:14" x14ac:dyDescent="0.25">
      <c r="L1030" s="22" t="str">
        <f>TRIM(RIGHT(SUBSTITUTE(Reference!CO1030,"\",REPT(" ",100)),100))</f>
        <v/>
      </c>
      <c r="M1030" s="22" t="str">
        <f t="shared" si="33"/>
        <v/>
      </c>
      <c r="N1030" s="4" t="str">
        <f t="shared" si="32"/>
        <v/>
      </c>
    </row>
    <row r="1031" spans="12:14" x14ac:dyDescent="0.25">
      <c r="L1031" s="22" t="str">
        <f>TRIM(RIGHT(SUBSTITUTE(Reference!CO1031,"\",REPT(" ",100)),100))</f>
        <v/>
      </c>
      <c r="M1031" s="22" t="str">
        <f t="shared" si="33"/>
        <v/>
      </c>
      <c r="N1031" s="4" t="str">
        <f t="shared" si="32"/>
        <v/>
      </c>
    </row>
    <row r="1032" spans="12:14" x14ac:dyDescent="0.25">
      <c r="L1032" s="22" t="str">
        <f>TRIM(RIGHT(SUBSTITUTE(Reference!CO1032,"\",REPT(" ",100)),100))</f>
        <v/>
      </c>
      <c r="M1032" s="22" t="str">
        <f t="shared" si="33"/>
        <v/>
      </c>
      <c r="N1032" s="4" t="str">
        <f t="shared" si="32"/>
        <v/>
      </c>
    </row>
    <row r="1033" spans="12:14" x14ac:dyDescent="0.25">
      <c r="L1033" s="22" t="str">
        <f>TRIM(RIGHT(SUBSTITUTE(Reference!CO1033,"\",REPT(" ",100)),100))</f>
        <v/>
      </c>
      <c r="M1033" s="22" t="str">
        <f t="shared" si="33"/>
        <v/>
      </c>
      <c r="N1033" s="4" t="str">
        <f t="shared" si="32"/>
        <v/>
      </c>
    </row>
    <row r="1034" spans="12:14" x14ac:dyDescent="0.25">
      <c r="L1034" s="22" t="str">
        <f>TRIM(RIGHT(SUBSTITUTE(Reference!CO1034,"\",REPT(" ",100)),100))</f>
        <v/>
      </c>
      <c r="M1034" s="22" t="str">
        <f t="shared" si="33"/>
        <v/>
      </c>
      <c r="N1034" s="4" t="str">
        <f t="shared" si="32"/>
        <v/>
      </c>
    </row>
    <row r="1035" spans="12:14" x14ac:dyDescent="0.25">
      <c r="L1035" s="22" t="str">
        <f>TRIM(RIGHT(SUBSTITUTE(Reference!CO1035,"\",REPT(" ",100)),100))</f>
        <v/>
      </c>
      <c r="M1035" s="22" t="str">
        <f t="shared" si="33"/>
        <v/>
      </c>
      <c r="N1035" s="4" t="str">
        <f t="shared" si="32"/>
        <v/>
      </c>
    </row>
    <row r="1036" spans="12:14" x14ac:dyDescent="0.25">
      <c r="L1036" s="22" t="str">
        <f>TRIM(RIGHT(SUBSTITUTE(Reference!CO1036,"\",REPT(" ",100)),100))</f>
        <v/>
      </c>
      <c r="M1036" s="22" t="str">
        <f t="shared" si="33"/>
        <v/>
      </c>
      <c r="N1036" s="4" t="str">
        <f t="shared" si="32"/>
        <v/>
      </c>
    </row>
    <row r="1037" spans="12:14" x14ac:dyDescent="0.25">
      <c r="L1037" s="22" t="str">
        <f>TRIM(RIGHT(SUBSTITUTE(Reference!CO1037,"\",REPT(" ",100)),100))</f>
        <v/>
      </c>
      <c r="M1037" s="22" t="str">
        <f t="shared" si="33"/>
        <v/>
      </c>
      <c r="N1037" s="4" t="str">
        <f t="shared" si="32"/>
        <v/>
      </c>
    </row>
    <row r="1038" spans="12:14" x14ac:dyDescent="0.25">
      <c r="L1038" s="22" t="str">
        <f>TRIM(RIGHT(SUBSTITUTE(Reference!CO1038,"\",REPT(" ",100)),100))</f>
        <v/>
      </c>
      <c r="M1038" s="22" t="str">
        <f t="shared" si="33"/>
        <v/>
      </c>
      <c r="N1038" s="4" t="str">
        <f t="shared" si="32"/>
        <v/>
      </c>
    </row>
    <row r="1039" spans="12:14" x14ac:dyDescent="0.25">
      <c r="L1039" s="22" t="str">
        <f>TRIM(RIGHT(SUBSTITUTE(Reference!CO1039,"\",REPT(" ",100)),100))</f>
        <v/>
      </c>
      <c r="M1039" s="22" t="str">
        <f t="shared" si="33"/>
        <v/>
      </c>
      <c r="N1039" s="4" t="str">
        <f t="shared" si="32"/>
        <v/>
      </c>
    </row>
    <row r="1040" spans="12:14" x14ac:dyDescent="0.25">
      <c r="L1040" s="22" t="str">
        <f>TRIM(RIGHT(SUBSTITUTE(Reference!CO1040,"\",REPT(" ",100)),100))</f>
        <v/>
      </c>
      <c r="M1040" s="22" t="str">
        <f t="shared" si="33"/>
        <v/>
      </c>
      <c r="N1040" s="4" t="str">
        <f t="shared" si="32"/>
        <v/>
      </c>
    </row>
    <row r="1041" spans="12:14" x14ac:dyDescent="0.25">
      <c r="L1041" s="22" t="str">
        <f>TRIM(RIGHT(SUBSTITUTE(Reference!CO1041,"\",REPT(" ",100)),100))</f>
        <v/>
      </c>
      <c r="M1041" s="22" t="str">
        <f t="shared" si="33"/>
        <v/>
      </c>
      <c r="N1041" s="4" t="str">
        <f t="shared" si="32"/>
        <v/>
      </c>
    </row>
    <row r="1042" spans="12:14" x14ac:dyDescent="0.25">
      <c r="L1042" s="22" t="str">
        <f>TRIM(RIGHT(SUBSTITUTE(Reference!CO1042,"\",REPT(" ",100)),100))</f>
        <v/>
      </c>
      <c r="M1042" s="22" t="str">
        <f t="shared" si="33"/>
        <v/>
      </c>
      <c r="N1042" s="4" t="str">
        <f t="shared" si="32"/>
        <v/>
      </c>
    </row>
    <row r="1043" spans="12:14" x14ac:dyDescent="0.25">
      <c r="L1043" s="22" t="str">
        <f>TRIM(RIGHT(SUBSTITUTE(Reference!CO1043,"\",REPT(" ",100)),100))</f>
        <v/>
      </c>
      <c r="M1043" s="22" t="str">
        <f t="shared" si="33"/>
        <v/>
      </c>
      <c r="N1043" s="4" t="str">
        <f t="shared" si="32"/>
        <v/>
      </c>
    </row>
    <row r="1044" spans="12:14" x14ac:dyDescent="0.25">
      <c r="L1044" s="22" t="str">
        <f>TRIM(RIGHT(SUBSTITUTE(Reference!CO1044,"\",REPT(" ",100)),100))</f>
        <v/>
      </c>
      <c r="M1044" s="22" t="str">
        <f t="shared" si="33"/>
        <v/>
      </c>
      <c r="N1044" s="4" t="str">
        <f t="shared" si="32"/>
        <v/>
      </c>
    </row>
    <row r="1045" spans="12:14" x14ac:dyDescent="0.25">
      <c r="L1045" s="22" t="str">
        <f>TRIM(RIGHT(SUBSTITUTE(Reference!CO1045,"\",REPT(" ",100)),100))</f>
        <v/>
      </c>
      <c r="M1045" s="22" t="str">
        <f t="shared" si="33"/>
        <v/>
      </c>
      <c r="N1045" s="4" t="str">
        <f t="shared" si="32"/>
        <v/>
      </c>
    </row>
    <row r="1046" spans="12:14" x14ac:dyDescent="0.25">
      <c r="L1046" s="22" t="str">
        <f>TRIM(RIGHT(SUBSTITUTE(Reference!CO1046,"\",REPT(" ",100)),100))</f>
        <v/>
      </c>
      <c r="M1046" s="22" t="str">
        <f t="shared" si="33"/>
        <v/>
      </c>
      <c r="N1046" s="4" t="str">
        <f t="shared" si="32"/>
        <v/>
      </c>
    </row>
    <row r="1047" spans="12:14" x14ac:dyDescent="0.25">
      <c r="L1047" s="22" t="str">
        <f>TRIM(RIGHT(SUBSTITUTE(Reference!CO1047,"\",REPT(" ",100)),100))</f>
        <v/>
      </c>
      <c r="M1047" s="22" t="str">
        <f t="shared" si="33"/>
        <v/>
      </c>
      <c r="N1047" s="4" t="str">
        <f t="shared" si="32"/>
        <v/>
      </c>
    </row>
    <row r="1048" spans="12:14" x14ac:dyDescent="0.25">
      <c r="L1048" s="22" t="str">
        <f>TRIM(RIGHT(SUBSTITUTE(Reference!CO1048,"\",REPT(" ",100)),100))</f>
        <v/>
      </c>
      <c r="M1048" s="22" t="str">
        <f t="shared" si="33"/>
        <v/>
      </c>
      <c r="N1048" s="4" t="str">
        <f t="shared" si="32"/>
        <v/>
      </c>
    </row>
    <row r="1049" spans="12:14" x14ac:dyDescent="0.25">
      <c r="L1049" s="22" t="str">
        <f>TRIM(RIGHT(SUBSTITUTE(Reference!CO1049,"\",REPT(" ",100)),100))</f>
        <v/>
      </c>
      <c r="M1049" s="22" t="str">
        <f t="shared" si="33"/>
        <v/>
      </c>
      <c r="N1049" s="4" t="str">
        <f t="shared" si="32"/>
        <v/>
      </c>
    </row>
    <row r="1050" spans="12:14" x14ac:dyDescent="0.25">
      <c r="L1050" s="22" t="str">
        <f>TRIM(RIGHT(SUBSTITUTE(Reference!CO1050,"\",REPT(" ",100)),100))</f>
        <v/>
      </c>
      <c r="M1050" s="22" t="str">
        <f t="shared" si="33"/>
        <v/>
      </c>
      <c r="N1050" s="4" t="str">
        <f t="shared" si="32"/>
        <v/>
      </c>
    </row>
    <row r="1051" spans="12:14" x14ac:dyDescent="0.25">
      <c r="L1051" s="22" t="str">
        <f>TRIM(RIGHT(SUBSTITUTE(Reference!CO1051,"\",REPT(" ",100)),100))</f>
        <v/>
      </c>
      <c r="M1051" s="22" t="str">
        <f t="shared" si="33"/>
        <v/>
      </c>
      <c r="N1051" s="4" t="str">
        <f t="shared" si="32"/>
        <v/>
      </c>
    </row>
    <row r="1052" spans="12:14" x14ac:dyDescent="0.25">
      <c r="L1052" s="22" t="str">
        <f>TRIM(RIGHT(SUBSTITUTE(Reference!CO1052,"\",REPT(" ",100)),100))</f>
        <v/>
      </c>
      <c r="M1052" s="22" t="str">
        <f t="shared" si="33"/>
        <v/>
      </c>
      <c r="N1052" s="4" t="str">
        <f t="shared" si="32"/>
        <v/>
      </c>
    </row>
    <row r="1053" spans="12:14" x14ac:dyDescent="0.25">
      <c r="L1053" s="22" t="str">
        <f>TRIM(RIGHT(SUBSTITUTE(Reference!CO1053,"\",REPT(" ",100)),100))</f>
        <v/>
      </c>
      <c r="M1053" s="22" t="str">
        <f t="shared" si="33"/>
        <v/>
      </c>
      <c r="N1053" s="4" t="str">
        <f t="shared" si="32"/>
        <v/>
      </c>
    </row>
    <row r="1054" spans="12:14" x14ac:dyDescent="0.25">
      <c r="L1054" s="22" t="str">
        <f>TRIM(RIGHT(SUBSTITUTE(Reference!CO1054,"\",REPT(" ",100)),100))</f>
        <v/>
      </c>
      <c r="M1054" s="22" t="str">
        <f t="shared" si="33"/>
        <v/>
      </c>
      <c r="N1054" s="4" t="str">
        <f t="shared" si="32"/>
        <v/>
      </c>
    </row>
    <row r="1055" spans="12:14" x14ac:dyDescent="0.25">
      <c r="L1055" s="22" t="str">
        <f>TRIM(RIGHT(SUBSTITUTE(Reference!CO1055,"\",REPT(" ",100)),100))</f>
        <v/>
      </c>
      <c r="M1055" s="22" t="str">
        <f t="shared" si="33"/>
        <v/>
      </c>
      <c r="N1055" s="4" t="str">
        <f t="shared" si="32"/>
        <v/>
      </c>
    </row>
    <row r="1056" spans="12:14" x14ac:dyDescent="0.25">
      <c r="L1056" s="22" t="str">
        <f>TRIM(RIGHT(SUBSTITUTE(Reference!CO1056,"\",REPT(" ",100)),100))</f>
        <v/>
      </c>
      <c r="M1056" s="22" t="str">
        <f t="shared" si="33"/>
        <v/>
      </c>
      <c r="N1056" s="4" t="str">
        <f t="shared" si="32"/>
        <v/>
      </c>
    </row>
    <row r="1057" spans="12:14" x14ac:dyDescent="0.25">
      <c r="L1057" s="22" t="str">
        <f>TRIM(RIGHT(SUBSTITUTE(Reference!CO1057,"\",REPT(" ",100)),100))</f>
        <v/>
      </c>
      <c r="M1057" s="22" t="str">
        <f t="shared" si="33"/>
        <v/>
      </c>
      <c r="N1057" s="4" t="str">
        <f t="shared" si="32"/>
        <v/>
      </c>
    </row>
    <row r="1058" spans="12:14" x14ac:dyDescent="0.25">
      <c r="L1058" s="22" t="str">
        <f>TRIM(RIGHT(SUBSTITUTE(Reference!CO1058,"\",REPT(" ",100)),100))</f>
        <v/>
      </c>
      <c r="M1058" s="22" t="str">
        <f t="shared" si="33"/>
        <v/>
      </c>
      <c r="N1058" s="4" t="str">
        <f t="shared" si="32"/>
        <v/>
      </c>
    </row>
    <row r="1059" spans="12:14" x14ac:dyDescent="0.25">
      <c r="L1059" s="22" t="str">
        <f>TRIM(RIGHT(SUBSTITUTE(Reference!CO1059,"\",REPT(" ",100)),100))</f>
        <v/>
      </c>
      <c r="M1059" s="22" t="str">
        <f t="shared" si="33"/>
        <v/>
      </c>
      <c r="N1059" s="4" t="str">
        <f t="shared" si="32"/>
        <v/>
      </c>
    </row>
    <row r="1060" spans="12:14" x14ac:dyDescent="0.25">
      <c r="L1060" s="22" t="str">
        <f>TRIM(RIGHT(SUBSTITUTE(Reference!CO1060,"\",REPT(" ",100)),100))</f>
        <v/>
      </c>
      <c r="M1060" s="22" t="str">
        <f t="shared" si="33"/>
        <v/>
      </c>
      <c r="N1060" s="4" t="str">
        <f t="shared" si="32"/>
        <v/>
      </c>
    </row>
    <row r="1061" spans="12:14" x14ac:dyDescent="0.25">
      <c r="L1061" s="22" t="str">
        <f>TRIM(RIGHT(SUBSTITUTE(Reference!CO1061,"\",REPT(" ",100)),100))</f>
        <v/>
      </c>
      <c r="M1061" s="22" t="str">
        <f t="shared" si="33"/>
        <v/>
      </c>
      <c r="N1061" s="4" t="str">
        <f t="shared" si="32"/>
        <v/>
      </c>
    </row>
    <row r="1062" spans="12:14" x14ac:dyDescent="0.25">
      <c r="L1062" s="22" t="str">
        <f>TRIM(RIGHT(SUBSTITUTE(Reference!CO1062,"\",REPT(" ",100)),100))</f>
        <v/>
      </c>
      <c r="M1062" s="22" t="str">
        <f t="shared" si="33"/>
        <v/>
      </c>
      <c r="N1062" s="4" t="str">
        <f t="shared" si="32"/>
        <v/>
      </c>
    </row>
    <row r="1063" spans="12:14" x14ac:dyDescent="0.25">
      <c r="L1063" s="22" t="str">
        <f>TRIM(RIGHT(SUBSTITUTE(Reference!CO1063,"\",REPT(" ",100)),100))</f>
        <v/>
      </c>
      <c r="M1063" s="22" t="str">
        <f t="shared" si="33"/>
        <v/>
      </c>
      <c r="N1063" s="4" t="str">
        <f t="shared" si="32"/>
        <v/>
      </c>
    </row>
    <row r="1064" spans="12:14" x14ac:dyDescent="0.25">
      <c r="L1064" s="22" t="str">
        <f>TRIM(RIGHT(SUBSTITUTE(Reference!CO1064,"\",REPT(" ",100)),100))</f>
        <v/>
      </c>
      <c r="M1064" s="22" t="str">
        <f t="shared" si="33"/>
        <v/>
      </c>
      <c r="N1064" s="4" t="str">
        <f t="shared" si="32"/>
        <v/>
      </c>
    </row>
    <row r="1065" spans="12:14" x14ac:dyDescent="0.25">
      <c r="L1065" s="22" t="str">
        <f>TRIM(RIGHT(SUBSTITUTE(Reference!CO1065,"\",REPT(" ",100)),100))</f>
        <v/>
      </c>
      <c r="M1065" s="22" t="str">
        <f t="shared" si="33"/>
        <v/>
      </c>
      <c r="N1065" s="4" t="str">
        <f t="shared" si="32"/>
        <v/>
      </c>
    </row>
    <row r="1066" spans="12:14" x14ac:dyDescent="0.25">
      <c r="L1066" s="22" t="str">
        <f>TRIM(RIGHT(SUBSTITUTE(Reference!CO1066,"\",REPT(" ",100)),100))</f>
        <v/>
      </c>
      <c r="M1066" s="22" t="str">
        <f t="shared" si="33"/>
        <v/>
      </c>
      <c r="N1066" s="4" t="str">
        <f t="shared" si="32"/>
        <v/>
      </c>
    </row>
    <row r="1067" spans="12:14" x14ac:dyDescent="0.25">
      <c r="L1067" s="22" t="str">
        <f>TRIM(RIGHT(SUBSTITUTE(Reference!CO1067,"\",REPT(" ",100)),100))</f>
        <v/>
      </c>
      <c r="M1067" s="22" t="str">
        <f t="shared" si="33"/>
        <v/>
      </c>
      <c r="N1067" s="4" t="str">
        <f t="shared" si="32"/>
        <v/>
      </c>
    </row>
    <row r="1068" spans="12:14" x14ac:dyDescent="0.25">
      <c r="L1068" s="22" t="str">
        <f>TRIM(RIGHT(SUBSTITUTE(Reference!CO1068,"\",REPT(" ",100)),100))</f>
        <v/>
      </c>
      <c r="M1068" s="22" t="str">
        <f t="shared" si="33"/>
        <v/>
      </c>
      <c r="N1068" s="4" t="str">
        <f t="shared" si="32"/>
        <v/>
      </c>
    </row>
    <row r="1069" spans="12:14" x14ac:dyDescent="0.25">
      <c r="L1069" s="22" t="str">
        <f>TRIM(RIGHT(SUBSTITUTE(Reference!CO1069,"\",REPT(" ",100)),100))</f>
        <v/>
      </c>
      <c r="M1069" s="22" t="str">
        <f t="shared" si="33"/>
        <v/>
      </c>
      <c r="N1069" s="4" t="str">
        <f t="shared" si="32"/>
        <v/>
      </c>
    </row>
    <row r="1070" spans="12:14" x14ac:dyDescent="0.25">
      <c r="L1070" s="22" t="str">
        <f>TRIM(RIGHT(SUBSTITUTE(Reference!CO1070,"\",REPT(" ",100)),100))</f>
        <v/>
      </c>
      <c r="M1070" s="22" t="str">
        <f t="shared" si="33"/>
        <v/>
      </c>
      <c r="N1070" s="4" t="str">
        <f t="shared" si="32"/>
        <v/>
      </c>
    </row>
    <row r="1071" spans="12:14" x14ac:dyDescent="0.25">
      <c r="L1071" s="22" t="str">
        <f>TRIM(RIGHT(SUBSTITUTE(Reference!CO1071,"\",REPT(" ",100)),100))</f>
        <v/>
      </c>
      <c r="M1071" s="22" t="str">
        <f t="shared" si="33"/>
        <v/>
      </c>
      <c r="N1071" s="4" t="str">
        <f t="shared" si="32"/>
        <v/>
      </c>
    </row>
    <row r="1072" spans="12:14" x14ac:dyDescent="0.25">
      <c r="L1072" s="22" t="str">
        <f>TRIM(RIGHT(SUBSTITUTE(Reference!CO1072,"\",REPT(" ",100)),100))</f>
        <v/>
      </c>
      <c r="M1072" s="22" t="str">
        <f t="shared" si="33"/>
        <v/>
      </c>
      <c r="N1072" s="4" t="str">
        <f t="shared" si="32"/>
        <v/>
      </c>
    </row>
    <row r="1073" spans="12:14" x14ac:dyDescent="0.25">
      <c r="L1073" s="22" t="str">
        <f>TRIM(RIGHT(SUBSTITUTE(Reference!CO1073,"\",REPT(" ",100)),100))</f>
        <v/>
      </c>
      <c r="M1073" s="22" t="str">
        <f t="shared" si="33"/>
        <v/>
      </c>
      <c r="N1073" s="4" t="str">
        <f t="shared" si="32"/>
        <v/>
      </c>
    </row>
    <row r="1074" spans="12:14" x14ac:dyDescent="0.25">
      <c r="L1074" s="22" t="str">
        <f>TRIM(RIGHT(SUBSTITUTE(Reference!CO1074,"\",REPT(" ",100)),100))</f>
        <v/>
      </c>
      <c r="M1074" s="22" t="str">
        <f t="shared" si="33"/>
        <v/>
      </c>
      <c r="N1074" s="4" t="str">
        <f t="shared" si="32"/>
        <v/>
      </c>
    </row>
    <row r="1075" spans="12:14" x14ac:dyDescent="0.25">
      <c r="L1075" s="22" t="str">
        <f>TRIM(RIGHT(SUBSTITUTE(Reference!CO1075,"\",REPT(" ",100)),100))</f>
        <v/>
      </c>
      <c r="M1075" s="22" t="str">
        <f t="shared" si="33"/>
        <v/>
      </c>
      <c r="N1075" s="4" t="str">
        <f t="shared" si="32"/>
        <v/>
      </c>
    </row>
    <row r="1076" spans="12:14" x14ac:dyDescent="0.25">
      <c r="L1076" s="22" t="str">
        <f>TRIM(RIGHT(SUBSTITUTE(Reference!CO1076,"\",REPT(" ",100)),100))</f>
        <v/>
      </c>
      <c r="M1076" s="22" t="str">
        <f t="shared" si="33"/>
        <v/>
      </c>
      <c r="N1076" s="4" t="str">
        <f t="shared" si="32"/>
        <v/>
      </c>
    </row>
    <row r="1077" spans="12:14" x14ac:dyDescent="0.25">
      <c r="L1077" s="22" t="str">
        <f>TRIM(RIGHT(SUBSTITUTE(Reference!CO1077,"\",REPT(" ",100)),100))</f>
        <v/>
      </c>
      <c r="M1077" s="22" t="str">
        <f t="shared" si="33"/>
        <v/>
      </c>
      <c r="N1077" s="4" t="str">
        <f t="shared" si="32"/>
        <v/>
      </c>
    </row>
    <row r="1078" spans="12:14" x14ac:dyDescent="0.25">
      <c r="L1078" s="22" t="str">
        <f>TRIM(RIGHT(SUBSTITUTE(Reference!CO1078,"\",REPT(" ",100)),100))</f>
        <v/>
      </c>
      <c r="M1078" s="22" t="str">
        <f t="shared" si="33"/>
        <v/>
      </c>
      <c r="N1078" s="4" t="str">
        <f t="shared" si="32"/>
        <v/>
      </c>
    </row>
    <row r="1079" spans="12:14" x14ac:dyDescent="0.25">
      <c r="L1079" s="22" t="str">
        <f>TRIM(RIGHT(SUBSTITUTE(Reference!CO1079,"\",REPT(" ",100)),100))</f>
        <v/>
      </c>
      <c r="M1079" s="22" t="str">
        <f t="shared" si="33"/>
        <v/>
      </c>
      <c r="N1079" s="4" t="str">
        <f t="shared" si="32"/>
        <v/>
      </c>
    </row>
    <row r="1080" spans="12:14" x14ac:dyDescent="0.25">
      <c r="L1080" s="22" t="str">
        <f>TRIM(RIGHT(SUBSTITUTE(Reference!CO1080,"\",REPT(" ",100)),100))</f>
        <v/>
      </c>
      <c r="M1080" s="22" t="str">
        <f t="shared" si="33"/>
        <v/>
      </c>
      <c r="N1080" s="4" t="str">
        <f t="shared" si="32"/>
        <v/>
      </c>
    </row>
    <row r="1081" spans="12:14" x14ac:dyDescent="0.25">
      <c r="L1081" s="22" t="str">
        <f>TRIM(RIGHT(SUBSTITUTE(Reference!CO1081,"\",REPT(" ",100)),100))</f>
        <v/>
      </c>
      <c r="M1081" s="22" t="str">
        <f t="shared" si="33"/>
        <v/>
      </c>
      <c r="N1081" s="4" t="str">
        <f t="shared" si="32"/>
        <v/>
      </c>
    </row>
    <row r="1082" spans="12:14" x14ac:dyDescent="0.25">
      <c r="L1082" s="22" t="str">
        <f>TRIM(RIGHT(SUBSTITUTE(Reference!CO1082,"\",REPT(" ",100)),100))</f>
        <v/>
      </c>
      <c r="M1082" s="22" t="str">
        <f t="shared" si="33"/>
        <v/>
      </c>
      <c r="N1082" s="4" t="str">
        <f t="shared" si="32"/>
        <v/>
      </c>
    </row>
    <row r="1083" spans="12:14" x14ac:dyDescent="0.25">
      <c r="L1083" s="22" t="str">
        <f>TRIM(RIGHT(SUBSTITUTE(Reference!CO1083,"\",REPT(" ",100)),100))</f>
        <v/>
      </c>
      <c r="M1083" s="22" t="str">
        <f t="shared" si="33"/>
        <v/>
      </c>
      <c r="N1083" s="4" t="str">
        <f t="shared" si="32"/>
        <v/>
      </c>
    </row>
    <row r="1084" spans="12:14" x14ac:dyDescent="0.25">
      <c r="L1084" s="22" t="str">
        <f>TRIM(RIGHT(SUBSTITUTE(Reference!CO1084,"\",REPT(" ",100)),100))</f>
        <v/>
      </c>
      <c r="M1084" s="22" t="str">
        <f t="shared" si="33"/>
        <v/>
      </c>
      <c r="N1084" s="4" t="str">
        <f t="shared" si="32"/>
        <v/>
      </c>
    </row>
    <row r="1085" spans="12:14" x14ac:dyDescent="0.25">
      <c r="L1085" s="22" t="str">
        <f>TRIM(RIGHT(SUBSTITUTE(Reference!CO1085,"\",REPT(" ",100)),100))</f>
        <v/>
      </c>
      <c r="M1085" s="22" t="str">
        <f t="shared" si="33"/>
        <v/>
      </c>
      <c r="N1085" s="4" t="str">
        <f t="shared" si="32"/>
        <v/>
      </c>
    </row>
    <row r="1086" spans="12:14" x14ac:dyDescent="0.25">
      <c r="L1086" s="22" t="str">
        <f>TRIM(RIGHT(SUBSTITUTE(Reference!CO1086,"\",REPT(" ",100)),100))</f>
        <v/>
      </c>
      <c r="M1086" s="22" t="str">
        <f t="shared" si="33"/>
        <v/>
      </c>
      <c r="N1086" s="4" t="str">
        <f t="shared" si="32"/>
        <v/>
      </c>
    </row>
    <row r="1087" spans="12:14" x14ac:dyDescent="0.25">
      <c r="L1087" s="22" t="str">
        <f>TRIM(RIGHT(SUBSTITUTE(Reference!CO1087,"\",REPT(" ",100)),100))</f>
        <v/>
      </c>
      <c r="M1087" s="22" t="str">
        <f t="shared" si="33"/>
        <v/>
      </c>
      <c r="N1087" s="4" t="str">
        <f t="shared" si="32"/>
        <v/>
      </c>
    </row>
    <row r="1088" spans="12:14" x14ac:dyDescent="0.25">
      <c r="L1088" s="22" t="str">
        <f>TRIM(RIGHT(SUBSTITUTE(Reference!CO1088,"\",REPT(" ",100)),100))</f>
        <v/>
      </c>
      <c r="M1088" s="22" t="str">
        <f t="shared" si="33"/>
        <v/>
      </c>
      <c r="N1088" s="4" t="str">
        <f t="shared" si="32"/>
        <v/>
      </c>
    </row>
    <row r="1089" spans="12:14" x14ac:dyDescent="0.25">
      <c r="L1089" s="22" t="str">
        <f>TRIM(RIGHT(SUBSTITUTE(Reference!CO1089,"\",REPT(" ",100)),100))</f>
        <v/>
      </c>
      <c r="M1089" s="22" t="str">
        <f t="shared" si="33"/>
        <v/>
      </c>
      <c r="N1089" s="4" t="str">
        <f t="shared" si="32"/>
        <v/>
      </c>
    </row>
    <row r="1090" spans="12:14" x14ac:dyDescent="0.25">
      <c r="L1090" s="22" t="str">
        <f>TRIM(RIGHT(SUBSTITUTE(Reference!CO1090,"\",REPT(" ",100)),100))</f>
        <v/>
      </c>
      <c r="M1090" s="22" t="str">
        <f t="shared" si="33"/>
        <v/>
      </c>
      <c r="N1090" s="4" t="str">
        <f t="shared" si="32"/>
        <v/>
      </c>
    </row>
    <row r="1091" spans="12:14" x14ac:dyDescent="0.25">
      <c r="L1091" s="22" t="str">
        <f>TRIM(RIGHT(SUBSTITUTE(Reference!CO1091,"\",REPT(" ",100)),100))</f>
        <v/>
      </c>
      <c r="M1091" s="22" t="str">
        <f t="shared" si="33"/>
        <v/>
      </c>
      <c r="N1091" s="4" t="str">
        <f t="shared" si="32"/>
        <v/>
      </c>
    </row>
    <row r="1092" spans="12:14" x14ac:dyDescent="0.25">
      <c r="L1092" s="22" t="str">
        <f>TRIM(RIGHT(SUBSTITUTE(Reference!CO1092,"\",REPT(" ",100)),100))</f>
        <v/>
      </c>
      <c r="M1092" s="22" t="str">
        <f t="shared" si="33"/>
        <v/>
      </c>
      <c r="N1092" s="4" t="str">
        <f t="shared" ref="N1092:N1155" si="34">IF(LEFT(RIGHT(M1092,2),1)&lt;&gt;"/",RIGHT(M1092,6),INDEX(CandidateFileArray,MATCH(RIGHT(M1092,8),CandidateFileList,0),2))</f>
        <v/>
      </c>
    </row>
    <row r="1093" spans="12:14" x14ac:dyDescent="0.25">
      <c r="L1093" s="22" t="str">
        <f>TRIM(RIGHT(SUBSTITUTE(Reference!CO1093,"\",REPT(" ",100)),100))</f>
        <v/>
      </c>
      <c r="M1093" s="22" t="str">
        <f t="shared" ref="M1093:M1156" si="35">TRIM(LEFT(SUBSTITUTE(L1093,".",REPT(" ",100)),100))</f>
        <v/>
      </c>
      <c r="N1093" s="4" t="str">
        <f t="shared" si="34"/>
        <v/>
      </c>
    </row>
    <row r="1094" spans="12:14" x14ac:dyDescent="0.25">
      <c r="L1094" s="22" t="str">
        <f>TRIM(RIGHT(SUBSTITUTE(Reference!CO1094,"\",REPT(" ",100)),100))</f>
        <v/>
      </c>
      <c r="M1094" s="22" t="str">
        <f t="shared" si="35"/>
        <v/>
      </c>
      <c r="N1094" s="4" t="str">
        <f t="shared" si="34"/>
        <v/>
      </c>
    </row>
    <row r="1095" spans="12:14" x14ac:dyDescent="0.25">
      <c r="L1095" s="22" t="str">
        <f>TRIM(RIGHT(SUBSTITUTE(Reference!CO1095,"\",REPT(" ",100)),100))</f>
        <v/>
      </c>
      <c r="M1095" s="22" t="str">
        <f t="shared" si="35"/>
        <v/>
      </c>
      <c r="N1095" s="4" t="str">
        <f t="shared" si="34"/>
        <v/>
      </c>
    </row>
    <row r="1096" spans="12:14" x14ac:dyDescent="0.25">
      <c r="L1096" s="22" t="str">
        <f>TRIM(RIGHT(SUBSTITUTE(Reference!CO1096,"\",REPT(" ",100)),100))</f>
        <v/>
      </c>
      <c r="M1096" s="22" t="str">
        <f t="shared" si="35"/>
        <v/>
      </c>
      <c r="N1096" s="4" t="str">
        <f t="shared" si="34"/>
        <v/>
      </c>
    </row>
    <row r="1097" spans="12:14" x14ac:dyDescent="0.25">
      <c r="L1097" s="22" t="str">
        <f>TRIM(RIGHT(SUBSTITUTE(Reference!CO1097,"\",REPT(" ",100)),100))</f>
        <v/>
      </c>
      <c r="M1097" s="22" t="str">
        <f t="shared" si="35"/>
        <v/>
      </c>
      <c r="N1097" s="4" t="str">
        <f t="shared" si="34"/>
        <v/>
      </c>
    </row>
    <row r="1098" spans="12:14" x14ac:dyDescent="0.25">
      <c r="L1098" s="22" t="str">
        <f>TRIM(RIGHT(SUBSTITUTE(Reference!CO1098,"\",REPT(" ",100)),100))</f>
        <v/>
      </c>
      <c r="M1098" s="22" t="str">
        <f t="shared" si="35"/>
        <v/>
      </c>
      <c r="N1098" s="4" t="str">
        <f t="shared" si="34"/>
        <v/>
      </c>
    </row>
    <row r="1099" spans="12:14" x14ac:dyDescent="0.25">
      <c r="L1099" s="22" t="str">
        <f>TRIM(RIGHT(SUBSTITUTE(Reference!CO1099,"\",REPT(" ",100)),100))</f>
        <v/>
      </c>
      <c r="M1099" s="22" t="str">
        <f t="shared" si="35"/>
        <v/>
      </c>
      <c r="N1099" s="4" t="str">
        <f t="shared" si="34"/>
        <v/>
      </c>
    </row>
    <row r="1100" spans="12:14" x14ac:dyDescent="0.25">
      <c r="L1100" s="22" t="str">
        <f>TRIM(RIGHT(SUBSTITUTE(Reference!CO1100,"\",REPT(" ",100)),100))</f>
        <v/>
      </c>
      <c r="M1100" s="22" t="str">
        <f t="shared" si="35"/>
        <v/>
      </c>
      <c r="N1100" s="4" t="str">
        <f t="shared" si="34"/>
        <v/>
      </c>
    </row>
    <row r="1101" spans="12:14" x14ac:dyDescent="0.25">
      <c r="L1101" s="22" t="str">
        <f>TRIM(RIGHT(SUBSTITUTE(Reference!CO1101,"\",REPT(" ",100)),100))</f>
        <v/>
      </c>
      <c r="M1101" s="22" t="str">
        <f t="shared" si="35"/>
        <v/>
      </c>
      <c r="N1101" s="4" t="str">
        <f t="shared" si="34"/>
        <v/>
      </c>
    </row>
    <row r="1102" spans="12:14" x14ac:dyDescent="0.25">
      <c r="L1102" s="22" t="str">
        <f>TRIM(RIGHT(SUBSTITUTE(Reference!CO1102,"\",REPT(" ",100)),100))</f>
        <v/>
      </c>
      <c r="M1102" s="22" t="str">
        <f t="shared" si="35"/>
        <v/>
      </c>
      <c r="N1102" s="4" t="str">
        <f t="shared" si="34"/>
        <v/>
      </c>
    </row>
    <row r="1103" spans="12:14" x14ac:dyDescent="0.25">
      <c r="L1103" s="22" t="str">
        <f>TRIM(RIGHT(SUBSTITUTE(Reference!CO1103,"\",REPT(" ",100)),100))</f>
        <v/>
      </c>
      <c r="M1103" s="22" t="str">
        <f t="shared" si="35"/>
        <v/>
      </c>
      <c r="N1103" s="4" t="str">
        <f t="shared" si="34"/>
        <v/>
      </c>
    </row>
    <row r="1104" spans="12:14" x14ac:dyDescent="0.25">
      <c r="L1104" s="22" t="str">
        <f>TRIM(RIGHT(SUBSTITUTE(Reference!CO1104,"\",REPT(" ",100)),100))</f>
        <v/>
      </c>
      <c r="M1104" s="22" t="str">
        <f t="shared" si="35"/>
        <v/>
      </c>
      <c r="N1104" s="4" t="str">
        <f t="shared" si="34"/>
        <v/>
      </c>
    </row>
    <row r="1105" spans="12:14" x14ac:dyDescent="0.25">
      <c r="L1105" s="22" t="str">
        <f>TRIM(RIGHT(SUBSTITUTE(Reference!CO1105,"\",REPT(" ",100)),100))</f>
        <v/>
      </c>
      <c r="M1105" s="22" t="str">
        <f t="shared" si="35"/>
        <v/>
      </c>
      <c r="N1105" s="4" t="str">
        <f t="shared" si="34"/>
        <v/>
      </c>
    </row>
    <row r="1106" spans="12:14" x14ac:dyDescent="0.25">
      <c r="L1106" s="22" t="str">
        <f>TRIM(RIGHT(SUBSTITUTE(Reference!CO1106,"\",REPT(" ",100)),100))</f>
        <v/>
      </c>
      <c r="M1106" s="22" t="str">
        <f t="shared" si="35"/>
        <v/>
      </c>
      <c r="N1106" s="4" t="str">
        <f t="shared" si="34"/>
        <v/>
      </c>
    </row>
    <row r="1107" spans="12:14" x14ac:dyDescent="0.25">
      <c r="L1107" s="22" t="str">
        <f>TRIM(RIGHT(SUBSTITUTE(Reference!CO1107,"\",REPT(" ",100)),100))</f>
        <v/>
      </c>
      <c r="M1107" s="22" t="str">
        <f t="shared" si="35"/>
        <v/>
      </c>
      <c r="N1107" s="4" t="str">
        <f t="shared" si="34"/>
        <v/>
      </c>
    </row>
    <row r="1108" spans="12:14" x14ac:dyDescent="0.25">
      <c r="L1108" s="22" t="str">
        <f>TRIM(RIGHT(SUBSTITUTE(Reference!CO1108,"\",REPT(" ",100)),100))</f>
        <v/>
      </c>
      <c r="M1108" s="22" t="str">
        <f t="shared" si="35"/>
        <v/>
      </c>
      <c r="N1108" s="4" t="str">
        <f t="shared" si="34"/>
        <v/>
      </c>
    </row>
    <row r="1109" spans="12:14" x14ac:dyDescent="0.25">
      <c r="L1109" s="22" t="str">
        <f>TRIM(RIGHT(SUBSTITUTE(Reference!CO1109,"\",REPT(" ",100)),100))</f>
        <v/>
      </c>
      <c r="M1109" s="22" t="str">
        <f t="shared" si="35"/>
        <v/>
      </c>
      <c r="N1109" s="4" t="str">
        <f t="shared" si="34"/>
        <v/>
      </c>
    </row>
    <row r="1110" spans="12:14" x14ac:dyDescent="0.25">
      <c r="L1110" s="22" t="str">
        <f>TRIM(RIGHT(SUBSTITUTE(Reference!CO1110,"\",REPT(" ",100)),100))</f>
        <v/>
      </c>
      <c r="M1110" s="22" t="str">
        <f t="shared" si="35"/>
        <v/>
      </c>
      <c r="N1110" s="4" t="str">
        <f t="shared" si="34"/>
        <v/>
      </c>
    </row>
    <row r="1111" spans="12:14" x14ac:dyDescent="0.25">
      <c r="L1111" s="22" t="str">
        <f>TRIM(RIGHT(SUBSTITUTE(Reference!CO1111,"\",REPT(" ",100)),100))</f>
        <v/>
      </c>
      <c r="M1111" s="22" t="str">
        <f t="shared" si="35"/>
        <v/>
      </c>
      <c r="N1111" s="4" t="str">
        <f t="shared" si="34"/>
        <v/>
      </c>
    </row>
    <row r="1112" spans="12:14" x14ac:dyDescent="0.25">
      <c r="L1112" s="22" t="str">
        <f>TRIM(RIGHT(SUBSTITUTE(Reference!CO1112,"\",REPT(" ",100)),100))</f>
        <v/>
      </c>
      <c r="M1112" s="22" t="str">
        <f t="shared" si="35"/>
        <v/>
      </c>
      <c r="N1112" s="4" t="str">
        <f t="shared" si="34"/>
        <v/>
      </c>
    </row>
    <row r="1113" spans="12:14" x14ac:dyDescent="0.25">
      <c r="L1113" s="22" t="str">
        <f>TRIM(RIGHT(SUBSTITUTE(Reference!CO1113,"\",REPT(" ",100)),100))</f>
        <v/>
      </c>
      <c r="M1113" s="22" t="str">
        <f t="shared" si="35"/>
        <v/>
      </c>
      <c r="N1113" s="4" t="str">
        <f t="shared" si="34"/>
        <v/>
      </c>
    </row>
    <row r="1114" spans="12:14" x14ac:dyDescent="0.25">
      <c r="L1114" s="22" t="str">
        <f>TRIM(RIGHT(SUBSTITUTE(Reference!CO1114,"\",REPT(" ",100)),100))</f>
        <v/>
      </c>
      <c r="M1114" s="22" t="str">
        <f t="shared" si="35"/>
        <v/>
      </c>
      <c r="N1114" s="4" t="str">
        <f t="shared" si="34"/>
        <v/>
      </c>
    </row>
    <row r="1115" spans="12:14" x14ac:dyDescent="0.25">
      <c r="L1115" s="22" t="str">
        <f>TRIM(RIGHT(SUBSTITUTE(Reference!CO1115,"\",REPT(" ",100)),100))</f>
        <v/>
      </c>
      <c r="M1115" s="22" t="str">
        <f t="shared" si="35"/>
        <v/>
      </c>
      <c r="N1115" s="4" t="str">
        <f t="shared" si="34"/>
        <v/>
      </c>
    </row>
    <row r="1116" spans="12:14" x14ac:dyDescent="0.25">
      <c r="L1116" s="22" t="str">
        <f>TRIM(RIGHT(SUBSTITUTE(Reference!CO1116,"\",REPT(" ",100)),100))</f>
        <v/>
      </c>
      <c r="M1116" s="22" t="str">
        <f t="shared" si="35"/>
        <v/>
      </c>
      <c r="N1116" s="4" t="str">
        <f t="shared" si="34"/>
        <v/>
      </c>
    </row>
    <row r="1117" spans="12:14" x14ac:dyDescent="0.25">
      <c r="L1117" s="22" t="str">
        <f>TRIM(RIGHT(SUBSTITUTE(Reference!CO1117,"\",REPT(" ",100)),100))</f>
        <v/>
      </c>
      <c r="M1117" s="22" t="str">
        <f t="shared" si="35"/>
        <v/>
      </c>
      <c r="N1117" s="4" t="str">
        <f t="shared" si="34"/>
        <v/>
      </c>
    </row>
    <row r="1118" spans="12:14" x14ac:dyDescent="0.25">
      <c r="L1118" s="22" t="str">
        <f>TRIM(RIGHT(SUBSTITUTE(Reference!CO1118,"\",REPT(" ",100)),100))</f>
        <v/>
      </c>
      <c r="M1118" s="22" t="str">
        <f t="shared" si="35"/>
        <v/>
      </c>
      <c r="N1118" s="4" t="str">
        <f t="shared" si="34"/>
        <v/>
      </c>
    </row>
    <row r="1119" spans="12:14" x14ac:dyDescent="0.25">
      <c r="L1119" s="22" t="str">
        <f>TRIM(RIGHT(SUBSTITUTE(Reference!CO1119,"\",REPT(" ",100)),100))</f>
        <v/>
      </c>
      <c r="M1119" s="22" t="str">
        <f t="shared" si="35"/>
        <v/>
      </c>
      <c r="N1119" s="4" t="str">
        <f t="shared" si="34"/>
        <v/>
      </c>
    </row>
    <row r="1120" spans="12:14" x14ac:dyDescent="0.25">
      <c r="L1120" s="22" t="str">
        <f>TRIM(RIGHT(SUBSTITUTE(Reference!CO1120,"\",REPT(" ",100)),100))</f>
        <v/>
      </c>
      <c r="M1120" s="22" t="str">
        <f t="shared" si="35"/>
        <v/>
      </c>
      <c r="N1120" s="4" t="str">
        <f t="shared" si="34"/>
        <v/>
      </c>
    </row>
    <row r="1121" spans="12:14" x14ac:dyDescent="0.25">
      <c r="L1121" s="22" t="str">
        <f>TRIM(RIGHT(SUBSTITUTE(Reference!CO1121,"\",REPT(" ",100)),100))</f>
        <v/>
      </c>
      <c r="M1121" s="22" t="str">
        <f t="shared" si="35"/>
        <v/>
      </c>
      <c r="N1121" s="4" t="str">
        <f t="shared" si="34"/>
        <v/>
      </c>
    </row>
    <row r="1122" spans="12:14" x14ac:dyDescent="0.25">
      <c r="L1122" s="22" t="str">
        <f>TRIM(RIGHT(SUBSTITUTE(Reference!CO1122,"\",REPT(" ",100)),100))</f>
        <v/>
      </c>
      <c r="M1122" s="22" t="str">
        <f t="shared" si="35"/>
        <v/>
      </c>
      <c r="N1122" s="4" t="str">
        <f t="shared" si="34"/>
        <v/>
      </c>
    </row>
    <row r="1123" spans="12:14" x14ac:dyDescent="0.25">
      <c r="L1123" s="22" t="str">
        <f>TRIM(RIGHT(SUBSTITUTE(Reference!CO1123,"\",REPT(" ",100)),100))</f>
        <v/>
      </c>
      <c r="M1123" s="22" t="str">
        <f t="shared" si="35"/>
        <v/>
      </c>
      <c r="N1123" s="4" t="str">
        <f t="shared" si="34"/>
        <v/>
      </c>
    </row>
    <row r="1124" spans="12:14" x14ac:dyDescent="0.25">
      <c r="L1124" s="22" t="str">
        <f>TRIM(RIGHT(SUBSTITUTE(Reference!CO1124,"\",REPT(" ",100)),100))</f>
        <v/>
      </c>
      <c r="M1124" s="22" t="str">
        <f t="shared" si="35"/>
        <v/>
      </c>
      <c r="N1124" s="4" t="str">
        <f t="shared" si="34"/>
        <v/>
      </c>
    </row>
    <row r="1125" spans="12:14" x14ac:dyDescent="0.25">
      <c r="L1125" s="22" t="str">
        <f>TRIM(RIGHT(SUBSTITUTE(Reference!CO1125,"\",REPT(" ",100)),100))</f>
        <v/>
      </c>
      <c r="M1125" s="22" t="str">
        <f t="shared" si="35"/>
        <v/>
      </c>
      <c r="N1125" s="4" t="str">
        <f t="shared" si="34"/>
        <v/>
      </c>
    </row>
    <row r="1126" spans="12:14" x14ac:dyDescent="0.25">
      <c r="L1126" s="22" t="str">
        <f>TRIM(RIGHT(SUBSTITUTE(Reference!CO1126,"\",REPT(" ",100)),100))</f>
        <v/>
      </c>
      <c r="M1126" s="22" t="str">
        <f t="shared" si="35"/>
        <v/>
      </c>
      <c r="N1126" s="4" t="str">
        <f t="shared" si="34"/>
        <v/>
      </c>
    </row>
    <row r="1127" spans="12:14" x14ac:dyDescent="0.25">
      <c r="L1127" s="22" t="str">
        <f>TRIM(RIGHT(SUBSTITUTE(Reference!CO1127,"\",REPT(" ",100)),100))</f>
        <v/>
      </c>
      <c r="M1127" s="22" t="str">
        <f t="shared" si="35"/>
        <v/>
      </c>
      <c r="N1127" s="4" t="str">
        <f t="shared" si="34"/>
        <v/>
      </c>
    </row>
    <row r="1128" spans="12:14" x14ac:dyDescent="0.25">
      <c r="L1128" s="22" t="str">
        <f>TRIM(RIGHT(SUBSTITUTE(Reference!CO1128,"\",REPT(" ",100)),100))</f>
        <v/>
      </c>
      <c r="M1128" s="22" t="str">
        <f t="shared" si="35"/>
        <v/>
      </c>
      <c r="N1128" s="4" t="str">
        <f t="shared" si="34"/>
        <v/>
      </c>
    </row>
    <row r="1129" spans="12:14" x14ac:dyDescent="0.25">
      <c r="L1129" s="22" t="str">
        <f>TRIM(RIGHT(SUBSTITUTE(Reference!CO1129,"\",REPT(" ",100)),100))</f>
        <v/>
      </c>
      <c r="M1129" s="22" t="str">
        <f t="shared" si="35"/>
        <v/>
      </c>
      <c r="N1129" s="4" t="str">
        <f t="shared" si="34"/>
        <v/>
      </c>
    </row>
    <row r="1130" spans="12:14" x14ac:dyDescent="0.25">
      <c r="L1130" s="22" t="str">
        <f>TRIM(RIGHT(SUBSTITUTE(Reference!CO1130,"\",REPT(" ",100)),100))</f>
        <v/>
      </c>
      <c r="M1130" s="22" t="str">
        <f t="shared" si="35"/>
        <v/>
      </c>
      <c r="N1130" s="4" t="str">
        <f t="shared" si="34"/>
        <v/>
      </c>
    </row>
    <row r="1131" spans="12:14" x14ac:dyDescent="0.25">
      <c r="L1131" s="22" t="str">
        <f>TRIM(RIGHT(SUBSTITUTE(Reference!CO1131,"\",REPT(" ",100)),100))</f>
        <v/>
      </c>
      <c r="M1131" s="22" t="str">
        <f t="shared" si="35"/>
        <v/>
      </c>
      <c r="N1131" s="4" t="str">
        <f t="shared" si="34"/>
        <v/>
      </c>
    </row>
    <row r="1132" spans="12:14" x14ac:dyDescent="0.25">
      <c r="L1132" s="22" t="str">
        <f>TRIM(RIGHT(SUBSTITUTE(Reference!CO1132,"\",REPT(" ",100)),100))</f>
        <v/>
      </c>
      <c r="M1132" s="22" t="str">
        <f t="shared" si="35"/>
        <v/>
      </c>
      <c r="N1132" s="4" t="str">
        <f t="shared" si="34"/>
        <v/>
      </c>
    </row>
    <row r="1133" spans="12:14" x14ac:dyDescent="0.25">
      <c r="L1133" s="22" t="str">
        <f>TRIM(RIGHT(SUBSTITUTE(Reference!CO1133,"\",REPT(" ",100)),100))</f>
        <v/>
      </c>
      <c r="M1133" s="22" t="str">
        <f t="shared" si="35"/>
        <v/>
      </c>
      <c r="N1133" s="4" t="str">
        <f t="shared" si="34"/>
        <v/>
      </c>
    </row>
    <row r="1134" spans="12:14" x14ac:dyDescent="0.25">
      <c r="L1134" s="22" t="str">
        <f>TRIM(RIGHT(SUBSTITUTE(Reference!CO1134,"\",REPT(" ",100)),100))</f>
        <v/>
      </c>
      <c r="M1134" s="22" t="str">
        <f t="shared" si="35"/>
        <v/>
      </c>
      <c r="N1134" s="4" t="str">
        <f t="shared" si="34"/>
        <v/>
      </c>
    </row>
    <row r="1135" spans="12:14" x14ac:dyDescent="0.25">
      <c r="L1135" s="22" t="str">
        <f>TRIM(RIGHT(SUBSTITUTE(Reference!CO1135,"\",REPT(" ",100)),100))</f>
        <v/>
      </c>
      <c r="M1135" s="22" t="str">
        <f t="shared" si="35"/>
        <v/>
      </c>
      <c r="N1135" s="4" t="str">
        <f t="shared" si="34"/>
        <v/>
      </c>
    </row>
    <row r="1136" spans="12:14" x14ac:dyDescent="0.25">
      <c r="L1136" s="22" t="str">
        <f>TRIM(RIGHT(SUBSTITUTE(Reference!CO1136,"\",REPT(" ",100)),100))</f>
        <v/>
      </c>
      <c r="M1136" s="22" t="str">
        <f t="shared" si="35"/>
        <v/>
      </c>
      <c r="N1136" s="4" t="str">
        <f t="shared" si="34"/>
        <v/>
      </c>
    </row>
    <row r="1137" spans="12:14" x14ac:dyDescent="0.25">
      <c r="L1137" s="22" t="str">
        <f>TRIM(RIGHT(SUBSTITUTE(Reference!CO1137,"\",REPT(" ",100)),100))</f>
        <v/>
      </c>
      <c r="M1137" s="22" t="str">
        <f t="shared" si="35"/>
        <v/>
      </c>
      <c r="N1137" s="4" t="str">
        <f t="shared" si="34"/>
        <v/>
      </c>
    </row>
    <row r="1138" spans="12:14" x14ac:dyDescent="0.25">
      <c r="L1138" s="22" t="str">
        <f>TRIM(RIGHT(SUBSTITUTE(Reference!CO1138,"\",REPT(" ",100)),100))</f>
        <v/>
      </c>
      <c r="M1138" s="22" t="str">
        <f t="shared" si="35"/>
        <v/>
      </c>
      <c r="N1138" s="4" t="str">
        <f t="shared" si="34"/>
        <v/>
      </c>
    </row>
    <row r="1139" spans="12:14" x14ac:dyDescent="0.25">
      <c r="L1139" s="22" t="str">
        <f>TRIM(RIGHT(SUBSTITUTE(Reference!CO1139,"\",REPT(" ",100)),100))</f>
        <v/>
      </c>
      <c r="M1139" s="22" t="str">
        <f t="shared" si="35"/>
        <v/>
      </c>
      <c r="N1139" s="4" t="str">
        <f t="shared" si="34"/>
        <v/>
      </c>
    </row>
    <row r="1140" spans="12:14" x14ac:dyDescent="0.25">
      <c r="L1140" s="22" t="str">
        <f>TRIM(RIGHT(SUBSTITUTE(Reference!CO1140,"\",REPT(" ",100)),100))</f>
        <v/>
      </c>
      <c r="M1140" s="22" t="str">
        <f t="shared" si="35"/>
        <v/>
      </c>
      <c r="N1140" s="4" t="str">
        <f t="shared" si="34"/>
        <v/>
      </c>
    </row>
    <row r="1141" spans="12:14" x14ac:dyDescent="0.25">
      <c r="L1141" s="22" t="str">
        <f>TRIM(RIGHT(SUBSTITUTE(Reference!CO1141,"\",REPT(" ",100)),100))</f>
        <v/>
      </c>
      <c r="M1141" s="22" t="str">
        <f t="shared" si="35"/>
        <v/>
      </c>
      <c r="N1141" s="4" t="str">
        <f t="shared" si="34"/>
        <v/>
      </c>
    </row>
    <row r="1142" spans="12:14" x14ac:dyDescent="0.25">
      <c r="L1142" s="22" t="str">
        <f>TRIM(RIGHT(SUBSTITUTE(Reference!CO1142,"\",REPT(" ",100)),100))</f>
        <v/>
      </c>
      <c r="M1142" s="22" t="str">
        <f t="shared" si="35"/>
        <v/>
      </c>
      <c r="N1142" s="4" t="str">
        <f t="shared" si="34"/>
        <v/>
      </c>
    </row>
    <row r="1143" spans="12:14" x14ac:dyDescent="0.25">
      <c r="L1143" s="22" t="str">
        <f>TRIM(RIGHT(SUBSTITUTE(Reference!CO1143,"\",REPT(" ",100)),100))</f>
        <v/>
      </c>
      <c r="M1143" s="22" t="str">
        <f t="shared" si="35"/>
        <v/>
      </c>
      <c r="N1143" s="4" t="str">
        <f t="shared" si="34"/>
        <v/>
      </c>
    </row>
    <row r="1144" spans="12:14" x14ac:dyDescent="0.25">
      <c r="L1144" s="22" t="str">
        <f>TRIM(RIGHT(SUBSTITUTE(Reference!CO1144,"\",REPT(" ",100)),100))</f>
        <v/>
      </c>
      <c r="M1144" s="22" t="str">
        <f t="shared" si="35"/>
        <v/>
      </c>
      <c r="N1144" s="4" t="str">
        <f t="shared" si="34"/>
        <v/>
      </c>
    </row>
    <row r="1145" spans="12:14" x14ac:dyDescent="0.25">
      <c r="L1145" s="22" t="str">
        <f>TRIM(RIGHT(SUBSTITUTE(Reference!CO1145,"\",REPT(" ",100)),100))</f>
        <v/>
      </c>
      <c r="M1145" s="22" t="str">
        <f t="shared" si="35"/>
        <v/>
      </c>
      <c r="N1145" s="4" t="str">
        <f t="shared" si="34"/>
        <v/>
      </c>
    </row>
    <row r="1146" spans="12:14" x14ac:dyDescent="0.25">
      <c r="L1146" s="22" t="str">
        <f>TRIM(RIGHT(SUBSTITUTE(Reference!CO1146,"\",REPT(" ",100)),100))</f>
        <v/>
      </c>
      <c r="M1146" s="22" t="str">
        <f t="shared" si="35"/>
        <v/>
      </c>
      <c r="N1146" s="4" t="str">
        <f t="shared" si="34"/>
        <v/>
      </c>
    </row>
    <row r="1147" spans="12:14" x14ac:dyDescent="0.25">
      <c r="L1147" s="22" t="str">
        <f>TRIM(RIGHT(SUBSTITUTE(Reference!CO1147,"\",REPT(" ",100)),100))</f>
        <v/>
      </c>
      <c r="M1147" s="22" t="str">
        <f t="shared" si="35"/>
        <v/>
      </c>
      <c r="N1147" s="4" t="str">
        <f t="shared" si="34"/>
        <v/>
      </c>
    </row>
    <row r="1148" spans="12:14" x14ac:dyDescent="0.25">
      <c r="L1148" s="22" t="str">
        <f>TRIM(RIGHT(SUBSTITUTE(Reference!CO1148,"\",REPT(" ",100)),100))</f>
        <v/>
      </c>
      <c r="M1148" s="22" t="str">
        <f t="shared" si="35"/>
        <v/>
      </c>
      <c r="N1148" s="4" t="str">
        <f t="shared" si="34"/>
        <v/>
      </c>
    </row>
    <row r="1149" spans="12:14" x14ac:dyDescent="0.25">
      <c r="L1149" s="22" t="str">
        <f>TRIM(RIGHT(SUBSTITUTE(Reference!CO1149,"\",REPT(" ",100)),100))</f>
        <v/>
      </c>
      <c r="M1149" s="22" t="str">
        <f t="shared" si="35"/>
        <v/>
      </c>
      <c r="N1149" s="4" t="str">
        <f t="shared" si="34"/>
        <v/>
      </c>
    </row>
    <row r="1150" spans="12:14" x14ac:dyDescent="0.25">
      <c r="L1150" s="22" t="str">
        <f>TRIM(RIGHT(SUBSTITUTE(Reference!CO1150,"\",REPT(" ",100)),100))</f>
        <v/>
      </c>
      <c r="M1150" s="22" t="str">
        <f t="shared" si="35"/>
        <v/>
      </c>
      <c r="N1150" s="4" t="str">
        <f t="shared" si="34"/>
        <v/>
      </c>
    </row>
    <row r="1151" spans="12:14" x14ac:dyDescent="0.25">
      <c r="L1151" s="22" t="str">
        <f>TRIM(RIGHT(SUBSTITUTE(Reference!CO1151,"\",REPT(" ",100)),100))</f>
        <v/>
      </c>
      <c r="M1151" s="22" t="str">
        <f t="shared" si="35"/>
        <v/>
      </c>
      <c r="N1151" s="4" t="str">
        <f t="shared" si="34"/>
        <v/>
      </c>
    </row>
    <row r="1152" spans="12:14" x14ac:dyDescent="0.25">
      <c r="L1152" s="22" t="str">
        <f>TRIM(RIGHT(SUBSTITUTE(Reference!CO1152,"\",REPT(" ",100)),100))</f>
        <v/>
      </c>
      <c r="M1152" s="22" t="str">
        <f t="shared" si="35"/>
        <v/>
      </c>
      <c r="N1152" s="4" t="str">
        <f t="shared" si="34"/>
        <v/>
      </c>
    </row>
    <row r="1153" spans="12:14" x14ac:dyDescent="0.25">
      <c r="L1153" s="22" t="str">
        <f>TRIM(RIGHT(SUBSTITUTE(Reference!CO1153,"\",REPT(" ",100)),100))</f>
        <v/>
      </c>
      <c r="M1153" s="22" t="str">
        <f t="shared" si="35"/>
        <v/>
      </c>
      <c r="N1153" s="4" t="str">
        <f t="shared" si="34"/>
        <v/>
      </c>
    </row>
    <row r="1154" spans="12:14" x14ac:dyDescent="0.25">
      <c r="L1154" s="22" t="str">
        <f>TRIM(RIGHT(SUBSTITUTE(Reference!CO1154,"\",REPT(" ",100)),100))</f>
        <v/>
      </c>
      <c r="M1154" s="22" t="str">
        <f t="shared" si="35"/>
        <v/>
      </c>
      <c r="N1154" s="4" t="str">
        <f t="shared" si="34"/>
        <v/>
      </c>
    </row>
    <row r="1155" spans="12:14" x14ac:dyDescent="0.25">
      <c r="L1155" s="22" t="str">
        <f>TRIM(RIGHT(SUBSTITUTE(Reference!CO1155,"\",REPT(" ",100)),100))</f>
        <v/>
      </c>
      <c r="M1155" s="22" t="str">
        <f t="shared" si="35"/>
        <v/>
      </c>
      <c r="N1155" s="4" t="str">
        <f t="shared" si="34"/>
        <v/>
      </c>
    </row>
    <row r="1156" spans="12:14" x14ac:dyDescent="0.25">
      <c r="L1156" s="22" t="str">
        <f>TRIM(RIGHT(SUBSTITUTE(Reference!CO1156,"\",REPT(" ",100)),100))</f>
        <v/>
      </c>
      <c r="M1156" s="22" t="str">
        <f t="shared" si="35"/>
        <v/>
      </c>
      <c r="N1156" s="4" t="str">
        <f t="shared" ref="N1156:N1219" si="36">IF(LEFT(RIGHT(M1156,2),1)&lt;&gt;"/",RIGHT(M1156,6),INDEX(CandidateFileArray,MATCH(RIGHT(M1156,8),CandidateFileList,0),2))</f>
        <v/>
      </c>
    </row>
    <row r="1157" spans="12:14" x14ac:dyDescent="0.25">
      <c r="L1157" s="22" t="str">
        <f>TRIM(RIGHT(SUBSTITUTE(Reference!CO1157,"\",REPT(" ",100)),100))</f>
        <v/>
      </c>
      <c r="M1157" s="22" t="str">
        <f t="shared" ref="M1157:M1220" si="37">TRIM(LEFT(SUBSTITUTE(L1157,".",REPT(" ",100)),100))</f>
        <v/>
      </c>
      <c r="N1157" s="4" t="str">
        <f t="shared" si="36"/>
        <v/>
      </c>
    </row>
    <row r="1158" spans="12:14" x14ac:dyDescent="0.25">
      <c r="L1158" s="22" t="str">
        <f>TRIM(RIGHT(SUBSTITUTE(Reference!CO1158,"\",REPT(" ",100)),100))</f>
        <v/>
      </c>
      <c r="M1158" s="22" t="str">
        <f t="shared" si="37"/>
        <v/>
      </c>
      <c r="N1158" s="4" t="str">
        <f t="shared" si="36"/>
        <v/>
      </c>
    </row>
    <row r="1159" spans="12:14" x14ac:dyDescent="0.25">
      <c r="L1159" s="22" t="str">
        <f>TRIM(RIGHT(SUBSTITUTE(Reference!CO1159,"\",REPT(" ",100)),100))</f>
        <v/>
      </c>
      <c r="M1159" s="22" t="str">
        <f t="shared" si="37"/>
        <v/>
      </c>
      <c r="N1159" s="4" t="str">
        <f t="shared" si="36"/>
        <v/>
      </c>
    </row>
    <row r="1160" spans="12:14" x14ac:dyDescent="0.25">
      <c r="L1160" s="22" t="str">
        <f>TRIM(RIGHT(SUBSTITUTE(Reference!CO1160,"\",REPT(" ",100)),100))</f>
        <v/>
      </c>
      <c r="M1160" s="22" t="str">
        <f t="shared" si="37"/>
        <v/>
      </c>
      <c r="N1160" s="4" t="str">
        <f t="shared" si="36"/>
        <v/>
      </c>
    </row>
    <row r="1161" spans="12:14" x14ac:dyDescent="0.25">
      <c r="L1161" s="22" t="str">
        <f>TRIM(RIGHT(SUBSTITUTE(Reference!CO1161,"\",REPT(" ",100)),100))</f>
        <v/>
      </c>
      <c r="M1161" s="22" t="str">
        <f t="shared" si="37"/>
        <v/>
      </c>
      <c r="N1161" s="4" t="str">
        <f t="shared" si="36"/>
        <v/>
      </c>
    </row>
    <row r="1162" spans="12:14" x14ac:dyDescent="0.25">
      <c r="L1162" s="22" t="str">
        <f>TRIM(RIGHT(SUBSTITUTE(Reference!CO1162,"\",REPT(" ",100)),100))</f>
        <v/>
      </c>
      <c r="M1162" s="22" t="str">
        <f t="shared" si="37"/>
        <v/>
      </c>
      <c r="N1162" s="4" t="str">
        <f t="shared" si="36"/>
        <v/>
      </c>
    </row>
    <row r="1163" spans="12:14" x14ac:dyDescent="0.25">
      <c r="L1163" s="22" t="str">
        <f>TRIM(RIGHT(SUBSTITUTE(Reference!CO1163,"\",REPT(" ",100)),100))</f>
        <v/>
      </c>
      <c r="M1163" s="22" t="str">
        <f t="shared" si="37"/>
        <v/>
      </c>
      <c r="N1163" s="4" t="str">
        <f t="shared" si="36"/>
        <v/>
      </c>
    </row>
    <row r="1164" spans="12:14" x14ac:dyDescent="0.25">
      <c r="L1164" s="22" t="str">
        <f>TRIM(RIGHT(SUBSTITUTE(Reference!CO1164,"\",REPT(" ",100)),100))</f>
        <v/>
      </c>
      <c r="M1164" s="22" t="str">
        <f t="shared" si="37"/>
        <v/>
      </c>
      <c r="N1164" s="4" t="str">
        <f t="shared" si="36"/>
        <v/>
      </c>
    </row>
    <row r="1165" spans="12:14" x14ac:dyDescent="0.25">
      <c r="L1165" s="22" t="str">
        <f>TRIM(RIGHT(SUBSTITUTE(Reference!CO1165,"\",REPT(" ",100)),100))</f>
        <v/>
      </c>
      <c r="M1165" s="22" t="str">
        <f t="shared" si="37"/>
        <v/>
      </c>
      <c r="N1165" s="4" t="str">
        <f t="shared" si="36"/>
        <v/>
      </c>
    </row>
    <row r="1166" spans="12:14" x14ac:dyDescent="0.25">
      <c r="L1166" s="22" t="str">
        <f>TRIM(RIGHT(SUBSTITUTE(Reference!CO1166,"\",REPT(" ",100)),100))</f>
        <v/>
      </c>
      <c r="M1166" s="22" t="str">
        <f t="shared" si="37"/>
        <v/>
      </c>
      <c r="N1166" s="4" t="str">
        <f t="shared" si="36"/>
        <v/>
      </c>
    </row>
    <row r="1167" spans="12:14" x14ac:dyDescent="0.25">
      <c r="L1167" s="22" t="str">
        <f>TRIM(RIGHT(SUBSTITUTE(Reference!CO1167,"\",REPT(" ",100)),100))</f>
        <v/>
      </c>
      <c r="M1167" s="22" t="str">
        <f t="shared" si="37"/>
        <v/>
      </c>
      <c r="N1167" s="4" t="str">
        <f t="shared" si="36"/>
        <v/>
      </c>
    </row>
    <row r="1168" spans="12:14" x14ac:dyDescent="0.25">
      <c r="L1168" s="22" t="str">
        <f>TRIM(RIGHT(SUBSTITUTE(Reference!CO1168,"\",REPT(" ",100)),100))</f>
        <v/>
      </c>
      <c r="M1168" s="22" t="str">
        <f t="shared" si="37"/>
        <v/>
      </c>
      <c r="N1168" s="4" t="str">
        <f t="shared" si="36"/>
        <v/>
      </c>
    </row>
    <row r="1169" spans="12:14" x14ac:dyDescent="0.25">
      <c r="L1169" s="22" t="str">
        <f>TRIM(RIGHT(SUBSTITUTE(Reference!CO1169,"\",REPT(" ",100)),100))</f>
        <v/>
      </c>
      <c r="M1169" s="22" t="str">
        <f t="shared" si="37"/>
        <v/>
      </c>
      <c r="N1169" s="4" t="str">
        <f t="shared" si="36"/>
        <v/>
      </c>
    </row>
    <row r="1170" spans="12:14" x14ac:dyDescent="0.25">
      <c r="L1170" s="22" t="str">
        <f>TRIM(RIGHT(SUBSTITUTE(Reference!CO1170,"\",REPT(" ",100)),100))</f>
        <v/>
      </c>
      <c r="M1170" s="22" t="str">
        <f t="shared" si="37"/>
        <v/>
      </c>
      <c r="N1170" s="4" t="str">
        <f t="shared" si="36"/>
        <v/>
      </c>
    </row>
    <row r="1171" spans="12:14" x14ac:dyDescent="0.25">
      <c r="L1171" s="22" t="str">
        <f>TRIM(RIGHT(SUBSTITUTE(Reference!CO1171,"\",REPT(" ",100)),100))</f>
        <v/>
      </c>
      <c r="M1171" s="22" t="str">
        <f t="shared" si="37"/>
        <v/>
      </c>
      <c r="N1171" s="4" t="str">
        <f t="shared" si="36"/>
        <v/>
      </c>
    </row>
    <row r="1172" spans="12:14" x14ac:dyDescent="0.25">
      <c r="L1172" s="22" t="str">
        <f>TRIM(RIGHT(SUBSTITUTE(Reference!CO1172,"\",REPT(" ",100)),100))</f>
        <v/>
      </c>
      <c r="M1172" s="22" t="str">
        <f t="shared" si="37"/>
        <v/>
      </c>
      <c r="N1172" s="4" t="str">
        <f t="shared" si="36"/>
        <v/>
      </c>
    </row>
    <row r="1173" spans="12:14" x14ac:dyDescent="0.25">
      <c r="L1173" s="22" t="str">
        <f>TRIM(RIGHT(SUBSTITUTE(Reference!CO1173,"\",REPT(" ",100)),100))</f>
        <v/>
      </c>
      <c r="M1173" s="22" t="str">
        <f t="shared" si="37"/>
        <v/>
      </c>
      <c r="N1173" s="4" t="str">
        <f t="shared" si="36"/>
        <v/>
      </c>
    </row>
    <row r="1174" spans="12:14" x14ac:dyDescent="0.25">
      <c r="L1174" s="22" t="str">
        <f>TRIM(RIGHT(SUBSTITUTE(Reference!CO1174,"\",REPT(" ",100)),100))</f>
        <v/>
      </c>
      <c r="M1174" s="22" t="str">
        <f t="shared" si="37"/>
        <v/>
      </c>
      <c r="N1174" s="4" t="str">
        <f t="shared" si="36"/>
        <v/>
      </c>
    </row>
    <row r="1175" spans="12:14" x14ac:dyDescent="0.25">
      <c r="L1175" s="22" t="str">
        <f>TRIM(RIGHT(SUBSTITUTE(Reference!CO1175,"\",REPT(" ",100)),100))</f>
        <v/>
      </c>
      <c r="M1175" s="22" t="str">
        <f t="shared" si="37"/>
        <v/>
      </c>
      <c r="N1175" s="4" t="str">
        <f t="shared" si="36"/>
        <v/>
      </c>
    </row>
    <row r="1176" spans="12:14" x14ac:dyDescent="0.25">
      <c r="L1176" s="22" t="str">
        <f>TRIM(RIGHT(SUBSTITUTE(Reference!CO1176,"\",REPT(" ",100)),100))</f>
        <v/>
      </c>
      <c r="M1176" s="22" t="str">
        <f t="shared" si="37"/>
        <v/>
      </c>
      <c r="N1176" s="4" t="str">
        <f t="shared" si="36"/>
        <v/>
      </c>
    </row>
    <row r="1177" spans="12:14" x14ac:dyDescent="0.25">
      <c r="L1177" s="22" t="str">
        <f>TRIM(RIGHT(SUBSTITUTE(Reference!CO1177,"\",REPT(" ",100)),100))</f>
        <v/>
      </c>
      <c r="M1177" s="22" t="str">
        <f t="shared" si="37"/>
        <v/>
      </c>
      <c r="N1177" s="4" t="str">
        <f t="shared" si="36"/>
        <v/>
      </c>
    </row>
    <row r="1178" spans="12:14" x14ac:dyDescent="0.25">
      <c r="L1178" s="22" t="str">
        <f>TRIM(RIGHT(SUBSTITUTE(Reference!CO1178,"\",REPT(" ",100)),100))</f>
        <v/>
      </c>
      <c r="M1178" s="22" t="str">
        <f t="shared" si="37"/>
        <v/>
      </c>
      <c r="N1178" s="4" t="str">
        <f t="shared" si="36"/>
        <v/>
      </c>
    </row>
    <row r="1179" spans="12:14" x14ac:dyDescent="0.25">
      <c r="L1179" s="22" t="str">
        <f>TRIM(RIGHT(SUBSTITUTE(Reference!CO1179,"\",REPT(" ",100)),100))</f>
        <v/>
      </c>
      <c r="M1179" s="22" t="str">
        <f t="shared" si="37"/>
        <v/>
      </c>
      <c r="N1179" s="4" t="str">
        <f t="shared" si="36"/>
        <v/>
      </c>
    </row>
    <row r="1180" spans="12:14" x14ac:dyDescent="0.25">
      <c r="L1180" s="22" t="str">
        <f>TRIM(RIGHT(SUBSTITUTE(Reference!CO1180,"\",REPT(" ",100)),100))</f>
        <v/>
      </c>
      <c r="M1180" s="22" t="str">
        <f t="shared" si="37"/>
        <v/>
      </c>
      <c r="N1180" s="4" t="str">
        <f t="shared" si="36"/>
        <v/>
      </c>
    </row>
    <row r="1181" spans="12:14" x14ac:dyDescent="0.25">
      <c r="L1181" s="22" t="str">
        <f>TRIM(RIGHT(SUBSTITUTE(Reference!CO1181,"\",REPT(" ",100)),100))</f>
        <v/>
      </c>
      <c r="M1181" s="22" t="str">
        <f t="shared" si="37"/>
        <v/>
      </c>
      <c r="N1181" s="4" t="str">
        <f t="shared" si="36"/>
        <v/>
      </c>
    </row>
    <row r="1182" spans="12:14" x14ac:dyDescent="0.25">
      <c r="L1182" s="22" t="str">
        <f>TRIM(RIGHT(SUBSTITUTE(Reference!CO1182,"\",REPT(" ",100)),100))</f>
        <v/>
      </c>
      <c r="M1182" s="22" t="str">
        <f t="shared" si="37"/>
        <v/>
      </c>
      <c r="N1182" s="4" t="str">
        <f t="shared" si="36"/>
        <v/>
      </c>
    </row>
    <row r="1183" spans="12:14" x14ac:dyDescent="0.25">
      <c r="L1183" s="22" t="str">
        <f>TRIM(RIGHT(SUBSTITUTE(Reference!CO1183,"\",REPT(" ",100)),100))</f>
        <v/>
      </c>
      <c r="M1183" s="22" t="str">
        <f t="shared" si="37"/>
        <v/>
      </c>
      <c r="N1183" s="4" t="str">
        <f t="shared" si="36"/>
        <v/>
      </c>
    </row>
    <row r="1184" spans="12:14" x14ac:dyDescent="0.25">
      <c r="L1184" s="22" t="str">
        <f>TRIM(RIGHT(SUBSTITUTE(Reference!CO1184,"\",REPT(" ",100)),100))</f>
        <v/>
      </c>
      <c r="M1184" s="22" t="str">
        <f t="shared" si="37"/>
        <v/>
      </c>
      <c r="N1184" s="4" t="str">
        <f t="shared" si="36"/>
        <v/>
      </c>
    </row>
    <row r="1185" spans="12:14" x14ac:dyDescent="0.25">
      <c r="L1185" s="22" t="str">
        <f>TRIM(RIGHT(SUBSTITUTE(Reference!CO1185,"\",REPT(" ",100)),100))</f>
        <v/>
      </c>
      <c r="M1185" s="22" t="str">
        <f t="shared" si="37"/>
        <v/>
      </c>
      <c r="N1185" s="4" t="str">
        <f t="shared" si="36"/>
        <v/>
      </c>
    </row>
    <row r="1186" spans="12:14" x14ac:dyDescent="0.25">
      <c r="L1186" s="22" t="str">
        <f>TRIM(RIGHT(SUBSTITUTE(Reference!CO1186,"\",REPT(" ",100)),100))</f>
        <v/>
      </c>
      <c r="M1186" s="22" t="str">
        <f t="shared" si="37"/>
        <v/>
      </c>
      <c r="N1186" s="4" t="str">
        <f t="shared" si="36"/>
        <v/>
      </c>
    </row>
    <row r="1187" spans="12:14" x14ac:dyDescent="0.25">
      <c r="L1187" s="22" t="str">
        <f>TRIM(RIGHT(SUBSTITUTE(Reference!CO1187,"\",REPT(" ",100)),100))</f>
        <v/>
      </c>
      <c r="M1187" s="22" t="str">
        <f t="shared" si="37"/>
        <v/>
      </c>
      <c r="N1187" s="4" t="str">
        <f t="shared" si="36"/>
        <v/>
      </c>
    </row>
    <row r="1188" spans="12:14" x14ac:dyDescent="0.25">
      <c r="L1188" s="22" t="str">
        <f>TRIM(RIGHT(SUBSTITUTE(Reference!CO1188,"\",REPT(" ",100)),100))</f>
        <v/>
      </c>
      <c r="M1188" s="22" t="str">
        <f t="shared" si="37"/>
        <v/>
      </c>
      <c r="N1188" s="4" t="str">
        <f t="shared" si="36"/>
        <v/>
      </c>
    </row>
    <row r="1189" spans="12:14" x14ac:dyDescent="0.25">
      <c r="L1189" s="22" t="str">
        <f>TRIM(RIGHT(SUBSTITUTE(Reference!CO1189,"\",REPT(" ",100)),100))</f>
        <v/>
      </c>
      <c r="M1189" s="22" t="str">
        <f t="shared" si="37"/>
        <v/>
      </c>
      <c r="N1189" s="4" t="str">
        <f t="shared" si="36"/>
        <v/>
      </c>
    </row>
    <row r="1190" spans="12:14" x14ac:dyDescent="0.25">
      <c r="L1190" s="22" t="str">
        <f>TRIM(RIGHT(SUBSTITUTE(Reference!CO1190,"\",REPT(" ",100)),100))</f>
        <v/>
      </c>
      <c r="M1190" s="22" t="str">
        <f t="shared" si="37"/>
        <v/>
      </c>
      <c r="N1190" s="4" t="str">
        <f t="shared" si="36"/>
        <v/>
      </c>
    </row>
    <row r="1191" spans="12:14" x14ac:dyDescent="0.25">
      <c r="L1191" s="22" t="str">
        <f>TRIM(RIGHT(SUBSTITUTE(Reference!CO1191,"\",REPT(" ",100)),100))</f>
        <v/>
      </c>
      <c r="M1191" s="22" t="str">
        <f t="shared" si="37"/>
        <v/>
      </c>
      <c r="N1191" s="4" t="str">
        <f t="shared" si="36"/>
        <v/>
      </c>
    </row>
    <row r="1192" spans="12:14" x14ac:dyDescent="0.25">
      <c r="L1192" s="22" t="str">
        <f>TRIM(RIGHT(SUBSTITUTE(Reference!CO1192,"\",REPT(" ",100)),100))</f>
        <v/>
      </c>
      <c r="M1192" s="22" t="str">
        <f t="shared" si="37"/>
        <v/>
      </c>
      <c r="N1192" s="4" t="str">
        <f t="shared" si="36"/>
        <v/>
      </c>
    </row>
    <row r="1193" spans="12:14" x14ac:dyDescent="0.25">
      <c r="L1193" s="22" t="str">
        <f>TRIM(RIGHT(SUBSTITUTE(Reference!CO1193,"\",REPT(" ",100)),100))</f>
        <v/>
      </c>
      <c r="M1193" s="22" t="str">
        <f t="shared" si="37"/>
        <v/>
      </c>
      <c r="N1193" s="4" t="str">
        <f t="shared" si="36"/>
        <v/>
      </c>
    </row>
    <row r="1194" spans="12:14" x14ac:dyDescent="0.25">
      <c r="L1194" s="22" t="str">
        <f>TRIM(RIGHT(SUBSTITUTE(Reference!CO1194,"\",REPT(" ",100)),100))</f>
        <v/>
      </c>
      <c r="M1194" s="22" t="str">
        <f t="shared" si="37"/>
        <v/>
      </c>
      <c r="N1194" s="4" t="str">
        <f t="shared" si="36"/>
        <v/>
      </c>
    </row>
    <row r="1195" spans="12:14" x14ac:dyDescent="0.25">
      <c r="L1195" s="22" t="str">
        <f>TRIM(RIGHT(SUBSTITUTE(Reference!CO1195,"\",REPT(" ",100)),100))</f>
        <v/>
      </c>
      <c r="M1195" s="22" t="str">
        <f t="shared" si="37"/>
        <v/>
      </c>
      <c r="N1195" s="4" t="str">
        <f t="shared" si="36"/>
        <v/>
      </c>
    </row>
    <row r="1196" spans="12:14" x14ac:dyDescent="0.25">
      <c r="L1196" s="22" t="str">
        <f>TRIM(RIGHT(SUBSTITUTE(Reference!CO1196,"\",REPT(" ",100)),100))</f>
        <v/>
      </c>
      <c r="M1196" s="22" t="str">
        <f t="shared" si="37"/>
        <v/>
      </c>
      <c r="N1196" s="4" t="str">
        <f t="shared" si="36"/>
        <v/>
      </c>
    </row>
    <row r="1197" spans="12:14" x14ac:dyDescent="0.25">
      <c r="L1197" s="22" t="str">
        <f>TRIM(RIGHT(SUBSTITUTE(Reference!CO1197,"\",REPT(" ",100)),100))</f>
        <v/>
      </c>
      <c r="M1197" s="22" t="str">
        <f t="shared" si="37"/>
        <v/>
      </c>
      <c r="N1197" s="4" t="str">
        <f t="shared" si="36"/>
        <v/>
      </c>
    </row>
    <row r="1198" spans="12:14" x14ac:dyDescent="0.25">
      <c r="L1198" s="22" t="str">
        <f>TRIM(RIGHT(SUBSTITUTE(Reference!CO1198,"\",REPT(" ",100)),100))</f>
        <v/>
      </c>
      <c r="M1198" s="22" t="str">
        <f t="shared" si="37"/>
        <v/>
      </c>
      <c r="N1198" s="4" t="str">
        <f t="shared" si="36"/>
        <v/>
      </c>
    </row>
    <row r="1199" spans="12:14" x14ac:dyDescent="0.25">
      <c r="L1199" s="22" t="str">
        <f>TRIM(RIGHT(SUBSTITUTE(Reference!CO1199,"\",REPT(" ",100)),100))</f>
        <v/>
      </c>
      <c r="M1199" s="22" t="str">
        <f t="shared" si="37"/>
        <v/>
      </c>
      <c r="N1199" s="4" t="str">
        <f t="shared" si="36"/>
        <v/>
      </c>
    </row>
    <row r="1200" spans="12:14" x14ac:dyDescent="0.25">
      <c r="L1200" s="22" t="str">
        <f>TRIM(RIGHT(SUBSTITUTE(Reference!CO1200,"\",REPT(" ",100)),100))</f>
        <v/>
      </c>
      <c r="M1200" s="22" t="str">
        <f t="shared" si="37"/>
        <v/>
      </c>
      <c r="N1200" s="4" t="str">
        <f t="shared" si="36"/>
        <v/>
      </c>
    </row>
    <row r="1201" spans="12:14" x14ac:dyDescent="0.25">
      <c r="L1201" s="22" t="str">
        <f>TRIM(RIGHT(SUBSTITUTE(Reference!CO1201,"\",REPT(" ",100)),100))</f>
        <v/>
      </c>
      <c r="M1201" s="22" t="str">
        <f t="shared" si="37"/>
        <v/>
      </c>
      <c r="N1201" s="4" t="str">
        <f t="shared" si="36"/>
        <v/>
      </c>
    </row>
    <row r="1202" spans="12:14" x14ac:dyDescent="0.25">
      <c r="L1202" s="22" t="str">
        <f>TRIM(RIGHT(SUBSTITUTE(Reference!CO1202,"\",REPT(" ",100)),100))</f>
        <v/>
      </c>
      <c r="M1202" s="22" t="str">
        <f t="shared" si="37"/>
        <v/>
      </c>
      <c r="N1202" s="4" t="str">
        <f t="shared" si="36"/>
        <v/>
      </c>
    </row>
    <row r="1203" spans="12:14" x14ac:dyDescent="0.25">
      <c r="L1203" s="22" t="str">
        <f>TRIM(RIGHT(SUBSTITUTE(Reference!CO1203,"\",REPT(" ",100)),100))</f>
        <v/>
      </c>
      <c r="M1203" s="22" t="str">
        <f t="shared" si="37"/>
        <v/>
      </c>
      <c r="N1203" s="4" t="str">
        <f t="shared" si="36"/>
        <v/>
      </c>
    </row>
    <row r="1204" spans="12:14" x14ac:dyDescent="0.25">
      <c r="L1204" s="22" t="str">
        <f>TRIM(RIGHT(SUBSTITUTE(Reference!CO1204,"\",REPT(" ",100)),100))</f>
        <v/>
      </c>
      <c r="M1204" s="22" t="str">
        <f t="shared" si="37"/>
        <v/>
      </c>
      <c r="N1204" s="4" t="str">
        <f t="shared" si="36"/>
        <v/>
      </c>
    </row>
    <row r="1205" spans="12:14" x14ac:dyDescent="0.25">
      <c r="L1205" s="22" t="str">
        <f>TRIM(RIGHT(SUBSTITUTE(Reference!CO1205,"\",REPT(" ",100)),100))</f>
        <v/>
      </c>
      <c r="M1205" s="22" t="str">
        <f t="shared" si="37"/>
        <v/>
      </c>
      <c r="N1205" s="4" t="str">
        <f t="shared" si="36"/>
        <v/>
      </c>
    </row>
    <row r="1206" spans="12:14" x14ac:dyDescent="0.25">
      <c r="L1206" s="22" t="str">
        <f>TRIM(RIGHT(SUBSTITUTE(Reference!CO1206,"\",REPT(" ",100)),100))</f>
        <v/>
      </c>
      <c r="M1206" s="22" t="str">
        <f t="shared" si="37"/>
        <v/>
      </c>
      <c r="N1206" s="4" t="str">
        <f t="shared" si="36"/>
        <v/>
      </c>
    </row>
    <row r="1207" spans="12:14" x14ac:dyDescent="0.25">
      <c r="L1207" s="22" t="str">
        <f>TRIM(RIGHT(SUBSTITUTE(Reference!CO1207,"\",REPT(" ",100)),100))</f>
        <v/>
      </c>
      <c r="M1207" s="22" t="str">
        <f t="shared" si="37"/>
        <v/>
      </c>
      <c r="N1207" s="4" t="str">
        <f t="shared" si="36"/>
        <v/>
      </c>
    </row>
    <row r="1208" spans="12:14" x14ac:dyDescent="0.25">
      <c r="L1208" s="22" t="str">
        <f>TRIM(RIGHT(SUBSTITUTE(Reference!CO1208,"\",REPT(" ",100)),100))</f>
        <v/>
      </c>
      <c r="M1208" s="22" t="str">
        <f t="shared" si="37"/>
        <v/>
      </c>
      <c r="N1208" s="4" t="str">
        <f t="shared" si="36"/>
        <v/>
      </c>
    </row>
    <row r="1209" spans="12:14" x14ac:dyDescent="0.25">
      <c r="L1209" s="22" t="str">
        <f>TRIM(RIGHT(SUBSTITUTE(Reference!CO1209,"\",REPT(" ",100)),100))</f>
        <v/>
      </c>
      <c r="M1209" s="22" t="str">
        <f t="shared" si="37"/>
        <v/>
      </c>
      <c r="N1209" s="4" t="str">
        <f t="shared" si="36"/>
        <v/>
      </c>
    </row>
    <row r="1210" spans="12:14" x14ac:dyDescent="0.25">
      <c r="L1210" s="22" t="str">
        <f>TRIM(RIGHT(SUBSTITUTE(Reference!CO1210,"\",REPT(" ",100)),100))</f>
        <v/>
      </c>
      <c r="M1210" s="22" t="str">
        <f t="shared" si="37"/>
        <v/>
      </c>
      <c r="N1210" s="4" t="str">
        <f t="shared" si="36"/>
        <v/>
      </c>
    </row>
    <row r="1211" spans="12:14" x14ac:dyDescent="0.25">
      <c r="L1211" s="22" t="str">
        <f>TRIM(RIGHT(SUBSTITUTE(Reference!CO1211,"\",REPT(" ",100)),100))</f>
        <v/>
      </c>
      <c r="M1211" s="22" t="str">
        <f t="shared" si="37"/>
        <v/>
      </c>
      <c r="N1211" s="4" t="str">
        <f t="shared" si="36"/>
        <v/>
      </c>
    </row>
    <row r="1212" spans="12:14" x14ac:dyDescent="0.25">
      <c r="L1212" s="22" t="str">
        <f>TRIM(RIGHT(SUBSTITUTE(Reference!CO1212,"\",REPT(" ",100)),100))</f>
        <v/>
      </c>
      <c r="M1212" s="22" t="str">
        <f t="shared" si="37"/>
        <v/>
      </c>
      <c r="N1212" s="4" t="str">
        <f t="shared" si="36"/>
        <v/>
      </c>
    </row>
    <row r="1213" spans="12:14" x14ac:dyDescent="0.25">
      <c r="L1213" s="22" t="str">
        <f>TRIM(RIGHT(SUBSTITUTE(Reference!CO1213,"\",REPT(" ",100)),100))</f>
        <v/>
      </c>
      <c r="M1213" s="22" t="str">
        <f t="shared" si="37"/>
        <v/>
      </c>
      <c r="N1213" s="4" t="str">
        <f t="shared" si="36"/>
        <v/>
      </c>
    </row>
    <row r="1214" spans="12:14" x14ac:dyDescent="0.25">
      <c r="L1214" s="22" t="str">
        <f>TRIM(RIGHT(SUBSTITUTE(Reference!CO1214,"\",REPT(" ",100)),100))</f>
        <v/>
      </c>
      <c r="M1214" s="22" t="str">
        <f t="shared" si="37"/>
        <v/>
      </c>
      <c r="N1214" s="4" t="str">
        <f t="shared" si="36"/>
        <v/>
      </c>
    </row>
    <row r="1215" spans="12:14" x14ac:dyDescent="0.25">
      <c r="L1215" s="22" t="str">
        <f>TRIM(RIGHT(SUBSTITUTE(Reference!CO1215,"\",REPT(" ",100)),100))</f>
        <v/>
      </c>
      <c r="M1215" s="22" t="str">
        <f t="shared" si="37"/>
        <v/>
      </c>
      <c r="N1215" s="4" t="str">
        <f t="shared" si="36"/>
        <v/>
      </c>
    </row>
    <row r="1216" spans="12:14" x14ac:dyDescent="0.25">
      <c r="L1216" s="22" t="str">
        <f>TRIM(RIGHT(SUBSTITUTE(Reference!CO1216,"\",REPT(" ",100)),100))</f>
        <v/>
      </c>
      <c r="M1216" s="22" t="str">
        <f t="shared" si="37"/>
        <v/>
      </c>
      <c r="N1216" s="4" t="str">
        <f t="shared" si="36"/>
        <v/>
      </c>
    </row>
    <row r="1217" spans="12:14" x14ac:dyDescent="0.25">
      <c r="L1217" s="22" t="str">
        <f>TRIM(RIGHT(SUBSTITUTE(Reference!CO1217,"\",REPT(" ",100)),100))</f>
        <v/>
      </c>
      <c r="M1217" s="22" t="str">
        <f t="shared" si="37"/>
        <v/>
      </c>
      <c r="N1217" s="4" t="str">
        <f t="shared" si="36"/>
        <v/>
      </c>
    </row>
    <row r="1218" spans="12:14" x14ac:dyDescent="0.25">
      <c r="L1218" s="22" t="str">
        <f>TRIM(RIGHT(SUBSTITUTE(Reference!CO1218,"\",REPT(" ",100)),100))</f>
        <v/>
      </c>
      <c r="M1218" s="22" t="str">
        <f t="shared" si="37"/>
        <v/>
      </c>
      <c r="N1218" s="4" t="str">
        <f t="shared" si="36"/>
        <v/>
      </c>
    </row>
    <row r="1219" spans="12:14" x14ac:dyDescent="0.25">
      <c r="L1219" s="22" t="str">
        <f>TRIM(RIGHT(SUBSTITUTE(Reference!CO1219,"\",REPT(" ",100)),100))</f>
        <v/>
      </c>
      <c r="M1219" s="22" t="str">
        <f t="shared" si="37"/>
        <v/>
      </c>
      <c r="N1219" s="4" t="str">
        <f t="shared" si="36"/>
        <v/>
      </c>
    </row>
    <row r="1220" spans="12:14" x14ac:dyDescent="0.25">
      <c r="L1220" s="22" t="str">
        <f>TRIM(RIGHT(SUBSTITUTE(Reference!CO1220,"\",REPT(" ",100)),100))</f>
        <v/>
      </c>
      <c r="M1220" s="22" t="str">
        <f t="shared" si="37"/>
        <v/>
      </c>
      <c r="N1220" s="4" t="str">
        <f t="shared" ref="N1220:N1283" si="38">IF(LEFT(RIGHT(M1220,2),1)&lt;&gt;"/",RIGHT(M1220,6),INDEX(CandidateFileArray,MATCH(RIGHT(M1220,8),CandidateFileList,0),2))</f>
        <v/>
      </c>
    </row>
    <row r="1221" spans="12:14" x14ac:dyDescent="0.25">
      <c r="L1221" s="22" t="str">
        <f>TRIM(RIGHT(SUBSTITUTE(Reference!CO1221,"\",REPT(" ",100)),100))</f>
        <v/>
      </c>
      <c r="M1221" s="22" t="str">
        <f t="shared" ref="M1221:M1284" si="39">TRIM(LEFT(SUBSTITUTE(L1221,".",REPT(" ",100)),100))</f>
        <v/>
      </c>
      <c r="N1221" s="4" t="str">
        <f t="shared" si="38"/>
        <v/>
      </c>
    </row>
    <row r="1222" spans="12:14" x14ac:dyDescent="0.25">
      <c r="L1222" s="22" t="str">
        <f>TRIM(RIGHT(SUBSTITUTE(Reference!CO1222,"\",REPT(" ",100)),100))</f>
        <v/>
      </c>
      <c r="M1222" s="22" t="str">
        <f t="shared" si="39"/>
        <v/>
      </c>
      <c r="N1222" s="4" t="str">
        <f t="shared" si="38"/>
        <v/>
      </c>
    </row>
    <row r="1223" spans="12:14" x14ac:dyDescent="0.25">
      <c r="L1223" s="22" t="str">
        <f>TRIM(RIGHT(SUBSTITUTE(Reference!CO1223,"\",REPT(" ",100)),100))</f>
        <v/>
      </c>
      <c r="M1223" s="22" t="str">
        <f t="shared" si="39"/>
        <v/>
      </c>
      <c r="N1223" s="4" t="str">
        <f t="shared" si="38"/>
        <v/>
      </c>
    </row>
    <row r="1224" spans="12:14" x14ac:dyDescent="0.25">
      <c r="L1224" s="22" t="str">
        <f>TRIM(RIGHT(SUBSTITUTE(Reference!CO1224,"\",REPT(" ",100)),100))</f>
        <v/>
      </c>
      <c r="M1224" s="22" t="str">
        <f t="shared" si="39"/>
        <v/>
      </c>
      <c r="N1224" s="4" t="str">
        <f t="shared" si="38"/>
        <v/>
      </c>
    </row>
    <row r="1225" spans="12:14" x14ac:dyDescent="0.25">
      <c r="L1225" s="22" t="str">
        <f>TRIM(RIGHT(SUBSTITUTE(Reference!CO1225,"\",REPT(" ",100)),100))</f>
        <v/>
      </c>
      <c r="M1225" s="22" t="str">
        <f t="shared" si="39"/>
        <v/>
      </c>
      <c r="N1225" s="4" t="str">
        <f t="shared" si="38"/>
        <v/>
      </c>
    </row>
    <row r="1226" spans="12:14" x14ac:dyDescent="0.25">
      <c r="L1226" s="22" t="str">
        <f>TRIM(RIGHT(SUBSTITUTE(Reference!CO1226,"\",REPT(" ",100)),100))</f>
        <v/>
      </c>
      <c r="M1226" s="22" t="str">
        <f t="shared" si="39"/>
        <v/>
      </c>
      <c r="N1226" s="4" t="str">
        <f t="shared" si="38"/>
        <v/>
      </c>
    </row>
    <row r="1227" spans="12:14" x14ac:dyDescent="0.25">
      <c r="L1227" s="22" t="str">
        <f>TRIM(RIGHT(SUBSTITUTE(Reference!CO1227,"\",REPT(" ",100)),100))</f>
        <v/>
      </c>
      <c r="M1227" s="22" t="str">
        <f t="shared" si="39"/>
        <v/>
      </c>
      <c r="N1227" s="4" t="str">
        <f t="shared" si="38"/>
        <v/>
      </c>
    </row>
    <row r="1228" spans="12:14" x14ac:dyDescent="0.25">
      <c r="L1228" s="22" t="str">
        <f>TRIM(RIGHT(SUBSTITUTE(Reference!CO1228,"\",REPT(" ",100)),100))</f>
        <v/>
      </c>
      <c r="M1228" s="22" t="str">
        <f t="shared" si="39"/>
        <v/>
      </c>
      <c r="N1228" s="4" t="str">
        <f t="shared" si="38"/>
        <v/>
      </c>
    </row>
    <row r="1229" spans="12:14" x14ac:dyDescent="0.25">
      <c r="L1229" s="22" t="str">
        <f>TRIM(RIGHT(SUBSTITUTE(Reference!CO1229,"\",REPT(" ",100)),100))</f>
        <v/>
      </c>
      <c r="M1229" s="22" t="str">
        <f t="shared" si="39"/>
        <v/>
      </c>
      <c r="N1229" s="4" t="str">
        <f t="shared" si="38"/>
        <v/>
      </c>
    </row>
    <row r="1230" spans="12:14" x14ac:dyDescent="0.25">
      <c r="L1230" s="22" t="str">
        <f>TRIM(RIGHT(SUBSTITUTE(Reference!CO1230,"\",REPT(" ",100)),100))</f>
        <v/>
      </c>
      <c r="M1230" s="22" t="str">
        <f t="shared" si="39"/>
        <v/>
      </c>
      <c r="N1230" s="4" t="str">
        <f t="shared" si="38"/>
        <v/>
      </c>
    </row>
    <row r="1231" spans="12:14" x14ac:dyDescent="0.25">
      <c r="L1231" s="22" t="str">
        <f>TRIM(RIGHT(SUBSTITUTE(Reference!CO1231,"\",REPT(" ",100)),100))</f>
        <v/>
      </c>
      <c r="M1231" s="22" t="str">
        <f t="shared" si="39"/>
        <v/>
      </c>
      <c r="N1231" s="4" t="str">
        <f t="shared" si="38"/>
        <v/>
      </c>
    </row>
    <row r="1232" spans="12:14" x14ac:dyDescent="0.25">
      <c r="L1232" s="22" t="str">
        <f>TRIM(RIGHT(SUBSTITUTE(Reference!CO1232,"\",REPT(" ",100)),100))</f>
        <v/>
      </c>
      <c r="M1232" s="22" t="str">
        <f t="shared" si="39"/>
        <v/>
      </c>
      <c r="N1232" s="4" t="str">
        <f t="shared" si="38"/>
        <v/>
      </c>
    </row>
    <row r="1233" spans="12:14" x14ac:dyDescent="0.25">
      <c r="L1233" s="22" t="str">
        <f>TRIM(RIGHT(SUBSTITUTE(Reference!CO1233,"\",REPT(" ",100)),100))</f>
        <v/>
      </c>
      <c r="M1233" s="22" t="str">
        <f t="shared" si="39"/>
        <v/>
      </c>
      <c r="N1233" s="4" t="str">
        <f t="shared" si="38"/>
        <v/>
      </c>
    </row>
    <row r="1234" spans="12:14" x14ac:dyDescent="0.25">
      <c r="L1234" s="22" t="str">
        <f>TRIM(RIGHT(SUBSTITUTE(Reference!CO1234,"\",REPT(" ",100)),100))</f>
        <v/>
      </c>
      <c r="M1234" s="22" t="str">
        <f t="shared" si="39"/>
        <v/>
      </c>
      <c r="N1234" s="4" t="str">
        <f t="shared" si="38"/>
        <v/>
      </c>
    </row>
    <row r="1235" spans="12:14" x14ac:dyDescent="0.25">
      <c r="L1235" s="22" t="str">
        <f>TRIM(RIGHT(SUBSTITUTE(Reference!CO1235,"\",REPT(" ",100)),100))</f>
        <v/>
      </c>
      <c r="M1235" s="22" t="str">
        <f t="shared" si="39"/>
        <v/>
      </c>
      <c r="N1235" s="4" t="str">
        <f t="shared" si="38"/>
        <v/>
      </c>
    </row>
    <row r="1236" spans="12:14" x14ac:dyDescent="0.25">
      <c r="L1236" s="22" t="str">
        <f>TRIM(RIGHT(SUBSTITUTE(Reference!CO1236,"\",REPT(" ",100)),100))</f>
        <v/>
      </c>
      <c r="M1236" s="22" t="str">
        <f t="shared" si="39"/>
        <v/>
      </c>
      <c r="N1236" s="4" t="str">
        <f t="shared" si="38"/>
        <v/>
      </c>
    </row>
    <row r="1237" spans="12:14" x14ac:dyDescent="0.25">
      <c r="L1237" s="22" t="str">
        <f>TRIM(RIGHT(SUBSTITUTE(Reference!CO1237,"\",REPT(" ",100)),100))</f>
        <v/>
      </c>
      <c r="M1237" s="22" t="str">
        <f t="shared" si="39"/>
        <v/>
      </c>
      <c r="N1237" s="4" t="str">
        <f t="shared" si="38"/>
        <v/>
      </c>
    </row>
    <row r="1238" spans="12:14" x14ac:dyDescent="0.25">
      <c r="L1238" s="22" t="str">
        <f>TRIM(RIGHT(SUBSTITUTE(Reference!CO1238,"\",REPT(" ",100)),100))</f>
        <v/>
      </c>
      <c r="M1238" s="22" t="str">
        <f t="shared" si="39"/>
        <v/>
      </c>
      <c r="N1238" s="4" t="str">
        <f t="shared" si="38"/>
        <v/>
      </c>
    </row>
    <row r="1239" spans="12:14" x14ac:dyDescent="0.25">
      <c r="L1239" s="22" t="str">
        <f>TRIM(RIGHT(SUBSTITUTE(Reference!CO1239,"\",REPT(" ",100)),100))</f>
        <v/>
      </c>
      <c r="M1239" s="22" t="str">
        <f t="shared" si="39"/>
        <v/>
      </c>
      <c r="N1239" s="4" t="str">
        <f t="shared" si="38"/>
        <v/>
      </c>
    </row>
    <row r="1240" spans="12:14" x14ac:dyDescent="0.25">
      <c r="L1240" s="22" t="str">
        <f>TRIM(RIGHT(SUBSTITUTE(Reference!CO1240,"\",REPT(" ",100)),100))</f>
        <v/>
      </c>
      <c r="M1240" s="22" t="str">
        <f t="shared" si="39"/>
        <v/>
      </c>
      <c r="N1240" s="4" t="str">
        <f t="shared" si="38"/>
        <v/>
      </c>
    </row>
    <row r="1241" spans="12:14" x14ac:dyDescent="0.25">
      <c r="L1241" s="22" t="str">
        <f>TRIM(RIGHT(SUBSTITUTE(Reference!CO1241,"\",REPT(" ",100)),100))</f>
        <v/>
      </c>
      <c r="M1241" s="22" t="str">
        <f t="shared" si="39"/>
        <v/>
      </c>
      <c r="N1241" s="4" t="str">
        <f t="shared" si="38"/>
        <v/>
      </c>
    </row>
    <row r="1242" spans="12:14" x14ac:dyDescent="0.25">
      <c r="L1242" s="22" t="str">
        <f>TRIM(RIGHT(SUBSTITUTE(Reference!CO1242,"\",REPT(" ",100)),100))</f>
        <v/>
      </c>
      <c r="M1242" s="22" t="str">
        <f t="shared" si="39"/>
        <v/>
      </c>
      <c r="N1242" s="4" t="str">
        <f t="shared" si="38"/>
        <v/>
      </c>
    </row>
    <row r="1243" spans="12:14" x14ac:dyDescent="0.25">
      <c r="L1243" s="22" t="str">
        <f>TRIM(RIGHT(SUBSTITUTE(Reference!CO1243,"\",REPT(" ",100)),100))</f>
        <v/>
      </c>
      <c r="M1243" s="22" t="str">
        <f t="shared" si="39"/>
        <v/>
      </c>
      <c r="N1243" s="4" t="str">
        <f t="shared" si="38"/>
        <v/>
      </c>
    </row>
    <row r="1244" spans="12:14" x14ac:dyDescent="0.25">
      <c r="L1244" s="22" t="str">
        <f>TRIM(RIGHT(SUBSTITUTE(Reference!CO1244,"\",REPT(" ",100)),100))</f>
        <v/>
      </c>
      <c r="M1244" s="22" t="str">
        <f t="shared" si="39"/>
        <v/>
      </c>
      <c r="N1244" s="4" t="str">
        <f t="shared" si="38"/>
        <v/>
      </c>
    </row>
    <row r="1245" spans="12:14" x14ac:dyDescent="0.25">
      <c r="L1245" s="22" t="str">
        <f>TRIM(RIGHT(SUBSTITUTE(Reference!CO1245,"\",REPT(" ",100)),100))</f>
        <v/>
      </c>
      <c r="M1245" s="22" t="str">
        <f t="shared" si="39"/>
        <v/>
      </c>
      <c r="N1245" s="4" t="str">
        <f t="shared" si="38"/>
        <v/>
      </c>
    </row>
    <row r="1246" spans="12:14" x14ac:dyDescent="0.25">
      <c r="L1246" s="22" t="str">
        <f>TRIM(RIGHT(SUBSTITUTE(Reference!CO1246,"\",REPT(" ",100)),100))</f>
        <v/>
      </c>
      <c r="M1246" s="22" t="str">
        <f t="shared" si="39"/>
        <v/>
      </c>
      <c r="N1246" s="4" t="str">
        <f t="shared" si="38"/>
        <v/>
      </c>
    </row>
    <row r="1247" spans="12:14" x14ac:dyDescent="0.25">
      <c r="L1247" s="22" t="str">
        <f>TRIM(RIGHT(SUBSTITUTE(Reference!CO1247,"\",REPT(" ",100)),100))</f>
        <v/>
      </c>
      <c r="M1247" s="22" t="str">
        <f t="shared" si="39"/>
        <v/>
      </c>
      <c r="N1247" s="4" t="str">
        <f t="shared" si="38"/>
        <v/>
      </c>
    </row>
    <row r="1248" spans="12:14" x14ac:dyDescent="0.25">
      <c r="L1248" s="22" t="str">
        <f>TRIM(RIGHT(SUBSTITUTE(Reference!CO1248,"\",REPT(" ",100)),100))</f>
        <v/>
      </c>
      <c r="M1248" s="22" t="str">
        <f t="shared" si="39"/>
        <v/>
      </c>
      <c r="N1248" s="4" t="str">
        <f t="shared" si="38"/>
        <v/>
      </c>
    </row>
    <row r="1249" spans="12:14" x14ac:dyDescent="0.25">
      <c r="L1249" s="22" t="str">
        <f>TRIM(RIGHT(SUBSTITUTE(Reference!CO1249,"\",REPT(" ",100)),100))</f>
        <v/>
      </c>
      <c r="M1249" s="22" t="str">
        <f t="shared" si="39"/>
        <v/>
      </c>
      <c r="N1249" s="4" t="str">
        <f t="shared" si="38"/>
        <v/>
      </c>
    </row>
    <row r="1250" spans="12:14" x14ac:dyDescent="0.25">
      <c r="L1250" s="22" t="str">
        <f>TRIM(RIGHT(SUBSTITUTE(Reference!CO1250,"\",REPT(" ",100)),100))</f>
        <v/>
      </c>
      <c r="M1250" s="22" t="str">
        <f t="shared" si="39"/>
        <v/>
      </c>
      <c r="N1250" s="4" t="str">
        <f t="shared" si="38"/>
        <v/>
      </c>
    </row>
    <row r="1251" spans="12:14" x14ac:dyDescent="0.25">
      <c r="L1251" s="22" t="str">
        <f>TRIM(RIGHT(SUBSTITUTE(Reference!CO1251,"\",REPT(" ",100)),100))</f>
        <v/>
      </c>
      <c r="M1251" s="22" t="str">
        <f t="shared" si="39"/>
        <v/>
      </c>
      <c r="N1251" s="4" t="str">
        <f t="shared" si="38"/>
        <v/>
      </c>
    </row>
    <row r="1252" spans="12:14" x14ac:dyDescent="0.25">
      <c r="L1252" s="22" t="str">
        <f>TRIM(RIGHT(SUBSTITUTE(Reference!CO1252,"\",REPT(" ",100)),100))</f>
        <v/>
      </c>
      <c r="M1252" s="22" t="str">
        <f t="shared" si="39"/>
        <v/>
      </c>
      <c r="N1252" s="4" t="str">
        <f t="shared" si="38"/>
        <v/>
      </c>
    </row>
    <row r="1253" spans="12:14" x14ac:dyDescent="0.25">
      <c r="L1253" s="22" t="str">
        <f>TRIM(RIGHT(SUBSTITUTE(Reference!CO1253,"\",REPT(" ",100)),100))</f>
        <v/>
      </c>
      <c r="M1253" s="22" t="str">
        <f t="shared" si="39"/>
        <v/>
      </c>
      <c r="N1253" s="4" t="str">
        <f t="shared" si="38"/>
        <v/>
      </c>
    </row>
    <row r="1254" spans="12:14" x14ac:dyDescent="0.25">
      <c r="L1254" s="22" t="str">
        <f>TRIM(RIGHT(SUBSTITUTE(Reference!CO1254,"\",REPT(" ",100)),100))</f>
        <v/>
      </c>
      <c r="M1254" s="22" t="str">
        <f t="shared" si="39"/>
        <v/>
      </c>
      <c r="N1254" s="4" t="str">
        <f t="shared" si="38"/>
        <v/>
      </c>
    </row>
    <row r="1255" spans="12:14" x14ac:dyDescent="0.25">
      <c r="L1255" s="22" t="str">
        <f>TRIM(RIGHT(SUBSTITUTE(Reference!CO1255,"\",REPT(" ",100)),100))</f>
        <v/>
      </c>
      <c r="M1255" s="22" t="str">
        <f t="shared" si="39"/>
        <v/>
      </c>
      <c r="N1255" s="4" t="str">
        <f t="shared" si="38"/>
        <v/>
      </c>
    </row>
    <row r="1256" spans="12:14" x14ac:dyDescent="0.25">
      <c r="L1256" s="22" t="str">
        <f>TRIM(RIGHT(SUBSTITUTE(Reference!CO1256,"\",REPT(" ",100)),100))</f>
        <v/>
      </c>
      <c r="M1256" s="22" t="str">
        <f t="shared" si="39"/>
        <v/>
      </c>
      <c r="N1256" s="4" t="str">
        <f t="shared" si="38"/>
        <v/>
      </c>
    </row>
    <row r="1257" spans="12:14" x14ac:dyDescent="0.25">
      <c r="L1257" s="22" t="str">
        <f>TRIM(RIGHT(SUBSTITUTE(Reference!CO1257,"\",REPT(" ",100)),100))</f>
        <v/>
      </c>
      <c r="M1257" s="22" t="str">
        <f t="shared" si="39"/>
        <v/>
      </c>
      <c r="N1257" s="4" t="str">
        <f t="shared" si="38"/>
        <v/>
      </c>
    </row>
    <row r="1258" spans="12:14" x14ac:dyDescent="0.25">
      <c r="L1258" s="22" t="str">
        <f>TRIM(RIGHT(SUBSTITUTE(Reference!CO1258,"\",REPT(" ",100)),100))</f>
        <v/>
      </c>
      <c r="M1258" s="22" t="str">
        <f t="shared" si="39"/>
        <v/>
      </c>
      <c r="N1258" s="4" t="str">
        <f t="shared" si="38"/>
        <v/>
      </c>
    </row>
    <row r="1259" spans="12:14" x14ac:dyDescent="0.25">
      <c r="L1259" s="22" t="str">
        <f>TRIM(RIGHT(SUBSTITUTE(Reference!CO1259,"\",REPT(" ",100)),100))</f>
        <v/>
      </c>
      <c r="M1259" s="22" t="str">
        <f t="shared" si="39"/>
        <v/>
      </c>
      <c r="N1259" s="4" t="str">
        <f t="shared" si="38"/>
        <v/>
      </c>
    </row>
    <row r="1260" spans="12:14" x14ac:dyDescent="0.25">
      <c r="L1260" s="22" t="str">
        <f>TRIM(RIGHT(SUBSTITUTE(Reference!CO1260,"\",REPT(" ",100)),100))</f>
        <v/>
      </c>
      <c r="M1260" s="22" t="str">
        <f t="shared" si="39"/>
        <v/>
      </c>
      <c r="N1260" s="4" t="str">
        <f t="shared" si="38"/>
        <v/>
      </c>
    </row>
    <row r="1261" spans="12:14" x14ac:dyDescent="0.25">
      <c r="L1261" s="22" t="str">
        <f>TRIM(RIGHT(SUBSTITUTE(Reference!CO1261,"\",REPT(" ",100)),100))</f>
        <v/>
      </c>
      <c r="M1261" s="22" t="str">
        <f t="shared" si="39"/>
        <v/>
      </c>
      <c r="N1261" s="4" t="str">
        <f t="shared" si="38"/>
        <v/>
      </c>
    </row>
    <row r="1262" spans="12:14" x14ac:dyDescent="0.25">
      <c r="L1262" s="22" t="str">
        <f>TRIM(RIGHT(SUBSTITUTE(Reference!CO1262,"\",REPT(" ",100)),100))</f>
        <v/>
      </c>
      <c r="M1262" s="22" t="str">
        <f t="shared" si="39"/>
        <v/>
      </c>
      <c r="N1262" s="4" t="str">
        <f t="shared" si="38"/>
        <v/>
      </c>
    </row>
    <row r="1263" spans="12:14" x14ac:dyDescent="0.25">
      <c r="L1263" s="22" t="str">
        <f>TRIM(RIGHT(SUBSTITUTE(Reference!CO1263,"\",REPT(" ",100)),100))</f>
        <v/>
      </c>
      <c r="M1263" s="22" t="str">
        <f t="shared" si="39"/>
        <v/>
      </c>
      <c r="N1263" s="4" t="str">
        <f t="shared" si="38"/>
        <v/>
      </c>
    </row>
    <row r="1264" spans="12:14" x14ac:dyDescent="0.25">
      <c r="L1264" s="22" t="str">
        <f>TRIM(RIGHT(SUBSTITUTE(Reference!CO1264,"\",REPT(" ",100)),100))</f>
        <v/>
      </c>
      <c r="M1264" s="22" t="str">
        <f t="shared" si="39"/>
        <v/>
      </c>
      <c r="N1264" s="4" t="str">
        <f t="shared" si="38"/>
        <v/>
      </c>
    </row>
    <row r="1265" spans="12:14" x14ac:dyDescent="0.25">
      <c r="L1265" s="22" t="str">
        <f>TRIM(RIGHT(SUBSTITUTE(Reference!CO1265,"\",REPT(" ",100)),100))</f>
        <v/>
      </c>
      <c r="M1265" s="22" t="str">
        <f t="shared" si="39"/>
        <v/>
      </c>
      <c r="N1265" s="4" t="str">
        <f t="shared" si="38"/>
        <v/>
      </c>
    </row>
    <row r="1266" spans="12:14" x14ac:dyDescent="0.25">
      <c r="L1266" s="22" t="str">
        <f>TRIM(RIGHT(SUBSTITUTE(Reference!CO1266,"\",REPT(" ",100)),100))</f>
        <v/>
      </c>
      <c r="M1266" s="22" t="str">
        <f t="shared" si="39"/>
        <v/>
      </c>
      <c r="N1266" s="4" t="str">
        <f t="shared" si="38"/>
        <v/>
      </c>
    </row>
    <row r="1267" spans="12:14" x14ac:dyDescent="0.25">
      <c r="L1267" s="22" t="str">
        <f>TRIM(RIGHT(SUBSTITUTE(Reference!CO1267,"\",REPT(" ",100)),100))</f>
        <v/>
      </c>
      <c r="M1267" s="22" t="str">
        <f t="shared" si="39"/>
        <v/>
      </c>
      <c r="N1267" s="4" t="str">
        <f t="shared" si="38"/>
        <v/>
      </c>
    </row>
    <row r="1268" spans="12:14" x14ac:dyDescent="0.25">
      <c r="L1268" s="22" t="str">
        <f>TRIM(RIGHT(SUBSTITUTE(Reference!CO1268,"\",REPT(" ",100)),100))</f>
        <v/>
      </c>
      <c r="M1268" s="22" t="str">
        <f t="shared" si="39"/>
        <v/>
      </c>
      <c r="N1268" s="4" t="str">
        <f t="shared" si="38"/>
        <v/>
      </c>
    </row>
    <row r="1269" spans="12:14" x14ac:dyDescent="0.25">
      <c r="L1269" s="22" t="str">
        <f>TRIM(RIGHT(SUBSTITUTE(Reference!CO1269,"\",REPT(" ",100)),100))</f>
        <v/>
      </c>
      <c r="M1269" s="22" t="str">
        <f t="shared" si="39"/>
        <v/>
      </c>
      <c r="N1269" s="4" t="str">
        <f t="shared" si="38"/>
        <v/>
      </c>
    </row>
    <row r="1270" spans="12:14" x14ac:dyDescent="0.25">
      <c r="L1270" s="22" t="str">
        <f>TRIM(RIGHT(SUBSTITUTE(Reference!CO1270,"\",REPT(" ",100)),100))</f>
        <v/>
      </c>
      <c r="M1270" s="22" t="str">
        <f t="shared" si="39"/>
        <v/>
      </c>
      <c r="N1270" s="4" t="str">
        <f t="shared" si="38"/>
        <v/>
      </c>
    </row>
    <row r="1271" spans="12:14" x14ac:dyDescent="0.25">
      <c r="L1271" s="22" t="str">
        <f>TRIM(RIGHT(SUBSTITUTE(Reference!CO1271,"\",REPT(" ",100)),100))</f>
        <v/>
      </c>
      <c r="M1271" s="22" t="str">
        <f t="shared" si="39"/>
        <v/>
      </c>
      <c r="N1271" s="4" t="str">
        <f t="shared" si="38"/>
        <v/>
      </c>
    </row>
    <row r="1272" spans="12:14" x14ac:dyDescent="0.25">
      <c r="L1272" s="22" t="str">
        <f>TRIM(RIGHT(SUBSTITUTE(Reference!CO1272,"\",REPT(" ",100)),100))</f>
        <v/>
      </c>
      <c r="M1272" s="22" t="str">
        <f t="shared" si="39"/>
        <v/>
      </c>
      <c r="N1272" s="4" t="str">
        <f t="shared" si="38"/>
        <v/>
      </c>
    </row>
    <row r="1273" spans="12:14" x14ac:dyDescent="0.25">
      <c r="L1273" s="22" t="str">
        <f>TRIM(RIGHT(SUBSTITUTE(Reference!CO1273,"\",REPT(" ",100)),100))</f>
        <v/>
      </c>
      <c r="M1273" s="22" t="str">
        <f t="shared" si="39"/>
        <v/>
      </c>
      <c r="N1273" s="4" t="str">
        <f t="shared" si="38"/>
        <v/>
      </c>
    </row>
    <row r="1274" spans="12:14" x14ac:dyDescent="0.25">
      <c r="L1274" s="22" t="str">
        <f>TRIM(RIGHT(SUBSTITUTE(Reference!CO1274,"\",REPT(" ",100)),100))</f>
        <v/>
      </c>
      <c r="M1274" s="22" t="str">
        <f t="shared" si="39"/>
        <v/>
      </c>
      <c r="N1274" s="4" t="str">
        <f t="shared" si="38"/>
        <v/>
      </c>
    </row>
    <row r="1275" spans="12:14" x14ac:dyDescent="0.25">
      <c r="L1275" s="22" t="str">
        <f>TRIM(RIGHT(SUBSTITUTE(Reference!CO1275,"\",REPT(" ",100)),100))</f>
        <v/>
      </c>
      <c r="M1275" s="22" t="str">
        <f t="shared" si="39"/>
        <v/>
      </c>
      <c r="N1275" s="4" t="str">
        <f t="shared" si="38"/>
        <v/>
      </c>
    </row>
    <row r="1276" spans="12:14" x14ac:dyDescent="0.25">
      <c r="L1276" s="22" t="str">
        <f>TRIM(RIGHT(SUBSTITUTE(Reference!CO1276,"\",REPT(" ",100)),100))</f>
        <v/>
      </c>
      <c r="M1276" s="22" t="str">
        <f t="shared" si="39"/>
        <v/>
      </c>
      <c r="N1276" s="4" t="str">
        <f t="shared" si="38"/>
        <v/>
      </c>
    </row>
    <row r="1277" spans="12:14" x14ac:dyDescent="0.25">
      <c r="L1277" s="22" t="str">
        <f>TRIM(RIGHT(SUBSTITUTE(Reference!CO1277,"\",REPT(" ",100)),100))</f>
        <v/>
      </c>
      <c r="M1277" s="22" t="str">
        <f t="shared" si="39"/>
        <v/>
      </c>
      <c r="N1277" s="4" t="str">
        <f t="shared" si="38"/>
        <v/>
      </c>
    </row>
    <row r="1278" spans="12:14" x14ac:dyDescent="0.25">
      <c r="L1278" s="22" t="str">
        <f>TRIM(RIGHT(SUBSTITUTE(Reference!CO1278,"\",REPT(" ",100)),100))</f>
        <v/>
      </c>
      <c r="M1278" s="22" t="str">
        <f t="shared" si="39"/>
        <v/>
      </c>
      <c r="N1278" s="4" t="str">
        <f t="shared" si="38"/>
        <v/>
      </c>
    </row>
    <row r="1279" spans="12:14" x14ac:dyDescent="0.25">
      <c r="L1279" s="22" t="str">
        <f>TRIM(RIGHT(SUBSTITUTE(Reference!CO1279,"\",REPT(" ",100)),100))</f>
        <v/>
      </c>
      <c r="M1279" s="22" t="str">
        <f t="shared" si="39"/>
        <v/>
      </c>
      <c r="N1279" s="4" t="str">
        <f t="shared" si="38"/>
        <v/>
      </c>
    </row>
    <row r="1280" spans="12:14" x14ac:dyDescent="0.25">
      <c r="L1280" s="22" t="str">
        <f>TRIM(RIGHT(SUBSTITUTE(Reference!CO1280,"\",REPT(" ",100)),100))</f>
        <v/>
      </c>
      <c r="M1280" s="22" t="str">
        <f t="shared" si="39"/>
        <v/>
      </c>
      <c r="N1280" s="4" t="str">
        <f t="shared" si="38"/>
        <v/>
      </c>
    </row>
    <row r="1281" spans="12:14" x14ac:dyDescent="0.25">
      <c r="L1281" s="22" t="str">
        <f>TRIM(RIGHT(SUBSTITUTE(Reference!CO1281,"\",REPT(" ",100)),100))</f>
        <v/>
      </c>
      <c r="M1281" s="22" t="str">
        <f t="shared" si="39"/>
        <v/>
      </c>
      <c r="N1281" s="4" t="str">
        <f t="shared" si="38"/>
        <v/>
      </c>
    </row>
    <row r="1282" spans="12:14" x14ac:dyDescent="0.25">
      <c r="L1282" s="22" t="str">
        <f>TRIM(RIGHT(SUBSTITUTE(Reference!CO1282,"\",REPT(" ",100)),100))</f>
        <v/>
      </c>
      <c r="M1282" s="22" t="str">
        <f t="shared" si="39"/>
        <v/>
      </c>
      <c r="N1282" s="4" t="str">
        <f t="shared" si="38"/>
        <v/>
      </c>
    </row>
    <row r="1283" spans="12:14" x14ac:dyDescent="0.25">
      <c r="L1283" s="22" t="str">
        <f>TRIM(RIGHT(SUBSTITUTE(Reference!CO1283,"\",REPT(" ",100)),100))</f>
        <v/>
      </c>
      <c r="M1283" s="22" t="str">
        <f t="shared" si="39"/>
        <v/>
      </c>
      <c r="N1283" s="4" t="str">
        <f t="shared" si="38"/>
        <v/>
      </c>
    </row>
    <row r="1284" spans="12:14" x14ac:dyDescent="0.25">
      <c r="L1284" s="22" t="str">
        <f>TRIM(RIGHT(SUBSTITUTE(Reference!CO1284,"\",REPT(" ",100)),100))</f>
        <v/>
      </c>
      <c r="M1284" s="22" t="str">
        <f t="shared" si="39"/>
        <v/>
      </c>
      <c r="N1284" s="4" t="str">
        <f t="shared" ref="N1284:N1310" si="40">IF(LEFT(RIGHT(M1284,2),1)&lt;&gt;"/",RIGHT(M1284,6),INDEX(CandidateFileArray,MATCH(RIGHT(M1284,8),CandidateFileList,0),2))</f>
        <v/>
      </c>
    </row>
    <row r="1285" spans="12:14" x14ac:dyDescent="0.25">
      <c r="L1285" s="22" t="str">
        <f>TRIM(RIGHT(SUBSTITUTE(Reference!CO1285,"\",REPT(" ",100)),100))</f>
        <v/>
      </c>
      <c r="M1285" s="22" t="str">
        <f t="shared" ref="M1285:M1310" si="41">TRIM(LEFT(SUBSTITUTE(L1285,".",REPT(" ",100)),100))</f>
        <v/>
      </c>
      <c r="N1285" s="4" t="str">
        <f t="shared" si="40"/>
        <v/>
      </c>
    </row>
    <row r="1286" spans="12:14" x14ac:dyDescent="0.25">
      <c r="L1286" s="22" t="str">
        <f>TRIM(RIGHT(SUBSTITUTE(Reference!CO1286,"\",REPT(" ",100)),100))</f>
        <v/>
      </c>
      <c r="M1286" s="22" t="str">
        <f t="shared" si="41"/>
        <v/>
      </c>
      <c r="N1286" s="4" t="str">
        <f t="shared" si="40"/>
        <v/>
      </c>
    </row>
    <row r="1287" spans="12:14" x14ac:dyDescent="0.25">
      <c r="L1287" s="22" t="str">
        <f>TRIM(RIGHT(SUBSTITUTE(Reference!CO1287,"\",REPT(" ",100)),100))</f>
        <v/>
      </c>
      <c r="M1287" s="22" t="str">
        <f t="shared" si="41"/>
        <v/>
      </c>
      <c r="N1287" s="4" t="str">
        <f t="shared" si="40"/>
        <v/>
      </c>
    </row>
    <row r="1288" spans="12:14" x14ac:dyDescent="0.25">
      <c r="L1288" s="22" t="str">
        <f>TRIM(RIGHT(SUBSTITUTE(Reference!CO1288,"\",REPT(" ",100)),100))</f>
        <v/>
      </c>
      <c r="M1288" s="22" t="str">
        <f t="shared" si="41"/>
        <v/>
      </c>
      <c r="N1288" s="4" t="str">
        <f t="shared" si="40"/>
        <v/>
      </c>
    </row>
    <row r="1289" spans="12:14" x14ac:dyDescent="0.25">
      <c r="L1289" s="22" t="str">
        <f>TRIM(RIGHT(SUBSTITUTE(Reference!CO1289,"\",REPT(" ",100)),100))</f>
        <v/>
      </c>
      <c r="M1289" s="22" t="str">
        <f t="shared" si="41"/>
        <v/>
      </c>
      <c r="N1289" s="4" t="str">
        <f t="shared" si="40"/>
        <v/>
      </c>
    </row>
    <row r="1290" spans="12:14" x14ac:dyDescent="0.25">
      <c r="L1290" s="22" t="str">
        <f>TRIM(RIGHT(SUBSTITUTE(Reference!CO1290,"\",REPT(" ",100)),100))</f>
        <v/>
      </c>
      <c r="M1290" s="22" t="str">
        <f t="shared" si="41"/>
        <v/>
      </c>
      <c r="N1290" s="4" t="str">
        <f t="shared" si="40"/>
        <v/>
      </c>
    </row>
    <row r="1291" spans="12:14" x14ac:dyDescent="0.25">
      <c r="L1291" s="22" t="str">
        <f>TRIM(RIGHT(SUBSTITUTE(Reference!CO1291,"\",REPT(" ",100)),100))</f>
        <v/>
      </c>
      <c r="M1291" s="22" t="str">
        <f t="shared" si="41"/>
        <v/>
      </c>
      <c r="N1291" s="4" t="str">
        <f t="shared" si="40"/>
        <v/>
      </c>
    </row>
    <row r="1292" spans="12:14" x14ac:dyDescent="0.25">
      <c r="L1292" s="22" t="str">
        <f>TRIM(RIGHT(SUBSTITUTE(Reference!CO1292,"\",REPT(" ",100)),100))</f>
        <v/>
      </c>
      <c r="M1292" s="22" t="str">
        <f t="shared" si="41"/>
        <v/>
      </c>
      <c r="N1292" s="4" t="str">
        <f t="shared" si="40"/>
        <v/>
      </c>
    </row>
    <row r="1293" spans="12:14" x14ac:dyDescent="0.25">
      <c r="L1293" s="22" t="str">
        <f>TRIM(RIGHT(SUBSTITUTE(Reference!CO1293,"\",REPT(" ",100)),100))</f>
        <v/>
      </c>
      <c r="M1293" s="22" t="str">
        <f t="shared" si="41"/>
        <v/>
      </c>
      <c r="N1293" s="4" t="str">
        <f t="shared" si="40"/>
        <v/>
      </c>
    </row>
    <row r="1294" spans="12:14" x14ac:dyDescent="0.25">
      <c r="L1294" s="22" t="str">
        <f>TRIM(RIGHT(SUBSTITUTE(Reference!CO1294,"\",REPT(" ",100)),100))</f>
        <v/>
      </c>
      <c r="M1294" s="22" t="str">
        <f t="shared" si="41"/>
        <v/>
      </c>
      <c r="N1294" s="4" t="str">
        <f t="shared" si="40"/>
        <v/>
      </c>
    </row>
    <row r="1295" spans="12:14" x14ac:dyDescent="0.25">
      <c r="L1295" s="22" t="str">
        <f>TRIM(RIGHT(SUBSTITUTE(Reference!CO1295,"\",REPT(" ",100)),100))</f>
        <v/>
      </c>
      <c r="M1295" s="22" t="str">
        <f t="shared" si="41"/>
        <v/>
      </c>
      <c r="N1295" s="4" t="str">
        <f t="shared" si="40"/>
        <v/>
      </c>
    </row>
    <row r="1296" spans="12:14" x14ac:dyDescent="0.25">
      <c r="L1296" s="22" t="str">
        <f>TRIM(RIGHT(SUBSTITUTE(Reference!CO1296,"\",REPT(" ",100)),100))</f>
        <v/>
      </c>
      <c r="M1296" s="22" t="str">
        <f t="shared" si="41"/>
        <v/>
      </c>
      <c r="N1296" s="4" t="str">
        <f t="shared" si="40"/>
        <v/>
      </c>
    </row>
    <row r="1297" spans="12:14" x14ac:dyDescent="0.25">
      <c r="L1297" s="22" t="str">
        <f>TRIM(RIGHT(SUBSTITUTE(Reference!CO1297,"\",REPT(" ",100)),100))</f>
        <v/>
      </c>
      <c r="M1297" s="22" t="str">
        <f t="shared" si="41"/>
        <v/>
      </c>
      <c r="N1297" s="4" t="str">
        <f t="shared" si="40"/>
        <v/>
      </c>
    </row>
    <row r="1298" spans="12:14" x14ac:dyDescent="0.25">
      <c r="L1298" s="22" t="str">
        <f>TRIM(RIGHT(SUBSTITUTE(Reference!CO1298,"\",REPT(" ",100)),100))</f>
        <v/>
      </c>
      <c r="M1298" s="22" t="str">
        <f t="shared" si="41"/>
        <v/>
      </c>
      <c r="N1298" s="4" t="str">
        <f t="shared" si="40"/>
        <v/>
      </c>
    </row>
    <row r="1299" spans="12:14" x14ac:dyDescent="0.25">
      <c r="L1299" s="22" t="str">
        <f>TRIM(RIGHT(SUBSTITUTE(Reference!CO1299,"\",REPT(" ",100)),100))</f>
        <v/>
      </c>
      <c r="M1299" s="22" t="str">
        <f t="shared" si="41"/>
        <v/>
      </c>
      <c r="N1299" s="4" t="str">
        <f t="shared" si="40"/>
        <v/>
      </c>
    </row>
    <row r="1300" spans="12:14" x14ac:dyDescent="0.25">
      <c r="L1300" s="22" t="str">
        <f>TRIM(RIGHT(SUBSTITUTE(Reference!CO1300,"\",REPT(" ",100)),100))</f>
        <v/>
      </c>
      <c r="M1300" s="22" t="str">
        <f t="shared" si="41"/>
        <v/>
      </c>
      <c r="N1300" s="4" t="str">
        <f t="shared" si="40"/>
        <v/>
      </c>
    </row>
    <row r="1301" spans="12:14" x14ac:dyDescent="0.25">
      <c r="L1301" s="22" t="str">
        <f>TRIM(RIGHT(SUBSTITUTE(Reference!CO1301,"\",REPT(" ",100)),100))</f>
        <v/>
      </c>
      <c r="M1301" s="22" t="str">
        <f t="shared" si="41"/>
        <v/>
      </c>
      <c r="N1301" s="4" t="str">
        <f t="shared" si="40"/>
        <v/>
      </c>
    </row>
    <row r="1302" spans="12:14" x14ac:dyDescent="0.25">
      <c r="L1302" s="22" t="str">
        <f>TRIM(RIGHT(SUBSTITUTE(Reference!CO1302,"\",REPT(" ",100)),100))</f>
        <v/>
      </c>
      <c r="M1302" s="22" t="str">
        <f t="shared" si="41"/>
        <v/>
      </c>
      <c r="N1302" s="4" t="str">
        <f t="shared" si="40"/>
        <v/>
      </c>
    </row>
    <row r="1303" spans="12:14" x14ac:dyDescent="0.25">
      <c r="L1303" s="22" t="str">
        <f>TRIM(RIGHT(SUBSTITUTE(Reference!CO1303,"\",REPT(" ",100)),100))</f>
        <v/>
      </c>
      <c r="M1303" s="22" t="str">
        <f t="shared" si="41"/>
        <v/>
      </c>
      <c r="N1303" s="4" t="str">
        <f t="shared" si="40"/>
        <v/>
      </c>
    </row>
    <row r="1304" spans="12:14" x14ac:dyDescent="0.25">
      <c r="L1304" s="22" t="str">
        <f>TRIM(RIGHT(SUBSTITUTE(Reference!CO1304,"\",REPT(" ",100)),100))</f>
        <v/>
      </c>
      <c r="M1304" s="22" t="str">
        <f t="shared" si="41"/>
        <v/>
      </c>
      <c r="N1304" s="4" t="str">
        <f t="shared" si="40"/>
        <v/>
      </c>
    </row>
    <row r="1305" spans="12:14" x14ac:dyDescent="0.25">
      <c r="L1305" s="22" t="str">
        <f>TRIM(RIGHT(SUBSTITUTE(Reference!CO1305,"\",REPT(" ",100)),100))</f>
        <v/>
      </c>
      <c r="M1305" s="22" t="str">
        <f t="shared" si="41"/>
        <v/>
      </c>
      <c r="N1305" s="4" t="str">
        <f t="shared" si="40"/>
        <v/>
      </c>
    </row>
    <row r="1306" spans="12:14" x14ac:dyDescent="0.25">
      <c r="L1306" s="22" t="str">
        <f>TRIM(RIGHT(SUBSTITUTE(Reference!CO1306,"\",REPT(" ",100)),100))</f>
        <v/>
      </c>
      <c r="M1306" s="22" t="str">
        <f t="shared" si="41"/>
        <v/>
      </c>
      <c r="N1306" s="4" t="str">
        <f t="shared" si="40"/>
        <v/>
      </c>
    </row>
    <row r="1307" spans="12:14" x14ac:dyDescent="0.25">
      <c r="L1307" s="22" t="str">
        <f>TRIM(RIGHT(SUBSTITUTE(Reference!CO1307,"\",REPT(" ",100)),100))</f>
        <v/>
      </c>
      <c r="M1307" s="22" t="str">
        <f t="shared" si="41"/>
        <v/>
      </c>
      <c r="N1307" s="4" t="str">
        <f t="shared" si="40"/>
        <v/>
      </c>
    </row>
    <row r="1308" spans="12:14" x14ac:dyDescent="0.25">
      <c r="L1308" s="22" t="str">
        <f>TRIM(RIGHT(SUBSTITUTE(Reference!CO1308,"\",REPT(" ",100)),100))</f>
        <v/>
      </c>
      <c r="M1308" s="22" t="str">
        <f t="shared" si="41"/>
        <v/>
      </c>
      <c r="N1308" s="4" t="str">
        <f t="shared" si="40"/>
        <v/>
      </c>
    </row>
    <row r="1309" spans="12:14" x14ac:dyDescent="0.25">
      <c r="L1309" s="22" t="str">
        <f>TRIM(RIGHT(SUBSTITUTE(Reference!CO1309,"\",REPT(" ",100)),100))</f>
        <v/>
      </c>
      <c r="M1309" s="22" t="str">
        <f t="shared" si="41"/>
        <v/>
      </c>
      <c r="N1309" s="4" t="str">
        <f t="shared" si="40"/>
        <v/>
      </c>
    </row>
    <row r="1310" spans="12:14" x14ac:dyDescent="0.25">
      <c r="L1310" s="22" t="str">
        <f>TRIM(RIGHT(SUBSTITUTE(Reference!CO1310,"\",REPT(" ",100)),100))</f>
        <v/>
      </c>
      <c r="M1310" s="22" t="str">
        <f t="shared" si="41"/>
        <v/>
      </c>
      <c r="N1310" s="4" t="str">
        <f t="shared" si="40"/>
        <v/>
      </c>
    </row>
    <row r="1311" spans="12:14" x14ac:dyDescent="0.25">
      <c r="L1311" s="4"/>
      <c r="M1311" s="4"/>
      <c r="N1311" s="4"/>
    </row>
    <row r="1312" spans="12:14" x14ac:dyDescent="0.25">
      <c r="L1312" s="4"/>
      <c r="M1312" s="4"/>
      <c r="N1312" s="4"/>
    </row>
    <row r="1313" spans="12:14" x14ac:dyDescent="0.25">
      <c r="L1313" s="4"/>
      <c r="M1313" s="4"/>
      <c r="N1313" s="4"/>
    </row>
    <row r="1314" spans="12:14" x14ac:dyDescent="0.25">
      <c r="L1314" s="4"/>
      <c r="M1314" s="4"/>
      <c r="N1314" s="4"/>
    </row>
    <row r="1315" spans="12:14" x14ac:dyDescent="0.25">
      <c r="L1315" s="4"/>
      <c r="M1315" s="4"/>
      <c r="N1315" s="4"/>
    </row>
    <row r="1316" spans="12:14" x14ac:dyDescent="0.25">
      <c r="L1316" s="4"/>
      <c r="M1316" s="4"/>
      <c r="N1316" s="4"/>
    </row>
    <row r="1317" spans="12:14" x14ac:dyDescent="0.25">
      <c r="L1317" s="4"/>
      <c r="M1317" s="4"/>
      <c r="N1317" s="4"/>
    </row>
    <row r="1318" spans="12:14" x14ac:dyDescent="0.25">
      <c r="L1318" s="4"/>
      <c r="M1318" s="4"/>
      <c r="N1318" s="4"/>
    </row>
    <row r="1319" spans="12:14" x14ac:dyDescent="0.25">
      <c r="L1319" s="4"/>
      <c r="M1319" s="4"/>
      <c r="N1319" s="4"/>
    </row>
    <row r="1320" spans="12:14" x14ac:dyDescent="0.25">
      <c r="L1320" s="4"/>
      <c r="M1320" s="4"/>
      <c r="N1320" s="4"/>
    </row>
    <row r="1321" spans="12:14" x14ac:dyDescent="0.25">
      <c r="L1321" s="4"/>
      <c r="M1321" s="4"/>
      <c r="N1321" s="4"/>
    </row>
    <row r="1322" spans="12:14" x14ac:dyDescent="0.25">
      <c r="L1322" s="4"/>
      <c r="M1322" s="4"/>
      <c r="N1322" s="4"/>
    </row>
    <row r="1323" spans="12:14" x14ac:dyDescent="0.25">
      <c r="L1323" s="4"/>
      <c r="M1323" s="4"/>
      <c r="N1323" s="4"/>
    </row>
    <row r="1324" spans="12:14" x14ac:dyDescent="0.25">
      <c r="L1324" s="4"/>
      <c r="M1324" s="4"/>
      <c r="N1324" s="4"/>
    </row>
    <row r="1325" spans="12:14" x14ac:dyDescent="0.25">
      <c r="L1325" s="4"/>
      <c r="M1325" s="4"/>
      <c r="N1325" s="4"/>
    </row>
    <row r="1326" spans="12:14" x14ac:dyDescent="0.25">
      <c r="L1326" s="4"/>
      <c r="M1326" s="4"/>
      <c r="N1326" s="4"/>
    </row>
    <row r="1327" spans="12:14" x14ac:dyDescent="0.25">
      <c r="L1327" s="4"/>
      <c r="M1327" s="4"/>
      <c r="N1327" s="4"/>
    </row>
    <row r="1328" spans="12:14" x14ac:dyDescent="0.25">
      <c r="L1328" s="4"/>
      <c r="M1328" s="4"/>
      <c r="N1328" s="4"/>
    </row>
    <row r="1329" spans="12:14" x14ac:dyDescent="0.25">
      <c r="L1329" s="4"/>
      <c r="M1329" s="4"/>
      <c r="N1329" s="4"/>
    </row>
    <row r="1330" spans="12:14" x14ac:dyDescent="0.25">
      <c r="L1330" s="4"/>
      <c r="M1330" s="4"/>
      <c r="N1330" s="4"/>
    </row>
    <row r="1331" spans="12:14" x14ac:dyDescent="0.25">
      <c r="L1331" s="4"/>
      <c r="M1331" s="4"/>
      <c r="N1331" s="4"/>
    </row>
    <row r="1332" spans="12:14" x14ac:dyDescent="0.25">
      <c r="L1332" s="4"/>
      <c r="M1332" s="4"/>
      <c r="N1332" s="4"/>
    </row>
    <row r="1333" spans="12:14" x14ac:dyDescent="0.25">
      <c r="L1333" s="4"/>
      <c r="M1333" s="4"/>
      <c r="N1333" s="4"/>
    </row>
    <row r="1334" spans="12:14" x14ac:dyDescent="0.25">
      <c r="L1334" s="4"/>
      <c r="M1334" s="4"/>
      <c r="N1334" s="4"/>
    </row>
    <row r="1335" spans="12:14" x14ac:dyDescent="0.25">
      <c r="L1335" s="4"/>
      <c r="M1335" s="4"/>
      <c r="N1335" s="4"/>
    </row>
    <row r="1336" spans="12:14" x14ac:dyDescent="0.25">
      <c r="L1336" s="4"/>
      <c r="M1336" s="4"/>
      <c r="N1336" s="4"/>
    </row>
    <row r="1337" spans="12:14" x14ac:dyDescent="0.25">
      <c r="L1337" s="4"/>
      <c r="M1337" s="4"/>
      <c r="N1337" s="4"/>
    </row>
    <row r="1338" spans="12:14" x14ac:dyDescent="0.25">
      <c r="L1338" s="4"/>
      <c r="M1338" s="4"/>
      <c r="N1338" s="4"/>
    </row>
    <row r="1339" spans="12:14" x14ac:dyDescent="0.25">
      <c r="L1339" s="4"/>
      <c r="M1339" s="4"/>
      <c r="N1339" s="4"/>
    </row>
    <row r="1340" spans="12:14" x14ac:dyDescent="0.25">
      <c r="L1340" s="4"/>
      <c r="M1340" s="4"/>
      <c r="N1340" s="4"/>
    </row>
    <row r="1341" spans="12:14" x14ac:dyDescent="0.25">
      <c r="L1341" s="4"/>
      <c r="M1341" s="4"/>
      <c r="N1341" s="4"/>
    </row>
    <row r="1342" spans="12:14" x14ac:dyDescent="0.25">
      <c r="L1342" s="4"/>
      <c r="M1342" s="4"/>
      <c r="N1342" s="4"/>
    </row>
    <row r="1343" spans="12:14" x14ac:dyDescent="0.25">
      <c r="L1343" s="4"/>
      <c r="M1343" s="4"/>
      <c r="N1343" s="4"/>
    </row>
    <row r="1344" spans="12:14" x14ac:dyDescent="0.25">
      <c r="L1344" s="4"/>
      <c r="M1344" s="4"/>
      <c r="N1344" s="4"/>
    </row>
    <row r="1345" spans="12:14" x14ac:dyDescent="0.25">
      <c r="L1345" s="4"/>
      <c r="M1345" s="4"/>
      <c r="N1345" s="4"/>
    </row>
    <row r="1346" spans="12:14" x14ac:dyDescent="0.25">
      <c r="L1346" s="4"/>
      <c r="M1346" s="4"/>
      <c r="N1346" s="4"/>
    </row>
    <row r="1347" spans="12:14" x14ac:dyDescent="0.25">
      <c r="L1347" s="4"/>
      <c r="M1347" s="4"/>
      <c r="N1347" s="4"/>
    </row>
    <row r="1348" spans="12:14" x14ac:dyDescent="0.25">
      <c r="L1348" s="4"/>
      <c r="M1348" s="4"/>
      <c r="N1348" s="4"/>
    </row>
    <row r="1349" spans="12:14" x14ac:dyDescent="0.25">
      <c r="L1349" s="4"/>
      <c r="M1349" s="4"/>
      <c r="N1349" s="4"/>
    </row>
    <row r="1350" spans="12:14" x14ac:dyDescent="0.25">
      <c r="L1350" s="4"/>
      <c r="M1350" s="4"/>
      <c r="N1350" s="4"/>
    </row>
    <row r="1351" spans="12:14" x14ac:dyDescent="0.25">
      <c r="L1351" s="4"/>
      <c r="M1351" s="4"/>
      <c r="N1351" s="4"/>
    </row>
    <row r="1352" spans="12:14" x14ac:dyDescent="0.25">
      <c r="L1352" s="4"/>
      <c r="M1352" s="4"/>
      <c r="N1352" s="4"/>
    </row>
    <row r="1353" spans="12:14" x14ac:dyDescent="0.25">
      <c r="L1353" s="4"/>
      <c r="M1353" s="4"/>
      <c r="N1353" s="4"/>
    </row>
    <row r="1354" spans="12:14" x14ac:dyDescent="0.25">
      <c r="L1354" s="4"/>
      <c r="M1354" s="4"/>
      <c r="N1354" s="4"/>
    </row>
    <row r="1355" spans="12:14" x14ac:dyDescent="0.25">
      <c r="L1355" s="4"/>
      <c r="M1355" s="4"/>
      <c r="N1355" s="4"/>
    </row>
    <row r="1356" spans="12:14" x14ac:dyDescent="0.25">
      <c r="L1356" s="4"/>
      <c r="M1356" s="4"/>
      <c r="N1356" s="4"/>
    </row>
    <row r="1357" spans="12:14" x14ac:dyDescent="0.25">
      <c r="L1357" s="4"/>
      <c r="M1357" s="4"/>
      <c r="N1357" s="4"/>
    </row>
    <row r="1358" spans="12:14" x14ac:dyDescent="0.25">
      <c r="L1358" s="4"/>
      <c r="M1358" s="4"/>
      <c r="N1358" s="4"/>
    </row>
    <row r="1359" spans="12:14" x14ac:dyDescent="0.25">
      <c r="L1359" s="4"/>
      <c r="M1359" s="4"/>
      <c r="N1359" s="4"/>
    </row>
    <row r="1360" spans="12:14" x14ac:dyDescent="0.25">
      <c r="L1360" s="4"/>
      <c r="M1360" s="4"/>
      <c r="N1360" s="4"/>
    </row>
    <row r="1361" spans="12:14" x14ac:dyDescent="0.25">
      <c r="L1361" s="4"/>
      <c r="M1361" s="4"/>
      <c r="N1361" s="4"/>
    </row>
    <row r="1362" spans="12:14" x14ac:dyDescent="0.25">
      <c r="L1362" s="4"/>
      <c r="M1362" s="4"/>
      <c r="N1362" s="4"/>
    </row>
    <row r="1363" spans="12:14" x14ac:dyDescent="0.25">
      <c r="L1363" s="4"/>
      <c r="M1363" s="4"/>
      <c r="N1363" s="4"/>
    </row>
    <row r="1364" spans="12:14" x14ac:dyDescent="0.25">
      <c r="L1364" s="4"/>
      <c r="M1364" s="4"/>
      <c r="N1364" s="4"/>
    </row>
    <row r="1365" spans="12:14" x14ac:dyDescent="0.25">
      <c r="L1365" s="4"/>
      <c r="M1365" s="4"/>
      <c r="N1365" s="4"/>
    </row>
    <row r="1366" spans="12:14" x14ac:dyDescent="0.25">
      <c r="L1366" s="4"/>
      <c r="M1366" s="4"/>
      <c r="N1366" s="4"/>
    </row>
    <row r="1367" spans="12:14" x14ac:dyDescent="0.25">
      <c r="L1367" s="4"/>
      <c r="M1367" s="4"/>
      <c r="N1367" s="4"/>
    </row>
    <row r="1368" spans="12:14" x14ac:dyDescent="0.25">
      <c r="L1368" s="4"/>
      <c r="M1368" s="4"/>
      <c r="N1368" s="4"/>
    </row>
    <row r="1369" spans="12:14" x14ac:dyDescent="0.25">
      <c r="L1369" s="4"/>
      <c r="M1369" s="4"/>
      <c r="N1369" s="4"/>
    </row>
    <row r="1370" spans="12:14" x14ac:dyDescent="0.25">
      <c r="L1370" s="4"/>
      <c r="M1370" s="4"/>
      <c r="N1370" s="4"/>
    </row>
    <row r="1371" spans="12:14" x14ac:dyDescent="0.25">
      <c r="L1371" s="4"/>
      <c r="M1371" s="4"/>
      <c r="N1371" s="4"/>
    </row>
    <row r="1372" spans="12:14" x14ac:dyDescent="0.25">
      <c r="L1372" s="4"/>
      <c r="M1372" s="4"/>
      <c r="N1372" s="4"/>
    </row>
    <row r="1373" spans="12:14" x14ac:dyDescent="0.25">
      <c r="L1373" s="4"/>
      <c r="M1373" s="4"/>
      <c r="N1373" s="4"/>
    </row>
    <row r="1374" spans="12:14" x14ac:dyDescent="0.25">
      <c r="L1374" s="4"/>
      <c r="M1374" s="4"/>
      <c r="N1374" s="4"/>
    </row>
    <row r="1375" spans="12:14" x14ac:dyDescent="0.25">
      <c r="L1375" s="4"/>
      <c r="M1375" s="4"/>
      <c r="N1375" s="4"/>
    </row>
    <row r="1376" spans="12:14" x14ac:dyDescent="0.25">
      <c r="L1376" s="4"/>
      <c r="M1376" s="4"/>
      <c r="N1376" s="4"/>
    </row>
    <row r="1377" spans="12:14" x14ac:dyDescent="0.25">
      <c r="L1377" s="4"/>
      <c r="M1377" s="4"/>
      <c r="N1377" s="4"/>
    </row>
    <row r="1378" spans="12:14" x14ac:dyDescent="0.25">
      <c r="L1378" s="4"/>
      <c r="M1378" s="4"/>
      <c r="N1378" s="4"/>
    </row>
    <row r="1379" spans="12:14" x14ac:dyDescent="0.25">
      <c r="L1379" s="4"/>
      <c r="M1379" s="4"/>
      <c r="N1379" s="4"/>
    </row>
    <row r="1380" spans="12:14" x14ac:dyDescent="0.25">
      <c r="L1380" s="4"/>
      <c r="M1380" s="4"/>
      <c r="N1380" s="4"/>
    </row>
    <row r="1381" spans="12:14" x14ac:dyDescent="0.25">
      <c r="L1381" s="4"/>
      <c r="M1381" s="4"/>
      <c r="N1381" s="4"/>
    </row>
    <row r="1382" spans="12:14" x14ac:dyDescent="0.25">
      <c r="L1382" s="4"/>
      <c r="M1382" s="4"/>
      <c r="N1382" s="4"/>
    </row>
    <row r="1383" spans="12:14" x14ac:dyDescent="0.25">
      <c r="L1383" s="4"/>
      <c r="M1383" s="4"/>
      <c r="N1383" s="4"/>
    </row>
    <row r="1384" spans="12:14" x14ac:dyDescent="0.25">
      <c r="L1384" s="4"/>
      <c r="M1384" s="4"/>
      <c r="N1384" s="4"/>
    </row>
    <row r="1385" spans="12:14" x14ac:dyDescent="0.25">
      <c r="L1385" s="4"/>
      <c r="M1385" s="4"/>
      <c r="N1385" s="4"/>
    </row>
    <row r="1386" spans="12:14" x14ac:dyDescent="0.25">
      <c r="L1386" s="4"/>
      <c r="M1386" s="4"/>
      <c r="N1386" s="4"/>
    </row>
    <row r="1387" spans="12:14" x14ac:dyDescent="0.25">
      <c r="L1387" s="4"/>
      <c r="M1387" s="4"/>
      <c r="N1387" s="4"/>
    </row>
    <row r="1388" spans="12:14" x14ac:dyDescent="0.25">
      <c r="L1388" s="4"/>
      <c r="M1388" s="4"/>
      <c r="N1388" s="4"/>
    </row>
    <row r="1389" spans="12:14" x14ac:dyDescent="0.25">
      <c r="L1389" s="4"/>
      <c r="M1389" s="4"/>
      <c r="N1389" s="4"/>
    </row>
    <row r="1390" spans="12:14" x14ac:dyDescent="0.25">
      <c r="L1390" s="4"/>
      <c r="M1390" s="4"/>
      <c r="N1390" s="4"/>
    </row>
    <row r="1391" spans="12:14" x14ac:dyDescent="0.25">
      <c r="L1391" s="4"/>
      <c r="M1391" s="4"/>
      <c r="N1391" s="4"/>
    </row>
    <row r="1392" spans="12:14" x14ac:dyDescent="0.25">
      <c r="L1392" s="4"/>
      <c r="M1392" s="4"/>
      <c r="N1392" s="4"/>
    </row>
    <row r="1393" spans="12:14" x14ac:dyDescent="0.25">
      <c r="L1393" s="4"/>
      <c r="M1393" s="4"/>
      <c r="N1393" s="4"/>
    </row>
    <row r="1394" spans="12:14" x14ac:dyDescent="0.25">
      <c r="L1394" s="4"/>
      <c r="M1394" s="4"/>
      <c r="N1394" s="4"/>
    </row>
    <row r="1395" spans="12:14" x14ac:dyDescent="0.25">
      <c r="L1395" s="4"/>
      <c r="M1395" s="4"/>
      <c r="N1395" s="4"/>
    </row>
    <row r="1396" spans="12:14" x14ac:dyDescent="0.25">
      <c r="L1396" s="4"/>
      <c r="M1396" s="4"/>
      <c r="N1396" s="4"/>
    </row>
    <row r="1397" spans="12:14" x14ac:dyDescent="0.25">
      <c r="L1397" s="4"/>
      <c r="M1397" s="4"/>
      <c r="N1397" s="4"/>
    </row>
    <row r="1398" spans="12:14" x14ac:dyDescent="0.25">
      <c r="L1398" s="4"/>
      <c r="M1398" s="4"/>
      <c r="N1398" s="4"/>
    </row>
    <row r="1399" spans="12:14" x14ac:dyDescent="0.25">
      <c r="L1399" s="4"/>
      <c r="M1399" s="4"/>
      <c r="N1399" s="4"/>
    </row>
    <row r="1400" spans="12:14" x14ac:dyDescent="0.25">
      <c r="L1400" s="4"/>
      <c r="M1400" s="4"/>
      <c r="N1400" s="4"/>
    </row>
    <row r="1401" spans="12:14" x14ac:dyDescent="0.25">
      <c r="L1401" s="4"/>
      <c r="M1401" s="4"/>
      <c r="N1401" s="4"/>
    </row>
    <row r="1402" spans="12:14" x14ac:dyDescent="0.25">
      <c r="L1402" s="4"/>
      <c r="M1402" s="4"/>
      <c r="N1402" s="4"/>
    </row>
    <row r="1403" spans="12:14" x14ac:dyDescent="0.25">
      <c r="L1403" s="4"/>
      <c r="M1403" s="4"/>
      <c r="N1403" s="4"/>
    </row>
    <row r="1404" spans="12:14" x14ac:dyDescent="0.25">
      <c r="L1404" s="4"/>
      <c r="M1404" s="4"/>
      <c r="N1404" s="4"/>
    </row>
    <row r="1405" spans="12:14" x14ac:dyDescent="0.25">
      <c r="L1405" s="4"/>
      <c r="M1405" s="4"/>
      <c r="N1405" s="4"/>
    </row>
    <row r="1406" spans="12:14" x14ac:dyDescent="0.25">
      <c r="L1406" s="4"/>
      <c r="M1406" s="4"/>
      <c r="N1406" s="4"/>
    </row>
    <row r="1407" spans="12:14" x14ac:dyDescent="0.25">
      <c r="L1407" s="4"/>
      <c r="M1407" s="4"/>
      <c r="N1407" s="4"/>
    </row>
    <row r="1408" spans="12:14" x14ac:dyDescent="0.25">
      <c r="L1408" s="4"/>
      <c r="M1408" s="4"/>
      <c r="N1408" s="4"/>
    </row>
    <row r="1409" spans="12:14" x14ac:dyDescent="0.25">
      <c r="L1409" s="4"/>
      <c r="M1409" s="4"/>
      <c r="N1409" s="4"/>
    </row>
    <row r="1410" spans="12:14" x14ac:dyDescent="0.25">
      <c r="L1410" s="4"/>
      <c r="M1410" s="4"/>
      <c r="N1410" s="4"/>
    </row>
    <row r="1411" spans="12:14" x14ac:dyDescent="0.25">
      <c r="L1411" s="4"/>
      <c r="M1411" s="4"/>
      <c r="N1411" s="4"/>
    </row>
    <row r="1412" spans="12:14" x14ac:dyDescent="0.25">
      <c r="L1412" s="4"/>
      <c r="M1412" s="4"/>
      <c r="N1412" s="4"/>
    </row>
    <row r="1413" spans="12:14" x14ac:dyDescent="0.25">
      <c r="L1413" s="4"/>
      <c r="M1413" s="4"/>
      <c r="N1413" s="4"/>
    </row>
    <row r="1414" spans="12:14" x14ac:dyDescent="0.25">
      <c r="L1414" s="4"/>
      <c r="M1414" s="4"/>
      <c r="N1414" s="4"/>
    </row>
    <row r="1415" spans="12:14" x14ac:dyDescent="0.25">
      <c r="L1415" s="4"/>
      <c r="M1415" s="4"/>
      <c r="N1415" s="4"/>
    </row>
    <row r="1416" spans="12:14" x14ac:dyDescent="0.25">
      <c r="L1416" s="4"/>
      <c r="M1416" s="4"/>
      <c r="N1416" s="4"/>
    </row>
    <row r="1417" spans="12:14" x14ac:dyDescent="0.25">
      <c r="L1417" s="4"/>
      <c r="M1417" s="4"/>
      <c r="N1417" s="4"/>
    </row>
    <row r="1418" spans="12:14" x14ac:dyDescent="0.25">
      <c r="L1418" s="4"/>
      <c r="M1418" s="4"/>
      <c r="N1418" s="4"/>
    </row>
    <row r="1419" spans="12:14" x14ac:dyDescent="0.25">
      <c r="L1419" s="4"/>
      <c r="M1419" s="4"/>
      <c r="N1419" s="4"/>
    </row>
    <row r="1420" spans="12:14" x14ac:dyDescent="0.25">
      <c r="L1420" s="4"/>
      <c r="M1420" s="4"/>
      <c r="N1420" s="4"/>
    </row>
    <row r="1421" spans="12:14" x14ac:dyDescent="0.25">
      <c r="L1421" s="4"/>
      <c r="M1421" s="4"/>
      <c r="N1421" s="4"/>
    </row>
    <row r="1422" spans="12:14" x14ac:dyDescent="0.25">
      <c r="L1422" s="4"/>
      <c r="M1422" s="4"/>
      <c r="N1422" s="4"/>
    </row>
    <row r="1423" spans="12:14" x14ac:dyDescent="0.25">
      <c r="L1423" s="4"/>
      <c r="M1423" s="4"/>
      <c r="N1423" s="4"/>
    </row>
    <row r="1424" spans="12:14" x14ac:dyDescent="0.25">
      <c r="L1424" s="4"/>
      <c r="M1424" s="4"/>
      <c r="N1424" s="4"/>
    </row>
    <row r="1425" spans="12:14" x14ac:dyDescent="0.25">
      <c r="L1425" s="4"/>
      <c r="M1425" s="4"/>
      <c r="N1425" s="4"/>
    </row>
    <row r="1426" spans="12:14" x14ac:dyDescent="0.25">
      <c r="L1426" s="4"/>
      <c r="M1426" s="4"/>
      <c r="N1426" s="4"/>
    </row>
    <row r="1427" spans="12:14" x14ac:dyDescent="0.25">
      <c r="L1427" s="4"/>
      <c r="M1427" s="4"/>
      <c r="N1427" s="4"/>
    </row>
    <row r="1428" spans="12:14" x14ac:dyDescent="0.25">
      <c r="L1428" s="4"/>
      <c r="M1428" s="4"/>
      <c r="N1428" s="4"/>
    </row>
    <row r="1429" spans="12:14" x14ac:dyDescent="0.25">
      <c r="L1429" s="4"/>
      <c r="M1429" s="4"/>
      <c r="N1429" s="4"/>
    </row>
    <row r="1430" spans="12:14" x14ac:dyDescent="0.25">
      <c r="L1430" s="4"/>
      <c r="M1430" s="4"/>
      <c r="N1430" s="4"/>
    </row>
    <row r="1431" spans="12:14" x14ac:dyDescent="0.25">
      <c r="L1431" s="4"/>
      <c r="M1431" s="4"/>
      <c r="N1431" s="4"/>
    </row>
    <row r="1432" spans="12:14" x14ac:dyDescent="0.25">
      <c r="L1432" s="4"/>
      <c r="M1432" s="4"/>
      <c r="N1432" s="4"/>
    </row>
    <row r="1433" spans="12:14" x14ac:dyDescent="0.25">
      <c r="L1433" s="4"/>
      <c r="M1433" s="4"/>
      <c r="N1433" s="4"/>
    </row>
    <row r="1434" spans="12:14" x14ac:dyDescent="0.25">
      <c r="L1434" s="4"/>
      <c r="M1434" s="4"/>
      <c r="N1434" s="4"/>
    </row>
    <row r="1435" spans="12:14" x14ac:dyDescent="0.25">
      <c r="L1435" s="4"/>
      <c r="M1435" s="4"/>
      <c r="N1435" s="4"/>
    </row>
    <row r="1436" spans="12:14" x14ac:dyDescent="0.25">
      <c r="L1436" s="4"/>
      <c r="M1436" s="4"/>
      <c r="N1436" s="4"/>
    </row>
    <row r="1437" spans="12:14" x14ac:dyDescent="0.25">
      <c r="L1437" s="4"/>
      <c r="M1437" s="4"/>
      <c r="N1437" s="4"/>
    </row>
    <row r="1438" spans="12:14" x14ac:dyDescent="0.25">
      <c r="L1438" s="4"/>
      <c r="M1438" s="4"/>
      <c r="N1438" s="4"/>
    </row>
    <row r="1439" spans="12:14" x14ac:dyDescent="0.25">
      <c r="L1439" s="4"/>
      <c r="M1439" s="4"/>
      <c r="N1439" s="4"/>
    </row>
    <row r="1440" spans="12:14" x14ac:dyDescent="0.25">
      <c r="L1440" s="4"/>
      <c r="M1440" s="4"/>
      <c r="N1440" s="4"/>
    </row>
    <row r="1441" spans="12:14" x14ac:dyDescent="0.25">
      <c r="L1441" s="4"/>
      <c r="M1441" s="4"/>
      <c r="N1441" s="4"/>
    </row>
    <row r="1442" spans="12:14" x14ac:dyDescent="0.25">
      <c r="L1442" s="4"/>
      <c r="M1442" s="4"/>
      <c r="N1442" s="4"/>
    </row>
    <row r="1443" spans="12:14" x14ac:dyDescent="0.25">
      <c r="L1443" s="4"/>
      <c r="M1443" s="4"/>
      <c r="N1443" s="4"/>
    </row>
    <row r="1444" spans="12:14" x14ac:dyDescent="0.25">
      <c r="L1444" s="4"/>
      <c r="M1444" s="4"/>
      <c r="N1444" s="4"/>
    </row>
    <row r="1445" spans="12:14" x14ac:dyDescent="0.25">
      <c r="L1445" s="4"/>
      <c r="M1445" s="4"/>
      <c r="N1445" s="4"/>
    </row>
    <row r="1446" spans="12:14" x14ac:dyDescent="0.25">
      <c r="L1446" s="4"/>
      <c r="M1446" s="4"/>
      <c r="N1446" s="4"/>
    </row>
    <row r="1447" spans="12:14" x14ac:dyDescent="0.25">
      <c r="L1447" s="4"/>
      <c r="M1447" s="4"/>
      <c r="N1447" s="4"/>
    </row>
    <row r="1448" spans="12:14" x14ac:dyDescent="0.25">
      <c r="L1448" s="4"/>
      <c r="M1448" s="4"/>
      <c r="N1448" s="4"/>
    </row>
    <row r="1449" spans="12:14" x14ac:dyDescent="0.25">
      <c r="L1449" s="4"/>
      <c r="M1449" s="4"/>
      <c r="N1449" s="4"/>
    </row>
    <row r="1450" spans="12:14" x14ac:dyDescent="0.25">
      <c r="L1450" s="4"/>
      <c r="M1450" s="4"/>
      <c r="N1450" s="4"/>
    </row>
    <row r="1451" spans="12:14" x14ac:dyDescent="0.25">
      <c r="L1451" s="4"/>
      <c r="M1451" s="4"/>
      <c r="N1451" s="4"/>
    </row>
    <row r="1452" spans="12:14" x14ac:dyDescent="0.25">
      <c r="L1452" s="4"/>
      <c r="M1452" s="4"/>
      <c r="N1452" s="4"/>
    </row>
    <row r="1453" spans="12:14" x14ac:dyDescent="0.25">
      <c r="L1453" s="4"/>
      <c r="M1453" s="4"/>
      <c r="N1453" s="4"/>
    </row>
    <row r="1454" spans="12:14" x14ac:dyDescent="0.25">
      <c r="L1454" s="4"/>
      <c r="M1454" s="4"/>
      <c r="N1454" s="4"/>
    </row>
    <row r="1455" spans="12:14" x14ac:dyDescent="0.25">
      <c r="L1455" s="4"/>
      <c r="M1455" s="4"/>
      <c r="N1455" s="4"/>
    </row>
    <row r="1456" spans="12:14" x14ac:dyDescent="0.25">
      <c r="L1456" s="4"/>
      <c r="M1456" s="4"/>
      <c r="N1456" s="4"/>
    </row>
    <row r="1457" spans="12:14" x14ac:dyDescent="0.25">
      <c r="L1457" s="4"/>
      <c r="M1457" s="4"/>
      <c r="N1457" s="4"/>
    </row>
    <row r="1458" spans="12:14" x14ac:dyDescent="0.25">
      <c r="L1458" s="4"/>
      <c r="M1458" s="4"/>
      <c r="N1458" s="4"/>
    </row>
    <row r="1459" spans="12:14" x14ac:dyDescent="0.25">
      <c r="L1459" s="4"/>
      <c r="M1459" s="4"/>
      <c r="N1459" s="4"/>
    </row>
    <row r="1460" spans="12:14" x14ac:dyDescent="0.25">
      <c r="L1460" s="4"/>
      <c r="M1460" s="4"/>
      <c r="N1460" s="4"/>
    </row>
    <row r="1461" spans="12:14" x14ac:dyDescent="0.25">
      <c r="L1461" s="4"/>
      <c r="M1461" s="4"/>
      <c r="N1461" s="4"/>
    </row>
    <row r="1462" spans="12:14" x14ac:dyDescent="0.25">
      <c r="L1462" s="4"/>
      <c r="M1462" s="4"/>
      <c r="N1462" s="4"/>
    </row>
    <row r="1463" spans="12:14" x14ac:dyDescent="0.25">
      <c r="L1463" s="4"/>
      <c r="M1463" s="4"/>
      <c r="N1463" s="4"/>
    </row>
    <row r="1464" spans="12:14" x14ac:dyDescent="0.25">
      <c r="L1464" s="4"/>
      <c r="M1464" s="4"/>
      <c r="N1464" s="4"/>
    </row>
    <row r="1465" spans="12:14" x14ac:dyDescent="0.25">
      <c r="L1465" s="4"/>
      <c r="M1465" s="4"/>
      <c r="N1465" s="4"/>
    </row>
    <row r="1466" spans="12:14" x14ac:dyDescent="0.25">
      <c r="L1466" s="4"/>
      <c r="M1466" s="4"/>
      <c r="N1466" s="4"/>
    </row>
    <row r="1467" spans="12:14" x14ac:dyDescent="0.25">
      <c r="L1467" s="4"/>
      <c r="M1467" s="4"/>
      <c r="N1467" s="4"/>
    </row>
    <row r="1468" spans="12:14" x14ac:dyDescent="0.25">
      <c r="L1468" s="4"/>
      <c r="M1468" s="4"/>
      <c r="N1468" s="4"/>
    </row>
    <row r="1469" spans="12:14" x14ac:dyDescent="0.25">
      <c r="L1469" s="4"/>
      <c r="M1469" s="4"/>
      <c r="N1469" s="4"/>
    </row>
    <row r="1470" spans="12:14" x14ac:dyDescent="0.25">
      <c r="L1470" s="4"/>
      <c r="M1470" s="4"/>
      <c r="N1470" s="4"/>
    </row>
    <row r="1471" spans="12:14" x14ac:dyDescent="0.25">
      <c r="L1471" s="4"/>
      <c r="M1471" s="4"/>
      <c r="N1471" s="4"/>
    </row>
    <row r="1472" spans="12:14" x14ac:dyDescent="0.25">
      <c r="L1472" s="4"/>
      <c r="M1472" s="4"/>
      <c r="N1472" s="4"/>
    </row>
    <row r="1473" spans="12:14" x14ac:dyDescent="0.25">
      <c r="L1473" s="4"/>
      <c r="M1473" s="4"/>
      <c r="N1473" s="4"/>
    </row>
    <row r="1474" spans="12:14" x14ac:dyDescent="0.25">
      <c r="L1474" s="4"/>
      <c r="M1474" s="4"/>
      <c r="N1474" s="4"/>
    </row>
    <row r="1475" spans="12:14" x14ac:dyDescent="0.25">
      <c r="L1475" s="4"/>
      <c r="M1475" s="4"/>
      <c r="N1475" s="4"/>
    </row>
    <row r="1476" spans="12:14" x14ac:dyDescent="0.25">
      <c r="L1476" s="4"/>
      <c r="M1476" s="4"/>
      <c r="N1476" s="4"/>
    </row>
    <row r="1477" spans="12:14" x14ac:dyDescent="0.25">
      <c r="L1477" s="4"/>
      <c r="M1477" s="4"/>
      <c r="N1477" s="4"/>
    </row>
    <row r="1478" spans="12:14" x14ac:dyDescent="0.25">
      <c r="L1478" s="4"/>
      <c r="M1478" s="4"/>
      <c r="N1478" s="4"/>
    </row>
    <row r="1479" spans="12:14" x14ac:dyDescent="0.25">
      <c r="L1479" s="4"/>
      <c r="M1479" s="4"/>
      <c r="N1479" s="4"/>
    </row>
    <row r="1480" spans="12:14" x14ac:dyDescent="0.25">
      <c r="L1480" s="4"/>
      <c r="M1480" s="4"/>
      <c r="N1480" s="4"/>
    </row>
    <row r="1481" spans="12:14" x14ac:dyDescent="0.25">
      <c r="L1481" s="4"/>
      <c r="M1481" s="4"/>
      <c r="N1481" s="4"/>
    </row>
    <row r="1482" spans="12:14" x14ac:dyDescent="0.25">
      <c r="L1482" s="4"/>
      <c r="M1482" s="4"/>
      <c r="N1482" s="4"/>
    </row>
    <row r="1483" spans="12:14" x14ac:dyDescent="0.25">
      <c r="L1483" s="4"/>
      <c r="M1483" s="4"/>
      <c r="N1483" s="4"/>
    </row>
    <row r="1484" spans="12:14" x14ac:dyDescent="0.25">
      <c r="L1484" s="4"/>
      <c r="M1484" s="4"/>
      <c r="N1484" s="4"/>
    </row>
    <row r="1485" spans="12:14" x14ac:dyDescent="0.25">
      <c r="L1485" s="4"/>
      <c r="M1485" s="4"/>
      <c r="N1485" s="4"/>
    </row>
    <row r="1486" spans="12:14" x14ac:dyDescent="0.25">
      <c r="L1486" s="4"/>
      <c r="M1486" s="4"/>
      <c r="N1486" s="4"/>
    </row>
    <row r="1487" spans="12:14" x14ac:dyDescent="0.25">
      <c r="L1487" s="4"/>
      <c r="M1487" s="4"/>
      <c r="N1487" s="4"/>
    </row>
    <row r="1488" spans="12:14" x14ac:dyDescent="0.25">
      <c r="L1488" s="4"/>
      <c r="M1488" s="4"/>
      <c r="N1488" s="4"/>
    </row>
    <row r="1489" spans="12:14" x14ac:dyDescent="0.25">
      <c r="L1489" s="4"/>
      <c r="M1489" s="4"/>
      <c r="N1489" s="4"/>
    </row>
    <row r="1490" spans="12:14" x14ac:dyDescent="0.25">
      <c r="L1490" s="4"/>
      <c r="M1490" s="4"/>
      <c r="N1490" s="4"/>
    </row>
    <row r="1491" spans="12:14" x14ac:dyDescent="0.25">
      <c r="L1491" s="4"/>
      <c r="M1491" s="4"/>
      <c r="N1491" s="4"/>
    </row>
    <row r="1492" spans="12:14" x14ac:dyDescent="0.25">
      <c r="L1492" s="4"/>
      <c r="M1492" s="4"/>
      <c r="N1492" s="4"/>
    </row>
    <row r="1493" spans="12:14" x14ac:dyDescent="0.25">
      <c r="L1493" s="4"/>
      <c r="M1493" s="4"/>
      <c r="N1493" s="4"/>
    </row>
    <row r="1494" spans="12:14" x14ac:dyDescent="0.25">
      <c r="L1494" s="4"/>
      <c r="M1494" s="4"/>
      <c r="N1494" s="4"/>
    </row>
    <row r="1495" spans="12:14" x14ac:dyDescent="0.25">
      <c r="L1495" s="4"/>
      <c r="M1495" s="4"/>
      <c r="N1495" s="4"/>
    </row>
    <row r="1496" spans="12:14" x14ac:dyDescent="0.25">
      <c r="L1496" s="4"/>
      <c r="M1496" s="4"/>
      <c r="N1496" s="4"/>
    </row>
    <row r="1497" spans="12:14" x14ac:dyDescent="0.25">
      <c r="L1497" s="4"/>
      <c r="M1497" s="4"/>
      <c r="N1497" s="4"/>
    </row>
    <row r="1498" spans="12:14" x14ac:dyDescent="0.25">
      <c r="L1498" s="4"/>
      <c r="M1498" s="4"/>
      <c r="N1498" s="4"/>
    </row>
    <row r="1499" spans="12:14" x14ac:dyDescent="0.25">
      <c r="L1499" s="4"/>
      <c r="M1499" s="4"/>
      <c r="N1499" s="4"/>
    </row>
    <row r="1500" spans="12:14" x14ac:dyDescent="0.25">
      <c r="L1500" s="4"/>
      <c r="M1500" s="4"/>
      <c r="N1500" s="4"/>
    </row>
    <row r="1501" spans="12:14" x14ac:dyDescent="0.25">
      <c r="L1501" s="4"/>
      <c r="M1501" s="4"/>
      <c r="N1501" s="4"/>
    </row>
    <row r="1502" spans="12:14" x14ac:dyDescent="0.25">
      <c r="L1502" s="4"/>
      <c r="M1502" s="4"/>
      <c r="N1502" s="4"/>
    </row>
    <row r="1503" spans="12:14" x14ac:dyDescent="0.25">
      <c r="L1503" s="4"/>
      <c r="M1503" s="4"/>
      <c r="N1503" s="4"/>
    </row>
    <row r="1504" spans="12:14" x14ac:dyDescent="0.25">
      <c r="L1504" s="4"/>
      <c r="M1504" s="4"/>
      <c r="N1504" s="4"/>
    </row>
    <row r="1505" spans="12:14" x14ac:dyDescent="0.25">
      <c r="L1505" s="4"/>
      <c r="M1505" s="4"/>
      <c r="N1505" s="4"/>
    </row>
    <row r="1506" spans="12:14" x14ac:dyDescent="0.25">
      <c r="L1506" s="4"/>
      <c r="M1506" s="4"/>
      <c r="N1506" s="4"/>
    </row>
    <row r="1507" spans="12:14" x14ac:dyDescent="0.25">
      <c r="L1507" s="4"/>
      <c r="M1507" s="4"/>
      <c r="N1507" s="4"/>
    </row>
    <row r="1508" spans="12:14" x14ac:dyDescent="0.25">
      <c r="L1508" s="4"/>
      <c r="M1508" s="4"/>
      <c r="N1508" s="4"/>
    </row>
    <row r="1509" spans="12:14" x14ac:dyDescent="0.25">
      <c r="L1509" s="4"/>
      <c r="M1509" s="4"/>
      <c r="N1509" s="4"/>
    </row>
    <row r="1510" spans="12:14" x14ac:dyDescent="0.25">
      <c r="L1510" s="4"/>
      <c r="M1510" s="4"/>
      <c r="N1510" s="4"/>
    </row>
    <row r="1511" spans="12:14" x14ac:dyDescent="0.25">
      <c r="L1511" s="4"/>
      <c r="M1511" s="4"/>
      <c r="N1511" s="4"/>
    </row>
    <row r="1512" spans="12:14" x14ac:dyDescent="0.25">
      <c r="L1512" s="4"/>
      <c r="M1512" s="4"/>
      <c r="N1512" s="4"/>
    </row>
    <row r="1513" spans="12:14" x14ac:dyDescent="0.25">
      <c r="L1513" s="4"/>
      <c r="M1513" s="4"/>
      <c r="N1513" s="4"/>
    </row>
    <row r="1514" spans="12:14" x14ac:dyDescent="0.25">
      <c r="L1514" s="4"/>
      <c r="M1514" s="4"/>
      <c r="N1514" s="4"/>
    </row>
    <row r="1515" spans="12:14" x14ac:dyDescent="0.25">
      <c r="L1515" s="4"/>
      <c r="M1515" s="4"/>
      <c r="N1515" s="4"/>
    </row>
    <row r="1516" spans="12:14" x14ac:dyDescent="0.25">
      <c r="L1516" s="4"/>
      <c r="M1516" s="4"/>
      <c r="N1516" s="4"/>
    </row>
    <row r="1517" spans="12:14" x14ac:dyDescent="0.25">
      <c r="L1517" s="4"/>
      <c r="M1517" s="4"/>
      <c r="N1517" s="4"/>
    </row>
    <row r="1518" spans="12:14" x14ac:dyDescent="0.25">
      <c r="L1518" s="4"/>
      <c r="M1518" s="4"/>
      <c r="N1518" s="4"/>
    </row>
    <row r="1519" spans="12:14" x14ac:dyDescent="0.25">
      <c r="L1519" s="4"/>
      <c r="M1519" s="4"/>
      <c r="N1519" s="4"/>
    </row>
    <row r="1520" spans="12:14" x14ac:dyDescent="0.25">
      <c r="L1520" s="4"/>
      <c r="M1520" s="4"/>
      <c r="N1520" s="4"/>
    </row>
    <row r="1521" spans="12:14" x14ac:dyDescent="0.25">
      <c r="L1521" s="4"/>
      <c r="M1521" s="4"/>
      <c r="N1521" s="4"/>
    </row>
    <row r="1522" spans="12:14" x14ac:dyDescent="0.25">
      <c r="L1522" s="4"/>
      <c r="M1522" s="4"/>
      <c r="N1522" s="4"/>
    </row>
    <row r="1523" spans="12:14" x14ac:dyDescent="0.25">
      <c r="L1523" s="4"/>
      <c r="M1523" s="4"/>
      <c r="N1523" s="4"/>
    </row>
    <row r="1524" spans="12:14" x14ac:dyDescent="0.25">
      <c r="L1524" s="4"/>
      <c r="M1524" s="4"/>
      <c r="N1524" s="4"/>
    </row>
    <row r="1525" spans="12:14" x14ac:dyDescent="0.25">
      <c r="L1525" s="4"/>
      <c r="M1525" s="4"/>
      <c r="N1525" s="4"/>
    </row>
    <row r="1526" spans="12:14" x14ac:dyDescent="0.25">
      <c r="L1526" s="4"/>
      <c r="M1526" s="4"/>
      <c r="N1526" s="4"/>
    </row>
    <row r="1527" spans="12:14" x14ac:dyDescent="0.25">
      <c r="L1527" s="4"/>
      <c r="M1527" s="4"/>
      <c r="N1527" s="4"/>
    </row>
    <row r="1528" spans="12:14" x14ac:dyDescent="0.25">
      <c r="L1528" s="4"/>
      <c r="M1528" s="4"/>
      <c r="N1528" s="4"/>
    </row>
    <row r="1529" spans="12:14" x14ac:dyDescent="0.25">
      <c r="L1529" s="4"/>
      <c r="M1529" s="4"/>
      <c r="N1529" s="4"/>
    </row>
    <row r="1530" spans="12:14" x14ac:dyDescent="0.25">
      <c r="L1530" s="4"/>
      <c r="M1530" s="4"/>
      <c r="N1530" s="4"/>
    </row>
    <row r="1531" spans="12:14" x14ac:dyDescent="0.25">
      <c r="L1531" s="4"/>
      <c r="M1531" s="4"/>
      <c r="N1531" s="4"/>
    </row>
    <row r="1532" spans="12:14" x14ac:dyDescent="0.25">
      <c r="L1532" s="4"/>
      <c r="M1532" s="4"/>
      <c r="N1532" s="4"/>
    </row>
    <row r="1533" spans="12:14" x14ac:dyDescent="0.25">
      <c r="L1533" s="4"/>
      <c r="M1533" s="4"/>
      <c r="N1533" s="4"/>
    </row>
    <row r="1534" spans="12:14" x14ac:dyDescent="0.25">
      <c r="L1534" s="4"/>
      <c r="M1534" s="4"/>
      <c r="N1534" s="4"/>
    </row>
    <row r="1535" spans="12:14" x14ac:dyDescent="0.25">
      <c r="L1535" s="4"/>
      <c r="M1535" s="4"/>
      <c r="N1535" s="4"/>
    </row>
    <row r="1536" spans="12:14" x14ac:dyDescent="0.25">
      <c r="L1536" s="4"/>
      <c r="M1536" s="4"/>
      <c r="N1536" s="4"/>
    </row>
    <row r="1537" spans="12:14" x14ac:dyDescent="0.25">
      <c r="L1537" s="4"/>
      <c r="M1537" s="4"/>
      <c r="N1537" s="4"/>
    </row>
    <row r="1538" spans="12:14" x14ac:dyDescent="0.25">
      <c r="L1538" s="4"/>
      <c r="M1538" s="4"/>
      <c r="N1538" s="4"/>
    </row>
    <row r="1539" spans="12:14" x14ac:dyDescent="0.25">
      <c r="L1539" s="4"/>
      <c r="M1539" s="4"/>
      <c r="N1539" s="4"/>
    </row>
    <row r="1540" spans="12:14" x14ac:dyDescent="0.25">
      <c r="L1540" s="4"/>
      <c r="M1540" s="4"/>
      <c r="N1540" s="4"/>
    </row>
    <row r="1541" spans="12:14" x14ac:dyDescent="0.25">
      <c r="L1541" s="4"/>
      <c r="M1541" s="4"/>
      <c r="N1541" s="4"/>
    </row>
    <row r="1542" spans="12:14" x14ac:dyDescent="0.25">
      <c r="L1542" s="4"/>
      <c r="M1542" s="4"/>
      <c r="N1542" s="4"/>
    </row>
    <row r="1543" spans="12:14" x14ac:dyDescent="0.25">
      <c r="L1543" s="4"/>
      <c r="M1543" s="4"/>
      <c r="N1543" s="4"/>
    </row>
    <row r="1544" spans="12:14" x14ac:dyDescent="0.25">
      <c r="L1544" s="4"/>
      <c r="M1544" s="4"/>
      <c r="N1544" s="4"/>
    </row>
    <row r="1545" spans="12:14" x14ac:dyDescent="0.25">
      <c r="L1545" s="4"/>
      <c r="M1545" s="4"/>
      <c r="N1545" s="4"/>
    </row>
    <row r="1546" spans="12:14" x14ac:dyDescent="0.25">
      <c r="L1546" s="4"/>
      <c r="M1546" s="4"/>
      <c r="N1546" s="4"/>
    </row>
    <row r="1547" spans="12:14" x14ac:dyDescent="0.25">
      <c r="L1547" s="4"/>
      <c r="M1547" s="4"/>
      <c r="N1547" s="4"/>
    </row>
    <row r="1548" spans="12:14" x14ac:dyDescent="0.25">
      <c r="L1548" s="4"/>
      <c r="M1548" s="4"/>
      <c r="N1548" s="4"/>
    </row>
    <row r="1549" spans="12:14" x14ac:dyDescent="0.25">
      <c r="L1549" s="4"/>
      <c r="M1549" s="4"/>
      <c r="N1549" s="4"/>
    </row>
    <row r="1550" spans="12:14" x14ac:dyDescent="0.25">
      <c r="L1550" s="4"/>
      <c r="M1550" s="4"/>
      <c r="N1550" s="4"/>
    </row>
    <row r="1551" spans="12:14" x14ac:dyDescent="0.25">
      <c r="L1551" s="4"/>
      <c r="M1551" s="4"/>
      <c r="N1551" s="4"/>
    </row>
    <row r="1552" spans="12:14" x14ac:dyDescent="0.25">
      <c r="L1552" s="4"/>
      <c r="M1552" s="4"/>
      <c r="N1552" s="4"/>
    </row>
    <row r="1553" spans="12:14" x14ac:dyDescent="0.25">
      <c r="L1553" s="4"/>
      <c r="M1553" s="4"/>
      <c r="N1553" s="4"/>
    </row>
    <row r="1554" spans="12:14" x14ac:dyDescent="0.25">
      <c r="L1554" s="4"/>
      <c r="M1554" s="4"/>
      <c r="N1554" s="4"/>
    </row>
    <row r="1555" spans="12:14" x14ac:dyDescent="0.25">
      <c r="L1555" s="4"/>
      <c r="M1555" s="4"/>
      <c r="N1555" s="4"/>
    </row>
    <row r="1556" spans="12:14" x14ac:dyDescent="0.25">
      <c r="L1556" s="4"/>
      <c r="M1556" s="4"/>
      <c r="N1556" s="4"/>
    </row>
    <row r="1557" spans="12:14" x14ac:dyDescent="0.25">
      <c r="L1557" s="4"/>
      <c r="M1557" s="4"/>
      <c r="N1557" s="4"/>
    </row>
    <row r="1558" spans="12:14" x14ac:dyDescent="0.25">
      <c r="L1558" s="4"/>
      <c r="M1558" s="4"/>
      <c r="N1558" s="4"/>
    </row>
    <row r="1559" spans="12:14" x14ac:dyDescent="0.25">
      <c r="L1559" s="4"/>
      <c r="M1559" s="4"/>
      <c r="N1559" s="4"/>
    </row>
    <row r="1560" spans="12:14" x14ac:dyDescent="0.25">
      <c r="L1560" s="4"/>
      <c r="M1560" s="4"/>
      <c r="N1560" s="4"/>
    </row>
    <row r="1561" spans="12:14" x14ac:dyDescent="0.25">
      <c r="L1561" s="4"/>
      <c r="M1561" s="4"/>
      <c r="N1561" s="4"/>
    </row>
    <row r="1562" spans="12:14" x14ac:dyDescent="0.25">
      <c r="L1562" s="4"/>
      <c r="M1562" s="4"/>
      <c r="N1562" s="4"/>
    </row>
    <row r="1563" spans="12:14" x14ac:dyDescent="0.25">
      <c r="L1563" s="4"/>
      <c r="M1563" s="4"/>
      <c r="N1563" s="4"/>
    </row>
    <row r="1564" spans="12:14" x14ac:dyDescent="0.25">
      <c r="L1564" s="4"/>
      <c r="M1564" s="4"/>
      <c r="N1564" s="4"/>
    </row>
    <row r="1565" spans="12:14" x14ac:dyDescent="0.25">
      <c r="L1565" s="4"/>
      <c r="M1565" s="4"/>
      <c r="N1565" s="4"/>
    </row>
    <row r="1566" spans="12:14" x14ac:dyDescent="0.25">
      <c r="L1566" s="4"/>
      <c r="M1566" s="4"/>
      <c r="N1566" s="4"/>
    </row>
    <row r="1567" spans="12:14" x14ac:dyDescent="0.25">
      <c r="L1567" s="4"/>
      <c r="M1567" s="4"/>
      <c r="N1567" s="4"/>
    </row>
    <row r="1568" spans="12:14" x14ac:dyDescent="0.25">
      <c r="L1568" s="4"/>
      <c r="M1568" s="4"/>
      <c r="N1568" s="4"/>
    </row>
    <row r="1569" spans="12:14" x14ac:dyDescent="0.25">
      <c r="L1569" s="4"/>
      <c r="M1569" s="4"/>
      <c r="N1569" s="4"/>
    </row>
    <row r="1570" spans="12:14" x14ac:dyDescent="0.25">
      <c r="L1570" s="4"/>
      <c r="M1570" s="4"/>
      <c r="N1570" s="4"/>
    </row>
    <row r="1571" spans="12:14" x14ac:dyDescent="0.25">
      <c r="L1571" s="4"/>
      <c r="M1571" s="4"/>
      <c r="N1571" s="4"/>
    </row>
    <row r="1572" spans="12:14" x14ac:dyDescent="0.25">
      <c r="L1572" s="4"/>
      <c r="M1572" s="4"/>
      <c r="N1572" s="4"/>
    </row>
    <row r="1573" spans="12:14" x14ac:dyDescent="0.25">
      <c r="L1573" s="4"/>
      <c r="M1573" s="4"/>
      <c r="N1573" s="4"/>
    </row>
    <row r="1574" spans="12:14" x14ac:dyDescent="0.25">
      <c r="L1574" s="4"/>
      <c r="M1574" s="4"/>
      <c r="N1574" s="4"/>
    </row>
    <row r="1575" spans="12:14" x14ac:dyDescent="0.25">
      <c r="L1575" s="4"/>
      <c r="M1575" s="4"/>
      <c r="N1575" s="4"/>
    </row>
    <row r="1576" spans="12:14" x14ac:dyDescent="0.25">
      <c r="L1576" s="4"/>
      <c r="M1576" s="4"/>
      <c r="N1576" s="4"/>
    </row>
    <row r="1577" spans="12:14" x14ac:dyDescent="0.25">
      <c r="L1577" s="4"/>
      <c r="M1577" s="4"/>
      <c r="N1577" s="4"/>
    </row>
    <row r="1578" spans="12:14" x14ac:dyDescent="0.25">
      <c r="L1578" s="4"/>
      <c r="M1578" s="4"/>
      <c r="N1578" s="4"/>
    </row>
    <row r="1579" spans="12:14" x14ac:dyDescent="0.25">
      <c r="L1579" s="4"/>
      <c r="M1579" s="4"/>
      <c r="N1579" s="4"/>
    </row>
    <row r="1580" spans="12:14" x14ac:dyDescent="0.25">
      <c r="L1580" s="4"/>
      <c r="M1580" s="4"/>
      <c r="N1580" s="4"/>
    </row>
    <row r="1581" spans="12:14" x14ac:dyDescent="0.25">
      <c r="L1581" s="4"/>
      <c r="M1581" s="4"/>
      <c r="N1581" s="4"/>
    </row>
    <row r="1582" spans="12:14" x14ac:dyDescent="0.25">
      <c r="L1582" s="4"/>
      <c r="M1582" s="4"/>
      <c r="N1582" s="4"/>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O169"/>
  <sheetViews>
    <sheetView topLeftCell="IM132" zoomScaleNormal="100" workbookViewId="0">
      <selection sqref="A1:JO169"/>
    </sheetView>
  </sheetViews>
  <sheetFormatPr defaultRowHeight="15" x14ac:dyDescent="0.25"/>
  <sheetData>
    <row r="1" spans="1:275" x14ac:dyDescent="0.25">
      <c r="A1" s="58">
        <v>43069.351655092592</v>
      </c>
      <c r="B1" s="56" t="s">
        <v>926</v>
      </c>
      <c r="C1" s="56" t="s">
        <v>331</v>
      </c>
      <c r="D1" s="56">
        <v>166</v>
      </c>
      <c r="E1" s="56">
        <v>0</v>
      </c>
      <c r="F1" s="56" t="s">
        <v>701</v>
      </c>
      <c r="G1" s="56"/>
      <c r="H1" s="56"/>
      <c r="I1" s="56"/>
      <c r="J1" s="56"/>
      <c r="K1" s="56" t="s">
        <v>71</v>
      </c>
      <c r="L1" s="56"/>
      <c r="M1" s="56"/>
      <c r="N1" s="56"/>
      <c r="O1" s="56"/>
      <c r="P1" s="56"/>
      <c r="Q1" s="56"/>
      <c r="R1" s="56"/>
      <c r="S1" s="56"/>
      <c r="T1" s="56"/>
      <c r="U1" s="56"/>
      <c r="V1" s="56"/>
      <c r="W1" s="56" t="s">
        <v>72</v>
      </c>
      <c r="X1" s="56"/>
      <c r="Y1" s="56"/>
      <c r="Z1" s="56"/>
      <c r="AA1" s="56"/>
      <c r="AB1" s="56"/>
      <c r="AC1" s="56"/>
      <c r="AD1" s="56"/>
      <c r="AE1" s="56"/>
      <c r="AF1" s="56"/>
      <c r="AG1" s="56" t="s">
        <v>73</v>
      </c>
      <c r="AH1" s="56"/>
      <c r="AI1" s="56"/>
      <c r="AJ1" s="56"/>
      <c r="AK1" s="56"/>
      <c r="AL1" s="56"/>
      <c r="AM1" s="56"/>
      <c r="AN1" s="56"/>
      <c r="AO1" s="56"/>
      <c r="AP1" s="56"/>
      <c r="AQ1" s="56" t="s">
        <v>74</v>
      </c>
      <c r="AR1" s="56"/>
      <c r="AS1" s="56"/>
      <c r="AT1" s="56"/>
      <c r="AU1" s="56"/>
      <c r="AV1" s="56"/>
      <c r="AW1" s="56"/>
      <c r="AX1" s="56"/>
      <c r="AY1" s="56"/>
      <c r="AZ1" s="56"/>
      <c r="BA1" s="56"/>
      <c r="BB1" s="56"/>
      <c r="BC1" s="56"/>
      <c r="BD1" s="56" t="s">
        <v>526</v>
      </c>
      <c r="BE1" s="56"/>
      <c r="BF1" s="56"/>
      <c r="BG1" s="56"/>
      <c r="BH1" s="56"/>
      <c r="BI1" s="56"/>
      <c r="BJ1" s="56"/>
      <c r="BK1" s="56"/>
      <c r="BL1" s="56"/>
      <c r="BM1" s="56"/>
      <c r="BN1" s="56"/>
      <c r="BO1" s="56"/>
      <c r="BP1" s="56"/>
      <c r="BQ1" s="56" t="s">
        <v>525</v>
      </c>
      <c r="BR1" s="56"/>
      <c r="BS1" s="56"/>
      <c r="BT1" s="56"/>
      <c r="BU1" s="56"/>
      <c r="BV1" s="56"/>
      <c r="BW1" s="56"/>
      <c r="BX1" s="56"/>
      <c r="BY1" s="56"/>
      <c r="BZ1" s="56"/>
      <c r="CA1" s="56" t="s">
        <v>75</v>
      </c>
      <c r="CB1" s="56"/>
      <c r="CC1" s="56"/>
      <c r="CD1" s="56"/>
      <c r="CE1" s="56"/>
      <c r="CF1" s="56"/>
      <c r="CG1" s="56"/>
      <c r="CH1" s="56"/>
      <c r="CI1" s="56"/>
      <c r="CJ1" s="56"/>
      <c r="CK1" s="56" t="s">
        <v>76</v>
      </c>
      <c r="CL1" s="56"/>
      <c r="CM1" s="56"/>
      <c r="CN1" s="56"/>
      <c r="CO1" s="56"/>
      <c r="CP1" s="56"/>
      <c r="CQ1" s="56"/>
      <c r="CR1" s="56"/>
      <c r="CS1" s="56"/>
      <c r="CT1" s="56"/>
      <c r="CU1" s="56" t="s">
        <v>77</v>
      </c>
      <c r="CV1" s="56"/>
      <c r="CW1" s="56"/>
      <c r="CX1" s="56"/>
      <c r="CY1" s="56"/>
      <c r="CZ1" s="56"/>
      <c r="DA1" s="56"/>
      <c r="DB1" s="56"/>
      <c r="DC1" s="56"/>
      <c r="DD1" s="56"/>
      <c r="DE1" s="56"/>
      <c r="DF1" s="56" t="s">
        <v>279</v>
      </c>
      <c r="DG1" s="56"/>
      <c r="DH1" s="56"/>
      <c r="DI1" s="56"/>
      <c r="DJ1" s="56"/>
      <c r="DK1" s="56"/>
      <c r="DL1" s="56"/>
      <c r="DM1" s="56"/>
      <c r="DN1" s="56"/>
      <c r="DO1" s="56"/>
      <c r="DP1" s="56"/>
      <c r="DQ1" s="56" t="s">
        <v>78</v>
      </c>
      <c r="DR1" s="56"/>
      <c r="DS1" s="56"/>
      <c r="DT1" s="56" t="s">
        <v>284</v>
      </c>
      <c r="DU1" s="56"/>
      <c r="DV1" s="56"/>
      <c r="DW1" s="56"/>
      <c r="DX1" s="56" t="s">
        <v>857</v>
      </c>
      <c r="DY1" s="56"/>
      <c r="DZ1" s="56"/>
      <c r="EA1" s="56"/>
      <c r="EB1" s="56"/>
      <c r="EC1" s="56"/>
      <c r="ED1" s="56"/>
      <c r="EE1" s="56"/>
      <c r="EF1" s="56"/>
      <c r="EG1" s="56"/>
      <c r="EH1" s="56"/>
      <c r="EI1" s="56"/>
      <c r="EJ1" s="56"/>
      <c r="EK1" s="56"/>
      <c r="EL1" s="56"/>
      <c r="EM1" s="56"/>
      <c r="EN1" s="56" t="s">
        <v>324</v>
      </c>
      <c r="EO1" s="56"/>
      <c r="EP1" s="56"/>
      <c r="EQ1" s="56"/>
      <c r="ER1" s="56"/>
      <c r="ES1" s="56"/>
      <c r="ET1" s="56"/>
      <c r="EU1" s="56"/>
      <c r="EV1" s="56"/>
      <c r="EW1" s="56"/>
      <c r="EX1" s="56"/>
      <c r="EY1" s="56"/>
      <c r="EZ1" s="56" t="s">
        <v>527</v>
      </c>
      <c r="FA1" s="56"/>
      <c r="FB1" s="56"/>
      <c r="FC1" s="56"/>
      <c r="FD1" s="56"/>
      <c r="FE1" s="56"/>
      <c r="FF1" s="56"/>
      <c r="FG1" s="56"/>
      <c r="FH1" s="56"/>
      <c r="FI1" s="56"/>
      <c r="FJ1" s="56" t="s">
        <v>325</v>
      </c>
      <c r="FK1" s="56"/>
      <c r="FL1" s="56"/>
      <c r="FM1" s="56"/>
      <c r="FN1" s="56"/>
      <c r="FO1" s="56"/>
      <c r="FP1" s="56"/>
      <c r="FQ1" s="56"/>
      <c r="FR1" s="56"/>
      <c r="FS1" s="56"/>
      <c r="FT1" s="56" t="s">
        <v>326</v>
      </c>
      <c r="FU1" s="56"/>
      <c r="FV1" s="56"/>
      <c r="FW1" s="56"/>
      <c r="FX1" s="56"/>
      <c r="FY1" s="56"/>
      <c r="FZ1" s="56"/>
      <c r="GA1" s="56"/>
      <c r="GB1" s="56"/>
      <c r="GC1" s="56"/>
      <c r="GD1" s="56"/>
      <c r="GE1" s="56"/>
      <c r="GF1" s="56" t="s">
        <v>528</v>
      </c>
      <c r="GG1" s="56"/>
      <c r="GH1" s="56"/>
      <c r="GI1" s="56"/>
      <c r="GJ1" s="56"/>
      <c r="GK1" s="56"/>
      <c r="GL1" s="56"/>
      <c r="GM1" s="56"/>
      <c r="GN1" s="56"/>
      <c r="GO1" s="56"/>
      <c r="GP1" s="56"/>
      <c r="GQ1" s="56"/>
      <c r="GR1" s="56" t="s">
        <v>529</v>
      </c>
      <c r="GS1" s="56"/>
      <c r="GT1" s="56"/>
      <c r="GU1" s="56"/>
      <c r="GV1" s="56"/>
      <c r="GW1" s="56"/>
      <c r="GX1" s="56"/>
      <c r="GY1" s="56"/>
      <c r="GZ1" s="56"/>
      <c r="HA1" s="56"/>
      <c r="HB1" s="56" t="s">
        <v>530</v>
      </c>
      <c r="HC1" s="56"/>
      <c r="HD1" s="56"/>
      <c r="HE1" s="56"/>
      <c r="HF1" s="56"/>
      <c r="HG1" s="56"/>
      <c r="HH1" s="56"/>
      <c r="HI1" s="56"/>
      <c r="HJ1" s="56"/>
      <c r="HK1" s="56"/>
      <c r="HL1" s="56" t="s">
        <v>531</v>
      </c>
      <c r="HM1" s="56"/>
      <c r="HN1" s="56"/>
      <c r="HO1" s="56"/>
      <c r="HP1" s="56"/>
      <c r="HQ1" s="56"/>
      <c r="HR1" s="56"/>
      <c r="HS1" s="56"/>
      <c r="HT1" s="56"/>
      <c r="HU1" s="56"/>
      <c r="HV1" s="56" t="s">
        <v>532</v>
      </c>
      <c r="HW1" s="56"/>
      <c r="HX1" s="56"/>
      <c r="HY1" s="56"/>
      <c r="HZ1" s="56"/>
      <c r="IA1" s="56"/>
      <c r="IB1" s="56"/>
      <c r="IC1" s="56"/>
      <c r="ID1" s="56"/>
      <c r="IE1" s="56"/>
      <c r="IF1" s="56" t="s">
        <v>533</v>
      </c>
      <c r="IG1" s="56"/>
      <c r="IH1" s="56"/>
      <c r="II1" s="56"/>
      <c r="IJ1" s="56"/>
      <c r="IK1" s="56"/>
      <c r="IL1" s="56"/>
      <c r="IM1" s="56"/>
      <c r="IN1" s="56"/>
      <c r="IO1" s="56"/>
      <c r="IP1" s="56" t="s">
        <v>534</v>
      </c>
      <c r="IQ1" s="56"/>
      <c r="IR1" s="56"/>
      <c r="IS1" s="56"/>
      <c r="IT1" s="56"/>
      <c r="IU1" s="56" t="s">
        <v>565</v>
      </c>
      <c r="IV1" s="56"/>
      <c r="IW1" s="56"/>
      <c r="IX1" s="56"/>
      <c r="IY1" s="56"/>
      <c r="IZ1" s="56"/>
      <c r="JA1" s="56"/>
      <c r="JB1" s="56"/>
      <c r="JC1" s="56" t="s">
        <v>904</v>
      </c>
      <c r="JD1" s="56"/>
      <c r="JE1" s="56"/>
      <c r="JF1" s="56" t="s">
        <v>905</v>
      </c>
      <c r="JG1" s="56"/>
      <c r="JH1" s="56" t="s">
        <v>906</v>
      </c>
      <c r="JI1" s="56"/>
      <c r="JJ1" s="56" t="s">
        <v>907</v>
      </c>
      <c r="JK1" s="56"/>
      <c r="JL1" s="56"/>
      <c r="JM1" s="56" t="s">
        <v>908</v>
      </c>
      <c r="JN1" s="56"/>
      <c r="JO1" s="56"/>
    </row>
    <row r="2" spans="1:275" x14ac:dyDescent="0.25">
      <c r="A2" s="56"/>
      <c r="B2" s="56" t="s">
        <v>327</v>
      </c>
      <c r="C2" s="56"/>
      <c r="D2" s="56" t="s">
        <v>67</v>
      </c>
      <c r="E2" s="56" t="s">
        <v>702</v>
      </c>
      <c r="F2" s="56" t="s">
        <v>703</v>
      </c>
      <c r="G2" s="56"/>
      <c r="H2" s="56" t="s">
        <v>79</v>
      </c>
      <c r="I2" s="56" t="s">
        <v>80</v>
      </c>
      <c r="J2" s="56" t="s">
        <v>260</v>
      </c>
      <c r="K2" s="56" t="s">
        <v>81</v>
      </c>
      <c r="L2" s="56" t="s">
        <v>82</v>
      </c>
      <c r="M2" s="56" t="s">
        <v>83</v>
      </c>
      <c r="N2" s="56" t="s">
        <v>84</v>
      </c>
      <c r="O2" s="56" t="s">
        <v>85</v>
      </c>
      <c r="P2" s="56" t="s">
        <v>536</v>
      </c>
      <c r="Q2" s="56" t="s">
        <v>704</v>
      </c>
      <c r="R2" s="56" t="s">
        <v>86</v>
      </c>
      <c r="S2" s="56" t="s">
        <v>87</v>
      </c>
      <c r="T2" s="56" t="s">
        <v>88</v>
      </c>
      <c r="U2" s="56" t="s">
        <v>89</v>
      </c>
      <c r="V2" s="56" t="s">
        <v>90</v>
      </c>
      <c r="W2" s="56" t="s">
        <v>81</v>
      </c>
      <c r="X2" s="56" t="s">
        <v>82</v>
      </c>
      <c r="Y2" s="56" t="s">
        <v>83</v>
      </c>
      <c r="Z2" s="56" t="s">
        <v>84</v>
      </c>
      <c r="AA2" s="56" t="s">
        <v>85</v>
      </c>
      <c r="AB2" s="56" t="s">
        <v>86</v>
      </c>
      <c r="AC2" s="56" t="s">
        <v>87</v>
      </c>
      <c r="AD2" s="56" t="s">
        <v>88</v>
      </c>
      <c r="AE2" s="56" t="s">
        <v>89</v>
      </c>
      <c r="AF2" s="56" t="s">
        <v>90</v>
      </c>
      <c r="AG2" s="56" t="s">
        <v>81</v>
      </c>
      <c r="AH2" s="56" t="s">
        <v>82</v>
      </c>
      <c r="AI2" s="56" t="s">
        <v>83</v>
      </c>
      <c r="AJ2" s="56" t="s">
        <v>84</v>
      </c>
      <c r="AK2" s="56" t="s">
        <v>85</v>
      </c>
      <c r="AL2" s="56" t="s">
        <v>86</v>
      </c>
      <c r="AM2" s="56" t="s">
        <v>87</v>
      </c>
      <c r="AN2" s="56" t="s">
        <v>88</v>
      </c>
      <c r="AO2" s="56" t="s">
        <v>89</v>
      </c>
      <c r="AP2" s="56" t="s">
        <v>90</v>
      </c>
      <c r="AQ2" s="56" t="s">
        <v>81</v>
      </c>
      <c r="AR2" s="56" t="s">
        <v>82</v>
      </c>
      <c r="AS2" s="56" t="s">
        <v>83</v>
      </c>
      <c r="AT2" s="56" t="s">
        <v>84</v>
      </c>
      <c r="AU2" s="56" t="s">
        <v>85</v>
      </c>
      <c r="AV2" s="56" t="s">
        <v>536</v>
      </c>
      <c r="AW2" s="56" t="s">
        <v>704</v>
      </c>
      <c r="AX2" s="56" t="s">
        <v>86</v>
      </c>
      <c r="AY2" s="56" t="s">
        <v>87</v>
      </c>
      <c r="AZ2" s="56" t="s">
        <v>88</v>
      </c>
      <c r="BA2" s="56" t="s">
        <v>89</v>
      </c>
      <c r="BB2" s="56" t="s">
        <v>90</v>
      </c>
      <c r="BC2" s="56" t="s">
        <v>91</v>
      </c>
      <c r="BD2" s="56" t="s">
        <v>81</v>
      </c>
      <c r="BE2" s="56" t="s">
        <v>82</v>
      </c>
      <c r="BF2" s="56" t="s">
        <v>83</v>
      </c>
      <c r="BG2" s="56" t="s">
        <v>84</v>
      </c>
      <c r="BH2" s="56" t="s">
        <v>85</v>
      </c>
      <c r="BI2" s="56" t="s">
        <v>536</v>
      </c>
      <c r="BJ2" s="56" t="s">
        <v>704</v>
      </c>
      <c r="BK2" s="56" t="s">
        <v>86</v>
      </c>
      <c r="BL2" s="56" t="s">
        <v>87</v>
      </c>
      <c r="BM2" s="56" t="s">
        <v>88</v>
      </c>
      <c r="BN2" s="56" t="s">
        <v>89</v>
      </c>
      <c r="BO2" s="56" t="s">
        <v>90</v>
      </c>
      <c r="BP2" s="56" t="s">
        <v>91</v>
      </c>
      <c r="BQ2" s="56" t="s">
        <v>81</v>
      </c>
      <c r="BR2" s="56" t="s">
        <v>82</v>
      </c>
      <c r="BS2" s="56" t="s">
        <v>83</v>
      </c>
      <c r="BT2" s="56" t="s">
        <v>84</v>
      </c>
      <c r="BU2" s="56" t="s">
        <v>85</v>
      </c>
      <c r="BV2" s="56" t="s">
        <v>86</v>
      </c>
      <c r="BW2" s="56" t="s">
        <v>87</v>
      </c>
      <c r="BX2" s="56" t="s">
        <v>88</v>
      </c>
      <c r="BY2" s="56" t="s">
        <v>89</v>
      </c>
      <c r="BZ2" s="56" t="s">
        <v>90</v>
      </c>
      <c r="CA2" s="56" t="s">
        <v>81</v>
      </c>
      <c r="CB2" s="56" t="s">
        <v>82</v>
      </c>
      <c r="CC2" s="56" t="s">
        <v>83</v>
      </c>
      <c r="CD2" s="56" t="s">
        <v>84</v>
      </c>
      <c r="CE2" s="56" t="s">
        <v>85</v>
      </c>
      <c r="CF2" s="56" t="s">
        <v>86</v>
      </c>
      <c r="CG2" s="56" t="s">
        <v>87</v>
      </c>
      <c r="CH2" s="56" t="s">
        <v>88</v>
      </c>
      <c r="CI2" s="56" t="s">
        <v>89</v>
      </c>
      <c r="CJ2" s="56" t="s">
        <v>90</v>
      </c>
      <c r="CK2" s="56" t="s">
        <v>81</v>
      </c>
      <c r="CL2" s="56" t="s">
        <v>82</v>
      </c>
      <c r="CM2" s="56" t="s">
        <v>83</v>
      </c>
      <c r="CN2" s="56" t="s">
        <v>84</v>
      </c>
      <c r="CO2" s="56" t="s">
        <v>85</v>
      </c>
      <c r="CP2" s="56" t="s">
        <v>86</v>
      </c>
      <c r="CQ2" s="56" t="s">
        <v>87</v>
      </c>
      <c r="CR2" s="56" t="s">
        <v>88</v>
      </c>
      <c r="CS2" s="56" t="s">
        <v>89</v>
      </c>
      <c r="CT2" s="56" t="s">
        <v>90</v>
      </c>
      <c r="CU2" s="56" t="s">
        <v>81</v>
      </c>
      <c r="CV2" s="56" t="s">
        <v>82</v>
      </c>
      <c r="CW2" s="56" t="s">
        <v>83</v>
      </c>
      <c r="CX2" s="56" t="s">
        <v>84</v>
      </c>
      <c r="CY2" s="56" t="s">
        <v>85</v>
      </c>
      <c r="CZ2" s="56" t="s">
        <v>86</v>
      </c>
      <c r="DA2" s="56" t="s">
        <v>87</v>
      </c>
      <c r="DB2" s="56" t="s">
        <v>88</v>
      </c>
      <c r="DC2" s="56" t="s">
        <v>89</v>
      </c>
      <c r="DD2" s="56" t="s">
        <v>90</v>
      </c>
      <c r="DE2" s="56" t="s">
        <v>91</v>
      </c>
      <c r="DF2" s="56" t="s">
        <v>81</v>
      </c>
      <c r="DG2" s="56" t="s">
        <v>82</v>
      </c>
      <c r="DH2" s="56" t="s">
        <v>83</v>
      </c>
      <c r="DI2" s="56" t="s">
        <v>84</v>
      </c>
      <c r="DJ2" s="56" t="s">
        <v>85</v>
      </c>
      <c r="DK2" s="56" t="s">
        <v>86</v>
      </c>
      <c r="DL2" s="56" t="s">
        <v>87</v>
      </c>
      <c r="DM2" s="56" t="s">
        <v>88</v>
      </c>
      <c r="DN2" s="56" t="s">
        <v>89</v>
      </c>
      <c r="DO2" s="56" t="s">
        <v>90</v>
      </c>
      <c r="DP2" s="56" t="s">
        <v>91</v>
      </c>
      <c r="DQ2" s="56" t="s">
        <v>80</v>
      </c>
      <c r="DR2" s="56"/>
      <c r="DS2" s="56" t="s">
        <v>92</v>
      </c>
      <c r="DT2" s="56" t="s">
        <v>286</v>
      </c>
      <c r="DU2" s="56" t="s">
        <v>287</v>
      </c>
      <c r="DV2" s="56" t="s">
        <v>288</v>
      </c>
      <c r="DW2" s="56" t="s">
        <v>535</v>
      </c>
      <c r="DX2" s="56" t="s">
        <v>858</v>
      </c>
      <c r="DY2" s="56" t="s">
        <v>859</v>
      </c>
      <c r="DZ2" s="56" t="s">
        <v>860</v>
      </c>
      <c r="EA2" s="56" t="s">
        <v>861</v>
      </c>
      <c r="EB2" s="56" t="s">
        <v>862</v>
      </c>
      <c r="EC2" s="56" t="s">
        <v>863</v>
      </c>
      <c r="ED2" s="56" t="s">
        <v>864</v>
      </c>
      <c r="EE2" s="56" t="s">
        <v>865</v>
      </c>
      <c r="EF2" s="56" t="s">
        <v>866</v>
      </c>
      <c r="EG2" s="56" t="s">
        <v>867</v>
      </c>
      <c r="EH2" s="56" t="s">
        <v>868</v>
      </c>
      <c r="EI2" s="56" t="s">
        <v>869</v>
      </c>
      <c r="EJ2" s="56" t="s">
        <v>870</v>
      </c>
      <c r="EK2" s="56" t="s">
        <v>871</v>
      </c>
      <c r="EL2" s="56" t="s">
        <v>872</v>
      </c>
      <c r="EM2" s="56" t="s">
        <v>873</v>
      </c>
      <c r="EN2" s="56" t="s">
        <v>81</v>
      </c>
      <c r="EO2" s="56" t="s">
        <v>82</v>
      </c>
      <c r="EP2" s="56" t="s">
        <v>83</v>
      </c>
      <c r="EQ2" s="56" t="s">
        <v>84</v>
      </c>
      <c r="ER2" s="56" t="s">
        <v>85</v>
      </c>
      <c r="ES2" s="56" t="s">
        <v>536</v>
      </c>
      <c r="ET2" s="56" t="s">
        <v>704</v>
      </c>
      <c r="EU2" s="56" t="s">
        <v>86</v>
      </c>
      <c r="EV2" s="56" t="s">
        <v>87</v>
      </c>
      <c r="EW2" s="56" t="s">
        <v>88</v>
      </c>
      <c r="EX2" s="56" t="s">
        <v>89</v>
      </c>
      <c r="EY2" s="56" t="s">
        <v>90</v>
      </c>
      <c r="EZ2" s="56" t="s">
        <v>81</v>
      </c>
      <c r="FA2" s="56" t="s">
        <v>82</v>
      </c>
      <c r="FB2" s="56" t="s">
        <v>83</v>
      </c>
      <c r="FC2" s="56" t="s">
        <v>84</v>
      </c>
      <c r="FD2" s="56" t="s">
        <v>85</v>
      </c>
      <c r="FE2" s="56" t="s">
        <v>86</v>
      </c>
      <c r="FF2" s="56" t="s">
        <v>87</v>
      </c>
      <c r="FG2" s="56" t="s">
        <v>88</v>
      </c>
      <c r="FH2" s="56" t="s">
        <v>89</v>
      </c>
      <c r="FI2" s="56" t="s">
        <v>90</v>
      </c>
      <c r="FJ2" s="56" t="s">
        <v>81</v>
      </c>
      <c r="FK2" s="56" t="s">
        <v>82</v>
      </c>
      <c r="FL2" s="56" t="s">
        <v>83</v>
      </c>
      <c r="FM2" s="56" t="s">
        <v>84</v>
      </c>
      <c r="FN2" s="56" t="s">
        <v>85</v>
      </c>
      <c r="FO2" s="56" t="s">
        <v>86</v>
      </c>
      <c r="FP2" s="56" t="s">
        <v>87</v>
      </c>
      <c r="FQ2" s="56" t="s">
        <v>88</v>
      </c>
      <c r="FR2" s="56" t="s">
        <v>89</v>
      </c>
      <c r="FS2" s="56" t="s">
        <v>90</v>
      </c>
      <c r="FT2" s="56" t="s">
        <v>81</v>
      </c>
      <c r="FU2" s="56" t="s">
        <v>82</v>
      </c>
      <c r="FV2" s="56" t="s">
        <v>83</v>
      </c>
      <c r="FW2" s="56" t="s">
        <v>84</v>
      </c>
      <c r="FX2" s="56" t="s">
        <v>85</v>
      </c>
      <c r="FY2" s="56" t="s">
        <v>209</v>
      </c>
      <c r="FZ2" s="56" t="s">
        <v>704</v>
      </c>
      <c r="GA2" s="56" t="s">
        <v>86</v>
      </c>
      <c r="GB2" s="56" t="s">
        <v>87</v>
      </c>
      <c r="GC2" s="56" t="s">
        <v>88</v>
      </c>
      <c r="GD2" s="56" t="s">
        <v>89</v>
      </c>
      <c r="GE2" s="56" t="s">
        <v>90</v>
      </c>
      <c r="GF2" s="56" t="s">
        <v>81</v>
      </c>
      <c r="GG2" s="56" t="s">
        <v>82</v>
      </c>
      <c r="GH2" s="56" t="s">
        <v>83</v>
      </c>
      <c r="GI2" s="56" t="s">
        <v>84</v>
      </c>
      <c r="GJ2" s="56" t="s">
        <v>85</v>
      </c>
      <c r="GK2" s="56" t="s">
        <v>536</v>
      </c>
      <c r="GL2" s="56" t="s">
        <v>704</v>
      </c>
      <c r="GM2" s="56" t="s">
        <v>86</v>
      </c>
      <c r="GN2" s="56" t="s">
        <v>87</v>
      </c>
      <c r="GO2" s="56" t="s">
        <v>88</v>
      </c>
      <c r="GP2" s="56" t="s">
        <v>89</v>
      </c>
      <c r="GQ2" s="56" t="s">
        <v>90</v>
      </c>
      <c r="GR2" s="56" t="s">
        <v>81</v>
      </c>
      <c r="GS2" s="56" t="s">
        <v>82</v>
      </c>
      <c r="GT2" s="56" t="s">
        <v>83</v>
      </c>
      <c r="GU2" s="56" t="s">
        <v>84</v>
      </c>
      <c r="GV2" s="56" t="s">
        <v>85</v>
      </c>
      <c r="GW2" s="56" t="s">
        <v>86</v>
      </c>
      <c r="GX2" s="56" t="s">
        <v>87</v>
      </c>
      <c r="GY2" s="56" t="s">
        <v>88</v>
      </c>
      <c r="GZ2" s="56" t="s">
        <v>89</v>
      </c>
      <c r="HA2" s="56" t="s">
        <v>90</v>
      </c>
      <c r="HB2" s="56" t="s">
        <v>81</v>
      </c>
      <c r="HC2" s="56" t="s">
        <v>82</v>
      </c>
      <c r="HD2" s="56" t="s">
        <v>83</v>
      </c>
      <c r="HE2" s="56" t="s">
        <v>84</v>
      </c>
      <c r="HF2" s="56" t="s">
        <v>85</v>
      </c>
      <c r="HG2" s="56" t="s">
        <v>86</v>
      </c>
      <c r="HH2" s="56" t="s">
        <v>87</v>
      </c>
      <c r="HI2" s="56" t="s">
        <v>88</v>
      </c>
      <c r="HJ2" s="56" t="s">
        <v>89</v>
      </c>
      <c r="HK2" s="56" t="s">
        <v>90</v>
      </c>
      <c r="HL2" s="56" t="s">
        <v>81</v>
      </c>
      <c r="HM2" s="56" t="s">
        <v>82</v>
      </c>
      <c r="HN2" s="56" t="s">
        <v>83</v>
      </c>
      <c r="HO2" s="56" t="s">
        <v>84</v>
      </c>
      <c r="HP2" s="56" t="s">
        <v>85</v>
      </c>
      <c r="HQ2" s="56" t="s">
        <v>86</v>
      </c>
      <c r="HR2" s="56" t="s">
        <v>87</v>
      </c>
      <c r="HS2" s="56" t="s">
        <v>88</v>
      </c>
      <c r="HT2" s="56" t="s">
        <v>89</v>
      </c>
      <c r="HU2" s="56" t="s">
        <v>90</v>
      </c>
      <c r="HV2" s="56" t="s">
        <v>81</v>
      </c>
      <c r="HW2" s="56" t="s">
        <v>82</v>
      </c>
      <c r="HX2" s="56" t="s">
        <v>83</v>
      </c>
      <c r="HY2" s="56" t="s">
        <v>84</v>
      </c>
      <c r="HZ2" s="56" t="s">
        <v>85</v>
      </c>
      <c r="IA2" s="56" t="s">
        <v>86</v>
      </c>
      <c r="IB2" s="56" t="s">
        <v>87</v>
      </c>
      <c r="IC2" s="56" t="s">
        <v>88</v>
      </c>
      <c r="ID2" s="56" t="s">
        <v>89</v>
      </c>
      <c r="IE2" s="56" t="s">
        <v>90</v>
      </c>
      <c r="IF2" s="56" t="s">
        <v>81</v>
      </c>
      <c r="IG2" s="56" t="s">
        <v>82</v>
      </c>
      <c r="IH2" s="56" t="s">
        <v>83</v>
      </c>
      <c r="II2" s="56" t="s">
        <v>84</v>
      </c>
      <c r="IJ2" s="56" t="s">
        <v>85</v>
      </c>
      <c r="IK2" s="56" t="s">
        <v>86</v>
      </c>
      <c r="IL2" s="56" t="s">
        <v>87</v>
      </c>
      <c r="IM2" s="56" t="s">
        <v>88</v>
      </c>
      <c r="IN2" s="56" t="s">
        <v>89</v>
      </c>
      <c r="IO2" s="56" t="s">
        <v>90</v>
      </c>
      <c r="IP2" s="56" t="s">
        <v>111</v>
      </c>
      <c r="IQ2" s="56" t="s">
        <v>111</v>
      </c>
      <c r="IR2" s="56" t="s">
        <v>112</v>
      </c>
      <c r="IS2" s="56" t="s">
        <v>112</v>
      </c>
      <c r="IT2" s="56" t="s">
        <v>112</v>
      </c>
      <c r="IU2" s="56" t="s">
        <v>566</v>
      </c>
      <c r="IV2" s="56"/>
      <c r="IW2" s="56" t="s">
        <v>567</v>
      </c>
      <c r="IX2" s="56"/>
      <c r="IY2" s="56" t="s">
        <v>568</v>
      </c>
      <c r="IZ2" s="56"/>
      <c r="JA2" s="56" t="s">
        <v>569</v>
      </c>
      <c r="JB2" s="56"/>
      <c r="JC2" s="56" t="s">
        <v>909</v>
      </c>
      <c r="JD2" s="56" t="s">
        <v>910</v>
      </c>
      <c r="JE2" s="56" t="s">
        <v>911</v>
      </c>
      <c r="JF2" s="56"/>
      <c r="JG2" s="56" t="s">
        <v>912</v>
      </c>
      <c r="JH2" s="56" t="s">
        <v>913</v>
      </c>
      <c r="JI2" s="56" t="s">
        <v>914</v>
      </c>
      <c r="JJ2" s="56" t="s">
        <v>915</v>
      </c>
      <c r="JK2" s="56" t="s">
        <v>916</v>
      </c>
      <c r="JL2" s="56" t="s">
        <v>917</v>
      </c>
      <c r="JM2" s="56" t="s">
        <v>915</v>
      </c>
      <c r="JN2" s="56" t="s">
        <v>916</v>
      </c>
      <c r="JO2" s="56" t="s">
        <v>917</v>
      </c>
    </row>
    <row r="3" spans="1:275" x14ac:dyDescent="0.25">
      <c r="A3" s="56" t="s">
        <v>93</v>
      </c>
      <c r="B3" s="56" t="s">
        <v>329</v>
      </c>
      <c r="C3" s="56" t="s">
        <v>94</v>
      </c>
      <c r="D3" s="56" t="s">
        <v>705</v>
      </c>
      <c r="E3" s="56" t="s">
        <v>706</v>
      </c>
      <c r="F3" s="56" t="s">
        <v>707</v>
      </c>
      <c r="G3" s="56" t="s">
        <v>95</v>
      </c>
      <c r="H3" s="56" t="s">
        <v>21</v>
      </c>
      <c r="I3" s="56" t="s">
        <v>96</v>
      </c>
      <c r="J3" s="56" t="s">
        <v>330</v>
      </c>
      <c r="K3" s="56" t="s">
        <v>97</v>
      </c>
      <c r="L3" s="56" t="s">
        <v>97</v>
      </c>
      <c r="M3" s="56" t="s">
        <v>97</v>
      </c>
      <c r="N3" s="56" t="s">
        <v>97</v>
      </c>
      <c r="O3" s="56" t="s">
        <v>97</v>
      </c>
      <c r="P3" s="56" t="s">
        <v>97</v>
      </c>
      <c r="Q3" s="56" t="s">
        <v>97</v>
      </c>
      <c r="R3" s="56" t="s">
        <v>97</v>
      </c>
      <c r="S3" s="56" t="s">
        <v>97</v>
      </c>
      <c r="T3" s="56" t="s">
        <v>97</v>
      </c>
      <c r="U3" s="56" t="s">
        <v>97</v>
      </c>
      <c r="V3" s="56" t="s">
        <v>97</v>
      </c>
      <c r="W3" s="56" t="s">
        <v>98</v>
      </c>
      <c r="X3" s="56" t="s">
        <v>98</v>
      </c>
      <c r="Y3" s="56" t="s">
        <v>98</v>
      </c>
      <c r="Z3" s="56" t="s">
        <v>98</v>
      </c>
      <c r="AA3" s="56" t="s">
        <v>98</v>
      </c>
      <c r="AB3" s="56" t="s">
        <v>98</v>
      </c>
      <c r="AC3" s="56" t="s">
        <v>98</v>
      </c>
      <c r="AD3" s="56" t="s">
        <v>98</v>
      </c>
      <c r="AE3" s="56" t="s">
        <v>98</v>
      </c>
      <c r="AF3" s="56" t="s">
        <v>98</v>
      </c>
      <c r="AG3" s="56" t="s">
        <v>99</v>
      </c>
      <c r="AH3" s="56" t="s">
        <v>99</v>
      </c>
      <c r="AI3" s="56" t="s">
        <v>99</v>
      </c>
      <c r="AJ3" s="56" t="s">
        <v>99</v>
      </c>
      <c r="AK3" s="56" t="s">
        <v>99</v>
      </c>
      <c r="AL3" s="56" t="s">
        <v>99</v>
      </c>
      <c r="AM3" s="56" t="s">
        <v>99</v>
      </c>
      <c r="AN3" s="56" t="s">
        <v>99</v>
      </c>
      <c r="AO3" s="56" t="s">
        <v>99</v>
      </c>
      <c r="AP3" s="56" t="s">
        <v>99</v>
      </c>
      <c r="AQ3" s="56" t="s">
        <v>100</v>
      </c>
      <c r="AR3" s="56" t="s">
        <v>100</v>
      </c>
      <c r="AS3" s="56" t="s">
        <v>100</v>
      </c>
      <c r="AT3" s="56" t="s">
        <v>100</v>
      </c>
      <c r="AU3" s="56" t="s">
        <v>100</v>
      </c>
      <c r="AV3" s="56" t="s">
        <v>100</v>
      </c>
      <c r="AW3" s="56" t="s">
        <v>100</v>
      </c>
      <c r="AX3" s="56" t="s">
        <v>100</v>
      </c>
      <c r="AY3" s="56" t="s">
        <v>100</v>
      </c>
      <c r="AZ3" s="56" t="s">
        <v>100</v>
      </c>
      <c r="BA3" s="56" t="s">
        <v>100</v>
      </c>
      <c r="BB3" s="56" t="s">
        <v>100</v>
      </c>
      <c r="BC3" s="56" t="s">
        <v>100</v>
      </c>
      <c r="BD3" s="56" t="s">
        <v>280</v>
      </c>
      <c r="BE3" s="56" t="s">
        <v>280</v>
      </c>
      <c r="BF3" s="56" t="s">
        <v>280</v>
      </c>
      <c r="BG3" s="56" t="s">
        <v>280</v>
      </c>
      <c r="BH3" s="56" t="s">
        <v>280</v>
      </c>
      <c r="BI3" s="56" t="s">
        <v>280</v>
      </c>
      <c r="BJ3" s="56" t="s">
        <v>280</v>
      </c>
      <c r="BK3" s="56" t="s">
        <v>280</v>
      </c>
      <c r="BL3" s="56" t="s">
        <v>280</v>
      </c>
      <c r="BM3" s="56" t="s">
        <v>280</v>
      </c>
      <c r="BN3" s="56" t="s">
        <v>280</v>
      </c>
      <c r="BO3" s="56" t="s">
        <v>280</v>
      </c>
      <c r="BP3" s="56" t="s">
        <v>280</v>
      </c>
      <c r="BQ3" s="56" t="s">
        <v>97</v>
      </c>
      <c r="BR3" s="56" t="s">
        <v>97</v>
      </c>
      <c r="BS3" s="56" t="s">
        <v>97</v>
      </c>
      <c r="BT3" s="56" t="s">
        <v>97</v>
      </c>
      <c r="BU3" s="56" t="s">
        <v>97</v>
      </c>
      <c r="BV3" s="56" t="s">
        <v>97</v>
      </c>
      <c r="BW3" s="56" t="s">
        <v>97</v>
      </c>
      <c r="BX3" s="56" t="s">
        <v>97</v>
      </c>
      <c r="BY3" s="56" t="s">
        <v>97</v>
      </c>
      <c r="BZ3" s="56" t="s">
        <v>97</v>
      </c>
      <c r="CA3" s="56" t="s">
        <v>98</v>
      </c>
      <c r="CB3" s="56" t="s">
        <v>98</v>
      </c>
      <c r="CC3" s="56" t="s">
        <v>98</v>
      </c>
      <c r="CD3" s="56" t="s">
        <v>98</v>
      </c>
      <c r="CE3" s="56" t="s">
        <v>98</v>
      </c>
      <c r="CF3" s="56" t="s">
        <v>98</v>
      </c>
      <c r="CG3" s="56" t="s">
        <v>98</v>
      </c>
      <c r="CH3" s="56" t="s">
        <v>98</v>
      </c>
      <c r="CI3" s="56" t="s">
        <v>98</v>
      </c>
      <c r="CJ3" s="56" t="s">
        <v>98</v>
      </c>
      <c r="CK3" s="56" t="s">
        <v>99</v>
      </c>
      <c r="CL3" s="56" t="s">
        <v>99</v>
      </c>
      <c r="CM3" s="56" t="s">
        <v>99</v>
      </c>
      <c r="CN3" s="56" t="s">
        <v>99</v>
      </c>
      <c r="CO3" s="56" t="s">
        <v>99</v>
      </c>
      <c r="CP3" s="56" t="s">
        <v>99</v>
      </c>
      <c r="CQ3" s="56" t="s">
        <v>99</v>
      </c>
      <c r="CR3" s="56" t="s">
        <v>99</v>
      </c>
      <c r="CS3" s="56" t="s">
        <v>99</v>
      </c>
      <c r="CT3" s="56" t="s">
        <v>99</v>
      </c>
      <c r="CU3" s="56" t="s">
        <v>100</v>
      </c>
      <c r="CV3" s="56" t="s">
        <v>100</v>
      </c>
      <c r="CW3" s="56" t="s">
        <v>100</v>
      </c>
      <c r="CX3" s="56" t="s">
        <v>100</v>
      </c>
      <c r="CY3" s="56" t="s">
        <v>100</v>
      </c>
      <c r="CZ3" s="56" t="s">
        <v>100</v>
      </c>
      <c r="DA3" s="56" t="s">
        <v>100</v>
      </c>
      <c r="DB3" s="56" t="s">
        <v>100</v>
      </c>
      <c r="DC3" s="56" t="s">
        <v>100</v>
      </c>
      <c r="DD3" s="56" t="s">
        <v>100</v>
      </c>
      <c r="DE3" s="56" t="s">
        <v>100</v>
      </c>
      <c r="DF3" s="56" t="s">
        <v>280</v>
      </c>
      <c r="DG3" s="56" t="s">
        <v>280</v>
      </c>
      <c r="DH3" s="56" t="s">
        <v>280</v>
      </c>
      <c r="DI3" s="56" t="s">
        <v>280</v>
      </c>
      <c r="DJ3" s="56" t="s">
        <v>280</v>
      </c>
      <c r="DK3" s="56" t="s">
        <v>280</v>
      </c>
      <c r="DL3" s="56" t="s">
        <v>280</v>
      </c>
      <c r="DM3" s="56" t="s">
        <v>280</v>
      </c>
      <c r="DN3" s="56" t="s">
        <v>280</v>
      </c>
      <c r="DO3" s="56" t="s">
        <v>280</v>
      </c>
      <c r="DP3" s="56" t="s">
        <v>280</v>
      </c>
      <c r="DQ3" s="56" t="s">
        <v>101</v>
      </c>
      <c r="DR3" s="56" t="s">
        <v>102</v>
      </c>
      <c r="DS3" s="56" t="s">
        <v>103</v>
      </c>
      <c r="DT3" s="56" t="s">
        <v>280</v>
      </c>
      <c r="DU3" s="56" t="s">
        <v>280</v>
      </c>
      <c r="DV3" s="56" t="s">
        <v>297</v>
      </c>
      <c r="DW3" s="56" t="s">
        <v>297</v>
      </c>
      <c r="DX3" s="56" t="s">
        <v>300</v>
      </c>
      <c r="DY3" s="56" t="s">
        <v>300</v>
      </c>
      <c r="DZ3" s="56" t="s">
        <v>301</v>
      </c>
      <c r="EA3" s="56" t="s">
        <v>301</v>
      </c>
      <c r="EB3" s="56" t="s">
        <v>301</v>
      </c>
      <c r="EC3" s="56" t="s">
        <v>301</v>
      </c>
      <c r="ED3" s="56" t="s">
        <v>301</v>
      </c>
      <c r="EE3" s="56" t="s">
        <v>301</v>
      </c>
      <c r="EF3" s="56" t="s">
        <v>301</v>
      </c>
      <c r="EG3" s="56" t="s">
        <v>301</v>
      </c>
      <c r="EH3" s="56" t="s">
        <v>301</v>
      </c>
      <c r="EI3" s="56" t="s">
        <v>301</v>
      </c>
      <c r="EJ3" s="56" t="s">
        <v>301</v>
      </c>
      <c r="EK3" s="56" t="s">
        <v>301</v>
      </c>
      <c r="EL3" s="56" t="s">
        <v>301</v>
      </c>
      <c r="EM3" s="56" t="s">
        <v>301</v>
      </c>
      <c r="EN3" s="56" t="s">
        <v>97</v>
      </c>
      <c r="EO3" s="56" t="s">
        <v>97</v>
      </c>
      <c r="EP3" s="56" t="s">
        <v>97</v>
      </c>
      <c r="EQ3" s="56" t="s">
        <v>97</v>
      </c>
      <c r="ER3" s="56" t="s">
        <v>97</v>
      </c>
      <c r="ES3" s="56" t="s">
        <v>97</v>
      </c>
      <c r="ET3" s="56" t="s">
        <v>97</v>
      </c>
      <c r="EU3" s="56" t="s">
        <v>97</v>
      </c>
      <c r="EV3" s="56" t="s">
        <v>97</v>
      </c>
      <c r="EW3" s="56" t="s">
        <v>97</v>
      </c>
      <c r="EX3" s="56" t="s">
        <v>97</v>
      </c>
      <c r="EY3" s="56" t="s">
        <v>97</v>
      </c>
      <c r="EZ3" s="56" t="s">
        <v>98</v>
      </c>
      <c r="FA3" s="56" t="s">
        <v>98</v>
      </c>
      <c r="FB3" s="56" t="s">
        <v>98</v>
      </c>
      <c r="FC3" s="56" t="s">
        <v>98</v>
      </c>
      <c r="FD3" s="56" t="s">
        <v>98</v>
      </c>
      <c r="FE3" s="56" t="s">
        <v>98</v>
      </c>
      <c r="FF3" s="56" t="s">
        <v>98</v>
      </c>
      <c r="FG3" s="56" t="s">
        <v>98</v>
      </c>
      <c r="FH3" s="56" t="s">
        <v>98</v>
      </c>
      <c r="FI3" s="56" t="s">
        <v>98</v>
      </c>
      <c r="FJ3" s="56" t="s">
        <v>99</v>
      </c>
      <c r="FK3" s="56" t="s">
        <v>99</v>
      </c>
      <c r="FL3" s="56" t="s">
        <v>99</v>
      </c>
      <c r="FM3" s="56" t="s">
        <v>99</v>
      </c>
      <c r="FN3" s="56" t="s">
        <v>99</v>
      </c>
      <c r="FO3" s="56" t="s">
        <v>99</v>
      </c>
      <c r="FP3" s="56" t="s">
        <v>99</v>
      </c>
      <c r="FQ3" s="56" t="s">
        <v>99</v>
      </c>
      <c r="FR3" s="56" t="s">
        <v>99</v>
      </c>
      <c r="FS3" s="56" t="s">
        <v>99</v>
      </c>
      <c r="FT3" s="56" t="s">
        <v>100</v>
      </c>
      <c r="FU3" s="56" t="s">
        <v>100</v>
      </c>
      <c r="FV3" s="56" t="s">
        <v>100</v>
      </c>
      <c r="FW3" s="56" t="s">
        <v>100</v>
      </c>
      <c r="FX3" s="56" t="s">
        <v>100</v>
      </c>
      <c r="FY3" s="56" t="s">
        <v>100</v>
      </c>
      <c r="FZ3" s="56" t="s">
        <v>100</v>
      </c>
      <c r="GA3" s="56" t="s">
        <v>100</v>
      </c>
      <c r="GB3" s="56" t="s">
        <v>100</v>
      </c>
      <c r="GC3" s="56" t="s">
        <v>100</v>
      </c>
      <c r="GD3" s="56" t="s">
        <v>100</v>
      </c>
      <c r="GE3" s="56" t="s">
        <v>100</v>
      </c>
      <c r="GF3" s="56" t="s">
        <v>280</v>
      </c>
      <c r="GG3" s="56" t="s">
        <v>280</v>
      </c>
      <c r="GH3" s="56" t="s">
        <v>280</v>
      </c>
      <c r="GI3" s="56" t="s">
        <v>280</v>
      </c>
      <c r="GJ3" s="56" t="s">
        <v>280</v>
      </c>
      <c r="GK3" s="56" t="s">
        <v>280</v>
      </c>
      <c r="GL3" s="56" t="s">
        <v>280</v>
      </c>
      <c r="GM3" s="56" t="s">
        <v>280</v>
      </c>
      <c r="GN3" s="56" t="s">
        <v>280</v>
      </c>
      <c r="GO3" s="56" t="s">
        <v>280</v>
      </c>
      <c r="GP3" s="56" t="s">
        <v>280</v>
      </c>
      <c r="GQ3" s="56" t="s">
        <v>280</v>
      </c>
      <c r="GR3" s="56" t="s">
        <v>97</v>
      </c>
      <c r="GS3" s="56" t="s">
        <v>97</v>
      </c>
      <c r="GT3" s="56" t="s">
        <v>97</v>
      </c>
      <c r="GU3" s="56" t="s">
        <v>97</v>
      </c>
      <c r="GV3" s="56" t="s">
        <v>97</v>
      </c>
      <c r="GW3" s="56" t="s">
        <v>97</v>
      </c>
      <c r="GX3" s="56" t="s">
        <v>97</v>
      </c>
      <c r="GY3" s="56" t="s">
        <v>97</v>
      </c>
      <c r="GZ3" s="56" t="s">
        <v>97</v>
      </c>
      <c r="HA3" s="56" t="s">
        <v>97</v>
      </c>
      <c r="HB3" s="56" t="s">
        <v>98</v>
      </c>
      <c r="HC3" s="56" t="s">
        <v>98</v>
      </c>
      <c r="HD3" s="56" t="s">
        <v>98</v>
      </c>
      <c r="HE3" s="56" t="s">
        <v>98</v>
      </c>
      <c r="HF3" s="56" t="s">
        <v>98</v>
      </c>
      <c r="HG3" s="56" t="s">
        <v>98</v>
      </c>
      <c r="HH3" s="56" t="s">
        <v>98</v>
      </c>
      <c r="HI3" s="56" t="s">
        <v>98</v>
      </c>
      <c r="HJ3" s="56" t="s">
        <v>98</v>
      </c>
      <c r="HK3" s="56" t="s">
        <v>98</v>
      </c>
      <c r="HL3" s="56" t="s">
        <v>99</v>
      </c>
      <c r="HM3" s="56" t="s">
        <v>99</v>
      </c>
      <c r="HN3" s="56" t="s">
        <v>99</v>
      </c>
      <c r="HO3" s="56" t="s">
        <v>99</v>
      </c>
      <c r="HP3" s="56" t="s">
        <v>99</v>
      </c>
      <c r="HQ3" s="56" t="s">
        <v>99</v>
      </c>
      <c r="HR3" s="56" t="s">
        <v>99</v>
      </c>
      <c r="HS3" s="56" t="s">
        <v>99</v>
      </c>
      <c r="HT3" s="56" t="s">
        <v>99</v>
      </c>
      <c r="HU3" s="56" t="s">
        <v>99</v>
      </c>
      <c r="HV3" s="56" t="s">
        <v>100</v>
      </c>
      <c r="HW3" s="56" t="s">
        <v>100</v>
      </c>
      <c r="HX3" s="56" t="s">
        <v>100</v>
      </c>
      <c r="HY3" s="56" t="s">
        <v>100</v>
      </c>
      <c r="HZ3" s="56" t="s">
        <v>100</v>
      </c>
      <c r="IA3" s="56" t="s">
        <v>100</v>
      </c>
      <c r="IB3" s="56" t="s">
        <v>100</v>
      </c>
      <c r="IC3" s="56" t="s">
        <v>100</v>
      </c>
      <c r="ID3" s="56" t="s">
        <v>100</v>
      </c>
      <c r="IE3" s="56" t="s">
        <v>100</v>
      </c>
      <c r="IF3" s="56" t="s">
        <v>280</v>
      </c>
      <c r="IG3" s="56" t="s">
        <v>280</v>
      </c>
      <c r="IH3" s="56" t="s">
        <v>280</v>
      </c>
      <c r="II3" s="56" t="s">
        <v>280</v>
      </c>
      <c r="IJ3" s="56" t="s">
        <v>280</v>
      </c>
      <c r="IK3" s="56" t="s">
        <v>280</v>
      </c>
      <c r="IL3" s="56" t="s">
        <v>280</v>
      </c>
      <c r="IM3" s="56" t="s">
        <v>280</v>
      </c>
      <c r="IN3" s="56" t="s">
        <v>280</v>
      </c>
      <c r="IO3" s="56" t="s">
        <v>280</v>
      </c>
      <c r="IP3" s="56" t="s">
        <v>708</v>
      </c>
      <c r="IQ3" s="56" t="s">
        <v>709</v>
      </c>
      <c r="IR3" s="56" t="s">
        <v>710</v>
      </c>
      <c r="IS3" s="56" t="s">
        <v>711</v>
      </c>
      <c r="IT3" s="56" t="s">
        <v>712</v>
      </c>
      <c r="IU3" s="56" t="s">
        <v>570</v>
      </c>
      <c r="IV3" s="56" t="s">
        <v>571</v>
      </c>
      <c r="IW3" s="56" t="s">
        <v>570</v>
      </c>
      <c r="IX3" s="56" t="s">
        <v>571</v>
      </c>
      <c r="IY3" s="56" t="s">
        <v>570</v>
      </c>
      <c r="IZ3" s="56" t="s">
        <v>571</v>
      </c>
      <c r="JA3" s="56" t="s">
        <v>570</v>
      </c>
      <c r="JB3" s="56" t="s">
        <v>571</v>
      </c>
      <c r="JC3" s="56" t="s">
        <v>918</v>
      </c>
      <c r="JD3" s="56" t="s">
        <v>919</v>
      </c>
      <c r="JE3" s="56" t="s">
        <v>920</v>
      </c>
      <c r="JF3" s="56" t="s">
        <v>552</v>
      </c>
      <c r="JG3" s="56" t="s">
        <v>921</v>
      </c>
      <c r="JH3" s="56" t="s">
        <v>922</v>
      </c>
      <c r="JI3" s="56" t="s">
        <v>923</v>
      </c>
      <c r="JJ3" s="56" t="s">
        <v>924</v>
      </c>
      <c r="JK3" s="56" t="s">
        <v>924</v>
      </c>
      <c r="JL3" s="56" t="s">
        <v>924</v>
      </c>
      <c r="JM3" s="56" t="s">
        <v>924</v>
      </c>
      <c r="JN3" s="56" t="s">
        <v>924</v>
      </c>
      <c r="JO3" s="56" t="s">
        <v>924</v>
      </c>
    </row>
    <row r="4" spans="1:275" x14ac:dyDescent="0.25">
      <c r="A4" s="58">
        <v>43069.352395833332</v>
      </c>
      <c r="B4" s="56" t="s">
        <v>332</v>
      </c>
      <c r="C4" s="56" t="s">
        <v>573</v>
      </c>
      <c r="D4" s="56">
        <v>1</v>
      </c>
      <c r="E4" s="56">
        <v>1</v>
      </c>
      <c r="F4" s="56">
        <v>2100</v>
      </c>
      <c r="G4" s="56" t="s">
        <v>104</v>
      </c>
      <c r="H4" s="56" t="s">
        <v>105</v>
      </c>
      <c r="I4" s="56">
        <v>0</v>
      </c>
      <c r="J4" s="56">
        <v>61.4</v>
      </c>
      <c r="K4" s="56">
        <v>316.50599999999997</v>
      </c>
      <c r="L4" s="56">
        <v>0</v>
      </c>
      <c r="M4" s="56">
        <v>111.69</v>
      </c>
      <c r="N4" s="56">
        <v>0</v>
      </c>
      <c r="O4" s="56">
        <v>0</v>
      </c>
      <c r="P4" s="56">
        <v>0</v>
      </c>
      <c r="Q4" s="56">
        <v>0</v>
      </c>
      <c r="R4" s="56">
        <v>505.55700000000002</v>
      </c>
      <c r="S4" s="56">
        <v>889.02300000000002</v>
      </c>
      <c r="T4" s="56">
        <v>2025.88</v>
      </c>
      <c r="U4" s="56">
        <v>119.621</v>
      </c>
      <c r="V4" s="56">
        <v>3968.28</v>
      </c>
      <c r="W4" s="56">
        <v>359.37400000000002</v>
      </c>
      <c r="X4" s="56">
        <v>0</v>
      </c>
      <c r="Y4" s="56">
        <v>0</v>
      </c>
      <c r="Z4" s="56">
        <v>0</v>
      </c>
      <c r="AA4" s="56">
        <v>128.119</v>
      </c>
      <c r="AB4" s="56">
        <v>0</v>
      </c>
      <c r="AC4" s="56">
        <v>43.669699999999999</v>
      </c>
      <c r="AD4" s="56">
        <v>0</v>
      </c>
      <c r="AE4" s="56">
        <v>0</v>
      </c>
      <c r="AF4" s="56">
        <v>531.16300000000001</v>
      </c>
      <c r="AG4" s="56">
        <v>0</v>
      </c>
      <c r="AH4" s="56">
        <v>0</v>
      </c>
      <c r="AI4" s="56">
        <v>0</v>
      </c>
      <c r="AJ4" s="56">
        <v>0</v>
      </c>
      <c r="AK4" s="56">
        <v>0</v>
      </c>
      <c r="AL4" s="56">
        <v>0</v>
      </c>
      <c r="AM4" s="56">
        <v>0</v>
      </c>
      <c r="AN4" s="56">
        <v>0</v>
      </c>
      <c r="AO4" s="56">
        <v>0</v>
      </c>
      <c r="AP4" s="56">
        <v>0</v>
      </c>
      <c r="AQ4" s="56">
        <v>33.369999999999997</v>
      </c>
      <c r="AR4" s="56">
        <v>0</v>
      </c>
      <c r="AS4" s="56">
        <v>1.17</v>
      </c>
      <c r="AT4" s="56">
        <v>0</v>
      </c>
      <c r="AU4" s="56">
        <v>10.14</v>
      </c>
      <c r="AV4" s="56">
        <v>0</v>
      </c>
      <c r="AW4" s="56">
        <v>0</v>
      </c>
      <c r="AX4" s="56">
        <v>5.44</v>
      </c>
      <c r="AY4" s="56">
        <v>13.06</v>
      </c>
      <c r="AZ4" s="56">
        <v>21.44</v>
      </c>
      <c r="BA4" s="56">
        <v>1.2</v>
      </c>
      <c r="BB4" s="56">
        <v>85.82</v>
      </c>
      <c r="BC4" s="56">
        <v>44.68</v>
      </c>
      <c r="BD4" s="59">
        <v>1.4257199999999999E-9</v>
      </c>
      <c r="BE4" s="56">
        <v>0</v>
      </c>
      <c r="BF4" s="56">
        <v>1.2753799999999999E-2</v>
      </c>
      <c r="BG4" s="56">
        <v>0</v>
      </c>
      <c r="BH4" s="56">
        <v>0</v>
      </c>
      <c r="BI4" s="56">
        <v>0</v>
      </c>
      <c r="BJ4" s="56">
        <v>0</v>
      </c>
      <c r="BK4" s="56">
        <v>7.4915999999999996E-2</v>
      </c>
      <c r="BL4" s="56">
        <v>0.132273</v>
      </c>
      <c r="BM4" s="56">
        <v>0.25846799999999998</v>
      </c>
      <c r="BN4" s="56">
        <v>1.0530599999999999E-2</v>
      </c>
      <c r="BO4" s="56">
        <v>0.48894100000000001</v>
      </c>
      <c r="BP4" s="56">
        <v>1.2753799999999999E-2</v>
      </c>
      <c r="BQ4" s="56">
        <v>316.505</v>
      </c>
      <c r="BR4" s="56">
        <v>0</v>
      </c>
      <c r="BS4" s="56">
        <v>111.69</v>
      </c>
      <c r="BT4" s="56">
        <v>0</v>
      </c>
      <c r="BU4" s="56">
        <v>0</v>
      </c>
      <c r="BV4" s="56">
        <v>505.55700000000002</v>
      </c>
      <c r="BW4" s="56">
        <v>889.02300000000002</v>
      </c>
      <c r="BX4" s="56">
        <v>2025.88</v>
      </c>
      <c r="BY4" s="56">
        <v>119.621</v>
      </c>
      <c r="BZ4" s="56">
        <v>3968.28</v>
      </c>
      <c r="CA4" s="56">
        <v>359.37400000000002</v>
      </c>
      <c r="CB4" s="56">
        <v>0</v>
      </c>
      <c r="CC4" s="56">
        <v>0</v>
      </c>
      <c r="CD4" s="56">
        <v>0</v>
      </c>
      <c r="CE4" s="56">
        <v>128.119</v>
      </c>
      <c r="CF4" s="56">
        <v>0</v>
      </c>
      <c r="CG4" s="56">
        <v>43.669699999999999</v>
      </c>
      <c r="CH4" s="56">
        <v>0</v>
      </c>
      <c r="CI4" s="56">
        <v>0</v>
      </c>
      <c r="CJ4" s="56">
        <v>531.16300000000001</v>
      </c>
      <c r="CK4" s="56">
        <v>0</v>
      </c>
      <c r="CL4" s="56">
        <v>0</v>
      </c>
      <c r="CM4" s="56">
        <v>0</v>
      </c>
      <c r="CN4" s="56">
        <v>0</v>
      </c>
      <c r="CO4" s="56">
        <v>0</v>
      </c>
      <c r="CP4" s="56">
        <v>0</v>
      </c>
      <c r="CQ4" s="56">
        <v>0</v>
      </c>
      <c r="CR4" s="56">
        <v>0</v>
      </c>
      <c r="CS4" s="56">
        <v>0</v>
      </c>
      <c r="CT4" s="56">
        <v>0</v>
      </c>
      <c r="CU4" s="56">
        <v>33.369999999999997</v>
      </c>
      <c r="CV4" s="56">
        <v>0</v>
      </c>
      <c r="CW4" s="56">
        <v>1.17</v>
      </c>
      <c r="CX4" s="56">
        <v>0</v>
      </c>
      <c r="CY4" s="56">
        <v>10.14</v>
      </c>
      <c r="CZ4" s="56">
        <v>5.44</v>
      </c>
      <c r="DA4" s="56">
        <v>13.06</v>
      </c>
      <c r="DB4" s="56">
        <v>21.44</v>
      </c>
      <c r="DC4" s="56">
        <v>1.2</v>
      </c>
      <c r="DD4" s="56">
        <v>85.82</v>
      </c>
      <c r="DE4" s="56">
        <v>44.68</v>
      </c>
      <c r="DF4" s="59">
        <v>1.4257199999999999E-9</v>
      </c>
      <c r="DG4" s="56">
        <v>0</v>
      </c>
      <c r="DH4" s="56">
        <v>1.2753799999999999E-2</v>
      </c>
      <c r="DI4" s="56">
        <v>0</v>
      </c>
      <c r="DJ4" s="56">
        <v>0</v>
      </c>
      <c r="DK4" s="56">
        <v>7.4915999999999996E-2</v>
      </c>
      <c r="DL4" s="56">
        <v>0.132273</v>
      </c>
      <c r="DM4" s="56">
        <v>0.25846799999999998</v>
      </c>
      <c r="DN4" s="56">
        <v>1.0530599999999999E-2</v>
      </c>
      <c r="DO4" s="56">
        <v>0.48894100000000001</v>
      </c>
      <c r="DP4" s="56">
        <v>1.2753799999999999E-2</v>
      </c>
      <c r="DQ4" s="56" t="s">
        <v>925</v>
      </c>
      <c r="DR4" s="56" t="s">
        <v>875</v>
      </c>
      <c r="DS4" s="56" t="s">
        <v>22</v>
      </c>
      <c r="DT4" s="56">
        <v>0</v>
      </c>
      <c r="DU4" s="56">
        <v>0</v>
      </c>
      <c r="DV4" s="56">
        <v>0</v>
      </c>
      <c r="DW4" s="56">
        <v>0</v>
      </c>
      <c r="DX4" s="56"/>
      <c r="DY4" s="56"/>
      <c r="DZ4" s="56"/>
      <c r="EA4" s="56"/>
      <c r="EB4" s="56"/>
      <c r="EC4" s="56"/>
      <c r="ED4" s="56"/>
      <c r="EE4" s="56"/>
      <c r="EF4" s="56"/>
      <c r="EG4" s="56"/>
      <c r="EH4" s="56"/>
      <c r="EI4" s="56"/>
      <c r="EJ4" s="56"/>
      <c r="EK4" s="56"/>
      <c r="EL4" s="56"/>
      <c r="EM4" s="56"/>
      <c r="EN4" s="56">
        <v>316.50599999999997</v>
      </c>
      <c r="EO4" s="56">
        <v>0</v>
      </c>
      <c r="EP4" s="56">
        <v>111.69</v>
      </c>
      <c r="EQ4" s="56">
        <v>0</v>
      </c>
      <c r="ER4" s="56">
        <v>0</v>
      </c>
      <c r="ES4" s="56">
        <v>0</v>
      </c>
      <c r="ET4" s="56">
        <v>0</v>
      </c>
      <c r="EU4" s="56">
        <v>505.55700000000002</v>
      </c>
      <c r="EV4" s="56">
        <v>889.02300000000002</v>
      </c>
      <c r="EW4" s="56">
        <v>2025.88</v>
      </c>
      <c r="EX4" s="56">
        <v>119.621</v>
      </c>
      <c r="EY4" s="56">
        <v>3968.28</v>
      </c>
      <c r="EZ4" s="56">
        <v>359.37400000000002</v>
      </c>
      <c r="FA4" s="56">
        <v>0</v>
      </c>
      <c r="FB4" s="56">
        <v>0</v>
      </c>
      <c r="FC4" s="56">
        <v>0</v>
      </c>
      <c r="FD4" s="56">
        <v>128.119</v>
      </c>
      <c r="FE4" s="56">
        <v>0</v>
      </c>
      <c r="FF4" s="56">
        <v>43.669699999999999</v>
      </c>
      <c r="FG4" s="56">
        <v>0</v>
      </c>
      <c r="FH4" s="56">
        <v>0</v>
      </c>
      <c r="FI4" s="56">
        <v>531.16300000000001</v>
      </c>
      <c r="FJ4" s="56">
        <v>0</v>
      </c>
      <c r="FK4" s="56">
        <v>0</v>
      </c>
      <c r="FL4" s="56">
        <v>0</v>
      </c>
      <c r="FM4" s="56">
        <v>0</v>
      </c>
      <c r="FN4" s="56">
        <v>0</v>
      </c>
      <c r="FO4" s="56">
        <v>0</v>
      </c>
      <c r="FP4" s="56">
        <v>0</v>
      </c>
      <c r="FQ4" s="56">
        <v>0</v>
      </c>
      <c r="FR4" s="56">
        <v>0</v>
      </c>
      <c r="FS4" s="56">
        <v>0</v>
      </c>
      <c r="FT4" s="56">
        <v>33.369999999999997</v>
      </c>
      <c r="FU4" s="56">
        <v>0</v>
      </c>
      <c r="FV4" s="56">
        <v>1.17</v>
      </c>
      <c r="FW4" s="56">
        <v>0</v>
      </c>
      <c r="FX4" s="56">
        <v>10.14</v>
      </c>
      <c r="FY4" s="56">
        <v>0</v>
      </c>
      <c r="FZ4" s="56">
        <v>0</v>
      </c>
      <c r="GA4" s="56">
        <v>5.44</v>
      </c>
      <c r="GB4" s="56">
        <v>13.06</v>
      </c>
      <c r="GC4" s="56">
        <v>21.44</v>
      </c>
      <c r="GD4" s="56">
        <v>1.2</v>
      </c>
      <c r="GE4" s="56">
        <v>85.82</v>
      </c>
      <c r="GF4" s="59">
        <v>1.4257199999999999E-9</v>
      </c>
      <c r="GG4" s="56">
        <v>0</v>
      </c>
      <c r="GH4" s="56">
        <v>1.2753799999999999E-2</v>
      </c>
      <c r="GI4" s="56">
        <v>0</v>
      </c>
      <c r="GJ4" s="56">
        <v>0</v>
      </c>
      <c r="GK4" s="56">
        <v>0</v>
      </c>
      <c r="GL4" s="56">
        <v>0</v>
      </c>
      <c r="GM4" s="56">
        <v>7.4915999999999996E-2</v>
      </c>
      <c r="GN4" s="56">
        <v>0.132273</v>
      </c>
      <c r="GO4" s="56">
        <v>0.25846799999999998</v>
      </c>
      <c r="GP4" s="56">
        <v>1.0530599999999999E-2</v>
      </c>
      <c r="GQ4" s="56">
        <v>0.48894100000000001</v>
      </c>
      <c r="GR4" s="56">
        <v>423.50400000000002</v>
      </c>
      <c r="GS4" s="56">
        <v>0</v>
      </c>
      <c r="GT4" s="56">
        <v>111.69</v>
      </c>
      <c r="GU4" s="56">
        <v>0</v>
      </c>
      <c r="GV4" s="56">
        <v>0</v>
      </c>
      <c r="GW4" s="56">
        <v>2135</v>
      </c>
      <c r="GX4" s="56">
        <v>930.00099999999998</v>
      </c>
      <c r="GY4" s="56">
        <v>2637.81</v>
      </c>
      <c r="GZ4" s="56">
        <v>297.5</v>
      </c>
      <c r="HA4" s="56">
        <v>6535.51</v>
      </c>
      <c r="HB4" s="56">
        <v>352.47</v>
      </c>
      <c r="HC4" s="56">
        <v>0</v>
      </c>
      <c r="HD4" s="56">
        <v>0</v>
      </c>
      <c r="HE4" s="56">
        <v>0</v>
      </c>
      <c r="HF4" s="56">
        <v>182.03399999999999</v>
      </c>
      <c r="HG4" s="56">
        <v>0</v>
      </c>
      <c r="HH4" s="56">
        <v>65.400000000000006</v>
      </c>
      <c r="HI4" s="56">
        <v>0</v>
      </c>
      <c r="HJ4" s="56">
        <v>0</v>
      </c>
      <c r="HK4" s="56">
        <v>599.904</v>
      </c>
      <c r="HL4" s="56">
        <v>0</v>
      </c>
      <c r="HM4" s="56">
        <v>0</v>
      </c>
      <c r="HN4" s="56">
        <v>0</v>
      </c>
      <c r="HO4" s="56">
        <v>0</v>
      </c>
      <c r="HP4" s="56">
        <v>0</v>
      </c>
      <c r="HQ4" s="56">
        <v>0</v>
      </c>
      <c r="HR4" s="56">
        <v>0</v>
      </c>
      <c r="HS4" s="56">
        <v>0</v>
      </c>
      <c r="HT4" s="56">
        <v>0</v>
      </c>
      <c r="HU4" s="56">
        <v>0</v>
      </c>
      <c r="HV4" s="56">
        <v>33.67</v>
      </c>
      <c r="HW4" s="56">
        <v>0</v>
      </c>
      <c r="HX4" s="56">
        <v>1.17</v>
      </c>
      <c r="HY4" s="56">
        <v>0</v>
      </c>
      <c r="HZ4" s="56">
        <v>14.41</v>
      </c>
      <c r="IA4" s="56">
        <v>23.21</v>
      </c>
      <c r="IB4" s="56">
        <v>14.89</v>
      </c>
      <c r="IC4" s="56">
        <v>28.04</v>
      </c>
      <c r="ID4" s="56">
        <v>2.82</v>
      </c>
      <c r="IE4" s="56">
        <v>118.21</v>
      </c>
      <c r="IF4" s="59">
        <v>1.9711900000000001E-9</v>
      </c>
      <c r="IG4" s="56">
        <v>0</v>
      </c>
      <c r="IH4" s="56">
        <v>1.2753799999999999E-2</v>
      </c>
      <c r="II4" s="56">
        <v>0</v>
      </c>
      <c r="IJ4" s="56">
        <v>0</v>
      </c>
      <c r="IK4" s="56">
        <v>0.33579999999999999</v>
      </c>
      <c r="IL4" s="56">
        <v>0.11074100000000001</v>
      </c>
      <c r="IM4" s="56">
        <v>0.35138000000000003</v>
      </c>
      <c r="IN4" s="56">
        <v>4.1461199999999997E-3</v>
      </c>
      <c r="IO4" s="56">
        <v>0.81482200000000005</v>
      </c>
      <c r="IP4" s="56">
        <v>61.4</v>
      </c>
      <c r="IQ4" s="56">
        <v>0</v>
      </c>
      <c r="IR4" s="56">
        <v>61.4</v>
      </c>
      <c r="IS4" s="56">
        <v>0</v>
      </c>
      <c r="IT4" s="56">
        <v>0</v>
      </c>
      <c r="IU4" s="56">
        <v>4.03</v>
      </c>
      <c r="IV4" s="56">
        <v>40.65</v>
      </c>
      <c r="IW4" s="56">
        <v>4.03</v>
      </c>
      <c r="IX4" s="56">
        <v>40.65</v>
      </c>
      <c r="IY4" s="56">
        <v>4.03</v>
      </c>
      <c r="IZ4" s="56">
        <v>40.65</v>
      </c>
      <c r="JA4" s="56">
        <v>4.92</v>
      </c>
      <c r="JB4" s="56">
        <v>44.33</v>
      </c>
      <c r="JC4" s="56">
        <v>1</v>
      </c>
      <c r="JD4" s="56"/>
      <c r="JE4" s="56"/>
      <c r="JF4" s="56"/>
      <c r="JG4" s="56"/>
      <c r="JH4" s="56"/>
      <c r="JI4" s="56"/>
      <c r="JJ4" s="56"/>
      <c r="JK4" s="56"/>
      <c r="JL4" s="56"/>
      <c r="JM4" s="56"/>
      <c r="JN4" s="56"/>
      <c r="JO4" s="56"/>
    </row>
    <row r="5" spans="1:275" x14ac:dyDescent="0.25">
      <c r="A5" s="58">
        <v>43069.352395833332</v>
      </c>
      <c r="B5" s="56" t="s">
        <v>333</v>
      </c>
      <c r="C5" s="56" t="s">
        <v>574</v>
      </c>
      <c r="D5" s="56">
        <v>2</v>
      </c>
      <c r="E5" s="56">
        <v>1</v>
      </c>
      <c r="F5" s="56">
        <v>2100</v>
      </c>
      <c r="G5" s="56" t="s">
        <v>104</v>
      </c>
      <c r="H5" s="56" t="s">
        <v>105</v>
      </c>
      <c r="I5" s="56">
        <v>0</v>
      </c>
      <c r="J5" s="56">
        <v>52.8</v>
      </c>
      <c r="K5" s="56">
        <v>213.34299999999999</v>
      </c>
      <c r="L5" s="56">
        <v>6.19665</v>
      </c>
      <c r="M5" s="56">
        <v>111.69</v>
      </c>
      <c r="N5" s="56">
        <v>0</v>
      </c>
      <c r="O5" s="56">
        <v>0</v>
      </c>
      <c r="P5" s="56">
        <v>0</v>
      </c>
      <c r="Q5" s="56">
        <v>0</v>
      </c>
      <c r="R5" s="56">
        <v>505.55700000000002</v>
      </c>
      <c r="S5" s="56">
        <v>926.024</v>
      </c>
      <c r="T5" s="56">
        <v>2025.88</v>
      </c>
      <c r="U5" s="56">
        <v>119.621</v>
      </c>
      <c r="V5" s="56">
        <v>3908.31</v>
      </c>
      <c r="W5" s="56">
        <v>242.23</v>
      </c>
      <c r="X5" s="56">
        <v>0</v>
      </c>
      <c r="Y5" s="56">
        <v>0</v>
      </c>
      <c r="Z5" s="56">
        <v>0</v>
      </c>
      <c r="AA5" s="56">
        <v>115.04</v>
      </c>
      <c r="AB5" s="56">
        <v>0</v>
      </c>
      <c r="AC5" s="56">
        <v>43.669699999999999</v>
      </c>
      <c r="AD5" s="56">
        <v>0</v>
      </c>
      <c r="AE5" s="56">
        <v>0</v>
      </c>
      <c r="AF5" s="56">
        <v>400.94</v>
      </c>
      <c r="AG5" s="56">
        <v>0</v>
      </c>
      <c r="AH5" s="56">
        <v>0</v>
      </c>
      <c r="AI5" s="56">
        <v>0</v>
      </c>
      <c r="AJ5" s="56">
        <v>0</v>
      </c>
      <c r="AK5" s="56">
        <v>0</v>
      </c>
      <c r="AL5" s="56">
        <v>0</v>
      </c>
      <c r="AM5" s="56">
        <v>0</v>
      </c>
      <c r="AN5" s="56">
        <v>0</v>
      </c>
      <c r="AO5" s="56">
        <v>0</v>
      </c>
      <c r="AP5" s="56">
        <v>0</v>
      </c>
      <c r="AQ5" s="56">
        <v>23.31</v>
      </c>
      <c r="AR5" s="56">
        <v>0.36</v>
      </c>
      <c r="AS5" s="56">
        <v>1.17</v>
      </c>
      <c r="AT5" s="56">
        <v>0</v>
      </c>
      <c r="AU5" s="56">
        <v>9.15</v>
      </c>
      <c r="AV5" s="56">
        <v>0</v>
      </c>
      <c r="AW5" s="56">
        <v>0</v>
      </c>
      <c r="AX5" s="56">
        <v>5.44</v>
      </c>
      <c r="AY5" s="56">
        <v>13.69</v>
      </c>
      <c r="AZ5" s="56">
        <v>21.46</v>
      </c>
      <c r="BA5" s="56">
        <v>1.2</v>
      </c>
      <c r="BB5" s="56">
        <v>75.78</v>
      </c>
      <c r="BC5" s="56">
        <v>33.99</v>
      </c>
      <c r="BD5" s="56">
        <v>0</v>
      </c>
      <c r="BE5" s="56">
        <v>1.12902E-2</v>
      </c>
      <c r="BF5" s="56">
        <v>1.2753799999999999E-2</v>
      </c>
      <c r="BG5" s="56">
        <v>0</v>
      </c>
      <c r="BH5" s="56">
        <v>0</v>
      </c>
      <c r="BI5" s="56">
        <v>0</v>
      </c>
      <c r="BJ5" s="56">
        <v>0</v>
      </c>
      <c r="BK5" s="56">
        <v>7.4915999999999996E-2</v>
      </c>
      <c r="BL5" s="56">
        <v>0.143015</v>
      </c>
      <c r="BM5" s="56">
        <v>0.25846799999999998</v>
      </c>
      <c r="BN5" s="56">
        <v>1.0530599999999999E-2</v>
      </c>
      <c r="BO5" s="56">
        <v>0.51097400000000004</v>
      </c>
      <c r="BP5" s="56">
        <v>2.40439E-2</v>
      </c>
      <c r="BQ5" s="56">
        <v>213.34299999999999</v>
      </c>
      <c r="BR5" s="56">
        <v>6.19665</v>
      </c>
      <c r="BS5" s="56">
        <v>111.69</v>
      </c>
      <c r="BT5" s="56">
        <v>0</v>
      </c>
      <c r="BU5" s="56">
        <v>0</v>
      </c>
      <c r="BV5" s="56">
        <v>505.55700000000002</v>
      </c>
      <c r="BW5" s="56">
        <v>926.024</v>
      </c>
      <c r="BX5" s="56">
        <v>2025.88</v>
      </c>
      <c r="BY5" s="56">
        <v>119.621</v>
      </c>
      <c r="BZ5" s="56">
        <v>3908.31</v>
      </c>
      <c r="CA5" s="56">
        <v>242.23</v>
      </c>
      <c r="CB5" s="56">
        <v>0</v>
      </c>
      <c r="CC5" s="56">
        <v>0</v>
      </c>
      <c r="CD5" s="56">
        <v>0</v>
      </c>
      <c r="CE5" s="56">
        <v>115.04</v>
      </c>
      <c r="CF5" s="56">
        <v>0</v>
      </c>
      <c r="CG5" s="56">
        <v>43.669699999999999</v>
      </c>
      <c r="CH5" s="56">
        <v>0</v>
      </c>
      <c r="CI5" s="56">
        <v>0</v>
      </c>
      <c r="CJ5" s="56">
        <v>400.94</v>
      </c>
      <c r="CK5" s="56">
        <v>0</v>
      </c>
      <c r="CL5" s="56">
        <v>0</v>
      </c>
      <c r="CM5" s="56">
        <v>0</v>
      </c>
      <c r="CN5" s="56">
        <v>0</v>
      </c>
      <c r="CO5" s="56">
        <v>0</v>
      </c>
      <c r="CP5" s="56">
        <v>0</v>
      </c>
      <c r="CQ5" s="56">
        <v>0</v>
      </c>
      <c r="CR5" s="56">
        <v>0</v>
      </c>
      <c r="CS5" s="56">
        <v>0</v>
      </c>
      <c r="CT5" s="56">
        <v>0</v>
      </c>
      <c r="CU5" s="56">
        <v>23.31</v>
      </c>
      <c r="CV5" s="56">
        <v>0.36</v>
      </c>
      <c r="CW5" s="56">
        <v>1.17</v>
      </c>
      <c r="CX5" s="56">
        <v>0</v>
      </c>
      <c r="CY5" s="56">
        <v>9.15</v>
      </c>
      <c r="CZ5" s="56">
        <v>5.44</v>
      </c>
      <c r="DA5" s="56">
        <v>13.69</v>
      </c>
      <c r="DB5" s="56">
        <v>21.46</v>
      </c>
      <c r="DC5" s="56">
        <v>1.2</v>
      </c>
      <c r="DD5" s="56">
        <v>75.78</v>
      </c>
      <c r="DE5" s="56">
        <v>33.99</v>
      </c>
      <c r="DF5" s="56">
        <v>0</v>
      </c>
      <c r="DG5" s="56">
        <v>1.12902E-2</v>
      </c>
      <c r="DH5" s="56">
        <v>1.2753799999999999E-2</v>
      </c>
      <c r="DI5" s="56">
        <v>0</v>
      </c>
      <c r="DJ5" s="56">
        <v>0</v>
      </c>
      <c r="DK5" s="56">
        <v>7.4915999999999996E-2</v>
      </c>
      <c r="DL5" s="56">
        <v>0.143015</v>
      </c>
      <c r="DM5" s="56">
        <v>0.25846799999999998</v>
      </c>
      <c r="DN5" s="56">
        <v>1.0530599999999999E-2</v>
      </c>
      <c r="DO5" s="56">
        <v>0.51097400000000004</v>
      </c>
      <c r="DP5" s="56">
        <v>2.40439E-2</v>
      </c>
      <c r="DQ5" s="56" t="s">
        <v>925</v>
      </c>
      <c r="DR5" s="56" t="s">
        <v>875</v>
      </c>
      <c r="DS5" s="56" t="s">
        <v>22</v>
      </c>
      <c r="DT5" s="56">
        <v>0</v>
      </c>
      <c r="DU5" s="56">
        <v>0</v>
      </c>
      <c r="DV5" s="56">
        <v>0</v>
      </c>
      <c r="DW5" s="56">
        <v>0</v>
      </c>
      <c r="DX5" s="56"/>
      <c r="DY5" s="56"/>
      <c r="DZ5" s="56"/>
      <c r="EA5" s="56"/>
      <c r="EB5" s="56"/>
      <c r="EC5" s="56"/>
      <c r="ED5" s="56"/>
      <c r="EE5" s="56"/>
      <c r="EF5" s="56"/>
      <c r="EG5" s="56"/>
      <c r="EH5" s="56"/>
      <c r="EI5" s="56"/>
      <c r="EJ5" s="56"/>
      <c r="EK5" s="56"/>
      <c r="EL5" s="56"/>
      <c r="EM5" s="56"/>
      <c r="EN5" s="56">
        <v>213.34299999999999</v>
      </c>
      <c r="EO5" s="56">
        <v>6.19665</v>
      </c>
      <c r="EP5" s="56">
        <v>111.69</v>
      </c>
      <c r="EQ5" s="56">
        <v>0</v>
      </c>
      <c r="ER5" s="56">
        <v>0</v>
      </c>
      <c r="ES5" s="56">
        <v>0</v>
      </c>
      <c r="ET5" s="56">
        <v>0</v>
      </c>
      <c r="EU5" s="56">
        <v>505.55700000000002</v>
      </c>
      <c r="EV5" s="56">
        <v>926.024</v>
      </c>
      <c r="EW5" s="56">
        <v>2025.88</v>
      </c>
      <c r="EX5" s="56">
        <v>119.621</v>
      </c>
      <c r="EY5" s="56">
        <v>3908.31</v>
      </c>
      <c r="EZ5" s="56">
        <v>242.23</v>
      </c>
      <c r="FA5" s="56">
        <v>0</v>
      </c>
      <c r="FB5" s="56">
        <v>0</v>
      </c>
      <c r="FC5" s="56">
        <v>0</v>
      </c>
      <c r="FD5" s="56">
        <v>115.04</v>
      </c>
      <c r="FE5" s="56">
        <v>0</v>
      </c>
      <c r="FF5" s="56">
        <v>43.669699999999999</v>
      </c>
      <c r="FG5" s="56">
        <v>0</v>
      </c>
      <c r="FH5" s="56">
        <v>0</v>
      </c>
      <c r="FI5" s="56">
        <v>400.94</v>
      </c>
      <c r="FJ5" s="56">
        <v>0</v>
      </c>
      <c r="FK5" s="56">
        <v>0</v>
      </c>
      <c r="FL5" s="56">
        <v>0</v>
      </c>
      <c r="FM5" s="56">
        <v>0</v>
      </c>
      <c r="FN5" s="56">
        <v>0</v>
      </c>
      <c r="FO5" s="56">
        <v>0</v>
      </c>
      <c r="FP5" s="56">
        <v>0</v>
      </c>
      <c r="FQ5" s="56">
        <v>0</v>
      </c>
      <c r="FR5" s="56">
        <v>0</v>
      </c>
      <c r="FS5" s="56">
        <v>0</v>
      </c>
      <c r="FT5" s="56">
        <v>23.31</v>
      </c>
      <c r="FU5" s="56">
        <v>0.36</v>
      </c>
      <c r="FV5" s="56">
        <v>1.17</v>
      </c>
      <c r="FW5" s="56">
        <v>0</v>
      </c>
      <c r="FX5" s="56">
        <v>9.15</v>
      </c>
      <c r="FY5" s="56">
        <v>0</v>
      </c>
      <c r="FZ5" s="56">
        <v>0</v>
      </c>
      <c r="GA5" s="56">
        <v>5.44</v>
      </c>
      <c r="GB5" s="56">
        <v>13.69</v>
      </c>
      <c r="GC5" s="56">
        <v>21.46</v>
      </c>
      <c r="GD5" s="56">
        <v>1.2</v>
      </c>
      <c r="GE5" s="56">
        <v>75.78</v>
      </c>
      <c r="GF5" s="56">
        <v>0</v>
      </c>
      <c r="GG5" s="56">
        <v>1.12902E-2</v>
      </c>
      <c r="GH5" s="56">
        <v>1.2753799999999999E-2</v>
      </c>
      <c r="GI5" s="56">
        <v>0</v>
      </c>
      <c r="GJ5" s="56">
        <v>0</v>
      </c>
      <c r="GK5" s="56">
        <v>0</v>
      </c>
      <c r="GL5" s="56">
        <v>0</v>
      </c>
      <c r="GM5" s="56">
        <v>7.4915999999999996E-2</v>
      </c>
      <c r="GN5" s="56">
        <v>0.143015</v>
      </c>
      <c r="GO5" s="56">
        <v>0.25846799999999998</v>
      </c>
      <c r="GP5" s="56">
        <v>1.0530599999999999E-2</v>
      </c>
      <c r="GQ5" s="56">
        <v>0.51097400000000004</v>
      </c>
      <c r="GR5" s="56">
        <v>455.72300000000001</v>
      </c>
      <c r="GS5" s="56">
        <v>63.205399999999997</v>
      </c>
      <c r="GT5" s="56">
        <v>111.69</v>
      </c>
      <c r="GU5" s="56">
        <v>0</v>
      </c>
      <c r="GV5" s="56">
        <v>0</v>
      </c>
      <c r="GW5" s="56">
        <v>2135</v>
      </c>
      <c r="GX5" s="56">
        <v>930.00099999999998</v>
      </c>
      <c r="GY5" s="56">
        <v>2637.81</v>
      </c>
      <c r="GZ5" s="56">
        <v>297.5</v>
      </c>
      <c r="HA5" s="56">
        <v>6630.93</v>
      </c>
      <c r="HB5" s="56">
        <v>379.27100000000002</v>
      </c>
      <c r="HC5" s="56">
        <v>0</v>
      </c>
      <c r="HD5" s="56">
        <v>0</v>
      </c>
      <c r="HE5" s="56">
        <v>0</v>
      </c>
      <c r="HF5" s="56">
        <v>169.505</v>
      </c>
      <c r="HG5" s="56">
        <v>0</v>
      </c>
      <c r="HH5" s="56">
        <v>65.400000000000006</v>
      </c>
      <c r="HI5" s="56">
        <v>0</v>
      </c>
      <c r="HJ5" s="56">
        <v>0</v>
      </c>
      <c r="HK5" s="56">
        <v>614.17600000000004</v>
      </c>
      <c r="HL5" s="56">
        <v>0</v>
      </c>
      <c r="HM5" s="56">
        <v>0</v>
      </c>
      <c r="HN5" s="56">
        <v>0</v>
      </c>
      <c r="HO5" s="56">
        <v>0</v>
      </c>
      <c r="HP5" s="56">
        <v>0</v>
      </c>
      <c r="HQ5" s="56">
        <v>0</v>
      </c>
      <c r="HR5" s="56">
        <v>0</v>
      </c>
      <c r="HS5" s="56">
        <v>0</v>
      </c>
      <c r="HT5" s="56">
        <v>0</v>
      </c>
      <c r="HU5" s="56">
        <v>0</v>
      </c>
      <c r="HV5" s="56">
        <v>37.39</v>
      </c>
      <c r="HW5" s="56">
        <v>3.55</v>
      </c>
      <c r="HX5" s="56">
        <v>1.17</v>
      </c>
      <c r="HY5" s="56">
        <v>0</v>
      </c>
      <c r="HZ5" s="56">
        <v>13.49</v>
      </c>
      <c r="IA5" s="56">
        <v>23.29</v>
      </c>
      <c r="IB5" s="56">
        <v>14.9</v>
      </c>
      <c r="IC5" s="56">
        <v>28.13</v>
      </c>
      <c r="ID5" s="56">
        <v>2.81</v>
      </c>
      <c r="IE5" s="56">
        <v>124.73</v>
      </c>
      <c r="IF5" s="56">
        <v>0</v>
      </c>
      <c r="IG5" s="56">
        <v>0.130719</v>
      </c>
      <c r="IH5" s="56">
        <v>1.2753799999999999E-2</v>
      </c>
      <c r="II5" s="56">
        <v>0</v>
      </c>
      <c r="IJ5" s="56">
        <v>0</v>
      </c>
      <c r="IK5" s="56">
        <v>0.33579999999999999</v>
      </c>
      <c r="IL5" s="56">
        <v>0.11074100000000001</v>
      </c>
      <c r="IM5" s="56">
        <v>0.35138000000000003</v>
      </c>
      <c r="IN5" s="56">
        <v>4.1461199999999997E-3</v>
      </c>
      <c r="IO5" s="56">
        <v>0.94554099999999996</v>
      </c>
      <c r="IP5" s="56">
        <v>52.8</v>
      </c>
      <c r="IQ5" s="56">
        <v>0</v>
      </c>
      <c r="IR5" s="56">
        <v>52.8</v>
      </c>
      <c r="IS5" s="56">
        <v>0</v>
      </c>
      <c r="IT5" s="56">
        <v>0</v>
      </c>
      <c r="IU5" s="56">
        <v>3.47</v>
      </c>
      <c r="IV5" s="56">
        <v>30.52</v>
      </c>
      <c r="IW5" s="56">
        <v>3.47</v>
      </c>
      <c r="IX5" s="56">
        <v>30.52</v>
      </c>
      <c r="IY5" s="56">
        <v>3.47</v>
      </c>
      <c r="IZ5" s="56">
        <v>30.52</v>
      </c>
      <c r="JA5" s="56">
        <v>8.77</v>
      </c>
      <c r="JB5" s="56">
        <v>46.83</v>
      </c>
      <c r="JC5" s="56">
        <v>1</v>
      </c>
      <c r="JD5" s="56"/>
      <c r="JE5" s="56"/>
      <c r="JF5" s="56"/>
      <c r="JG5" s="56"/>
      <c r="JH5" s="56"/>
      <c r="JI5" s="56"/>
      <c r="JJ5" s="56"/>
      <c r="JK5" s="56"/>
      <c r="JL5" s="56"/>
      <c r="JM5" s="56"/>
      <c r="JN5" s="56"/>
      <c r="JO5" s="56"/>
    </row>
    <row r="6" spans="1:275" x14ac:dyDescent="0.25">
      <c r="A6" s="58">
        <v>43069.352395833332</v>
      </c>
      <c r="B6" s="56" t="s">
        <v>334</v>
      </c>
      <c r="C6" s="56" t="s">
        <v>575</v>
      </c>
      <c r="D6" s="56">
        <v>3</v>
      </c>
      <c r="E6" s="56">
        <v>1</v>
      </c>
      <c r="F6" s="56">
        <v>2100</v>
      </c>
      <c r="G6" s="56" t="s">
        <v>104</v>
      </c>
      <c r="H6" s="56" t="s">
        <v>105</v>
      </c>
      <c r="I6" s="56">
        <v>0</v>
      </c>
      <c r="J6" s="56">
        <v>50.8</v>
      </c>
      <c r="K6" s="56">
        <v>130.71600000000001</v>
      </c>
      <c r="L6" s="56">
        <v>0</v>
      </c>
      <c r="M6" s="56">
        <v>111.69</v>
      </c>
      <c r="N6" s="56">
        <v>0</v>
      </c>
      <c r="O6" s="56">
        <v>0</v>
      </c>
      <c r="P6" s="56">
        <v>0</v>
      </c>
      <c r="Q6" s="56">
        <v>0</v>
      </c>
      <c r="R6" s="56">
        <v>505.55700000000002</v>
      </c>
      <c r="S6" s="56">
        <v>919.51599999999996</v>
      </c>
      <c r="T6" s="56">
        <v>2025.88</v>
      </c>
      <c r="U6" s="56">
        <v>119.621</v>
      </c>
      <c r="V6" s="56">
        <v>3812.98</v>
      </c>
      <c r="W6" s="56">
        <v>148.40700000000001</v>
      </c>
      <c r="X6" s="56">
        <v>0</v>
      </c>
      <c r="Y6" s="56">
        <v>0</v>
      </c>
      <c r="Z6" s="56">
        <v>0</v>
      </c>
      <c r="AA6" s="56">
        <v>115.515</v>
      </c>
      <c r="AB6" s="56">
        <v>0</v>
      </c>
      <c r="AC6" s="56">
        <v>43.669699999999999</v>
      </c>
      <c r="AD6" s="56">
        <v>0</v>
      </c>
      <c r="AE6" s="56">
        <v>0</v>
      </c>
      <c r="AF6" s="56">
        <v>307.59199999999998</v>
      </c>
      <c r="AG6" s="56">
        <v>0</v>
      </c>
      <c r="AH6" s="56">
        <v>0</v>
      </c>
      <c r="AI6" s="56">
        <v>0</v>
      </c>
      <c r="AJ6" s="56">
        <v>0</v>
      </c>
      <c r="AK6" s="56">
        <v>0</v>
      </c>
      <c r="AL6" s="56">
        <v>0</v>
      </c>
      <c r="AM6" s="56">
        <v>0</v>
      </c>
      <c r="AN6" s="56">
        <v>0</v>
      </c>
      <c r="AO6" s="56">
        <v>0</v>
      </c>
      <c r="AP6" s="56">
        <v>0</v>
      </c>
      <c r="AQ6" s="56">
        <v>14.44</v>
      </c>
      <c r="AR6" s="56">
        <v>0</v>
      </c>
      <c r="AS6" s="56">
        <v>1.17</v>
      </c>
      <c r="AT6" s="56">
        <v>0</v>
      </c>
      <c r="AU6" s="56">
        <v>9.17</v>
      </c>
      <c r="AV6" s="56">
        <v>0</v>
      </c>
      <c r="AW6" s="56">
        <v>0</v>
      </c>
      <c r="AX6" s="56">
        <v>5.41</v>
      </c>
      <c r="AY6" s="56">
        <v>13.54</v>
      </c>
      <c r="AZ6" s="56">
        <v>21.43</v>
      </c>
      <c r="BA6" s="56">
        <v>1.19</v>
      </c>
      <c r="BB6" s="56">
        <v>66.349999999999994</v>
      </c>
      <c r="BC6" s="56">
        <v>24.78</v>
      </c>
      <c r="BD6" s="56">
        <v>0</v>
      </c>
      <c r="BE6" s="56">
        <v>0</v>
      </c>
      <c r="BF6" s="56">
        <v>1.2753799999999999E-2</v>
      </c>
      <c r="BG6" s="56">
        <v>0</v>
      </c>
      <c r="BH6" s="56">
        <v>0</v>
      </c>
      <c r="BI6" s="56">
        <v>0</v>
      </c>
      <c r="BJ6" s="56">
        <v>0</v>
      </c>
      <c r="BK6" s="56">
        <v>7.4915999999999996E-2</v>
      </c>
      <c r="BL6" s="56">
        <v>0.138936</v>
      </c>
      <c r="BM6" s="56">
        <v>0.25846799999999998</v>
      </c>
      <c r="BN6" s="56">
        <v>1.0530599999999999E-2</v>
      </c>
      <c r="BO6" s="56">
        <v>0.49560500000000002</v>
      </c>
      <c r="BP6" s="56">
        <v>1.2753799999999999E-2</v>
      </c>
      <c r="BQ6" s="56">
        <v>130.71600000000001</v>
      </c>
      <c r="BR6" s="56">
        <v>0</v>
      </c>
      <c r="BS6" s="56">
        <v>111.69</v>
      </c>
      <c r="BT6" s="56">
        <v>0</v>
      </c>
      <c r="BU6" s="56">
        <v>0</v>
      </c>
      <c r="BV6" s="56">
        <v>505.55700000000002</v>
      </c>
      <c r="BW6" s="56">
        <v>919.51599999999996</v>
      </c>
      <c r="BX6" s="56">
        <v>2025.88</v>
      </c>
      <c r="BY6" s="56">
        <v>119.621</v>
      </c>
      <c r="BZ6" s="56">
        <v>3812.98</v>
      </c>
      <c r="CA6" s="56">
        <v>148.40700000000001</v>
      </c>
      <c r="CB6" s="56">
        <v>0</v>
      </c>
      <c r="CC6" s="56">
        <v>0</v>
      </c>
      <c r="CD6" s="56">
        <v>0</v>
      </c>
      <c r="CE6" s="56">
        <v>115.515</v>
      </c>
      <c r="CF6" s="56">
        <v>0</v>
      </c>
      <c r="CG6" s="56">
        <v>43.669699999999999</v>
      </c>
      <c r="CH6" s="56">
        <v>0</v>
      </c>
      <c r="CI6" s="56">
        <v>0</v>
      </c>
      <c r="CJ6" s="56">
        <v>307.59199999999998</v>
      </c>
      <c r="CK6" s="56">
        <v>0</v>
      </c>
      <c r="CL6" s="56">
        <v>0</v>
      </c>
      <c r="CM6" s="56">
        <v>0</v>
      </c>
      <c r="CN6" s="56">
        <v>0</v>
      </c>
      <c r="CO6" s="56">
        <v>0</v>
      </c>
      <c r="CP6" s="56">
        <v>0</v>
      </c>
      <c r="CQ6" s="56">
        <v>0</v>
      </c>
      <c r="CR6" s="56">
        <v>0</v>
      </c>
      <c r="CS6" s="56">
        <v>0</v>
      </c>
      <c r="CT6" s="56">
        <v>0</v>
      </c>
      <c r="CU6" s="56">
        <v>14.44</v>
      </c>
      <c r="CV6" s="56">
        <v>0</v>
      </c>
      <c r="CW6" s="56">
        <v>1.17</v>
      </c>
      <c r="CX6" s="56">
        <v>0</v>
      </c>
      <c r="CY6" s="56">
        <v>9.17</v>
      </c>
      <c r="CZ6" s="56">
        <v>5.41</v>
      </c>
      <c r="DA6" s="56">
        <v>13.54</v>
      </c>
      <c r="DB6" s="56">
        <v>21.43</v>
      </c>
      <c r="DC6" s="56">
        <v>1.19</v>
      </c>
      <c r="DD6" s="56">
        <v>66.349999999999994</v>
      </c>
      <c r="DE6" s="56">
        <v>24.78</v>
      </c>
      <c r="DF6" s="56">
        <v>0</v>
      </c>
      <c r="DG6" s="56">
        <v>0</v>
      </c>
      <c r="DH6" s="56">
        <v>1.2753799999999999E-2</v>
      </c>
      <c r="DI6" s="56">
        <v>0</v>
      </c>
      <c r="DJ6" s="56">
        <v>0</v>
      </c>
      <c r="DK6" s="56">
        <v>7.4915999999999996E-2</v>
      </c>
      <c r="DL6" s="56">
        <v>0.138936</v>
      </c>
      <c r="DM6" s="56">
        <v>0.25846799999999998</v>
      </c>
      <c r="DN6" s="56">
        <v>1.0530599999999999E-2</v>
      </c>
      <c r="DO6" s="56">
        <v>0.49560500000000002</v>
      </c>
      <c r="DP6" s="56">
        <v>1.2753799999999999E-2</v>
      </c>
      <c r="DQ6" s="56" t="s">
        <v>925</v>
      </c>
      <c r="DR6" s="56" t="s">
        <v>875</v>
      </c>
      <c r="DS6" s="56" t="s">
        <v>22</v>
      </c>
      <c r="DT6" s="56">
        <v>0</v>
      </c>
      <c r="DU6" s="56">
        <v>0</v>
      </c>
      <c r="DV6" s="56">
        <v>0</v>
      </c>
      <c r="DW6" s="56">
        <v>0</v>
      </c>
      <c r="DX6" s="56"/>
      <c r="DY6" s="56"/>
      <c r="DZ6" s="56"/>
      <c r="EA6" s="56"/>
      <c r="EB6" s="56"/>
      <c r="EC6" s="56"/>
      <c r="ED6" s="56"/>
      <c r="EE6" s="56"/>
      <c r="EF6" s="56"/>
      <c r="EG6" s="56"/>
      <c r="EH6" s="56"/>
      <c r="EI6" s="56"/>
      <c r="EJ6" s="56"/>
      <c r="EK6" s="56"/>
      <c r="EL6" s="56"/>
      <c r="EM6" s="56"/>
      <c r="EN6" s="56">
        <v>130.71600000000001</v>
      </c>
      <c r="EO6" s="56">
        <v>0</v>
      </c>
      <c r="EP6" s="56">
        <v>111.69</v>
      </c>
      <c r="EQ6" s="56">
        <v>0</v>
      </c>
      <c r="ER6" s="56">
        <v>0</v>
      </c>
      <c r="ES6" s="56">
        <v>0</v>
      </c>
      <c r="ET6" s="56">
        <v>0</v>
      </c>
      <c r="EU6" s="56">
        <v>505.55700000000002</v>
      </c>
      <c r="EV6" s="56">
        <v>919.51599999999996</v>
      </c>
      <c r="EW6" s="56">
        <v>2025.88</v>
      </c>
      <c r="EX6" s="56">
        <v>119.621</v>
      </c>
      <c r="EY6" s="56">
        <v>3812.98</v>
      </c>
      <c r="EZ6" s="56">
        <v>148.40700000000001</v>
      </c>
      <c r="FA6" s="56">
        <v>0</v>
      </c>
      <c r="FB6" s="56">
        <v>0</v>
      </c>
      <c r="FC6" s="56">
        <v>0</v>
      </c>
      <c r="FD6" s="56">
        <v>115.515</v>
      </c>
      <c r="FE6" s="56">
        <v>0</v>
      </c>
      <c r="FF6" s="56">
        <v>43.669699999999999</v>
      </c>
      <c r="FG6" s="56">
        <v>0</v>
      </c>
      <c r="FH6" s="56">
        <v>0</v>
      </c>
      <c r="FI6" s="56">
        <v>307.59199999999998</v>
      </c>
      <c r="FJ6" s="56">
        <v>0</v>
      </c>
      <c r="FK6" s="56">
        <v>0</v>
      </c>
      <c r="FL6" s="56">
        <v>0</v>
      </c>
      <c r="FM6" s="56">
        <v>0</v>
      </c>
      <c r="FN6" s="56">
        <v>0</v>
      </c>
      <c r="FO6" s="56">
        <v>0</v>
      </c>
      <c r="FP6" s="56">
        <v>0</v>
      </c>
      <c r="FQ6" s="56">
        <v>0</v>
      </c>
      <c r="FR6" s="56">
        <v>0</v>
      </c>
      <c r="FS6" s="56">
        <v>0</v>
      </c>
      <c r="FT6" s="56">
        <v>14.44</v>
      </c>
      <c r="FU6" s="56">
        <v>0</v>
      </c>
      <c r="FV6" s="56">
        <v>1.17</v>
      </c>
      <c r="FW6" s="56">
        <v>0</v>
      </c>
      <c r="FX6" s="56">
        <v>9.17</v>
      </c>
      <c r="FY6" s="56">
        <v>0</v>
      </c>
      <c r="FZ6" s="56">
        <v>0</v>
      </c>
      <c r="GA6" s="56">
        <v>5.41</v>
      </c>
      <c r="GB6" s="56">
        <v>13.54</v>
      </c>
      <c r="GC6" s="56">
        <v>21.43</v>
      </c>
      <c r="GD6" s="56">
        <v>1.19</v>
      </c>
      <c r="GE6" s="56">
        <v>66.349999999999994</v>
      </c>
      <c r="GF6" s="56">
        <v>0</v>
      </c>
      <c r="GG6" s="56">
        <v>0</v>
      </c>
      <c r="GH6" s="56">
        <v>1.2753799999999999E-2</v>
      </c>
      <c r="GI6" s="56">
        <v>0</v>
      </c>
      <c r="GJ6" s="56">
        <v>0</v>
      </c>
      <c r="GK6" s="56">
        <v>0</v>
      </c>
      <c r="GL6" s="56">
        <v>0</v>
      </c>
      <c r="GM6" s="56">
        <v>7.4915999999999996E-2</v>
      </c>
      <c r="GN6" s="56">
        <v>0.138936</v>
      </c>
      <c r="GO6" s="56">
        <v>0.25846799999999998</v>
      </c>
      <c r="GP6" s="56">
        <v>1.0530599999999999E-2</v>
      </c>
      <c r="GQ6" s="56">
        <v>0.49560500000000002</v>
      </c>
      <c r="GR6" s="56">
        <v>387.17700000000002</v>
      </c>
      <c r="GS6" s="56">
        <v>0</v>
      </c>
      <c r="GT6" s="56">
        <v>111.69</v>
      </c>
      <c r="GU6" s="56">
        <v>0</v>
      </c>
      <c r="GV6" s="56">
        <v>0</v>
      </c>
      <c r="GW6" s="56">
        <v>2135</v>
      </c>
      <c r="GX6" s="56">
        <v>930.00099999999998</v>
      </c>
      <c r="GY6" s="56">
        <v>2637.81</v>
      </c>
      <c r="GZ6" s="56">
        <v>297.5</v>
      </c>
      <c r="HA6" s="56">
        <v>6499.18</v>
      </c>
      <c r="HB6" s="56">
        <v>322.20699999999999</v>
      </c>
      <c r="HC6" s="56">
        <v>0</v>
      </c>
      <c r="HD6" s="56">
        <v>0</v>
      </c>
      <c r="HE6" s="56">
        <v>0</v>
      </c>
      <c r="HF6" s="56">
        <v>170.06899999999999</v>
      </c>
      <c r="HG6" s="56">
        <v>0</v>
      </c>
      <c r="HH6" s="56">
        <v>65.400000000000006</v>
      </c>
      <c r="HI6" s="56">
        <v>0</v>
      </c>
      <c r="HJ6" s="56">
        <v>0</v>
      </c>
      <c r="HK6" s="56">
        <v>557.67600000000004</v>
      </c>
      <c r="HL6" s="56">
        <v>0</v>
      </c>
      <c r="HM6" s="56">
        <v>0</v>
      </c>
      <c r="HN6" s="56">
        <v>0</v>
      </c>
      <c r="HO6" s="56">
        <v>0</v>
      </c>
      <c r="HP6" s="56">
        <v>0</v>
      </c>
      <c r="HQ6" s="56">
        <v>0</v>
      </c>
      <c r="HR6" s="56">
        <v>0</v>
      </c>
      <c r="HS6" s="56">
        <v>0</v>
      </c>
      <c r="HT6" s="56">
        <v>0</v>
      </c>
      <c r="HU6" s="56">
        <v>0</v>
      </c>
      <c r="HV6" s="56">
        <v>31.69</v>
      </c>
      <c r="HW6" s="56">
        <v>0</v>
      </c>
      <c r="HX6" s="56">
        <v>1.17</v>
      </c>
      <c r="HY6" s="56">
        <v>0</v>
      </c>
      <c r="HZ6" s="56">
        <v>13.5</v>
      </c>
      <c r="IA6" s="56">
        <v>23.09</v>
      </c>
      <c r="IB6" s="56">
        <v>14.89</v>
      </c>
      <c r="IC6" s="56">
        <v>28.02</v>
      </c>
      <c r="ID6" s="56">
        <v>2.78</v>
      </c>
      <c r="IE6" s="56">
        <v>115.14</v>
      </c>
      <c r="IF6" s="56">
        <v>0</v>
      </c>
      <c r="IG6" s="56">
        <v>0</v>
      </c>
      <c r="IH6" s="56">
        <v>1.2753799999999999E-2</v>
      </c>
      <c r="II6" s="56">
        <v>0</v>
      </c>
      <c r="IJ6" s="56">
        <v>0</v>
      </c>
      <c r="IK6" s="56">
        <v>0.33579999999999999</v>
      </c>
      <c r="IL6" s="56">
        <v>0.11074100000000001</v>
      </c>
      <c r="IM6" s="56">
        <v>0.35138000000000003</v>
      </c>
      <c r="IN6" s="56">
        <v>4.1461199999999997E-3</v>
      </c>
      <c r="IO6" s="56">
        <v>0.81482200000000005</v>
      </c>
      <c r="IP6" s="56">
        <v>50.8</v>
      </c>
      <c r="IQ6" s="56">
        <v>0</v>
      </c>
      <c r="IR6" s="56">
        <v>50.8</v>
      </c>
      <c r="IS6" s="56">
        <v>0</v>
      </c>
      <c r="IT6" s="56">
        <v>0</v>
      </c>
      <c r="IU6" s="56">
        <v>2.36</v>
      </c>
      <c r="IV6" s="56">
        <v>22.42</v>
      </c>
      <c r="IW6" s="56">
        <v>2.36</v>
      </c>
      <c r="IX6" s="56">
        <v>22.42</v>
      </c>
      <c r="IY6" s="56">
        <v>2.36</v>
      </c>
      <c r="IZ6" s="56">
        <v>22.42</v>
      </c>
      <c r="JA6" s="56">
        <v>4.6100000000000003</v>
      </c>
      <c r="JB6" s="56">
        <v>41.75</v>
      </c>
      <c r="JC6" s="56">
        <v>1</v>
      </c>
      <c r="JD6" s="56"/>
      <c r="JE6" s="56"/>
      <c r="JF6" s="56"/>
      <c r="JG6" s="56"/>
      <c r="JH6" s="56"/>
      <c r="JI6" s="56"/>
      <c r="JJ6" s="56"/>
      <c r="JK6" s="56"/>
      <c r="JL6" s="56"/>
      <c r="JM6" s="56"/>
      <c r="JN6" s="56"/>
      <c r="JO6" s="56"/>
    </row>
    <row r="7" spans="1:275" x14ac:dyDescent="0.25">
      <c r="A7" s="58">
        <v>43069.352650462963</v>
      </c>
      <c r="B7" s="56" t="s">
        <v>335</v>
      </c>
      <c r="C7" s="56" t="s">
        <v>576</v>
      </c>
      <c r="D7" s="56">
        <v>4</v>
      </c>
      <c r="E7" s="56">
        <v>1</v>
      </c>
      <c r="F7" s="56">
        <v>2100</v>
      </c>
      <c r="G7" s="56" t="s">
        <v>104</v>
      </c>
      <c r="H7" s="56" t="s">
        <v>105</v>
      </c>
      <c r="I7" s="56">
        <v>0</v>
      </c>
      <c r="J7" s="56">
        <v>50.6</v>
      </c>
      <c r="K7" s="56">
        <v>150.68600000000001</v>
      </c>
      <c r="L7" s="56">
        <v>24.601700000000001</v>
      </c>
      <c r="M7" s="56">
        <v>111.69</v>
      </c>
      <c r="N7" s="56">
        <v>0</v>
      </c>
      <c r="O7" s="56">
        <v>0</v>
      </c>
      <c r="P7" s="56">
        <v>0</v>
      </c>
      <c r="Q7" s="56">
        <v>0</v>
      </c>
      <c r="R7" s="56">
        <v>505.55700000000002</v>
      </c>
      <c r="S7" s="56">
        <v>938.95</v>
      </c>
      <c r="T7" s="56">
        <v>2025.88</v>
      </c>
      <c r="U7" s="56">
        <v>119.621</v>
      </c>
      <c r="V7" s="56">
        <v>3876.99</v>
      </c>
      <c r="W7" s="56">
        <v>171.09</v>
      </c>
      <c r="X7" s="56">
        <v>0</v>
      </c>
      <c r="Y7" s="56">
        <v>0</v>
      </c>
      <c r="Z7" s="56">
        <v>0</v>
      </c>
      <c r="AA7" s="56">
        <v>110.069</v>
      </c>
      <c r="AB7" s="56">
        <v>0</v>
      </c>
      <c r="AC7" s="56">
        <v>43.669699999999999</v>
      </c>
      <c r="AD7" s="56">
        <v>0</v>
      </c>
      <c r="AE7" s="56">
        <v>0</v>
      </c>
      <c r="AF7" s="56">
        <v>324.82799999999997</v>
      </c>
      <c r="AG7" s="56">
        <v>0</v>
      </c>
      <c r="AH7" s="56">
        <v>0</v>
      </c>
      <c r="AI7" s="56">
        <v>0</v>
      </c>
      <c r="AJ7" s="56">
        <v>0</v>
      </c>
      <c r="AK7" s="56">
        <v>0</v>
      </c>
      <c r="AL7" s="56">
        <v>0</v>
      </c>
      <c r="AM7" s="56">
        <v>0</v>
      </c>
      <c r="AN7" s="56">
        <v>0</v>
      </c>
      <c r="AO7" s="56">
        <v>0</v>
      </c>
      <c r="AP7" s="56">
        <v>0</v>
      </c>
      <c r="AQ7" s="56">
        <v>16.53</v>
      </c>
      <c r="AR7" s="56">
        <v>1.6</v>
      </c>
      <c r="AS7" s="56">
        <v>1.17</v>
      </c>
      <c r="AT7" s="56">
        <v>0</v>
      </c>
      <c r="AU7" s="56">
        <v>8.77</v>
      </c>
      <c r="AV7" s="56">
        <v>0</v>
      </c>
      <c r="AW7" s="56">
        <v>0</v>
      </c>
      <c r="AX7" s="56">
        <v>5.46</v>
      </c>
      <c r="AY7" s="56">
        <v>13.77</v>
      </c>
      <c r="AZ7" s="56">
        <v>21.48</v>
      </c>
      <c r="BA7" s="56">
        <v>1.2</v>
      </c>
      <c r="BB7" s="56">
        <v>69.98</v>
      </c>
      <c r="BC7" s="56">
        <v>28.07</v>
      </c>
      <c r="BD7" s="56">
        <v>0</v>
      </c>
      <c r="BE7" s="56">
        <v>0.153668</v>
      </c>
      <c r="BF7" s="56">
        <v>1.2753799999999999E-2</v>
      </c>
      <c r="BG7" s="56">
        <v>0</v>
      </c>
      <c r="BH7" s="56">
        <v>0</v>
      </c>
      <c r="BI7" s="56">
        <v>0</v>
      </c>
      <c r="BJ7" s="56">
        <v>0</v>
      </c>
      <c r="BK7" s="56">
        <v>7.4915999999999996E-2</v>
      </c>
      <c r="BL7" s="56">
        <v>0.146596</v>
      </c>
      <c r="BM7" s="56">
        <v>0.25846799999999998</v>
      </c>
      <c r="BN7" s="56">
        <v>1.0530599999999999E-2</v>
      </c>
      <c r="BO7" s="56">
        <v>0.65693199999999996</v>
      </c>
      <c r="BP7" s="56">
        <v>0.16642100000000001</v>
      </c>
      <c r="BQ7" s="56">
        <v>150.68600000000001</v>
      </c>
      <c r="BR7" s="56">
        <v>24.601199999999999</v>
      </c>
      <c r="BS7" s="56">
        <v>111.69</v>
      </c>
      <c r="BT7" s="56">
        <v>0</v>
      </c>
      <c r="BU7" s="56">
        <v>0</v>
      </c>
      <c r="BV7" s="56">
        <v>505.55700000000002</v>
      </c>
      <c r="BW7" s="56">
        <v>938.95</v>
      </c>
      <c r="BX7" s="56">
        <v>2025.88</v>
      </c>
      <c r="BY7" s="56">
        <v>119.621</v>
      </c>
      <c r="BZ7" s="56">
        <v>3876.99</v>
      </c>
      <c r="CA7" s="56">
        <v>171.09</v>
      </c>
      <c r="CB7" s="56">
        <v>0</v>
      </c>
      <c r="CC7" s="56">
        <v>0</v>
      </c>
      <c r="CD7" s="56">
        <v>0</v>
      </c>
      <c r="CE7" s="56">
        <v>110.069</v>
      </c>
      <c r="CF7" s="56">
        <v>0</v>
      </c>
      <c r="CG7" s="56">
        <v>43.669699999999999</v>
      </c>
      <c r="CH7" s="56">
        <v>0</v>
      </c>
      <c r="CI7" s="56">
        <v>0</v>
      </c>
      <c r="CJ7" s="56">
        <v>324.82799999999997</v>
      </c>
      <c r="CK7" s="56">
        <v>0</v>
      </c>
      <c r="CL7" s="56">
        <v>0</v>
      </c>
      <c r="CM7" s="56">
        <v>0</v>
      </c>
      <c r="CN7" s="56">
        <v>0</v>
      </c>
      <c r="CO7" s="56">
        <v>0</v>
      </c>
      <c r="CP7" s="56">
        <v>0</v>
      </c>
      <c r="CQ7" s="56">
        <v>0</v>
      </c>
      <c r="CR7" s="56">
        <v>0</v>
      </c>
      <c r="CS7" s="56">
        <v>0</v>
      </c>
      <c r="CT7" s="56">
        <v>0</v>
      </c>
      <c r="CU7" s="56">
        <v>16.53</v>
      </c>
      <c r="CV7" s="56">
        <v>1.6</v>
      </c>
      <c r="CW7" s="56">
        <v>1.17</v>
      </c>
      <c r="CX7" s="56">
        <v>0</v>
      </c>
      <c r="CY7" s="56">
        <v>8.77</v>
      </c>
      <c r="CZ7" s="56">
        <v>5.46</v>
      </c>
      <c r="DA7" s="56">
        <v>13.77</v>
      </c>
      <c r="DB7" s="56">
        <v>21.48</v>
      </c>
      <c r="DC7" s="56">
        <v>1.2</v>
      </c>
      <c r="DD7" s="56">
        <v>69.98</v>
      </c>
      <c r="DE7" s="56">
        <v>28.07</v>
      </c>
      <c r="DF7" s="56">
        <v>0</v>
      </c>
      <c r="DG7" s="56">
        <v>0.15366199999999999</v>
      </c>
      <c r="DH7" s="56">
        <v>1.2753799999999999E-2</v>
      </c>
      <c r="DI7" s="56">
        <v>0</v>
      </c>
      <c r="DJ7" s="56">
        <v>0</v>
      </c>
      <c r="DK7" s="56">
        <v>7.4915999999999996E-2</v>
      </c>
      <c r="DL7" s="56">
        <v>0.146596</v>
      </c>
      <c r="DM7" s="56">
        <v>0.25846799999999998</v>
      </c>
      <c r="DN7" s="56">
        <v>1.0530599999999999E-2</v>
      </c>
      <c r="DO7" s="56">
        <v>0.65692600000000001</v>
      </c>
      <c r="DP7" s="56">
        <v>0.16641500000000001</v>
      </c>
      <c r="DQ7" s="56" t="s">
        <v>925</v>
      </c>
      <c r="DR7" s="56" t="s">
        <v>875</v>
      </c>
      <c r="DS7" s="56" t="s">
        <v>22</v>
      </c>
      <c r="DT7" s="59">
        <v>-5.9329499999999997E-6</v>
      </c>
      <c r="DU7" s="59">
        <v>-5.9167100000000003E-6</v>
      </c>
      <c r="DV7" s="56">
        <v>0</v>
      </c>
      <c r="DW7" s="56">
        <v>0</v>
      </c>
      <c r="DX7" s="56"/>
      <c r="DY7" s="56"/>
      <c r="DZ7" s="56"/>
      <c r="EA7" s="56"/>
      <c r="EB7" s="56"/>
      <c r="EC7" s="56"/>
      <c r="ED7" s="56"/>
      <c r="EE7" s="56"/>
      <c r="EF7" s="56"/>
      <c r="EG7" s="56"/>
      <c r="EH7" s="56"/>
      <c r="EI7" s="56"/>
      <c r="EJ7" s="56"/>
      <c r="EK7" s="56"/>
      <c r="EL7" s="56"/>
      <c r="EM7" s="56"/>
      <c r="EN7" s="56">
        <v>150.68600000000001</v>
      </c>
      <c r="EO7" s="56">
        <v>24.601700000000001</v>
      </c>
      <c r="EP7" s="56">
        <v>111.69</v>
      </c>
      <c r="EQ7" s="56">
        <v>0</v>
      </c>
      <c r="ER7" s="56">
        <v>0</v>
      </c>
      <c r="ES7" s="56">
        <v>0</v>
      </c>
      <c r="ET7" s="56">
        <v>0</v>
      </c>
      <c r="EU7" s="56">
        <v>505.55700000000002</v>
      </c>
      <c r="EV7" s="56">
        <v>938.95</v>
      </c>
      <c r="EW7" s="56">
        <v>2025.88</v>
      </c>
      <c r="EX7" s="56">
        <v>119.621</v>
      </c>
      <c r="EY7" s="56">
        <v>3876.99</v>
      </c>
      <c r="EZ7" s="56">
        <v>171.09</v>
      </c>
      <c r="FA7" s="56">
        <v>0</v>
      </c>
      <c r="FB7" s="56">
        <v>0</v>
      </c>
      <c r="FC7" s="56">
        <v>0</v>
      </c>
      <c r="FD7" s="56">
        <v>110.069</v>
      </c>
      <c r="FE7" s="56">
        <v>0</v>
      </c>
      <c r="FF7" s="56">
        <v>43.669699999999999</v>
      </c>
      <c r="FG7" s="56">
        <v>0</v>
      </c>
      <c r="FH7" s="56">
        <v>0</v>
      </c>
      <c r="FI7" s="56">
        <v>324.82799999999997</v>
      </c>
      <c r="FJ7" s="56">
        <v>0</v>
      </c>
      <c r="FK7" s="56">
        <v>0</v>
      </c>
      <c r="FL7" s="56">
        <v>0</v>
      </c>
      <c r="FM7" s="56">
        <v>0</v>
      </c>
      <c r="FN7" s="56">
        <v>0</v>
      </c>
      <c r="FO7" s="56">
        <v>0</v>
      </c>
      <c r="FP7" s="56">
        <v>0</v>
      </c>
      <c r="FQ7" s="56">
        <v>0</v>
      </c>
      <c r="FR7" s="56">
        <v>0</v>
      </c>
      <c r="FS7" s="56">
        <v>0</v>
      </c>
      <c r="FT7" s="56">
        <v>16.53</v>
      </c>
      <c r="FU7" s="56">
        <v>1.6</v>
      </c>
      <c r="FV7" s="56">
        <v>1.17</v>
      </c>
      <c r="FW7" s="56">
        <v>0</v>
      </c>
      <c r="FX7" s="56">
        <v>8.77</v>
      </c>
      <c r="FY7" s="56">
        <v>0</v>
      </c>
      <c r="FZ7" s="56">
        <v>0</v>
      </c>
      <c r="GA7" s="56">
        <v>5.46</v>
      </c>
      <c r="GB7" s="56">
        <v>13.77</v>
      </c>
      <c r="GC7" s="56">
        <v>21.48</v>
      </c>
      <c r="GD7" s="56">
        <v>1.2</v>
      </c>
      <c r="GE7" s="56">
        <v>69.98</v>
      </c>
      <c r="GF7" s="56">
        <v>0</v>
      </c>
      <c r="GG7" s="56">
        <v>0.153668</v>
      </c>
      <c r="GH7" s="56">
        <v>1.2753799999999999E-2</v>
      </c>
      <c r="GI7" s="56">
        <v>0</v>
      </c>
      <c r="GJ7" s="56">
        <v>0</v>
      </c>
      <c r="GK7" s="56">
        <v>0</v>
      </c>
      <c r="GL7" s="56">
        <v>0</v>
      </c>
      <c r="GM7" s="56">
        <v>7.4915999999999996E-2</v>
      </c>
      <c r="GN7" s="56">
        <v>0.146596</v>
      </c>
      <c r="GO7" s="56">
        <v>0.25846799999999998</v>
      </c>
      <c r="GP7" s="56">
        <v>1.0530599999999999E-2</v>
      </c>
      <c r="GQ7" s="56">
        <v>0.65693199999999996</v>
      </c>
      <c r="GR7" s="56">
        <v>351.05599999999998</v>
      </c>
      <c r="GS7" s="56">
        <v>151.226</v>
      </c>
      <c r="GT7" s="56">
        <v>111.69</v>
      </c>
      <c r="GU7" s="56">
        <v>0</v>
      </c>
      <c r="GV7" s="56">
        <v>0</v>
      </c>
      <c r="GW7" s="56">
        <v>2135</v>
      </c>
      <c r="GX7" s="56">
        <v>930.00099999999998</v>
      </c>
      <c r="GY7" s="56">
        <v>2637.81</v>
      </c>
      <c r="GZ7" s="56">
        <v>297.5</v>
      </c>
      <c r="HA7" s="56">
        <v>6614.28</v>
      </c>
      <c r="HB7" s="56">
        <v>292.16399999999999</v>
      </c>
      <c r="HC7" s="56">
        <v>0</v>
      </c>
      <c r="HD7" s="56">
        <v>0</v>
      </c>
      <c r="HE7" s="56">
        <v>0</v>
      </c>
      <c r="HF7" s="56">
        <v>164.714</v>
      </c>
      <c r="HG7" s="56">
        <v>0</v>
      </c>
      <c r="HH7" s="56">
        <v>65.400000000000006</v>
      </c>
      <c r="HI7" s="56">
        <v>0</v>
      </c>
      <c r="HJ7" s="56">
        <v>0</v>
      </c>
      <c r="HK7" s="56">
        <v>522.27800000000002</v>
      </c>
      <c r="HL7" s="56">
        <v>0</v>
      </c>
      <c r="HM7" s="56">
        <v>0</v>
      </c>
      <c r="HN7" s="56">
        <v>0</v>
      </c>
      <c r="HO7" s="56">
        <v>0</v>
      </c>
      <c r="HP7" s="56">
        <v>0</v>
      </c>
      <c r="HQ7" s="56">
        <v>0</v>
      </c>
      <c r="HR7" s="56">
        <v>0</v>
      </c>
      <c r="HS7" s="56">
        <v>0</v>
      </c>
      <c r="HT7" s="56">
        <v>0</v>
      </c>
      <c r="HU7" s="56">
        <v>0</v>
      </c>
      <c r="HV7" s="56">
        <v>28.98</v>
      </c>
      <c r="HW7" s="56">
        <v>8.16</v>
      </c>
      <c r="HX7" s="56">
        <v>1.17</v>
      </c>
      <c r="HY7" s="56">
        <v>0</v>
      </c>
      <c r="HZ7" s="56">
        <v>13.12</v>
      </c>
      <c r="IA7" s="56">
        <v>23.33</v>
      </c>
      <c r="IB7" s="56">
        <v>14.9</v>
      </c>
      <c r="IC7" s="56">
        <v>28.15</v>
      </c>
      <c r="ID7" s="56">
        <v>2.8</v>
      </c>
      <c r="IE7" s="56">
        <v>120.61</v>
      </c>
      <c r="IF7" s="56">
        <v>0</v>
      </c>
      <c r="IG7" s="56">
        <v>0.64194200000000001</v>
      </c>
      <c r="IH7" s="56">
        <v>1.2753799999999999E-2</v>
      </c>
      <c r="II7" s="56">
        <v>0</v>
      </c>
      <c r="IJ7" s="56">
        <v>0</v>
      </c>
      <c r="IK7" s="56">
        <v>0.33579999999999999</v>
      </c>
      <c r="IL7" s="56">
        <v>0.11074100000000001</v>
      </c>
      <c r="IM7" s="56">
        <v>0.35138000000000003</v>
      </c>
      <c r="IN7" s="56">
        <v>4.1461199999999997E-3</v>
      </c>
      <c r="IO7" s="56">
        <v>1.4567600000000001</v>
      </c>
      <c r="IP7" s="56">
        <v>50.6</v>
      </c>
      <c r="IQ7" s="56">
        <v>0</v>
      </c>
      <c r="IR7" s="56">
        <v>50.6</v>
      </c>
      <c r="IS7" s="56">
        <v>0</v>
      </c>
      <c r="IT7" s="56">
        <v>0</v>
      </c>
      <c r="IU7" s="56">
        <v>4.1399999999999997</v>
      </c>
      <c r="IV7" s="56">
        <v>23.93</v>
      </c>
      <c r="IW7" s="56">
        <v>4.1399999999999997</v>
      </c>
      <c r="IX7" s="56">
        <v>23.93</v>
      </c>
      <c r="IY7" s="56">
        <v>4.1399999999999997</v>
      </c>
      <c r="IZ7" s="56">
        <v>23.93</v>
      </c>
      <c r="JA7" s="56">
        <v>12.44</v>
      </c>
      <c r="JB7" s="56">
        <v>38.99</v>
      </c>
      <c r="JC7" s="56">
        <v>1</v>
      </c>
      <c r="JD7" s="56"/>
      <c r="JE7" s="56"/>
      <c r="JF7" s="56"/>
      <c r="JG7" s="56"/>
      <c r="JH7" s="56"/>
      <c r="JI7" s="56"/>
      <c r="JJ7" s="56"/>
      <c r="JK7" s="56"/>
      <c r="JL7" s="56"/>
      <c r="JM7" s="56"/>
      <c r="JN7" s="56"/>
      <c r="JO7" s="56"/>
    </row>
    <row r="8" spans="1:275" x14ac:dyDescent="0.25">
      <c r="A8" s="58">
        <v>43069.352395833332</v>
      </c>
      <c r="B8" s="56" t="s">
        <v>336</v>
      </c>
      <c r="C8" s="56" t="s">
        <v>577</v>
      </c>
      <c r="D8" s="56">
        <v>5</v>
      </c>
      <c r="E8" s="56">
        <v>1</v>
      </c>
      <c r="F8" s="56">
        <v>2100</v>
      </c>
      <c r="G8" s="56" t="s">
        <v>104</v>
      </c>
      <c r="H8" s="56" t="s">
        <v>105</v>
      </c>
      <c r="I8" s="56">
        <v>0</v>
      </c>
      <c r="J8" s="56">
        <v>47.4</v>
      </c>
      <c r="K8" s="56">
        <v>109.14400000000001</v>
      </c>
      <c r="L8" s="56">
        <v>0</v>
      </c>
      <c r="M8" s="56">
        <v>111.69</v>
      </c>
      <c r="N8" s="56">
        <v>0</v>
      </c>
      <c r="O8" s="56">
        <v>0</v>
      </c>
      <c r="P8" s="56">
        <v>0</v>
      </c>
      <c r="Q8" s="56">
        <v>0</v>
      </c>
      <c r="R8" s="56">
        <v>505.55700000000002</v>
      </c>
      <c r="S8" s="56">
        <v>919.37400000000002</v>
      </c>
      <c r="T8" s="56">
        <v>2025.88</v>
      </c>
      <c r="U8" s="56">
        <v>119.621</v>
      </c>
      <c r="V8" s="56">
        <v>3791.27</v>
      </c>
      <c r="W8" s="56">
        <v>123.929</v>
      </c>
      <c r="X8" s="56">
        <v>0</v>
      </c>
      <c r="Y8" s="56">
        <v>0</v>
      </c>
      <c r="Z8" s="56">
        <v>0</v>
      </c>
      <c r="AA8" s="56">
        <v>118.246</v>
      </c>
      <c r="AB8" s="56">
        <v>0</v>
      </c>
      <c r="AC8" s="56">
        <v>43.669699999999999</v>
      </c>
      <c r="AD8" s="56">
        <v>0</v>
      </c>
      <c r="AE8" s="56">
        <v>0</v>
      </c>
      <c r="AF8" s="56">
        <v>285.84500000000003</v>
      </c>
      <c r="AG8" s="56">
        <v>0</v>
      </c>
      <c r="AH8" s="56">
        <v>0</v>
      </c>
      <c r="AI8" s="56">
        <v>0</v>
      </c>
      <c r="AJ8" s="56">
        <v>0</v>
      </c>
      <c r="AK8" s="56">
        <v>0</v>
      </c>
      <c r="AL8" s="56">
        <v>0</v>
      </c>
      <c r="AM8" s="56">
        <v>0</v>
      </c>
      <c r="AN8" s="56">
        <v>0</v>
      </c>
      <c r="AO8" s="56">
        <v>0</v>
      </c>
      <c r="AP8" s="56">
        <v>0</v>
      </c>
      <c r="AQ8" s="56">
        <v>11.86</v>
      </c>
      <c r="AR8" s="56">
        <v>0</v>
      </c>
      <c r="AS8" s="56">
        <v>1.17</v>
      </c>
      <c r="AT8" s="56">
        <v>0</v>
      </c>
      <c r="AU8" s="56">
        <v>9.3699999999999992</v>
      </c>
      <c r="AV8" s="56">
        <v>0</v>
      </c>
      <c r="AW8" s="56">
        <v>0</v>
      </c>
      <c r="AX8" s="56">
        <v>5.36</v>
      </c>
      <c r="AY8" s="56">
        <v>13.44</v>
      </c>
      <c r="AZ8" s="56">
        <v>21.36</v>
      </c>
      <c r="BA8" s="56">
        <v>1.19</v>
      </c>
      <c r="BB8" s="56">
        <v>63.75</v>
      </c>
      <c r="BC8" s="56">
        <v>22.4</v>
      </c>
      <c r="BD8" s="56">
        <v>0</v>
      </c>
      <c r="BE8" s="56">
        <v>0</v>
      </c>
      <c r="BF8" s="56">
        <v>1.2753799999999999E-2</v>
      </c>
      <c r="BG8" s="56">
        <v>0</v>
      </c>
      <c r="BH8" s="56">
        <v>0</v>
      </c>
      <c r="BI8" s="56">
        <v>0</v>
      </c>
      <c r="BJ8" s="56">
        <v>0</v>
      </c>
      <c r="BK8" s="56">
        <v>7.4915999999999996E-2</v>
      </c>
      <c r="BL8" s="56">
        <v>0.13844999999999999</v>
      </c>
      <c r="BM8" s="56">
        <v>0.25846799999999998</v>
      </c>
      <c r="BN8" s="56">
        <v>1.0530599999999999E-2</v>
      </c>
      <c r="BO8" s="56">
        <v>0.495118</v>
      </c>
      <c r="BP8" s="56">
        <v>1.2753799999999999E-2</v>
      </c>
      <c r="BQ8" s="56">
        <v>109.14400000000001</v>
      </c>
      <c r="BR8" s="56">
        <v>0</v>
      </c>
      <c r="BS8" s="56">
        <v>111.69</v>
      </c>
      <c r="BT8" s="56">
        <v>0</v>
      </c>
      <c r="BU8" s="56">
        <v>0</v>
      </c>
      <c r="BV8" s="56">
        <v>505.55700000000002</v>
      </c>
      <c r="BW8" s="56">
        <v>919.37400000000002</v>
      </c>
      <c r="BX8" s="56">
        <v>2025.88</v>
      </c>
      <c r="BY8" s="56">
        <v>119.621</v>
      </c>
      <c r="BZ8" s="56">
        <v>3791.27</v>
      </c>
      <c r="CA8" s="56">
        <v>123.929</v>
      </c>
      <c r="CB8" s="56">
        <v>0</v>
      </c>
      <c r="CC8" s="56">
        <v>0</v>
      </c>
      <c r="CD8" s="56">
        <v>0</v>
      </c>
      <c r="CE8" s="56">
        <v>118.246</v>
      </c>
      <c r="CF8" s="56">
        <v>0</v>
      </c>
      <c r="CG8" s="56">
        <v>43.669699999999999</v>
      </c>
      <c r="CH8" s="56">
        <v>0</v>
      </c>
      <c r="CI8" s="56">
        <v>0</v>
      </c>
      <c r="CJ8" s="56">
        <v>285.84500000000003</v>
      </c>
      <c r="CK8" s="56">
        <v>0</v>
      </c>
      <c r="CL8" s="56">
        <v>0</v>
      </c>
      <c r="CM8" s="56">
        <v>0</v>
      </c>
      <c r="CN8" s="56">
        <v>0</v>
      </c>
      <c r="CO8" s="56">
        <v>0</v>
      </c>
      <c r="CP8" s="56">
        <v>0</v>
      </c>
      <c r="CQ8" s="56">
        <v>0</v>
      </c>
      <c r="CR8" s="56">
        <v>0</v>
      </c>
      <c r="CS8" s="56">
        <v>0</v>
      </c>
      <c r="CT8" s="56">
        <v>0</v>
      </c>
      <c r="CU8" s="56">
        <v>11.86</v>
      </c>
      <c r="CV8" s="56">
        <v>0</v>
      </c>
      <c r="CW8" s="56">
        <v>1.17</v>
      </c>
      <c r="CX8" s="56">
        <v>0</v>
      </c>
      <c r="CY8" s="56">
        <v>9.3699999999999992</v>
      </c>
      <c r="CZ8" s="56">
        <v>5.36</v>
      </c>
      <c r="DA8" s="56">
        <v>13.44</v>
      </c>
      <c r="DB8" s="56">
        <v>21.36</v>
      </c>
      <c r="DC8" s="56">
        <v>1.19</v>
      </c>
      <c r="DD8" s="56">
        <v>63.75</v>
      </c>
      <c r="DE8" s="56">
        <v>22.4</v>
      </c>
      <c r="DF8" s="56">
        <v>0</v>
      </c>
      <c r="DG8" s="56">
        <v>0</v>
      </c>
      <c r="DH8" s="56">
        <v>1.2753799999999999E-2</v>
      </c>
      <c r="DI8" s="56">
        <v>0</v>
      </c>
      <c r="DJ8" s="56">
        <v>0</v>
      </c>
      <c r="DK8" s="56">
        <v>7.4915999999999996E-2</v>
      </c>
      <c r="DL8" s="56">
        <v>0.13844999999999999</v>
      </c>
      <c r="DM8" s="56">
        <v>0.25846799999999998</v>
      </c>
      <c r="DN8" s="56">
        <v>1.0530599999999999E-2</v>
      </c>
      <c r="DO8" s="56">
        <v>0.495118</v>
      </c>
      <c r="DP8" s="56">
        <v>1.2753799999999999E-2</v>
      </c>
      <c r="DQ8" s="56" t="s">
        <v>925</v>
      </c>
      <c r="DR8" s="56" t="s">
        <v>875</v>
      </c>
      <c r="DS8" s="56" t="s">
        <v>22</v>
      </c>
      <c r="DT8" s="56">
        <v>0</v>
      </c>
      <c r="DU8" s="56">
        <v>0</v>
      </c>
      <c r="DV8" s="56">
        <v>0</v>
      </c>
      <c r="DW8" s="56">
        <v>0</v>
      </c>
      <c r="DX8" s="56"/>
      <c r="DY8" s="56"/>
      <c r="DZ8" s="56"/>
      <c r="EA8" s="56"/>
      <c r="EB8" s="56"/>
      <c r="EC8" s="56"/>
      <c r="ED8" s="56"/>
      <c r="EE8" s="56"/>
      <c r="EF8" s="56"/>
      <c r="EG8" s="56"/>
      <c r="EH8" s="56"/>
      <c r="EI8" s="56"/>
      <c r="EJ8" s="56"/>
      <c r="EK8" s="56"/>
      <c r="EL8" s="56"/>
      <c r="EM8" s="56"/>
      <c r="EN8" s="56">
        <v>109.14400000000001</v>
      </c>
      <c r="EO8" s="56">
        <v>0</v>
      </c>
      <c r="EP8" s="56">
        <v>111.69</v>
      </c>
      <c r="EQ8" s="56">
        <v>0</v>
      </c>
      <c r="ER8" s="56">
        <v>0</v>
      </c>
      <c r="ES8" s="56">
        <v>0</v>
      </c>
      <c r="ET8" s="56">
        <v>0</v>
      </c>
      <c r="EU8" s="56">
        <v>505.55700000000002</v>
      </c>
      <c r="EV8" s="56">
        <v>919.37400000000002</v>
      </c>
      <c r="EW8" s="56">
        <v>2025.88</v>
      </c>
      <c r="EX8" s="56">
        <v>119.621</v>
      </c>
      <c r="EY8" s="56">
        <v>3791.27</v>
      </c>
      <c r="EZ8" s="56">
        <v>123.929</v>
      </c>
      <c r="FA8" s="56">
        <v>0</v>
      </c>
      <c r="FB8" s="56">
        <v>0</v>
      </c>
      <c r="FC8" s="56">
        <v>0</v>
      </c>
      <c r="FD8" s="56">
        <v>118.246</v>
      </c>
      <c r="FE8" s="56">
        <v>0</v>
      </c>
      <c r="FF8" s="56">
        <v>43.669699999999999</v>
      </c>
      <c r="FG8" s="56">
        <v>0</v>
      </c>
      <c r="FH8" s="56">
        <v>0</v>
      </c>
      <c r="FI8" s="56">
        <v>285.84500000000003</v>
      </c>
      <c r="FJ8" s="56">
        <v>0</v>
      </c>
      <c r="FK8" s="56">
        <v>0</v>
      </c>
      <c r="FL8" s="56">
        <v>0</v>
      </c>
      <c r="FM8" s="56">
        <v>0</v>
      </c>
      <c r="FN8" s="56">
        <v>0</v>
      </c>
      <c r="FO8" s="56">
        <v>0</v>
      </c>
      <c r="FP8" s="56">
        <v>0</v>
      </c>
      <c r="FQ8" s="56">
        <v>0</v>
      </c>
      <c r="FR8" s="56">
        <v>0</v>
      </c>
      <c r="FS8" s="56">
        <v>0</v>
      </c>
      <c r="FT8" s="56">
        <v>11.86</v>
      </c>
      <c r="FU8" s="56">
        <v>0</v>
      </c>
      <c r="FV8" s="56">
        <v>1.17</v>
      </c>
      <c r="FW8" s="56">
        <v>0</v>
      </c>
      <c r="FX8" s="56">
        <v>9.3699999999999992</v>
      </c>
      <c r="FY8" s="56">
        <v>0</v>
      </c>
      <c r="FZ8" s="56">
        <v>0</v>
      </c>
      <c r="GA8" s="56">
        <v>5.36</v>
      </c>
      <c r="GB8" s="56">
        <v>13.44</v>
      </c>
      <c r="GC8" s="56">
        <v>21.36</v>
      </c>
      <c r="GD8" s="56">
        <v>1.19</v>
      </c>
      <c r="GE8" s="56">
        <v>63.75</v>
      </c>
      <c r="GF8" s="56">
        <v>0</v>
      </c>
      <c r="GG8" s="56">
        <v>0</v>
      </c>
      <c r="GH8" s="56">
        <v>1.2753799999999999E-2</v>
      </c>
      <c r="GI8" s="56">
        <v>0</v>
      </c>
      <c r="GJ8" s="56">
        <v>0</v>
      </c>
      <c r="GK8" s="56">
        <v>0</v>
      </c>
      <c r="GL8" s="56">
        <v>0</v>
      </c>
      <c r="GM8" s="56">
        <v>7.4915999999999996E-2</v>
      </c>
      <c r="GN8" s="56">
        <v>0.13844999999999999</v>
      </c>
      <c r="GO8" s="56">
        <v>0.25846799999999998</v>
      </c>
      <c r="GP8" s="56">
        <v>1.0530599999999999E-2</v>
      </c>
      <c r="GQ8" s="56">
        <v>0.495118</v>
      </c>
      <c r="GR8" s="56">
        <v>402.94099999999997</v>
      </c>
      <c r="GS8" s="56">
        <v>0</v>
      </c>
      <c r="GT8" s="56">
        <v>111.69</v>
      </c>
      <c r="GU8" s="56">
        <v>0</v>
      </c>
      <c r="GV8" s="56">
        <v>0</v>
      </c>
      <c r="GW8" s="56">
        <v>2135</v>
      </c>
      <c r="GX8" s="56">
        <v>930.00099999999998</v>
      </c>
      <c r="GY8" s="56">
        <v>2637.81</v>
      </c>
      <c r="GZ8" s="56">
        <v>297.5</v>
      </c>
      <c r="HA8" s="56">
        <v>6514.94</v>
      </c>
      <c r="HB8" s="56">
        <v>335.36399999999998</v>
      </c>
      <c r="HC8" s="56">
        <v>0</v>
      </c>
      <c r="HD8" s="56">
        <v>0</v>
      </c>
      <c r="HE8" s="56">
        <v>0</v>
      </c>
      <c r="HF8" s="56">
        <v>172.69200000000001</v>
      </c>
      <c r="HG8" s="56">
        <v>0</v>
      </c>
      <c r="HH8" s="56">
        <v>65.400000000000006</v>
      </c>
      <c r="HI8" s="56">
        <v>0</v>
      </c>
      <c r="HJ8" s="56">
        <v>0</v>
      </c>
      <c r="HK8" s="56">
        <v>573.45600000000002</v>
      </c>
      <c r="HL8" s="56">
        <v>0</v>
      </c>
      <c r="HM8" s="56">
        <v>0</v>
      </c>
      <c r="HN8" s="56">
        <v>0</v>
      </c>
      <c r="HO8" s="56">
        <v>0</v>
      </c>
      <c r="HP8" s="56">
        <v>0</v>
      </c>
      <c r="HQ8" s="56">
        <v>0</v>
      </c>
      <c r="HR8" s="56">
        <v>0</v>
      </c>
      <c r="HS8" s="56">
        <v>0</v>
      </c>
      <c r="HT8" s="56">
        <v>0</v>
      </c>
      <c r="HU8" s="56">
        <v>0</v>
      </c>
      <c r="HV8" s="56">
        <v>32.380000000000003</v>
      </c>
      <c r="HW8" s="56">
        <v>0</v>
      </c>
      <c r="HX8" s="56">
        <v>1.17</v>
      </c>
      <c r="HY8" s="56">
        <v>0</v>
      </c>
      <c r="HZ8" s="56">
        <v>13.69</v>
      </c>
      <c r="IA8" s="56">
        <v>22.84</v>
      </c>
      <c r="IB8" s="56">
        <v>14.87</v>
      </c>
      <c r="IC8" s="56">
        <v>27.86</v>
      </c>
      <c r="ID8" s="56">
        <v>2.78</v>
      </c>
      <c r="IE8" s="56">
        <v>115.59</v>
      </c>
      <c r="IF8" s="59">
        <v>2.6510899999999999E-15</v>
      </c>
      <c r="IG8" s="56">
        <v>0</v>
      </c>
      <c r="IH8" s="56">
        <v>1.2753799999999999E-2</v>
      </c>
      <c r="II8" s="56">
        <v>0</v>
      </c>
      <c r="IJ8" s="56">
        <v>0</v>
      </c>
      <c r="IK8" s="56">
        <v>0.33579999999999999</v>
      </c>
      <c r="IL8" s="56">
        <v>0.11074100000000001</v>
      </c>
      <c r="IM8" s="56">
        <v>0.35138000000000003</v>
      </c>
      <c r="IN8" s="56">
        <v>4.1461199999999997E-3</v>
      </c>
      <c r="IO8" s="56">
        <v>0.81482200000000005</v>
      </c>
      <c r="IP8" s="56">
        <v>47.4</v>
      </c>
      <c r="IQ8" s="56">
        <v>0</v>
      </c>
      <c r="IR8" s="56">
        <v>47.4</v>
      </c>
      <c r="IS8" s="56">
        <v>0</v>
      </c>
      <c r="IT8" s="56">
        <v>0</v>
      </c>
      <c r="IU8" s="56">
        <v>2.16</v>
      </c>
      <c r="IV8" s="56">
        <v>20.239999999999998</v>
      </c>
      <c r="IW8" s="56">
        <v>2.16</v>
      </c>
      <c r="IX8" s="56">
        <v>20.239999999999998</v>
      </c>
      <c r="IY8" s="56">
        <v>2.16</v>
      </c>
      <c r="IZ8" s="56">
        <v>20.239999999999998</v>
      </c>
      <c r="JA8" s="56">
        <v>4.72</v>
      </c>
      <c r="JB8" s="56">
        <v>42.52</v>
      </c>
      <c r="JC8" s="56">
        <v>1</v>
      </c>
      <c r="JD8" s="56"/>
      <c r="JE8" s="56"/>
      <c r="JF8" s="56"/>
      <c r="JG8" s="56"/>
      <c r="JH8" s="56"/>
      <c r="JI8" s="56"/>
      <c r="JJ8" s="56"/>
      <c r="JK8" s="56"/>
      <c r="JL8" s="56"/>
      <c r="JM8" s="56"/>
      <c r="JN8" s="56"/>
      <c r="JO8" s="56"/>
    </row>
    <row r="9" spans="1:275" x14ac:dyDescent="0.25">
      <c r="A9" s="58">
        <v>43069.352395833332</v>
      </c>
      <c r="B9" s="56" t="s">
        <v>337</v>
      </c>
      <c r="C9" s="56" t="s">
        <v>578</v>
      </c>
      <c r="D9" s="56">
        <v>6</v>
      </c>
      <c r="E9" s="56">
        <v>1</v>
      </c>
      <c r="F9" s="56">
        <v>2100</v>
      </c>
      <c r="G9" s="56" t="s">
        <v>104</v>
      </c>
      <c r="H9" s="56" t="s">
        <v>105</v>
      </c>
      <c r="I9" s="56">
        <v>0</v>
      </c>
      <c r="J9" s="56">
        <v>53</v>
      </c>
      <c r="K9" s="56">
        <v>67.596299999999999</v>
      </c>
      <c r="L9" s="56">
        <v>35.649500000000003</v>
      </c>
      <c r="M9" s="56">
        <v>111.69</v>
      </c>
      <c r="N9" s="56">
        <v>0</v>
      </c>
      <c r="O9" s="56">
        <v>0</v>
      </c>
      <c r="P9" s="56">
        <v>0</v>
      </c>
      <c r="Q9" s="56">
        <v>0</v>
      </c>
      <c r="R9" s="56">
        <v>505.55700000000002</v>
      </c>
      <c r="S9" s="56">
        <v>953.51900000000001</v>
      </c>
      <c r="T9" s="56">
        <v>2025.88</v>
      </c>
      <c r="U9" s="56">
        <v>119.621</v>
      </c>
      <c r="V9" s="56">
        <v>3819.52</v>
      </c>
      <c r="W9" s="56">
        <v>76.747699999999995</v>
      </c>
      <c r="X9" s="56">
        <v>0</v>
      </c>
      <c r="Y9" s="56">
        <v>0</v>
      </c>
      <c r="Z9" s="56">
        <v>0</v>
      </c>
      <c r="AA9" s="56">
        <v>105.038</v>
      </c>
      <c r="AB9" s="56">
        <v>0</v>
      </c>
      <c r="AC9" s="56">
        <v>43.669699999999999</v>
      </c>
      <c r="AD9" s="56">
        <v>0</v>
      </c>
      <c r="AE9" s="56">
        <v>0</v>
      </c>
      <c r="AF9" s="56">
        <v>225.45500000000001</v>
      </c>
      <c r="AG9" s="56">
        <v>0</v>
      </c>
      <c r="AH9" s="56">
        <v>0</v>
      </c>
      <c r="AI9" s="56">
        <v>0</v>
      </c>
      <c r="AJ9" s="56">
        <v>0</v>
      </c>
      <c r="AK9" s="56">
        <v>0</v>
      </c>
      <c r="AL9" s="56">
        <v>0</v>
      </c>
      <c r="AM9" s="56">
        <v>0</v>
      </c>
      <c r="AN9" s="56">
        <v>0</v>
      </c>
      <c r="AO9" s="56">
        <v>0</v>
      </c>
      <c r="AP9" s="56">
        <v>0</v>
      </c>
      <c r="AQ9" s="56">
        <v>7.51</v>
      </c>
      <c r="AR9" s="56">
        <v>2.14</v>
      </c>
      <c r="AS9" s="56">
        <v>1.1299999999999999</v>
      </c>
      <c r="AT9" s="56">
        <v>0</v>
      </c>
      <c r="AU9" s="56">
        <v>8.4</v>
      </c>
      <c r="AV9" s="56">
        <v>0</v>
      </c>
      <c r="AW9" s="56">
        <v>0</v>
      </c>
      <c r="AX9" s="56">
        <v>5.27</v>
      </c>
      <c r="AY9" s="56">
        <v>13.63</v>
      </c>
      <c r="AZ9" s="56">
        <v>20.78</v>
      </c>
      <c r="BA9" s="56">
        <v>1.1499999999999999</v>
      </c>
      <c r="BB9" s="56">
        <v>60.01</v>
      </c>
      <c r="BC9" s="56">
        <v>19.18</v>
      </c>
      <c r="BD9" s="56">
        <v>0</v>
      </c>
      <c r="BE9" s="56">
        <v>0.172066</v>
      </c>
      <c r="BF9" s="56">
        <v>1.2753799999999999E-2</v>
      </c>
      <c r="BG9" s="56">
        <v>0</v>
      </c>
      <c r="BH9" s="56">
        <v>0</v>
      </c>
      <c r="BI9" s="56">
        <v>0</v>
      </c>
      <c r="BJ9" s="56">
        <v>0</v>
      </c>
      <c r="BK9" s="56">
        <v>7.4915999999999996E-2</v>
      </c>
      <c r="BL9" s="56">
        <v>0.144536</v>
      </c>
      <c r="BM9" s="56">
        <v>0.25846799999999998</v>
      </c>
      <c r="BN9" s="56">
        <v>1.0530599999999999E-2</v>
      </c>
      <c r="BO9" s="56">
        <v>0.67327000000000004</v>
      </c>
      <c r="BP9" s="56">
        <v>0.18482000000000001</v>
      </c>
      <c r="BQ9" s="56">
        <v>67.596299999999999</v>
      </c>
      <c r="BR9" s="56">
        <v>35.649500000000003</v>
      </c>
      <c r="BS9" s="56">
        <v>111.69</v>
      </c>
      <c r="BT9" s="56">
        <v>0</v>
      </c>
      <c r="BU9" s="56">
        <v>0</v>
      </c>
      <c r="BV9" s="56">
        <v>505.55700000000002</v>
      </c>
      <c r="BW9" s="56">
        <v>953.51900000000001</v>
      </c>
      <c r="BX9" s="56">
        <v>2025.88</v>
      </c>
      <c r="BY9" s="56">
        <v>119.621</v>
      </c>
      <c r="BZ9" s="56">
        <v>3819.52</v>
      </c>
      <c r="CA9" s="56">
        <v>76.747699999999995</v>
      </c>
      <c r="CB9" s="56">
        <v>0</v>
      </c>
      <c r="CC9" s="56">
        <v>0</v>
      </c>
      <c r="CD9" s="56">
        <v>0</v>
      </c>
      <c r="CE9" s="56">
        <v>105.038</v>
      </c>
      <c r="CF9" s="56">
        <v>0</v>
      </c>
      <c r="CG9" s="56">
        <v>43.669699999999999</v>
      </c>
      <c r="CH9" s="56">
        <v>0</v>
      </c>
      <c r="CI9" s="56">
        <v>0</v>
      </c>
      <c r="CJ9" s="56">
        <v>225.45500000000001</v>
      </c>
      <c r="CK9" s="56">
        <v>0</v>
      </c>
      <c r="CL9" s="56">
        <v>0</v>
      </c>
      <c r="CM9" s="56">
        <v>0</v>
      </c>
      <c r="CN9" s="56">
        <v>0</v>
      </c>
      <c r="CO9" s="56">
        <v>0</v>
      </c>
      <c r="CP9" s="56">
        <v>0</v>
      </c>
      <c r="CQ9" s="56">
        <v>0</v>
      </c>
      <c r="CR9" s="56">
        <v>0</v>
      </c>
      <c r="CS9" s="56">
        <v>0</v>
      </c>
      <c r="CT9" s="56">
        <v>0</v>
      </c>
      <c r="CU9" s="56">
        <v>7.51</v>
      </c>
      <c r="CV9" s="56">
        <v>2.14</v>
      </c>
      <c r="CW9" s="56">
        <v>1.1299999999999999</v>
      </c>
      <c r="CX9" s="56">
        <v>0</v>
      </c>
      <c r="CY9" s="56">
        <v>8.4</v>
      </c>
      <c r="CZ9" s="56">
        <v>5.27</v>
      </c>
      <c r="DA9" s="56">
        <v>13.63</v>
      </c>
      <c r="DB9" s="56">
        <v>20.78</v>
      </c>
      <c r="DC9" s="56">
        <v>1.1499999999999999</v>
      </c>
      <c r="DD9" s="56">
        <v>60.01</v>
      </c>
      <c r="DE9" s="56">
        <v>19.18</v>
      </c>
      <c r="DF9" s="56">
        <v>0</v>
      </c>
      <c r="DG9" s="56">
        <v>0.172066</v>
      </c>
      <c r="DH9" s="56">
        <v>1.2753799999999999E-2</v>
      </c>
      <c r="DI9" s="56">
        <v>0</v>
      </c>
      <c r="DJ9" s="56">
        <v>0</v>
      </c>
      <c r="DK9" s="56">
        <v>7.4915999999999996E-2</v>
      </c>
      <c r="DL9" s="56">
        <v>0.144536</v>
      </c>
      <c r="DM9" s="56">
        <v>0.25846799999999998</v>
      </c>
      <c r="DN9" s="56">
        <v>1.0530599999999999E-2</v>
      </c>
      <c r="DO9" s="56">
        <v>0.67327000000000004</v>
      </c>
      <c r="DP9" s="56">
        <v>0.18482000000000001</v>
      </c>
      <c r="DQ9" s="56" t="s">
        <v>925</v>
      </c>
      <c r="DR9" s="56" t="s">
        <v>875</v>
      </c>
      <c r="DS9" s="56" t="s">
        <v>22</v>
      </c>
      <c r="DT9" s="56">
        <v>0</v>
      </c>
      <c r="DU9" s="56">
        <v>0</v>
      </c>
      <c r="DV9" s="56">
        <v>0</v>
      </c>
      <c r="DW9" s="56">
        <v>0</v>
      </c>
      <c r="DX9" s="56"/>
      <c r="DY9" s="56"/>
      <c r="DZ9" s="56"/>
      <c r="EA9" s="56"/>
      <c r="EB9" s="56"/>
      <c r="EC9" s="56"/>
      <c r="ED9" s="56"/>
      <c r="EE9" s="56"/>
      <c r="EF9" s="56"/>
      <c r="EG9" s="56"/>
      <c r="EH9" s="56"/>
      <c r="EI9" s="56"/>
      <c r="EJ9" s="56"/>
      <c r="EK9" s="56"/>
      <c r="EL9" s="56"/>
      <c r="EM9" s="56"/>
      <c r="EN9" s="56">
        <v>67.596299999999999</v>
      </c>
      <c r="EO9" s="56">
        <v>35.649500000000003</v>
      </c>
      <c r="EP9" s="56">
        <v>111.69</v>
      </c>
      <c r="EQ9" s="56">
        <v>0</v>
      </c>
      <c r="ER9" s="56">
        <v>0</v>
      </c>
      <c r="ES9" s="56">
        <v>0</v>
      </c>
      <c r="ET9" s="56">
        <v>0</v>
      </c>
      <c r="EU9" s="56">
        <v>505.55700000000002</v>
      </c>
      <c r="EV9" s="56">
        <v>953.51900000000001</v>
      </c>
      <c r="EW9" s="56">
        <v>2025.88</v>
      </c>
      <c r="EX9" s="56">
        <v>119.621</v>
      </c>
      <c r="EY9" s="56">
        <v>3819.52</v>
      </c>
      <c r="EZ9" s="56">
        <v>76.747699999999995</v>
      </c>
      <c r="FA9" s="56">
        <v>0</v>
      </c>
      <c r="FB9" s="56">
        <v>0</v>
      </c>
      <c r="FC9" s="56">
        <v>0</v>
      </c>
      <c r="FD9" s="56">
        <v>105.038</v>
      </c>
      <c r="FE9" s="56">
        <v>0</v>
      </c>
      <c r="FF9" s="56">
        <v>43.669699999999999</v>
      </c>
      <c r="FG9" s="56">
        <v>0</v>
      </c>
      <c r="FH9" s="56">
        <v>0</v>
      </c>
      <c r="FI9" s="56">
        <v>225.45500000000001</v>
      </c>
      <c r="FJ9" s="56">
        <v>0</v>
      </c>
      <c r="FK9" s="56">
        <v>0</v>
      </c>
      <c r="FL9" s="56">
        <v>0</v>
      </c>
      <c r="FM9" s="56">
        <v>0</v>
      </c>
      <c r="FN9" s="56">
        <v>0</v>
      </c>
      <c r="FO9" s="56">
        <v>0</v>
      </c>
      <c r="FP9" s="56">
        <v>0</v>
      </c>
      <c r="FQ9" s="56">
        <v>0</v>
      </c>
      <c r="FR9" s="56">
        <v>0</v>
      </c>
      <c r="FS9" s="56">
        <v>0</v>
      </c>
      <c r="FT9" s="56">
        <v>7.51</v>
      </c>
      <c r="FU9" s="56">
        <v>2.14</v>
      </c>
      <c r="FV9" s="56">
        <v>1.1299999999999999</v>
      </c>
      <c r="FW9" s="56">
        <v>0</v>
      </c>
      <c r="FX9" s="56">
        <v>8.4</v>
      </c>
      <c r="FY9" s="56">
        <v>0</v>
      </c>
      <c r="FZ9" s="56">
        <v>0</v>
      </c>
      <c r="GA9" s="56">
        <v>5.27</v>
      </c>
      <c r="GB9" s="56">
        <v>13.63</v>
      </c>
      <c r="GC9" s="56">
        <v>20.78</v>
      </c>
      <c r="GD9" s="56">
        <v>1.1499999999999999</v>
      </c>
      <c r="GE9" s="56">
        <v>60.01</v>
      </c>
      <c r="GF9" s="56">
        <v>0</v>
      </c>
      <c r="GG9" s="56">
        <v>0.172066</v>
      </c>
      <c r="GH9" s="56">
        <v>1.2753799999999999E-2</v>
      </c>
      <c r="GI9" s="56">
        <v>0</v>
      </c>
      <c r="GJ9" s="56">
        <v>0</v>
      </c>
      <c r="GK9" s="56">
        <v>0</v>
      </c>
      <c r="GL9" s="56">
        <v>0</v>
      </c>
      <c r="GM9" s="56">
        <v>7.4915999999999996E-2</v>
      </c>
      <c r="GN9" s="56">
        <v>0.144536</v>
      </c>
      <c r="GO9" s="56">
        <v>0.25846799999999998</v>
      </c>
      <c r="GP9" s="56">
        <v>1.0530599999999999E-2</v>
      </c>
      <c r="GQ9" s="56">
        <v>0.67327000000000004</v>
      </c>
      <c r="GR9" s="56">
        <v>148.465</v>
      </c>
      <c r="GS9" s="56">
        <v>90.926299999999998</v>
      </c>
      <c r="GT9" s="56">
        <v>111.69</v>
      </c>
      <c r="GU9" s="56">
        <v>0</v>
      </c>
      <c r="GV9" s="56">
        <v>0</v>
      </c>
      <c r="GW9" s="56">
        <v>2135</v>
      </c>
      <c r="GX9" s="56">
        <v>930.00099999999998</v>
      </c>
      <c r="GY9" s="56">
        <v>2637.81</v>
      </c>
      <c r="GZ9" s="56">
        <v>297.5</v>
      </c>
      <c r="HA9" s="56">
        <v>6351.39</v>
      </c>
      <c r="HB9" s="56">
        <v>123.556</v>
      </c>
      <c r="HC9" s="56">
        <v>0</v>
      </c>
      <c r="HD9" s="56">
        <v>0</v>
      </c>
      <c r="HE9" s="56">
        <v>0</v>
      </c>
      <c r="HF9" s="56">
        <v>159.96299999999999</v>
      </c>
      <c r="HG9" s="56">
        <v>0</v>
      </c>
      <c r="HH9" s="56">
        <v>65.400000000000006</v>
      </c>
      <c r="HI9" s="56">
        <v>0</v>
      </c>
      <c r="HJ9" s="56">
        <v>0</v>
      </c>
      <c r="HK9" s="56">
        <v>348.91899999999998</v>
      </c>
      <c r="HL9" s="56">
        <v>0</v>
      </c>
      <c r="HM9" s="56">
        <v>0</v>
      </c>
      <c r="HN9" s="56">
        <v>0</v>
      </c>
      <c r="HO9" s="56">
        <v>0</v>
      </c>
      <c r="HP9" s="56">
        <v>0</v>
      </c>
      <c r="HQ9" s="56">
        <v>0</v>
      </c>
      <c r="HR9" s="56">
        <v>0</v>
      </c>
      <c r="HS9" s="56">
        <v>0</v>
      </c>
      <c r="HT9" s="56">
        <v>0</v>
      </c>
      <c r="HU9" s="56">
        <v>0</v>
      </c>
      <c r="HV9" s="56">
        <v>12.35</v>
      </c>
      <c r="HW9" s="56">
        <v>5.55</v>
      </c>
      <c r="HX9" s="56">
        <v>1.1299999999999999</v>
      </c>
      <c r="HY9" s="56">
        <v>0</v>
      </c>
      <c r="HZ9" s="56">
        <v>12.79</v>
      </c>
      <c r="IA9" s="56">
        <v>22.42</v>
      </c>
      <c r="IB9" s="56">
        <v>14.59</v>
      </c>
      <c r="IC9" s="56">
        <v>27.08</v>
      </c>
      <c r="ID9" s="56">
        <v>2.74</v>
      </c>
      <c r="IE9" s="56">
        <v>98.65</v>
      </c>
      <c r="IF9" s="56">
        <v>0</v>
      </c>
      <c r="IG9" s="56">
        <v>0.299788</v>
      </c>
      <c r="IH9" s="56">
        <v>1.2753799999999999E-2</v>
      </c>
      <c r="II9" s="56">
        <v>0</v>
      </c>
      <c r="IJ9" s="56">
        <v>0</v>
      </c>
      <c r="IK9" s="56">
        <v>0.33579999999999999</v>
      </c>
      <c r="IL9" s="56">
        <v>0.11074100000000001</v>
      </c>
      <c r="IM9" s="56">
        <v>0.35138000000000003</v>
      </c>
      <c r="IN9" s="56">
        <v>4.1461199999999997E-3</v>
      </c>
      <c r="IO9" s="56">
        <v>1.1146100000000001</v>
      </c>
      <c r="IP9" s="56">
        <v>53</v>
      </c>
      <c r="IQ9" s="56">
        <v>0</v>
      </c>
      <c r="IR9" s="56">
        <v>53</v>
      </c>
      <c r="IS9" s="56">
        <v>0</v>
      </c>
      <c r="IT9" s="56">
        <v>0</v>
      </c>
      <c r="IU9" s="56">
        <v>3.86</v>
      </c>
      <c r="IV9" s="56">
        <v>15.32</v>
      </c>
      <c r="IW9" s="56">
        <v>3.86</v>
      </c>
      <c r="IX9" s="56">
        <v>15.32</v>
      </c>
      <c r="IY9" s="56">
        <v>3.86</v>
      </c>
      <c r="IZ9" s="56">
        <v>15.32</v>
      </c>
      <c r="JA9" s="56">
        <v>7.92</v>
      </c>
      <c r="JB9" s="56">
        <v>23.9</v>
      </c>
      <c r="JC9" s="56">
        <v>1</v>
      </c>
      <c r="JD9" s="56"/>
      <c r="JE9" s="56"/>
      <c r="JF9" s="56"/>
      <c r="JG9" s="56"/>
      <c r="JH9" s="56"/>
      <c r="JI9" s="56"/>
      <c r="JJ9" s="56"/>
      <c r="JK9" s="56"/>
      <c r="JL9" s="56"/>
      <c r="JM9" s="56"/>
      <c r="JN9" s="56"/>
      <c r="JO9" s="56"/>
    </row>
    <row r="10" spans="1:275" x14ac:dyDescent="0.25">
      <c r="A10" s="58">
        <v>43069.352395833332</v>
      </c>
      <c r="B10" s="56" t="s">
        <v>338</v>
      </c>
      <c r="C10" s="56" t="s">
        <v>579</v>
      </c>
      <c r="D10" s="56">
        <v>7</v>
      </c>
      <c r="E10" s="56">
        <v>1</v>
      </c>
      <c r="F10" s="56">
        <v>2100</v>
      </c>
      <c r="G10" s="56" t="s">
        <v>104</v>
      </c>
      <c r="H10" s="56" t="s">
        <v>105</v>
      </c>
      <c r="I10" s="56">
        <v>0</v>
      </c>
      <c r="J10" s="56">
        <v>50.9</v>
      </c>
      <c r="K10" s="56">
        <v>24.9663</v>
      </c>
      <c r="L10" s="56">
        <v>3.4861300000000002</v>
      </c>
      <c r="M10" s="56">
        <v>111.69</v>
      </c>
      <c r="N10" s="56">
        <v>0</v>
      </c>
      <c r="O10" s="56">
        <v>0</v>
      </c>
      <c r="P10" s="56">
        <v>0</v>
      </c>
      <c r="Q10" s="56">
        <v>0</v>
      </c>
      <c r="R10" s="56">
        <v>505.55700000000002</v>
      </c>
      <c r="S10" s="56">
        <v>955.10799999999995</v>
      </c>
      <c r="T10" s="56">
        <v>2025.88</v>
      </c>
      <c r="U10" s="56">
        <v>119.621</v>
      </c>
      <c r="V10" s="56">
        <v>3746.31</v>
      </c>
      <c r="W10" s="56">
        <v>28.345300000000002</v>
      </c>
      <c r="X10" s="56">
        <v>0</v>
      </c>
      <c r="Y10" s="56">
        <v>0</v>
      </c>
      <c r="Z10" s="56">
        <v>0</v>
      </c>
      <c r="AA10" s="56">
        <v>103.33</v>
      </c>
      <c r="AB10" s="56">
        <v>0</v>
      </c>
      <c r="AC10" s="56">
        <v>43.669699999999999</v>
      </c>
      <c r="AD10" s="56">
        <v>0</v>
      </c>
      <c r="AE10" s="56">
        <v>0</v>
      </c>
      <c r="AF10" s="56">
        <v>175.346</v>
      </c>
      <c r="AG10" s="56">
        <v>0</v>
      </c>
      <c r="AH10" s="56">
        <v>0</v>
      </c>
      <c r="AI10" s="56">
        <v>0</v>
      </c>
      <c r="AJ10" s="56">
        <v>0</v>
      </c>
      <c r="AK10" s="56">
        <v>0</v>
      </c>
      <c r="AL10" s="56">
        <v>0</v>
      </c>
      <c r="AM10" s="56">
        <v>0</v>
      </c>
      <c r="AN10" s="56">
        <v>0</v>
      </c>
      <c r="AO10" s="56">
        <v>0</v>
      </c>
      <c r="AP10" s="56">
        <v>0</v>
      </c>
      <c r="AQ10" s="56">
        <v>2.68</v>
      </c>
      <c r="AR10" s="56">
        <v>0.28999999999999998</v>
      </c>
      <c r="AS10" s="56">
        <v>1.17</v>
      </c>
      <c r="AT10" s="56">
        <v>0</v>
      </c>
      <c r="AU10" s="56">
        <v>8.1</v>
      </c>
      <c r="AV10" s="56">
        <v>0</v>
      </c>
      <c r="AW10" s="56">
        <v>0</v>
      </c>
      <c r="AX10" s="56">
        <v>5.54</v>
      </c>
      <c r="AY10" s="56">
        <v>13.89</v>
      </c>
      <c r="AZ10" s="56">
        <v>21.65</v>
      </c>
      <c r="BA10" s="56">
        <v>1.22</v>
      </c>
      <c r="BB10" s="56">
        <v>54.54</v>
      </c>
      <c r="BC10" s="56">
        <v>12.24</v>
      </c>
      <c r="BD10" s="56">
        <v>0</v>
      </c>
      <c r="BE10" s="56">
        <v>3.1978600000000003E-2</v>
      </c>
      <c r="BF10" s="56">
        <v>1.2753799999999999E-2</v>
      </c>
      <c r="BG10" s="56">
        <v>0</v>
      </c>
      <c r="BH10" s="56">
        <v>0</v>
      </c>
      <c r="BI10" s="56">
        <v>0</v>
      </c>
      <c r="BJ10" s="56">
        <v>0</v>
      </c>
      <c r="BK10" s="56">
        <v>7.4915999999999996E-2</v>
      </c>
      <c r="BL10" s="56">
        <v>0.14405599999999999</v>
      </c>
      <c r="BM10" s="56">
        <v>0.25846799999999998</v>
      </c>
      <c r="BN10" s="56">
        <v>1.0530599999999999E-2</v>
      </c>
      <c r="BO10" s="56">
        <v>0.53270300000000004</v>
      </c>
      <c r="BP10" s="56">
        <v>4.4732399999999999E-2</v>
      </c>
      <c r="BQ10" s="56">
        <v>24.9663</v>
      </c>
      <c r="BR10" s="56">
        <v>3.4861300000000002</v>
      </c>
      <c r="BS10" s="56">
        <v>111.69</v>
      </c>
      <c r="BT10" s="56">
        <v>0</v>
      </c>
      <c r="BU10" s="56">
        <v>0</v>
      </c>
      <c r="BV10" s="56">
        <v>505.55700000000002</v>
      </c>
      <c r="BW10" s="56">
        <v>955.10799999999995</v>
      </c>
      <c r="BX10" s="56">
        <v>2025.88</v>
      </c>
      <c r="BY10" s="56">
        <v>119.621</v>
      </c>
      <c r="BZ10" s="56">
        <v>3746.31</v>
      </c>
      <c r="CA10" s="56">
        <v>28.345300000000002</v>
      </c>
      <c r="CB10" s="56">
        <v>0</v>
      </c>
      <c r="CC10" s="56">
        <v>0</v>
      </c>
      <c r="CD10" s="56">
        <v>0</v>
      </c>
      <c r="CE10" s="56">
        <v>103.33</v>
      </c>
      <c r="CF10" s="56">
        <v>0</v>
      </c>
      <c r="CG10" s="56">
        <v>43.669699999999999</v>
      </c>
      <c r="CH10" s="56">
        <v>0</v>
      </c>
      <c r="CI10" s="56">
        <v>0</v>
      </c>
      <c r="CJ10" s="56">
        <v>175.346</v>
      </c>
      <c r="CK10" s="56">
        <v>0</v>
      </c>
      <c r="CL10" s="56">
        <v>0</v>
      </c>
      <c r="CM10" s="56">
        <v>0</v>
      </c>
      <c r="CN10" s="56">
        <v>0</v>
      </c>
      <c r="CO10" s="56">
        <v>0</v>
      </c>
      <c r="CP10" s="56">
        <v>0</v>
      </c>
      <c r="CQ10" s="56">
        <v>0</v>
      </c>
      <c r="CR10" s="56">
        <v>0</v>
      </c>
      <c r="CS10" s="56">
        <v>0</v>
      </c>
      <c r="CT10" s="56">
        <v>0</v>
      </c>
      <c r="CU10" s="56">
        <v>2.68</v>
      </c>
      <c r="CV10" s="56">
        <v>0.28999999999999998</v>
      </c>
      <c r="CW10" s="56">
        <v>1.17</v>
      </c>
      <c r="CX10" s="56">
        <v>0</v>
      </c>
      <c r="CY10" s="56">
        <v>8.1</v>
      </c>
      <c r="CZ10" s="56">
        <v>5.54</v>
      </c>
      <c r="DA10" s="56">
        <v>13.89</v>
      </c>
      <c r="DB10" s="56">
        <v>21.65</v>
      </c>
      <c r="DC10" s="56">
        <v>1.22</v>
      </c>
      <c r="DD10" s="56">
        <v>54.54</v>
      </c>
      <c r="DE10" s="56">
        <v>12.24</v>
      </c>
      <c r="DF10" s="56">
        <v>0</v>
      </c>
      <c r="DG10" s="56">
        <v>3.1978600000000003E-2</v>
      </c>
      <c r="DH10" s="56">
        <v>1.2753799999999999E-2</v>
      </c>
      <c r="DI10" s="56">
        <v>0</v>
      </c>
      <c r="DJ10" s="56">
        <v>0</v>
      </c>
      <c r="DK10" s="56">
        <v>7.4915999999999996E-2</v>
      </c>
      <c r="DL10" s="56">
        <v>0.14405599999999999</v>
      </c>
      <c r="DM10" s="56">
        <v>0.25846799999999998</v>
      </c>
      <c r="DN10" s="56">
        <v>1.0530599999999999E-2</v>
      </c>
      <c r="DO10" s="56">
        <v>0.53270300000000004</v>
      </c>
      <c r="DP10" s="56">
        <v>4.4732399999999999E-2</v>
      </c>
      <c r="DQ10" s="56" t="s">
        <v>925</v>
      </c>
      <c r="DR10" s="56" t="s">
        <v>875</v>
      </c>
      <c r="DS10" s="56" t="s">
        <v>22</v>
      </c>
      <c r="DT10" s="56">
        <v>0</v>
      </c>
      <c r="DU10" s="56">
        <v>0</v>
      </c>
      <c r="DV10" s="56">
        <v>0</v>
      </c>
      <c r="DW10" s="56">
        <v>0</v>
      </c>
      <c r="DX10" s="56"/>
      <c r="DY10" s="56"/>
      <c r="DZ10" s="56"/>
      <c r="EA10" s="56"/>
      <c r="EB10" s="56"/>
      <c r="EC10" s="56"/>
      <c r="ED10" s="56"/>
      <c r="EE10" s="56"/>
      <c r="EF10" s="56"/>
      <c r="EG10" s="56"/>
      <c r="EH10" s="56"/>
      <c r="EI10" s="56"/>
      <c r="EJ10" s="56"/>
      <c r="EK10" s="56"/>
      <c r="EL10" s="56"/>
      <c r="EM10" s="56"/>
      <c r="EN10" s="56">
        <v>24.9663</v>
      </c>
      <c r="EO10" s="56">
        <v>3.4861300000000002</v>
      </c>
      <c r="EP10" s="56">
        <v>111.69</v>
      </c>
      <c r="EQ10" s="56">
        <v>0</v>
      </c>
      <c r="ER10" s="56">
        <v>0</v>
      </c>
      <c r="ES10" s="56">
        <v>0</v>
      </c>
      <c r="ET10" s="56">
        <v>0</v>
      </c>
      <c r="EU10" s="56">
        <v>505.55700000000002</v>
      </c>
      <c r="EV10" s="56">
        <v>955.10799999999995</v>
      </c>
      <c r="EW10" s="56">
        <v>2025.88</v>
      </c>
      <c r="EX10" s="56">
        <v>119.621</v>
      </c>
      <c r="EY10" s="56">
        <v>3746.31</v>
      </c>
      <c r="EZ10" s="56">
        <v>28.345300000000002</v>
      </c>
      <c r="FA10" s="56">
        <v>0</v>
      </c>
      <c r="FB10" s="56">
        <v>0</v>
      </c>
      <c r="FC10" s="56">
        <v>0</v>
      </c>
      <c r="FD10" s="56">
        <v>103.33</v>
      </c>
      <c r="FE10" s="56">
        <v>0</v>
      </c>
      <c r="FF10" s="56">
        <v>43.669699999999999</v>
      </c>
      <c r="FG10" s="56">
        <v>0</v>
      </c>
      <c r="FH10" s="56">
        <v>0</v>
      </c>
      <c r="FI10" s="56">
        <v>175.346</v>
      </c>
      <c r="FJ10" s="56">
        <v>0</v>
      </c>
      <c r="FK10" s="56">
        <v>0</v>
      </c>
      <c r="FL10" s="56">
        <v>0</v>
      </c>
      <c r="FM10" s="56">
        <v>0</v>
      </c>
      <c r="FN10" s="56">
        <v>0</v>
      </c>
      <c r="FO10" s="56">
        <v>0</v>
      </c>
      <c r="FP10" s="56">
        <v>0</v>
      </c>
      <c r="FQ10" s="56">
        <v>0</v>
      </c>
      <c r="FR10" s="56">
        <v>0</v>
      </c>
      <c r="FS10" s="56">
        <v>0</v>
      </c>
      <c r="FT10" s="56">
        <v>2.68</v>
      </c>
      <c r="FU10" s="56">
        <v>0.28999999999999998</v>
      </c>
      <c r="FV10" s="56">
        <v>1.17</v>
      </c>
      <c r="FW10" s="56">
        <v>0</v>
      </c>
      <c r="FX10" s="56">
        <v>8.1</v>
      </c>
      <c r="FY10" s="56">
        <v>0</v>
      </c>
      <c r="FZ10" s="56">
        <v>0</v>
      </c>
      <c r="GA10" s="56">
        <v>5.54</v>
      </c>
      <c r="GB10" s="56">
        <v>13.89</v>
      </c>
      <c r="GC10" s="56">
        <v>21.65</v>
      </c>
      <c r="GD10" s="56">
        <v>1.22</v>
      </c>
      <c r="GE10" s="56">
        <v>54.54</v>
      </c>
      <c r="GF10" s="56">
        <v>0</v>
      </c>
      <c r="GG10" s="56">
        <v>3.1978600000000003E-2</v>
      </c>
      <c r="GH10" s="56">
        <v>1.2753799999999999E-2</v>
      </c>
      <c r="GI10" s="56">
        <v>0</v>
      </c>
      <c r="GJ10" s="56">
        <v>0</v>
      </c>
      <c r="GK10" s="56">
        <v>0</v>
      </c>
      <c r="GL10" s="56">
        <v>0</v>
      </c>
      <c r="GM10" s="56">
        <v>7.4915999999999996E-2</v>
      </c>
      <c r="GN10" s="56">
        <v>0.14405599999999999</v>
      </c>
      <c r="GO10" s="56">
        <v>0.25846799999999998</v>
      </c>
      <c r="GP10" s="56">
        <v>1.0530599999999999E-2</v>
      </c>
      <c r="GQ10" s="56">
        <v>0.53270300000000004</v>
      </c>
      <c r="GR10" s="56">
        <v>60.110799999999998</v>
      </c>
      <c r="GS10" s="56">
        <v>29.023700000000002</v>
      </c>
      <c r="GT10" s="56">
        <v>111.69</v>
      </c>
      <c r="GU10" s="56">
        <v>0</v>
      </c>
      <c r="GV10" s="56">
        <v>0</v>
      </c>
      <c r="GW10" s="56">
        <v>2135</v>
      </c>
      <c r="GX10" s="56">
        <v>930.00099999999998</v>
      </c>
      <c r="GY10" s="56">
        <v>2637.81</v>
      </c>
      <c r="GZ10" s="56">
        <v>297.5</v>
      </c>
      <c r="HA10" s="56">
        <v>6201.14</v>
      </c>
      <c r="HB10" s="56">
        <v>50.024000000000001</v>
      </c>
      <c r="HC10" s="56">
        <v>0</v>
      </c>
      <c r="HD10" s="56">
        <v>0</v>
      </c>
      <c r="HE10" s="56">
        <v>0</v>
      </c>
      <c r="HF10" s="56">
        <v>158.42400000000001</v>
      </c>
      <c r="HG10" s="56">
        <v>0</v>
      </c>
      <c r="HH10" s="56">
        <v>65.400000000000006</v>
      </c>
      <c r="HI10" s="56">
        <v>0</v>
      </c>
      <c r="HJ10" s="56">
        <v>0</v>
      </c>
      <c r="HK10" s="56">
        <v>273.84800000000001</v>
      </c>
      <c r="HL10" s="56">
        <v>0</v>
      </c>
      <c r="HM10" s="56">
        <v>0</v>
      </c>
      <c r="HN10" s="56">
        <v>0</v>
      </c>
      <c r="HO10" s="56">
        <v>0</v>
      </c>
      <c r="HP10" s="56">
        <v>0</v>
      </c>
      <c r="HQ10" s="56">
        <v>0</v>
      </c>
      <c r="HR10" s="56">
        <v>0</v>
      </c>
      <c r="HS10" s="56">
        <v>0</v>
      </c>
      <c r="HT10" s="56">
        <v>0</v>
      </c>
      <c r="HU10" s="56">
        <v>0</v>
      </c>
      <c r="HV10" s="56">
        <v>4.8499999999999996</v>
      </c>
      <c r="HW10" s="56">
        <v>2.38</v>
      </c>
      <c r="HX10" s="56">
        <v>1.17</v>
      </c>
      <c r="HY10" s="56">
        <v>0</v>
      </c>
      <c r="HZ10" s="56">
        <v>12.42</v>
      </c>
      <c r="IA10" s="56">
        <v>23.59</v>
      </c>
      <c r="IB10" s="56">
        <v>14.88</v>
      </c>
      <c r="IC10" s="56">
        <v>28.26</v>
      </c>
      <c r="ID10" s="56">
        <v>2.93</v>
      </c>
      <c r="IE10" s="56">
        <v>90.48</v>
      </c>
      <c r="IF10" s="56">
        <v>0</v>
      </c>
      <c r="IG10" s="56">
        <v>0.133802</v>
      </c>
      <c r="IH10" s="56">
        <v>1.2753799999999999E-2</v>
      </c>
      <c r="II10" s="56">
        <v>0</v>
      </c>
      <c r="IJ10" s="56">
        <v>0</v>
      </c>
      <c r="IK10" s="56">
        <v>0.33579999999999999</v>
      </c>
      <c r="IL10" s="56">
        <v>0.11074100000000001</v>
      </c>
      <c r="IM10" s="56">
        <v>0.35138000000000003</v>
      </c>
      <c r="IN10" s="56">
        <v>4.1461199999999997E-3</v>
      </c>
      <c r="IO10" s="56">
        <v>0.94862299999999999</v>
      </c>
      <c r="IP10" s="56">
        <v>50.9</v>
      </c>
      <c r="IQ10" s="56">
        <v>0</v>
      </c>
      <c r="IR10" s="56">
        <v>50.9</v>
      </c>
      <c r="IS10" s="56">
        <v>0</v>
      </c>
      <c r="IT10" s="56">
        <v>0</v>
      </c>
      <c r="IU10" s="56">
        <v>1.69</v>
      </c>
      <c r="IV10" s="56">
        <v>10.55</v>
      </c>
      <c r="IW10" s="56">
        <v>1.69</v>
      </c>
      <c r="IX10" s="56">
        <v>10.55</v>
      </c>
      <c r="IY10" s="56">
        <v>1.69</v>
      </c>
      <c r="IZ10" s="56">
        <v>10.55</v>
      </c>
      <c r="JA10" s="56">
        <v>4.07</v>
      </c>
      <c r="JB10" s="56">
        <v>16.75</v>
      </c>
      <c r="JC10" s="56">
        <v>1</v>
      </c>
      <c r="JD10" s="56"/>
      <c r="JE10" s="56"/>
      <c r="JF10" s="56"/>
      <c r="JG10" s="56"/>
      <c r="JH10" s="56"/>
      <c r="JI10" s="56"/>
      <c r="JJ10" s="56"/>
      <c r="JK10" s="56"/>
      <c r="JL10" s="56"/>
      <c r="JM10" s="56"/>
      <c r="JN10" s="56"/>
      <c r="JO10" s="56"/>
    </row>
    <row r="11" spans="1:275" x14ac:dyDescent="0.25">
      <c r="A11" s="58">
        <v>43069.352638888886</v>
      </c>
      <c r="B11" s="56" t="s">
        <v>339</v>
      </c>
      <c r="C11" s="56" t="s">
        <v>580</v>
      </c>
      <c r="D11" s="56">
        <v>8</v>
      </c>
      <c r="E11" s="56">
        <v>1</v>
      </c>
      <c r="F11" s="56">
        <v>2100</v>
      </c>
      <c r="G11" s="56" t="s">
        <v>104</v>
      </c>
      <c r="H11" s="56" t="s">
        <v>105</v>
      </c>
      <c r="I11" s="56">
        <v>0</v>
      </c>
      <c r="J11" s="56">
        <v>47.7</v>
      </c>
      <c r="K11" s="56">
        <v>35.706299999999999</v>
      </c>
      <c r="L11" s="56">
        <v>226.69800000000001</v>
      </c>
      <c r="M11" s="56">
        <v>111.69</v>
      </c>
      <c r="N11" s="56">
        <v>0</v>
      </c>
      <c r="O11" s="56">
        <v>0</v>
      </c>
      <c r="P11" s="56">
        <v>0</v>
      </c>
      <c r="Q11" s="56">
        <v>0</v>
      </c>
      <c r="R11" s="56">
        <v>505.55700000000002</v>
      </c>
      <c r="S11" s="56">
        <v>969.92</v>
      </c>
      <c r="T11" s="56">
        <v>2025.88</v>
      </c>
      <c r="U11" s="56">
        <v>119.621</v>
      </c>
      <c r="V11" s="56">
        <v>3995.07</v>
      </c>
      <c r="W11" s="56">
        <v>40.540399999999998</v>
      </c>
      <c r="X11" s="56">
        <v>0</v>
      </c>
      <c r="Y11" s="56">
        <v>0</v>
      </c>
      <c r="Z11" s="56">
        <v>0</v>
      </c>
      <c r="AA11" s="56">
        <v>100.66</v>
      </c>
      <c r="AB11" s="56">
        <v>0</v>
      </c>
      <c r="AC11" s="56">
        <v>43.669699999999999</v>
      </c>
      <c r="AD11" s="56">
        <v>0</v>
      </c>
      <c r="AE11" s="56">
        <v>0</v>
      </c>
      <c r="AF11" s="56">
        <v>184.87</v>
      </c>
      <c r="AG11" s="56">
        <v>0</v>
      </c>
      <c r="AH11" s="56">
        <v>0</v>
      </c>
      <c r="AI11" s="56">
        <v>0</v>
      </c>
      <c r="AJ11" s="56">
        <v>0</v>
      </c>
      <c r="AK11" s="56">
        <v>0</v>
      </c>
      <c r="AL11" s="56">
        <v>0</v>
      </c>
      <c r="AM11" s="56">
        <v>0</v>
      </c>
      <c r="AN11" s="56">
        <v>0</v>
      </c>
      <c r="AO11" s="56">
        <v>0</v>
      </c>
      <c r="AP11" s="56">
        <v>0</v>
      </c>
      <c r="AQ11" s="56">
        <v>3.98</v>
      </c>
      <c r="AR11" s="56">
        <v>6.24</v>
      </c>
      <c r="AS11" s="56">
        <v>1.1299999999999999</v>
      </c>
      <c r="AT11" s="56">
        <v>0</v>
      </c>
      <c r="AU11" s="56">
        <v>8.0500000000000007</v>
      </c>
      <c r="AV11" s="56">
        <v>0</v>
      </c>
      <c r="AW11" s="56">
        <v>0</v>
      </c>
      <c r="AX11" s="56">
        <v>5.32</v>
      </c>
      <c r="AY11" s="56">
        <v>13.84</v>
      </c>
      <c r="AZ11" s="56">
        <v>20.87</v>
      </c>
      <c r="BA11" s="56">
        <v>1.17</v>
      </c>
      <c r="BB11" s="56">
        <v>60.6</v>
      </c>
      <c r="BC11" s="56">
        <v>19.399999999999999</v>
      </c>
      <c r="BD11" s="56">
        <v>0</v>
      </c>
      <c r="BE11" s="56">
        <v>0.45319399999999999</v>
      </c>
      <c r="BF11" s="56">
        <v>1.2753799999999999E-2</v>
      </c>
      <c r="BG11" s="56">
        <v>0</v>
      </c>
      <c r="BH11" s="56">
        <v>0</v>
      </c>
      <c r="BI11" s="56">
        <v>0</v>
      </c>
      <c r="BJ11" s="56">
        <v>0</v>
      </c>
      <c r="BK11" s="56">
        <v>7.4915999999999996E-2</v>
      </c>
      <c r="BL11" s="56">
        <v>0.14919199999999999</v>
      </c>
      <c r="BM11" s="56">
        <v>0.25846799999999998</v>
      </c>
      <c r="BN11" s="56">
        <v>1.0530599999999999E-2</v>
      </c>
      <c r="BO11" s="56">
        <v>0.95905499999999999</v>
      </c>
      <c r="BP11" s="56">
        <v>0.46594799999999997</v>
      </c>
      <c r="BQ11" s="56">
        <v>35.706299999999999</v>
      </c>
      <c r="BR11" s="56">
        <v>226.69800000000001</v>
      </c>
      <c r="BS11" s="56">
        <v>111.69</v>
      </c>
      <c r="BT11" s="56">
        <v>0</v>
      </c>
      <c r="BU11" s="56">
        <v>0</v>
      </c>
      <c r="BV11" s="56">
        <v>505.55700000000002</v>
      </c>
      <c r="BW11" s="56">
        <v>969.92</v>
      </c>
      <c r="BX11" s="56">
        <v>2025.88</v>
      </c>
      <c r="BY11" s="56">
        <v>119.621</v>
      </c>
      <c r="BZ11" s="56">
        <v>3995.07</v>
      </c>
      <c r="CA11" s="56">
        <v>40.540399999999998</v>
      </c>
      <c r="CB11" s="56">
        <v>0</v>
      </c>
      <c r="CC11" s="56">
        <v>0</v>
      </c>
      <c r="CD11" s="56">
        <v>0</v>
      </c>
      <c r="CE11" s="56">
        <v>100.66</v>
      </c>
      <c r="CF11" s="56">
        <v>0</v>
      </c>
      <c r="CG11" s="56">
        <v>43.669699999999999</v>
      </c>
      <c r="CH11" s="56">
        <v>0</v>
      </c>
      <c r="CI11" s="56">
        <v>0</v>
      </c>
      <c r="CJ11" s="56">
        <v>184.87</v>
      </c>
      <c r="CK11" s="56">
        <v>0</v>
      </c>
      <c r="CL11" s="56">
        <v>0</v>
      </c>
      <c r="CM11" s="56">
        <v>0</v>
      </c>
      <c r="CN11" s="56">
        <v>0</v>
      </c>
      <c r="CO11" s="56">
        <v>0</v>
      </c>
      <c r="CP11" s="56">
        <v>0</v>
      </c>
      <c r="CQ11" s="56">
        <v>0</v>
      </c>
      <c r="CR11" s="56">
        <v>0</v>
      </c>
      <c r="CS11" s="56">
        <v>0</v>
      </c>
      <c r="CT11" s="56">
        <v>0</v>
      </c>
      <c r="CU11" s="56">
        <v>3.98</v>
      </c>
      <c r="CV11" s="56">
        <v>6.24</v>
      </c>
      <c r="CW11" s="56">
        <v>1.1299999999999999</v>
      </c>
      <c r="CX11" s="56">
        <v>0</v>
      </c>
      <c r="CY11" s="56">
        <v>8.0500000000000007</v>
      </c>
      <c r="CZ11" s="56">
        <v>5.32</v>
      </c>
      <c r="DA11" s="56">
        <v>13.84</v>
      </c>
      <c r="DB11" s="56">
        <v>20.87</v>
      </c>
      <c r="DC11" s="56">
        <v>1.17</v>
      </c>
      <c r="DD11" s="56">
        <v>60.6</v>
      </c>
      <c r="DE11" s="56">
        <v>19.399999999999999</v>
      </c>
      <c r="DF11" s="56">
        <v>0</v>
      </c>
      <c r="DG11" s="56">
        <v>0.45319399999999999</v>
      </c>
      <c r="DH11" s="56">
        <v>1.2753799999999999E-2</v>
      </c>
      <c r="DI11" s="56">
        <v>0</v>
      </c>
      <c r="DJ11" s="56">
        <v>0</v>
      </c>
      <c r="DK11" s="56">
        <v>7.4915999999999996E-2</v>
      </c>
      <c r="DL11" s="56">
        <v>0.14919199999999999</v>
      </c>
      <c r="DM11" s="56">
        <v>0.25846799999999998</v>
      </c>
      <c r="DN11" s="56">
        <v>1.0530599999999999E-2</v>
      </c>
      <c r="DO11" s="56">
        <v>0.95905499999999999</v>
      </c>
      <c r="DP11" s="56">
        <v>0.46594799999999997</v>
      </c>
      <c r="DQ11" s="56" t="s">
        <v>925</v>
      </c>
      <c r="DR11" s="56" t="s">
        <v>875</v>
      </c>
      <c r="DS11" s="56" t="s">
        <v>22</v>
      </c>
      <c r="DT11" s="56">
        <v>0</v>
      </c>
      <c r="DU11" s="56">
        <v>0</v>
      </c>
      <c r="DV11" s="56">
        <v>0</v>
      </c>
      <c r="DW11" s="56">
        <v>0</v>
      </c>
      <c r="DX11" s="56"/>
      <c r="DY11" s="56"/>
      <c r="DZ11" s="56"/>
      <c r="EA11" s="56"/>
      <c r="EB11" s="56"/>
      <c r="EC11" s="56"/>
      <c r="ED11" s="56"/>
      <c r="EE11" s="56"/>
      <c r="EF11" s="56"/>
      <c r="EG11" s="56"/>
      <c r="EH11" s="56"/>
      <c r="EI11" s="56"/>
      <c r="EJ11" s="56"/>
      <c r="EK11" s="56"/>
      <c r="EL11" s="56"/>
      <c r="EM11" s="56"/>
      <c r="EN11" s="56">
        <v>35.706299999999999</v>
      </c>
      <c r="EO11" s="56">
        <v>226.69800000000001</v>
      </c>
      <c r="EP11" s="56">
        <v>111.69</v>
      </c>
      <c r="EQ11" s="56">
        <v>0</v>
      </c>
      <c r="ER11" s="56">
        <v>0</v>
      </c>
      <c r="ES11" s="56">
        <v>0</v>
      </c>
      <c r="ET11" s="56">
        <v>0</v>
      </c>
      <c r="EU11" s="56">
        <v>505.55700000000002</v>
      </c>
      <c r="EV11" s="56">
        <v>969.92</v>
      </c>
      <c r="EW11" s="56">
        <v>2025.88</v>
      </c>
      <c r="EX11" s="56">
        <v>119.621</v>
      </c>
      <c r="EY11" s="56">
        <v>3995.07</v>
      </c>
      <c r="EZ11" s="56">
        <v>40.540399999999998</v>
      </c>
      <c r="FA11" s="56">
        <v>0</v>
      </c>
      <c r="FB11" s="56">
        <v>0</v>
      </c>
      <c r="FC11" s="56">
        <v>0</v>
      </c>
      <c r="FD11" s="56">
        <v>100.66</v>
      </c>
      <c r="FE11" s="56">
        <v>0</v>
      </c>
      <c r="FF11" s="56">
        <v>43.669699999999999</v>
      </c>
      <c r="FG11" s="56">
        <v>0</v>
      </c>
      <c r="FH11" s="56">
        <v>0</v>
      </c>
      <c r="FI11" s="56">
        <v>184.87</v>
      </c>
      <c r="FJ11" s="56">
        <v>0</v>
      </c>
      <c r="FK11" s="56">
        <v>0</v>
      </c>
      <c r="FL11" s="56">
        <v>0</v>
      </c>
      <c r="FM11" s="56">
        <v>0</v>
      </c>
      <c r="FN11" s="56">
        <v>0</v>
      </c>
      <c r="FO11" s="56">
        <v>0</v>
      </c>
      <c r="FP11" s="56">
        <v>0</v>
      </c>
      <c r="FQ11" s="56">
        <v>0</v>
      </c>
      <c r="FR11" s="56">
        <v>0</v>
      </c>
      <c r="FS11" s="56">
        <v>0</v>
      </c>
      <c r="FT11" s="56">
        <v>3.98</v>
      </c>
      <c r="FU11" s="56">
        <v>6.24</v>
      </c>
      <c r="FV11" s="56">
        <v>1.1299999999999999</v>
      </c>
      <c r="FW11" s="56">
        <v>0</v>
      </c>
      <c r="FX11" s="56">
        <v>8.0500000000000007</v>
      </c>
      <c r="FY11" s="56">
        <v>0</v>
      </c>
      <c r="FZ11" s="56">
        <v>0</v>
      </c>
      <c r="GA11" s="56">
        <v>5.32</v>
      </c>
      <c r="GB11" s="56">
        <v>13.84</v>
      </c>
      <c r="GC11" s="56">
        <v>20.87</v>
      </c>
      <c r="GD11" s="56">
        <v>1.17</v>
      </c>
      <c r="GE11" s="56">
        <v>60.6</v>
      </c>
      <c r="GF11" s="56">
        <v>0</v>
      </c>
      <c r="GG11" s="56">
        <v>0.45319399999999999</v>
      </c>
      <c r="GH11" s="56">
        <v>1.2753799999999999E-2</v>
      </c>
      <c r="GI11" s="56">
        <v>0</v>
      </c>
      <c r="GJ11" s="56">
        <v>0</v>
      </c>
      <c r="GK11" s="56">
        <v>0</v>
      </c>
      <c r="GL11" s="56">
        <v>0</v>
      </c>
      <c r="GM11" s="56">
        <v>7.4915999999999996E-2</v>
      </c>
      <c r="GN11" s="56">
        <v>0.14919199999999999</v>
      </c>
      <c r="GO11" s="56">
        <v>0.25846799999999998</v>
      </c>
      <c r="GP11" s="56">
        <v>1.0530599999999999E-2</v>
      </c>
      <c r="GQ11" s="56">
        <v>0.95905499999999999</v>
      </c>
      <c r="GR11" s="56">
        <v>108.01900000000001</v>
      </c>
      <c r="GS11" s="56">
        <v>654.303</v>
      </c>
      <c r="GT11" s="56">
        <v>111.69</v>
      </c>
      <c r="GU11" s="56">
        <v>0</v>
      </c>
      <c r="GV11" s="56">
        <v>0</v>
      </c>
      <c r="GW11" s="56">
        <v>2135</v>
      </c>
      <c r="GX11" s="56">
        <v>930.00099999999998</v>
      </c>
      <c r="GY11" s="56">
        <v>2637.81</v>
      </c>
      <c r="GZ11" s="56">
        <v>297.5</v>
      </c>
      <c r="HA11" s="56">
        <v>6874.32</v>
      </c>
      <c r="HB11" s="56">
        <v>89.896600000000007</v>
      </c>
      <c r="HC11" s="56">
        <v>0</v>
      </c>
      <c r="HD11" s="56">
        <v>0</v>
      </c>
      <c r="HE11" s="56">
        <v>0</v>
      </c>
      <c r="HF11" s="56">
        <v>155.691</v>
      </c>
      <c r="HG11" s="56">
        <v>0</v>
      </c>
      <c r="HH11" s="56">
        <v>65.400000000000006</v>
      </c>
      <c r="HI11" s="56">
        <v>0</v>
      </c>
      <c r="HJ11" s="56">
        <v>0</v>
      </c>
      <c r="HK11" s="56">
        <v>310.98700000000002</v>
      </c>
      <c r="HL11" s="56">
        <v>0</v>
      </c>
      <c r="HM11" s="56">
        <v>0</v>
      </c>
      <c r="HN11" s="56">
        <v>0</v>
      </c>
      <c r="HO11" s="56">
        <v>0</v>
      </c>
      <c r="HP11" s="56">
        <v>0</v>
      </c>
      <c r="HQ11" s="56">
        <v>0</v>
      </c>
      <c r="HR11" s="56">
        <v>0</v>
      </c>
      <c r="HS11" s="56">
        <v>0</v>
      </c>
      <c r="HT11" s="56">
        <v>0</v>
      </c>
      <c r="HU11" s="56">
        <v>0</v>
      </c>
      <c r="HV11" s="56">
        <v>9.02</v>
      </c>
      <c r="HW11" s="56">
        <v>22.55</v>
      </c>
      <c r="HX11" s="56">
        <v>1.1299999999999999</v>
      </c>
      <c r="HY11" s="56">
        <v>0</v>
      </c>
      <c r="HZ11" s="56">
        <v>12.46</v>
      </c>
      <c r="IA11" s="56">
        <v>22.64</v>
      </c>
      <c r="IB11" s="56">
        <v>14.62</v>
      </c>
      <c r="IC11" s="56">
        <v>27.23</v>
      </c>
      <c r="ID11" s="56">
        <v>2.79</v>
      </c>
      <c r="IE11" s="56">
        <v>112.44</v>
      </c>
      <c r="IF11" s="56">
        <v>0</v>
      </c>
      <c r="IG11" s="56">
        <v>1.5246500000000001</v>
      </c>
      <c r="IH11" s="56">
        <v>1.2753799999999999E-2</v>
      </c>
      <c r="II11" s="56">
        <v>0</v>
      </c>
      <c r="IJ11" s="56">
        <v>0</v>
      </c>
      <c r="IK11" s="56">
        <v>0.33579999999999999</v>
      </c>
      <c r="IL11" s="56">
        <v>0.11074100000000001</v>
      </c>
      <c r="IM11" s="56">
        <v>0.35138000000000003</v>
      </c>
      <c r="IN11" s="56">
        <v>4.1461199999999997E-3</v>
      </c>
      <c r="IO11" s="56">
        <v>2.33948</v>
      </c>
      <c r="IP11" s="56">
        <v>47.7</v>
      </c>
      <c r="IQ11" s="56">
        <v>0</v>
      </c>
      <c r="IR11" s="56">
        <v>47.7</v>
      </c>
      <c r="IS11" s="56">
        <v>0</v>
      </c>
      <c r="IT11" s="56">
        <v>0</v>
      </c>
      <c r="IU11" s="56">
        <v>7.68</v>
      </c>
      <c r="IV11" s="56">
        <v>11.72</v>
      </c>
      <c r="IW11" s="56">
        <v>7.68</v>
      </c>
      <c r="IX11" s="56">
        <v>11.72</v>
      </c>
      <c r="IY11" s="56">
        <v>7.68</v>
      </c>
      <c r="IZ11" s="56">
        <v>11.72</v>
      </c>
      <c r="JA11" s="56">
        <v>24.59</v>
      </c>
      <c r="JB11" s="56">
        <v>20.57</v>
      </c>
      <c r="JC11" s="56">
        <v>1</v>
      </c>
      <c r="JD11" s="56"/>
      <c r="JE11" s="56"/>
      <c r="JF11" s="56"/>
      <c r="JG11" s="56"/>
      <c r="JH11" s="56"/>
      <c r="JI11" s="56"/>
      <c r="JJ11" s="56"/>
      <c r="JK11" s="56"/>
      <c r="JL11" s="56"/>
      <c r="JM11" s="56"/>
      <c r="JN11" s="56"/>
      <c r="JO11" s="56"/>
    </row>
    <row r="12" spans="1:275" x14ac:dyDescent="0.25">
      <c r="A12" s="58">
        <v>43069.352395833332</v>
      </c>
      <c r="B12" s="56" t="s">
        <v>340</v>
      </c>
      <c r="C12" s="56" t="s">
        <v>581</v>
      </c>
      <c r="D12" s="56">
        <v>9</v>
      </c>
      <c r="E12" s="56">
        <v>1</v>
      </c>
      <c r="F12" s="56">
        <v>2100</v>
      </c>
      <c r="G12" s="56" t="s">
        <v>104</v>
      </c>
      <c r="H12" s="56" t="s">
        <v>105</v>
      </c>
      <c r="I12" s="56">
        <v>0</v>
      </c>
      <c r="J12" s="56">
        <v>48.5</v>
      </c>
      <c r="K12" s="56">
        <v>54.697400000000002</v>
      </c>
      <c r="L12" s="56">
        <v>463.03100000000001</v>
      </c>
      <c r="M12" s="56">
        <v>111.69</v>
      </c>
      <c r="N12" s="56">
        <v>0</v>
      </c>
      <c r="O12" s="56">
        <v>0</v>
      </c>
      <c r="P12" s="56">
        <v>0</v>
      </c>
      <c r="Q12" s="56">
        <v>0</v>
      </c>
      <c r="R12" s="56">
        <v>505.55700000000002</v>
      </c>
      <c r="S12" s="56">
        <v>969.63400000000001</v>
      </c>
      <c r="T12" s="56">
        <v>2025.88</v>
      </c>
      <c r="U12" s="56">
        <v>119.621</v>
      </c>
      <c r="V12" s="56">
        <v>4250.1099999999997</v>
      </c>
      <c r="W12" s="56">
        <v>62.121400000000001</v>
      </c>
      <c r="X12" s="56">
        <v>0</v>
      </c>
      <c r="Y12" s="56">
        <v>0</v>
      </c>
      <c r="Z12" s="56">
        <v>0</v>
      </c>
      <c r="AA12" s="56">
        <v>100.497</v>
      </c>
      <c r="AB12" s="56">
        <v>0</v>
      </c>
      <c r="AC12" s="56">
        <v>43.669699999999999</v>
      </c>
      <c r="AD12" s="56">
        <v>0</v>
      </c>
      <c r="AE12" s="56">
        <v>0</v>
      </c>
      <c r="AF12" s="56">
        <v>206.28800000000001</v>
      </c>
      <c r="AG12" s="56">
        <v>0</v>
      </c>
      <c r="AH12" s="56">
        <v>0</v>
      </c>
      <c r="AI12" s="56">
        <v>0</v>
      </c>
      <c r="AJ12" s="56">
        <v>0</v>
      </c>
      <c r="AK12" s="56">
        <v>0</v>
      </c>
      <c r="AL12" s="56">
        <v>0</v>
      </c>
      <c r="AM12" s="56">
        <v>0</v>
      </c>
      <c r="AN12" s="56">
        <v>0</v>
      </c>
      <c r="AO12" s="56">
        <v>0</v>
      </c>
      <c r="AP12" s="56">
        <v>0</v>
      </c>
      <c r="AQ12" s="56">
        <v>6.05</v>
      </c>
      <c r="AR12" s="56">
        <v>16.95</v>
      </c>
      <c r="AS12" s="56">
        <v>1.1200000000000001</v>
      </c>
      <c r="AT12" s="56">
        <v>0</v>
      </c>
      <c r="AU12" s="56">
        <v>8.06</v>
      </c>
      <c r="AV12" s="56">
        <v>0</v>
      </c>
      <c r="AW12" s="56">
        <v>0</v>
      </c>
      <c r="AX12" s="56">
        <v>5.25</v>
      </c>
      <c r="AY12" s="56">
        <v>13.72</v>
      </c>
      <c r="AZ12" s="56">
        <v>20.63</v>
      </c>
      <c r="BA12" s="56">
        <v>1.1499999999999999</v>
      </c>
      <c r="BB12" s="56">
        <v>72.930000000000007</v>
      </c>
      <c r="BC12" s="56">
        <v>32.18</v>
      </c>
      <c r="BD12" s="56">
        <v>0</v>
      </c>
      <c r="BE12" s="56">
        <v>1.17537</v>
      </c>
      <c r="BF12" s="56">
        <v>1.2753799999999999E-2</v>
      </c>
      <c r="BG12" s="56">
        <v>0</v>
      </c>
      <c r="BH12" s="56">
        <v>0</v>
      </c>
      <c r="BI12" s="56">
        <v>0</v>
      </c>
      <c r="BJ12" s="56">
        <v>0</v>
      </c>
      <c r="BK12" s="56">
        <v>7.4915999999999996E-2</v>
      </c>
      <c r="BL12" s="56">
        <v>0.15179300000000001</v>
      </c>
      <c r="BM12" s="56">
        <v>0.25846799999999998</v>
      </c>
      <c r="BN12" s="56">
        <v>1.0530599999999999E-2</v>
      </c>
      <c r="BO12" s="56">
        <v>1.6838299999999999</v>
      </c>
      <c r="BP12" s="56">
        <v>1.1881200000000001</v>
      </c>
      <c r="BQ12" s="56">
        <v>54.697400000000002</v>
      </c>
      <c r="BR12" s="56">
        <v>463.03</v>
      </c>
      <c r="BS12" s="56">
        <v>111.69</v>
      </c>
      <c r="BT12" s="56">
        <v>0</v>
      </c>
      <c r="BU12" s="56">
        <v>0</v>
      </c>
      <c r="BV12" s="56">
        <v>505.55700000000002</v>
      </c>
      <c r="BW12" s="56">
        <v>969.63400000000001</v>
      </c>
      <c r="BX12" s="56">
        <v>2025.88</v>
      </c>
      <c r="BY12" s="56">
        <v>119.621</v>
      </c>
      <c r="BZ12" s="56">
        <v>4250.1099999999997</v>
      </c>
      <c r="CA12" s="56">
        <v>62.121400000000001</v>
      </c>
      <c r="CB12" s="56">
        <v>0</v>
      </c>
      <c r="CC12" s="56">
        <v>0</v>
      </c>
      <c r="CD12" s="56">
        <v>0</v>
      </c>
      <c r="CE12" s="56">
        <v>100.497</v>
      </c>
      <c r="CF12" s="56">
        <v>0</v>
      </c>
      <c r="CG12" s="56">
        <v>43.669699999999999</v>
      </c>
      <c r="CH12" s="56">
        <v>0</v>
      </c>
      <c r="CI12" s="56">
        <v>0</v>
      </c>
      <c r="CJ12" s="56">
        <v>206.28800000000001</v>
      </c>
      <c r="CK12" s="56">
        <v>0</v>
      </c>
      <c r="CL12" s="56">
        <v>0</v>
      </c>
      <c r="CM12" s="56">
        <v>0</v>
      </c>
      <c r="CN12" s="56">
        <v>0</v>
      </c>
      <c r="CO12" s="56">
        <v>0</v>
      </c>
      <c r="CP12" s="56">
        <v>0</v>
      </c>
      <c r="CQ12" s="56">
        <v>0</v>
      </c>
      <c r="CR12" s="56">
        <v>0</v>
      </c>
      <c r="CS12" s="56">
        <v>0</v>
      </c>
      <c r="CT12" s="56">
        <v>0</v>
      </c>
      <c r="CU12" s="56">
        <v>6.05</v>
      </c>
      <c r="CV12" s="56">
        <v>16.95</v>
      </c>
      <c r="CW12" s="56">
        <v>1.1200000000000001</v>
      </c>
      <c r="CX12" s="56">
        <v>0</v>
      </c>
      <c r="CY12" s="56">
        <v>8.06</v>
      </c>
      <c r="CZ12" s="56">
        <v>5.25</v>
      </c>
      <c r="DA12" s="56">
        <v>13.72</v>
      </c>
      <c r="DB12" s="56">
        <v>20.63</v>
      </c>
      <c r="DC12" s="56">
        <v>1.1499999999999999</v>
      </c>
      <c r="DD12" s="56">
        <v>72.930000000000007</v>
      </c>
      <c r="DE12" s="56">
        <v>32.18</v>
      </c>
      <c r="DF12" s="56">
        <v>0</v>
      </c>
      <c r="DG12" s="56">
        <v>1.17537</v>
      </c>
      <c r="DH12" s="56">
        <v>1.2753799999999999E-2</v>
      </c>
      <c r="DI12" s="56">
        <v>0</v>
      </c>
      <c r="DJ12" s="56">
        <v>0</v>
      </c>
      <c r="DK12" s="56">
        <v>7.4915999999999996E-2</v>
      </c>
      <c r="DL12" s="56">
        <v>0.15179300000000001</v>
      </c>
      <c r="DM12" s="56">
        <v>0.25846799999999998</v>
      </c>
      <c r="DN12" s="56">
        <v>1.0530599999999999E-2</v>
      </c>
      <c r="DO12" s="56">
        <v>1.6838299999999999</v>
      </c>
      <c r="DP12" s="56">
        <v>1.1881200000000001</v>
      </c>
      <c r="DQ12" s="56" t="s">
        <v>925</v>
      </c>
      <c r="DR12" s="56" t="s">
        <v>875</v>
      </c>
      <c r="DS12" s="56" t="s">
        <v>22</v>
      </c>
      <c r="DT12" s="59">
        <v>-4.1439699999999998E-7</v>
      </c>
      <c r="DU12" s="59">
        <v>-4.1439699999999998E-7</v>
      </c>
      <c r="DV12" s="56">
        <v>0</v>
      </c>
      <c r="DW12" s="56">
        <v>0</v>
      </c>
      <c r="DX12" s="56"/>
      <c r="DY12" s="56"/>
      <c r="DZ12" s="56"/>
      <c r="EA12" s="56"/>
      <c r="EB12" s="56"/>
      <c r="EC12" s="56"/>
      <c r="ED12" s="56"/>
      <c r="EE12" s="56"/>
      <c r="EF12" s="56"/>
      <c r="EG12" s="56"/>
      <c r="EH12" s="56"/>
      <c r="EI12" s="56"/>
      <c r="EJ12" s="56"/>
      <c r="EK12" s="56"/>
      <c r="EL12" s="56"/>
      <c r="EM12" s="56"/>
      <c r="EN12" s="56">
        <v>54.697400000000002</v>
      </c>
      <c r="EO12" s="56">
        <v>463.03100000000001</v>
      </c>
      <c r="EP12" s="56">
        <v>111.69</v>
      </c>
      <c r="EQ12" s="56">
        <v>0</v>
      </c>
      <c r="ER12" s="56">
        <v>0</v>
      </c>
      <c r="ES12" s="56">
        <v>0</v>
      </c>
      <c r="ET12" s="56">
        <v>0</v>
      </c>
      <c r="EU12" s="56">
        <v>505.55700000000002</v>
      </c>
      <c r="EV12" s="56">
        <v>969.63400000000001</v>
      </c>
      <c r="EW12" s="56">
        <v>2025.88</v>
      </c>
      <c r="EX12" s="56">
        <v>119.621</v>
      </c>
      <c r="EY12" s="56">
        <v>4250.1099999999997</v>
      </c>
      <c r="EZ12" s="56">
        <v>62.121400000000001</v>
      </c>
      <c r="FA12" s="56">
        <v>0</v>
      </c>
      <c r="FB12" s="56">
        <v>0</v>
      </c>
      <c r="FC12" s="56">
        <v>0</v>
      </c>
      <c r="FD12" s="56">
        <v>100.497</v>
      </c>
      <c r="FE12" s="56">
        <v>0</v>
      </c>
      <c r="FF12" s="56">
        <v>43.669699999999999</v>
      </c>
      <c r="FG12" s="56">
        <v>0</v>
      </c>
      <c r="FH12" s="56">
        <v>0</v>
      </c>
      <c r="FI12" s="56">
        <v>206.28800000000001</v>
      </c>
      <c r="FJ12" s="56">
        <v>0</v>
      </c>
      <c r="FK12" s="56">
        <v>0</v>
      </c>
      <c r="FL12" s="56">
        <v>0</v>
      </c>
      <c r="FM12" s="56">
        <v>0</v>
      </c>
      <c r="FN12" s="56">
        <v>0</v>
      </c>
      <c r="FO12" s="56">
        <v>0</v>
      </c>
      <c r="FP12" s="56">
        <v>0</v>
      </c>
      <c r="FQ12" s="56">
        <v>0</v>
      </c>
      <c r="FR12" s="56">
        <v>0</v>
      </c>
      <c r="FS12" s="56">
        <v>0</v>
      </c>
      <c r="FT12" s="56">
        <v>6.05</v>
      </c>
      <c r="FU12" s="56">
        <v>16.95</v>
      </c>
      <c r="FV12" s="56">
        <v>1.1200000000000001</v>
      </c>
      <c r="FW12" s="56">
        <v>0</v>
      </c>
      <c r="FX12" s="56">
        <v>8.06</v>
      </c>
      <c r="FY12" s="56">
        <v>0</v>
      </c>
      <c r="FZ12" s="56">
        <v>0</v>
      </c>
      <c r="GA12" s="56">
        <v>5.25</v>
      </c>
      <c r="GB12" s="56">
        <v>13.72</v>
      </c>
      <c r="GC12" s="56">
        <v>20.63</v>
      </c>
      <c r="GD12" s="56">
        <v>1.1499999999999999</v>
      </c>
      <c r="GE12" s="56">
        <v>72.930000000000007</v>
      </c>
      <c r="GF12" s="56">
        <v>0</v>
      </c>
      <c r="GG12" s="56">
        <v>1.17537</v>
      </c>
      <c r="GH12" s="56">
        <v>1.2753799999999999E-2</v>
      </c>
      <c r="GI12" s="56">
        <v>0</v>
      </c>
      <c r="GJ12" s="56">
        <v>0</v>
      </c>
      <c r="GK12" s="56">
        <v>0</v>
      </c>
      <c r="GL12" s="56">
        <v>0</v>
      </c>
      <c r="GM12" s="56">
        <v>7.4915999999999996E-2</v>
      </c>
      <c r="GN12" s="56">
        <v>0.15179300000000001</v>
      </c>
      <c r="GO12" s="56">
        <v>0.25846799999999998</v>
      </c>
      <c r="GP12" s="56">
        <v>1.0530599999999999E-2</v>
      </c>
      <c r="GQ12" s="56">
        <v>1.6838299999999999</v>
      </c>
      <c r="GR12" s="56">
        <v>152.267</v>
      </c>
      <c r="GS12" s="56">
        <v>1205.06</v>
      </c>
      <c r="GT12" s="56">
        <v>111.69</v>
      </c>
      <c r="GU12" s="56">
        <v>0</v>
      </c>
      <c r="GV12" s="56">
        <v>0</v>
      </c>
      <c r="GW12" s="56">
        <v>2135</v>
      </c>
      <c r="GX12" s="56">
        <v>930.00099999999998</v>
      </c>
      <c r="GY12" s="56">
        <v>2637.81</v>
      </c>
      <c r="GZ12" s="56">
        <v>297.5</v>
      </c>
      <c r="HA12" s="56">
        <v>7469.33</v>
      </c>
      <c r="HB12" s="56">
        <v>126.76</v>
      </c>
      <c r="HC12" s="56">
        <v>0</v>
      </c>
      <c r="HD12" s="56">
        <v>0</v>
      </c>
      <c r="HE12" s="56">
        <v>0</v>
      </c>
      <c r="HF12" s="56">
        <v>155.49</v>
      </c>
      <c r="HG12" s="56">
        <v>0</v>
      </c>
      <c r="HH12" s="56">
        <v>65.400000000000006</v>
      </c>
      <c r="HI12" s="56">
        <v>0</v>
      </c>
      <c r="HJ12" s="56">
        <v>0</v>
      </c>
      <c r="HK12" s="56">
        <v>347.65</v>
      </c>
      <c r="HL12" s="56">
        <v>0</v>
      </c>
      <c r="HM12" s="56">
        <v>0</v>
      </c>
      <c r="HN12" s="56">
        <v>0</v>
      </c>
      <c r="HO12" s="56">
        <v>0</v>
      </c>
      <c r="HP12" s="56">
        <v>0</v>
      </c>
      <c r="HQ12" s="56">
        <v>0</v>
      </c>
      <c r="HR12" s="56">
        <v>0</v>
      </c>
      <c r="HS12" s="56">
        <v>0</v>
      </c>
      <c r="HT12" s="56">
        <v>0</v>
      </c>
      <c r="HU12" s="56">
        <v>0</v>
      </c>
      <c r="HV12" s="56">
        <v>12.63</v>
      </c>
      <c r="HW12" s="56">
        <v>43.11</v>
      </c>
      <c r="HX12" s="56">
        <v>1.1200000000000001</v>
      </c>
      <c r="HY12" s="56">
        <v>0</v>
      </c>
      <c r="HZ12" s="56">
        <v>12.47</v>
      </c>
      <c r="IA12" s="56">
        <v>22.39</v>
      </c>
      <c r="IB12" s="56">
        <v>14.52</v>
      </c>
      <c r="IC12" s="56">
        <v>26.97</v>
      </c>
      <c r="ID12" s="56">
        <v>2.75</v>
      </c>
      <c r="IE12" s="56">
        <v>135.96</v>
      </c>
      <c r="IF12" s="56">
        <v>0</v>
      </c>
      <c r="IG12" s="56">
        <v>2.45269</v>
      </c>
      <c r="IH12" s="56">
        <v>1.2753799999999999E-2</v>
      </c>
      <c r="II12" s="56">
        <v>0</v>
      </c>
      <c r="IJ12" s="56">
        <v>0</v>
      </c>
      <c r="IK12" s="56">
        <v>0.33579999999999999</v>
      </c>
      <c r="IL12" s="56">
        <v>0.11074100000000001</v>
      </c>
      <c r="IM12" s="56">
        <v>0.35138000000000003</v>
      </c>
      <c r="IN12" s="56">
        <v>4.1461199999999997E-3</v>
      </c>
      <c r="IO12" s="56">
        <v>3.2675200000000002</v>
      </c>
      <c r="IP12" s="56">
        <v>48.5</v>
      </c>
      <c r="IQ12" s="56">
        <v>0</v>
      </c>
      <c r="IR12" s="56">
        <v>48.5</v>
      </c>
      <c r="IS12" s="56">
        <v>0</v>
      </c>
      <c r="IT12" s="56">
        <v>0</v>
      </c>
      <c r="IU12" s="56">
        <v>18.54</v>
      </c>
      <c r="IV12" s="56">
        <v>13.64</v>
      </c>
      <c r="IW12" s="56">
        <v>18.54</v>
      </c>
      <c r="IX12" s="56">
        <v>13.64</v>
      </c>
      <c r="IY12" s="56">
        <v>18.54</v>
      </c>
      <c r="IZ12" s="56">
        <v>13.64</v>
      </c>
      <c r="JA12" s="56">
        <v>45.49</v>
      </c>
      <c r="JB12" s="56">
        <v>23.84</v>
      </c>
      <c r="JC12" s="56">
        <v>1</v>
      </c>
      <c r="JD12" s="56"/>
      <c r="JE12" s="56"/>
      <c r="JF12" s="56"/>
      <c r="JG12" s="56"/>
      <c r="JH12" s="56"/>
      <c r="JI12" s="56"/>
      <c r="JJ12" s="56"/>
      <c r="JK12" s="56"/>
      <c r="JL12" s="56"/>
      <c r="JM12" s="56"/>
      <c r="JN12" s="56"/>
      <c r="JO12" s="56"/>
    </row>
    <row r="13" spans="1:275" x14ac:dyDescent="0.25">
      <c r="A13" s="58">
        <v>43069.352395833332</v>
      </c>
      <c r="B13" s="56" t="s">
        <v>341</v>
      </c>
      <c r="C13" s="56" t="s">
        <v>582</v>
      </c>
      <c r="D13" s="56">
        <v>10</v>
      </c>
      <c r="E13" s="56">
        <v>1</v>
      </c>
      <c r="F13" s="56">
        <v>2100</v>
      </c>
      <c r="G13" s="56" t="s">
        <v>104</v>
      </c>
      <c r="H13" s="56" t="s">
        <v>105</v>
      </c>
      <c r="I13" s="56">
        <v>0</v>
      </c>
      <c r="J13" s="56">
        <v>46.7</v>
      </c>
      <c r="K13" s="56">
        <v>64.6006</v>
      </c>
      <c r="L13" s="56">
        <v>581.71500000000003</v>
      </c>
      <c r="M13" s="56">
        <v>111.69</v>
      </c>
      <c r="N13" s="56">
        <v>0</v>
      </c>
      <c r="O13" s="56">
        <v>0</v>
      </c>
      <c r="P13" s="56">
        <v>0</v>
      </c>
      <c r="Q13" s="56">
        <v>0</v>
      </c>
      <c r="R13" s="56">
        <v>505.55700000000002</v>
      </c>
      <c r="S13" s="56">
        <v>971.46600000000001</v>
      </c>
      <c r="T13" s="56">
        <v>2025.88</v>
      </c>
      <c r="U13" s="56">
        <v>119.621</v>
      </c>
      <c r="V13" s="56">
        <v>4380.53</v>
      </c>
      <c r="W13" s="56">
        <v>73.372200000000007</v>
      </c>
      <c r="X13" s="56">
        <v>0</v>
      </c>
      <c r="Y13" s="56">
        <v>0</v>
      </c>
      <c r="Z13" s="56">
        <v>0</v>
      </c>
      <c r="AA13" s="56">
        <v>99.742800000000003</v>
      </c>
      <c r="AB13" s="56">
        <v>0</v>
      </c>
      <c r="AC13" s="56">
        <v>43.669699999999999</v>
      </c>
      <c r="AD13" s="56">
        <v>0</v>
      </c>
      <c r="AE13" s="56">
        <v>0</v>
      </c>
      <c r="AF13" s="56">
        <v>216.785</v>
      </c>
      <c r="AG13" s="56">
        <v>0</v>
      </c>
      <c r="AH13" s="56">
        <v>0</v>
      </c>
      <c r="AI13" s="56">
        <v>0</v>
      </c>
      <c r="AJ13" s="56">
        <v>0</v>
      </c>
      <c r="AK13" s="56">
        <v>0</v>
      </c>
      <c r="AL13" s="56">
        <v>0</v>
      </c>
      <c r="AM13" s="56">
        <v>0</v>
      </c>
      <c r="AN13" s="56">
        <v>0</v>
      </c>
      <c r="AO13" s="56">
        <v>0</v>
      </c>
      <c r="AP13" s="56">
        <v>0</v>
      </c>
      <c r="AQ13" s="56">
        <v>7.11</v>
      </c>
      <c r="AR13" s="56">
        <v>16.309999999999999</v>
      </c>
      <c r="AS13" s="56">
        <v>1.1200000000000001</v>
      </c>
      <c r="AT13" s="56">
        <v>0</v>
      </c>
      <c r="AU13" s="56">
        <v>8.01</v>
      </c>
      <c r="AV13" s="56">
        <v>0</v>
      </c>
      <c r="AW13" s="56">
        <v>0</v>
      </c>
      <c r="AX13" s="56">
        <v>5.18</v>
      </c>
      <c r="AY13" s="56">
        <v>13.68</v>
      </c>
      <c r="AZ13" s="56">
        <v>20.54</v>
      </c>
      <c r="BA13" s="56">
        <v>1.1399999999999999</v>
      </c>
      <c r="BB13" s="56">
        <v>73.09</v>
      </c>
      <c r="BC13" s="56">
        <v>32.549999999999997</v>
      </c>
      <c r="BD13" s="56">
        <v>0</v>
      </c>
      <c r="BE13" s="56">
        <v>1.1582699999999999</v>
      </c>
      <c r="BF13" s="56">
        <v>1.2753799999999999E-2</v>
      </c>
      <c r="BG13" s="56">
        <v>0</v>
      </c>
      <c r="BH13" s="56">
        <v>0</v>
      </c>
      <c r="BI13" s="56">
        <v>0</v>
      </c>
      <c r="BJ13" s="56">
        <v>0</v>
      </c>
      <c r="BK13" s="56">
        <v>7.4915999999999996E-2</v>
      </c>
      <c r="BL13" s="56">
        <v>0.15228900000000001</v>
      </c>
      <c r="BM13" s="56">
        <v>0.25846799999999998</v>
      </c>
      <c r="BN13" s="56">
        <v>1.0530599999999999E-2</v>
      </c>
      <c r="BO13" s="56">
        <v>1.66723</v>
      </c>
      <c r="BP13" s="56">
        <v>1.1710199999999999</v>
      </c>
      <c r="BQ13" s="56">
        <v>64.6006</v>
      </c>
      <c r="BR13" s="56">
        <v>581.71500000000003</v>
      </c>
      <c r="BS13" s="56">
        <v>111.69</v>
      </c>
      <c r="BT13" s="56">
        <v>0</v>
      </c>
      <c r="BU13" s="56">
        <v>0</v>
      </c>
      <c r="BV13" s="56">
        <v>505.55700000000002</v>
      </c>
      <c r="BW13" s="56">
        <v>971.46600000000001</v>
      </c>
      <c r="BX13" s="56">
        <v>2025.88</v>
      </c>
      <c r="BY13" s="56">
        <v>119.621</v>
      </c>
      <c r="BZ13" s="56">
        <v>4380.53</v>
      </c>
      <c r="CA13" s="56">
        <v>73.372200000000007</v>
      </c>
      <c r="CB13" s="56">
        <v>0</v>
      </c>
      <c r="CC13" s="56">
        <v>0</v>
      </c>
      <c r="CD13" s="56">
        <v>0</v>
      </c>
      <c r="CE13" s="56">
        <v>99.742800000000003</v>
      </c>
      <c r="CF13" s="56">
        <v>0</v>
      </c>
      <c r="CG13" s="56">
        <v>43.669699999999999</v>
      </c>
      <c r="CH13" s="56">
        <v>0</v>
      </c>
      <c r="CI13" s="56">
        <v>0</v>
      </c>
      <c r="CJ13" s="56">
        <v>216.785</v>
      </c>
      <c r="CK13" s="56">
        <v>0</v>
      </c>
      <c r="CL13" s="56">
        <v>0</v>
      </c>
      <c r="CM13" s="56">
        <v>0</v>
      </c>
      <c r="CN13" s="56">
        <v>0</v>
      </c>
      <c r="CO13" s="56">
        <v>0</v>
      </c>
      <c r="CP13" s="56">
        <v>0</v>
      </c>
      <c r="CQ13" s="56">
        <v>0</v>
      </c>
      <c r="CR13" s="56">
        <v>0</v>
      </c>
      <c r="CS13" s="56">
        <v>0</v>
      </c>
      <c r="CT13" s="56">
        <v>0</v>
      </c>
      <c r="CU13" s="56">
        <v>7.11</v>
      </c>
      <c r="CV13" s="56">
        <v>16.309999999999999</v>
      </c>
      <c r="CW13" s="56">
        <v>1.1200000000000001</v>
      </c>
      <c r="CX13" s="56">
        <v>0</v>
      </c>
      <c r="CY13" s="56">
        <v>8.01</v>
      </c>
      <c r="CZ13" s="56">
        <v>5.18</v>
      </c>
      <c r="DA13" s="56">
        <v>13.68</v>
      </c>
      <c r="DB13" s="56">
        <v>20.54</v>
      </c>
      <c r="DC13" s="56">
        <v>1.1399999999999999</v>
      </c>
      <c r="DD13" s="56">
        <v>73.09</v>
      </c>
      <c r="DE13" s="56">
        <v>32.549999999999997</v>
      </c>
      <c r="DF13" s="56">
        <v>0</v>
      </c>
      <c r="DG13" s="56">
        <v>1.1582699999999999</v>
      </c>
      <c r="DH13" s="56">
        <v>1.2753799999999999E-2</v>
      </c>
      <c r="DI13" s="56">
        <v>0</v>
      </c>
      <c r="DJ13" s="56">
        <v>0</v>
      </c>
      <c r="DK13" s="56">
        <v>7.4915999999999996E-2</v>
      </c>
      <c r="DL13" s="56">
        <v>0.15228900000000001</v>
      </c>
      <c r="DM13" s="56">
        <v>0.25846799999999998</v>
      </c>
      <c r="DN13" s="56">
        <v>1.0530599999999999E-2</v>
      </c>
      <c r="DO13" s="56">
        <v>1.66723</v>
      </c>
      <c r="DP13" s="56">
        <v>1.1710199999999999</v>
      </c>
      <c r="DQ13" s="56" t="s">
        <v>925</v>
      </c>
      <c r="DR13" s="56" t="s">
        <v>875</v>
      </c>
      <c r="DS13" s="56" t="s">
        <v>22</v>
      </c>
      <c r="DT13" s="56">
        <v>0</v>
      </c>
      <c r="DU13" s="56">
        <v>0</v>
      </c>
      <c r="DV13" s="56">
        <v>0</v>
      </c>
      <c r="DW13" s="56">
        <v>0</v>
      </c>
      <c r="DX13" s="56"/>
      <c r="DY13" s="56"/>
      <c r="DZ13" s="56"/>
      <c r="EA13" s="56"/>
      <c r="EB13" s="56"/>
      <c r="EC13" s="56"/>
      <c r="ED13" s="56"/>
      <c r="EE13" s="56"/>
      <c r="EF13" s="56"/>
      <c r="EG13" s="56"/>
      <c r="EH13" s="56"/>
      <c r="EI13" s="56"/>
      <c r="EJ13" s="56"/>
      <c r="EK13" s="56"/>
      <c r="EL13" s="56"/>
      <c r="EM13" s="56"/>
      <c r="EN13" s="56">
        <v>64.6006</v>
      </c>
      <c r="EO13" s="56">
        <v>581.71500000000003</v>
      </c>
      <c r="EP13" s="56">
        <v>111.69</v>
      </c>
      <c r="EQ13" s="56">
        <v>0</v>
      </c>
      <c r="ER13" s="56">
        <v>0</v>
      </c>
      <c r="ES13" s="56">
        <v>0</v>
      </c>
      <c r="ET13" s="56">
        <v>0</v>
      </c>
      <c r="EU13" s="56">
        <v>505.55700000000002</v>
      </c>
      <c r="EV13" s="56">
        <v>971.46600000000001</v>
      </c>
      <c r="EW13" s="56">
        <v>2025.88</v>
      </c>
      <c r="EX13" s="56">
        <v>119.621</v>
      </c>
      <c r="EY13" s="56">
        <v>4380.53</v>
      </c>
      <c r="EZ13" s="56">
        <v>73.372200000000007</v>
      </c>
      <c r="FA13" s="56">
        <v>0</v>
      </c>
      <c r="FB13" s="56">
        <v>0</v>
      </c>
      <c r="FC13" s="56">
        <v>0</v>
      </c>
      <c r="FD13" s="56">
        <v>99.742800000000003</v>
      </c>
      <c r="FE13" s="56">
        <v>0</v>
      </c>
      <c r="FF13" s="56">
        <v>43.669699999999999</v>
      </c>
      <c r="FG13" s="56">
        <v>0</v>
      </c>
      <c r="FH13" s="56">
        <v>0</v>
      </c>
      <c r="FI13" s="56">
        <v>216.785</v>
      </c>
      <c r="FJ13" s="56">
        <v>0</v>
      </c>
      <c r="FK13" s="56">
        <v>0</v>
      </c>
      <c r="FL13" s="56">
        <v>0</v>
      </c>
      <c r="FM13" s="56">
        <v>0</v>
      </c>
      <c r="FN13" s="56">
        <v>0</v>
      </c>
      <c r="FO13" s="56">
        <v>0</v>
      </c>
      <c r="FP13" s="56">
        <v>0</v>
      </c>
      <c r="FQ13" s="56">
        <v>0</v>
      </c>
      <c r="FR13" s="56">
        <v>0</v>
      </c>
      <c r="FS13" s="56">
        <v>0</v>
      </c>
      <c r="FT13" s="56">
        <v>7.11</v>
      </c>
      <c r="FU13" s="56">
        <v>16.309999999999999</v>
      </c>
      <c r="FV13" s="56">
        <v>1.1200000000000001</v>
      </c>
      <c r="FW13" s="56">
        <v>0</v>
      </c>
      <c r="FX13" s="56">
        <v>8.01</v>
      </c>
      <c r="FY13" s="56">
        <v>0</v>
      </c>
      <c r="FZ13" s="56">
        <v>0</v>
      </c>
      <c r="GA13" s="56">
        <v>5.18</v>
      </c>
      <c r="GB13" s="56">
        <v>13.68</v>
      </c>
      <c r="GC13" s="56">
        <v>20.54</v>
      </c>
      <c r="GD13" s="56">
        <v>1.1399999999999999</v>
      </c>
      <c r="GE13" s="56">
        <v>73.09</v>
      </c>
      <c r="GF13" s="56">
        <v>0</v>
      </c>
      <c r="GG13" s="56">
        <v>1.1582699999999999</v>
      </c>
      <c r="GH13" s="56">
        <v>1.2753799999999999E-2</v>
      </c>
      <c r="GI13" s="56">
        <v>0</v>
      </c>
      <c r="GJ13" s="56">
        <v>0</v>
      </c>
      <c r="GK13" s="56">
        <v>0</v>
      </c>
      <c r="GL13" s="56">
        <v>0</v>
      </c>
      <c r="GM13" s="56">
        <v>7.4915999999999996E-2</v>
      </c>
      <c r="GN13" s="56">
        <v>0.15228900000000001</v>
      </c>
      <c r="GO13" s="56">
        <v>0.25846799999999998</v>
      </c>
      <c r="GP13" s="56">
        <v>1.0530599999999999E-2</v>
      </c>
      <c r="GQ13" s="56">
        <v>1.66723</v>
      </c>
      <c r="GR13" s="56">
        <v>170.91200000000001</v>
      </c>
      <c r="GS13" s="56">
        <v>1686.8</v>
      </c>
      <c r="GT13" s="56">
        <v>111.69</v>
      </c>
      <c r="GU13" s="56">
        <v>0</v>
      </c>
      <c r="GV13" s="56">
        <v>0</v>
      </c>
      <c r="GW13" s="56">
        <v>2135</v>
      </c>
      <c r="GX13" s="56">
        <v>930.00099999999998</v>
      </c>
      <c r="GY13" s="56">
        <v>2637.81</v>
      </c>
      <c r="GZ13" s="56">
        <v>297.5</v>
      </c>
      <c r="HA13" s="56">
        <v>7969.71</v>
      </c>
      <c r="HB13" s="56">
        <v>142.28800000000001</v>
      </c>
      <c r="HC13" s="56">
        <v>0</v>
      </c>
      <c r="HD13" s="56">
        <v>0</v>
      </c>
      <c r="HE13" s="56">
        <v>0</v>
      </c>
      <c r="HF13" s="56">
        <v>154.66999999999999</v>
      </c>
      <c r="HG13" s="56">
        <v>0</v>
      </c>
      <c r="HH13" s="56">
        <v>65.400000000000006</v>
      </c>
      <c r="HI13" s="56">
        <v>0</v>
      </c>
      <c r="HJ13" s="56">
        <v>0</v>
      </c>
      <c r="HK13" s="56">
        <v>362.35899999999998</v>
      </c>
      <c r="HL13" s="56">
        <v>0</v>
      </c>
      <c r="HM13" s="56">
        <v>0</v>
      </c>
      <c r="HN13" s="56">
        <v>0</v>
      </c>
      <c r="HO13" s="56">
        <v>0</v>
      </c>
      <c r="HP13" s="56">
        <v>0</v>
      </c>
      <c r="HQ13" s="56">
        <v>0</v>
      </c>
      <c r="HR13" s="56">
        <v>0</v>
      </c>
      <c r="HS13" s="56">
        <v>0</v>
      </c>
      <c r="HT13" s="56">
        <v>0</v>
      </c>
      <c r="HU13" s="56">
        <v>0</v>
      </c>
      <c r="HV13" s="56">
        <v>14.15</v>
      </c>
      <c r="HW13" s="56">
        <v>48.73</v>
      </c>
      <c r="HX13" s="56">
        <v>1.1200000000000001</v>
      </c>
      <c r="HY13" s="56">
        <v>0</v>
      </c>
      <c r="HZ13" s="56">
        <v>12.42</v>
      </c>
      <c r="IA13" s="56">
        <v>22.15</v>
      </c>
      <c r="IB13" s="56">
        <v>14.51</v>
      </c>
      <c r="IC13" s="56">
        <v>26.85</v>
      </c>
      <c r="ID13" s="56">
        <v>2.71</v>
      </c>
      <c r="IE13" s="56">
        <v>142.63999999999999</v>
      </c>
      <c r="IF13" s="56">
        <v>0</v>
      </c>
      <c r="IG13" s="56">
        <v>2.7154400000000001</v>
      </c>
      <c r="IH13" s="56">
        <v>1.2753799999999999E-2</v>
      </c>
      <c r="II13" s="56">
        <v>0</v>
      </c>
      <c r="IJ13" s="56">
        <v>0</v>
      </c>
      <c r="IK13" s="56">
        <v>0.33579999999999999</v>
      </c>
      <c r="IL13" s="56">
        <v>0.11074100000000001</v>
      </c>
      <c r="IM13" s="56">
        <v>0.35138000000000003</v>
      </c>
      <c r="IN13" s="56">
        <v>4.1461199999999997E-3</v>
      </c>
      <c r="IO13" s="56">
        <v>3.5302699999999998</v>
      </c>
      <c r="IP13" s="56">
        <v>46.7</v>
      </c>
      <c r="IQ13" s="56">
        <v>0</v>
      </c>
      <c r="IR13" s="56">
        <v>46.7</v>
      </c>
      <c r="IS13" s="56">
        <v>0</v>
      </c>
      <c r="IT13" s="56">
        <v>0</v>
      </c>
      <c r="IU13" s="56">
        <v>17.98</v>
      </c>
      <c r="IV13" s="56">
        <v>14.57</v>
      </c>
      <c r="IW13" s="56">
        <v>17.98</v>
      </c>
      <c r="IX13" s="56">
        <v>14.57</v>
      </c>
      <c r="IY13" s="56">
        <v>17.98</v>
      </c>
      <c r="IZ13" s="56">
        <v>14.57</v>
      </c>
      <c r="JA13" s="56">
        <v>51.27</v>
      </c>
      <c r="JB13" s="56">
        <v>25.15</v>
      </c>
      <c r="JC13" s="56">
        <v>1</v>
      </c>
      <c r="JD13" s="56"/>
      <c r="JE13" s="56"/>
      <c r="JF13" s="56"/>
      <c r="JG13" s="56"/>
      <c r="JH13" s="56"/>
      <c r="JI13" s="56"/>
      <c r="JJ13" s="56"/>
      <c r="JK13" s="56"/>
      <c r="JL13" s="56"/>
      <c r="JM13" s="56"/>
      <c r="JN13" s="56"/>
      <c r="JO13" s="56"/>
    </row>
    <row r="14" spans="1:275" x14ac:dyDescent="0.25">
      <c r="A14" s="58">
        <v>43069.352442129632</v>
      </c>
      <c r="B14" s="56" t="s">
        <v>342</v>
      </c>
      <c r="C14" s="56" t="s">
        <v>583</v>
      </c>
      <c r="D14" s="56">
        <v>11</v>
      </c>
      <c r="E14" s="56">
        <v>1</v>
      </c>
      <c r="F14" s="56">
        <v>2100</v>
      </c>
      <c r="G14" s="56" t="s">
        <v>104</v>
      </c>
      <c r="H14" s="56" t="s">
        <v>105</v>
      </c>
      <c r="I14" s="56">
        <v>0</v>
      </c>
      <c r="J14" s="56">
        <v>50.7</v>
      </c>
      <c r="K14" s="56">
        <v>181.172</v>
      </c>
      <c r="L14" s="56">
        <v>1321.41</v>
      </c>
      <c r="M14" s="56">
        <v>111.69</v>
      </c>
      <c r="N14" s="56">
        <v>0</v>
      </c>
      <c r="O14" s="56">
        <v>0</v>
      </c>
      <c r="P14" s="56">
        <v>0</v>
      </c>
      <c r="Q14" s="56">
        <v>0</v>
      </c>
      <c r="R14" s="56">
        <v>505.55700000000002</v>
      </c>
      <c r="S14" s="56">
        <v>966.48</v>
      </c>
      <c r="T14" s="56">
        <v>2025.88</v>
      </c>
      <c r="U14" s="56">
        <v>119.621</v>
      </c>
      <c r="V14" s="56">
        <v>5231.8100000000004</v>
      </c>
      <c r="W14" s="56">
        <v>205.72399999999999</v>
      </c>
      <c r="X14" s="56">
        <v>0</v>
      </c>
      <c r="Y14" s="56">
        <v>0</v>
      </c>
      <c r="Z14" s="56">
        <v>0</v>
      </c>
      <c r="AA14" s="56">
        <v>101.806</v>
      </c>
      <c r="AB14" s="56">
        <v>0</v>
      </c>
      <c r="AC14" s="56">
        <v>43.669699999999999</v>
      </c>
      <c r="AD14" s="56">
        <v>0</v>
      </c>
      <c r="AE14" s="56">
        <v>0</v>
      </c>
      <c r="AF14" s="56">
        <v>351.2</v>
      </c>
      <c r="AG14" s="56">
        <v>0</v>
      </c>
      <c r="AH14" s="56">
        <v>0</v>
      </c>
      <c r="AI14" s="56">
        <v>0</v>
      </c>
      <c r="AJ14" s="56">
        <v>0</v>
      </c>
      <c r="AK14" s="56">
        <v>0</v>
      </c>
      <c r="AL14" s="56">
        <v>0</v>
      </c>
      <c r="AM14" s="56">
        <v>0</v>
      </c>
      <c r="AN14" s="56">
        <v>0</v>
      </c>
      <c r="AO14" s="56">
        <v>0</v>
      </c>
      <c r="AP14" s="56">
        <v>0</v>
      </c>
      <c r="AQ14" s="56">
        <v>19.93</v>
      </c>
      <c r="AR14" s="56">
        <v>34.549999999999997</v>
      </c>
      <c r="AS14" s="56">
        <v>1.17</v>
      </c>
      <c r="AT14" s="56">
        <v>0</v>
      </c>
      <c r="AU14" s="56">
        <v>8.19</v>
      </c>
      <c r="AV14" s="56">
        <v>0</v>
      </c>
      <c r="AW14" s="56">
        <v>0</v>
      </c>
      <c r="AX14" s="56">
        <v>5.52</v>
      </c>
      <c r="AY14" s="56">
        <v>14.3</v>
      </c>
      <c r="AZ14" s="56">
        <v>21.53</v>
      </c>
      <c r="BA14" s="56">
        <v>1.21</v>
      </c>
      <c r="BB14" s="56">
        <v>106.4</v>
      </c>
      <c r="BC14" s="56">
        <v>63.84</v>
      </c>
      <c r="BD14" s="56">
        <v>0</v>
      </c>
      <c r="BE14" s="56">
        <v>1.5481499999999999</v>
      </c>
      <c r="BF14" s="56">
        <v>1.2753799999999999E-2</v>
      </c>
      <c r="BG14" s="56">
        <v>0</v>
      </c>
      <c r="BH14" s="56">
        <v>0</v>
      </c>
      <c r="BI14" s="56">
        <v>0</v>
      </c>
      <c r="BJ14" s="56">
        <v>0</v>
      </c>
      <c r="BK14" s="56">
        <v>7.4915999999999996E-2</v>
      </c>
      <c r="BL14" s="56">
        <v>0.152696</v>
      </c>
      <c r="BM14" s="56">
        <v>0.25846799999999998</v>
      </c>
      <c r="BN14" s="56">
        <v>1.0530599999999999E-2</v>
      </c>
      <c r="BO14" s="56">
        <v>2.0575100000000002</v>
      </c>
      <c r="BP14" s="56">
        <v>1.5609</v>
      </c>
      <c r="BQ14" s="56">
        <v>181.172</v>
      </c>
      <c r="BR14" s="56">
        <v>1321.41</v>
      </c>
      <c r="BS14" s="56">
        <v>111.69</v>
      </c>
      <c r="BT14" s="56">
        <v>0</v>
      </c>
      <c r="BU14" s="56">
        <v>0</v>
      </c>
      <c r="BV14" s="56">
        <v>505.55700000000002</v>
      </c>
      <c r="BW14" s="56">
        <v>966.48</v>
      </c>
      <c r="BX14" s="56">
        <v>2025.88</v>
      </c>
      <c r="BY14" s="56">
        <v>119.621</v>
      </c>
      <c r="BZ14" s="56">
        <v>5231.8100000000004</v>
      </c>
      <c r="CA14" s="56">
        <v>205.72399999999999</v>
      </c>
      <c r="CB14" s="56">
        <v>0</v>
      </c>
      <c r="CC14" s="56">
        <v>0</v>
      </c>
      <c r="CD14" s="56">
        <v>0</v>
      </c>
      <c r="CE14" s="56">
        <v>101.806</v>
      </c>
      <c r="CF14" s="56">
        <v>0</v>
      </c>
      <c r="CG14" s="56">
        <v>43.669699999999999</v>
      </c>
      <c r="CH14" s="56">
        <v>0</v>
      </c>
      <c r="CI14" s="56">
        <v>0</v>
      </c>
      <c r="CJ14" s="56">
        <v>351.2</v>
      </c>
      <c r="CK14" s="56">
        <v>0</v>
      </c>
      <c r="CL14" s="56">
        <v>0</v>
      </c>
      <c r="CM14" s="56">
        <v>0</v>
      </c>
      <c r="CN14" s="56">
        <v>0</v>
      </c>
      <c r="CO14" s="56">
        <v>0</v>
      </c>
      <c r="CP14" s="56">
        <v>0</v>
      </c>
      <c r="CQ14" s="56">
        <v>0</v>
      </c>
      <c r="CR14" s="56">
        <v>0</v>
      </c>
      <c r="CS14" s="56">
        <v>0</v>
      </c>
      <c r="CT14" s="56">
        <v>0</v>
      </c>
      <c r="CU14" s="56">
        <v>19.93</v>
      </c>
      <c r="CV14" s="56">
        <v>34.549999999999997</v>
      </c>
      <c r="CW14" s="56">
        <v>1.17</v>
      </c>
      <c r="CX14" s="56">
        <v>0</v>
      </c>
      <c r="CY14" s="56">
        <v>8.19</v>
      </c>
      <c r="CZ14" s="56">
        <v>5.52</v>
      </c>
      <c r="DA14" s="56">
        <v>14.3</v>
      </c>
      <c r="DB14" s="56">
        <v>21.53</v>
      </c>
      <c r="DC14" s="56">
        <v>1.21</v>
      </c>
      <c r="DD14" s="56">
        <v>106.4</v>
      </c>
      <c r="DE14" s="56">
        <v>63.84</v>
      </c>
      <c r="DF14" s="56">
        <v>0</v>
      </c>
      <c r="DG14" s="56">
        <v>1.5481499999999999</v>
      </c>
      <c r="DH14" s="56">
        <v>1.2753799999999999E-2</v>
      </c>
      <c r="DI14" s="56">
        <v>0</v>
      </c>
      <c r="DJ14" s="56">
        <v>0</v>
      </c>
      <c r="DK14" s="56">
        <v>7.4915999999999996E-2</v>
      </c>
      <c r="DL14" s="56">
        <v>0.152696</v>
      </c>
      <c r="DM14" s="56">
        <v>0.25846799999999998</v>
      </c>
      <c r="DN14" s="56">
        <v>1.0530599999999999E-2</v>
      </c>
      <c r="DO14" s="56">
        <v>2.0575100000000002</v>
      </c>
      <c r="DP14" s="56">
        <v>1.5609</v>
      </c>
      <c r="DQ14" s="56" t="s">
        <v>925</v>
      </c>
      <c r="DR14" s="56" t="s">
        <v>875</v>
      </c>
      <c r="DS14" s="56" t="s">
        <v>22</v>
      </c>
      <c r="DT14" s="56">
        <v>0</v>
      </c>
      <c r="DU14" s="56">
        <v>0</v>
      </c>
      <c r="DV14" s="56">
        <v>0</v>
      </c>
      <c r="DW14" s="56">
        <v>0</v>
      </c>
      <c r="DX14" s="56"/>
      <c r="DY14" s="56"/>
      <c r="DZ14" s="56"/>
      <c r="EA14" s="56"/>
      <c r="EB14" s="56"/>
      <c r="EC14" s="56"/>
      <c r="ED14" s="56"/>
      <c r="EE14" s="56"/>
      <c r="EF14" s="56"/>
      <c r="EG14" s="56"/>
      <c r="EH14" s="56"/>
      <c r="EI14" s="56"/>
      <c r="EJ14" s="56"/>
      <c r="EK14" s="56"/>
      <c r="EL14" s="56"/>
      <c r="EM14" s="56"/>
      <c r="EN14" s="56">
        <v>181.172</v>
      </c>
      <c r="EO14" s="56">
        <v>1321.41</v>
      </c>
      <c r="EP14" s="56">
        <v>111.69</v>
      </c>
      <c r="EQ14" s="56">
        <v>0</v>
      </c>
      <c r="ER14" s="56">
        <v>0</v>
      </c>
      <c r="ES14" s="56">
        <v>0</v>
      </c>
      <c r="ET14" s="56">
        <v>0</v>
      </c>
      <c r="EU14" s="56">
        <v>505.55700000000002</v>
      </c>
      <c r="EV14" s="56">
        <v>966.48</v>
      </c>
      <c r="EW14" s="56">
        <v>2025.88</v>
      </c>
      <c r="EX14" s="56">
        <v>119.621</v>
      </c>
      <c r="EY14" s="56">
        <v>5231.8100000000004</v>
      </c>
      <c r="EZ14" s="56">
        <v>205.72399999999999</v>
      </c>
      <c r="FA14" s="56">
        <v>0</v>
      </c>
      <c r="FB14" s="56">
        <v>0</v>
      </c>
      <c r="FC14" s="56">
        <v>0</v>
      </c>
      <c r="FD14" s="56">
        <v>101.806</v>
      </c>
      <c r="FE14" s="56">
        <v>0</v>
      </c>
      <c r="FF14" s="56">
        <v>43.669699999999999</v>
      </c>
      <c r="FG14" s="56">
        <v>0</v>
      </c>
      <c r="FH14" s="56">
        <v>0</v>
      </c>
      <c r="FI14" s="56">
        <v>351.2</v>
      </c>
      <c r="FJ14" s="56">
        <v>0</v>
      </c>
      <c r="FK14" s="56">
        <v>0</v>
      </c>
      <c r="FL14" s="56">
        <v>0</v>
      </c>
      <c r="FM14" s="56">
        <v>0</v>
      </c>
      <c r="FN14" s="56">
        <v>0</v>
      </c>
      <c r="FO14" s="56">
        <v>0</v>
      </c>
      <c r="FP14" s="56">
        <v>0</v>
      </c>
      <c r="FQ14" s="56">
        <v>0</v>
      </c>
      <c r="FR14" s="56">
        <v>0</v>
      </c>
      <c r="FS14" s="56">
        <v>0</v>
      </c>
      <c r="FT14" s="56">
        <v>19.93</v>
      </c>
      <c r="FU14" s="56">
        <v>34.549999999999997</v>
      </c>
      <c r="FV14" s="56">
        <v>1.17</v>
      </c>
      <c r="FW14" s="56">
        <v>0</v>
      </c>
      <c r="FX14" s="56">
        <v>8.19</v>
      </c>
      <c r="FY14" s="56">
        <v>0</v>
      </c>
      <c r="FZ14" s="56">
        <v>0</v>
      </c>
      <c r="GA14" s="56">
        <v>5.52</v>
      </c>
      <c r="GB14" s="56">
        <v>14.3</v>
      </c>
      <c r="GC14" s="56">
        <v>21.53</v>
      </c>
      <c r="GD14" s="56">
        <v>1.21</v>
      </c>
      <c r="GE14" s="56">
        <v>106.4</v>
      </c>
      <c r="GF14" s="56">
        <v>0</v>
      </c>
      <c r="GG14" s="56">
        <v>1.5481499999999999</v>
      </c>
      <c r="GH14" s="56">
        <v>1.2753799999999999E-2</v>
      </c>
      <c r="GI14" s="56">
        <v>0</v>
      </c>
      <c r="GJ14" s="56">
        <v>0</v>
      </c>
      <c r="GK14" s="56">
        <v>0</v>
      </c>
      <c r="GL14" s="56">
        <v>0</v>
      </c>
      <c r="GM14" s="56">
        <v>7.4915999999999996E-2</v>
      </c>
      <c r="GN14" s="56">
        <v>0.152696</v>
      </c>
      <c r="GO14" s="56">
        <v>0.25846799999999998</v>
      </c>
      <c r="GP14" s="56">
        <v>1.0530599999999999E-2</v>
      </c>
      <c r="GQ14" s="56">
        <v>2.0575100000000002</v>
      </c>
      <c r="GR14" s="56">
        <v>414.50099999999998</v>
      </c>
      <c r="GS14" s="56">
        <v>3106.48</v>
      </c>
      <c r="GT14" s="56">
        <v>111.69</v>
      </c>
      <c r="GU14" s="56">
        <v>0</v>
      </c>
      <c r="GV14" s="56">
        <v>0</v>
      </c>
      <c r="GW14" s="56">
        <v>2135</v>
      </c>
      <c r="GX14" s="56">
        <v>930.00099999999998</v>
      </c>
      <c r="GY14" s="56">
        <v>2637.81</v>
      </c>
      <c r="GZ14" s="56">
        <v>297.5</v>
      </c>
      <c r="HA14" s="56">
        <v>9632.98</v>
      </c>
      <c r="HB14" s="56">
        <v>345.00099999999998</v>
      </c>
      <c r="HC14" s="56">
        <v>0</v>
      </c>
      <c r="HD14" s="56">
        <v>0</v>
      </c>
      <c r="HE14" s="56">
        <v>0</v>
      </c>
      <c r="HF14" s="56">
        <v>156.47999999999999</v>
      </c>
      <c r="HG14" s="56">
        <v>0</v>
      </c>
      <c r="HH14" s="56">
        <v>65.400000000000006</v>
      </c>
      <c r="HI14" s="56">
        <v>0</v>
      </c>
      <c r="HJ14" s="56">
        <v>0</v>
      </c>
      <c r="HK14" s="56">
        <v>566.88</v>
      </c>
      <c r="HL14" s="56">
        <v>0</v>
      </c>
      <c r="HM14" s="56">
        <v>0</v>
      </c>
      <c r="HN14" s="56">
        <v>0</v>
      </c>
      <c r="HO14" s="56">
        <v>0</v>
      </c>
      <c r="HP14" s="56">
        <v>0</v>
      </c>
      <c r="HQ14" s="56">
        <v>0</v>
      </c>
      <c r="HR14" s="56">
        <v>0</v>
      </c>
      <c r="HS14" s="56">
        <v>0</v>
      </c>
      <c r="HT14" s="56">
        <v>0</v>
      </c>
      <c r="HU14" s="56">
        <v>0</v>
      </c>
      <c r="HV14" s="56">
        <v>34.33</v>
      </c>
      <c r="HW14" s="56">
        <v>74.87</v>
      </c>
      <c r="HX14" s="56">
        <v>1.17</v>
      </c>
      <c r="HY14" s="56">
        <v>0</v>
      </c>
      <c r="HZ14" s="56">
        <v>12.58</v>
      </c>
      <c r="IA14" s="56">
        <v>23.7</v>
      </c>
      <c r="IB14" s="56">
        <v>14.91</v>
      </c>
      <c r="IC14" s="56">
        <v>28.28</v>
      </c>
      <c r="ID14" s="56">
        <v>2.86</v>
      </c>
      <c r="IE14" s="56">
        <v>192.7</v>
      </c>
      <c r="IF14" s="56">
        <v>0</v>
      </c>
      <c r="IG14" s="56">
        <v>3.16703</v>
      </c>
      <c r="IH14" s="56">
        <v>1.2753799999999999E-2</v>
      </c>
      <c r="II14" s="56">
        <v>0</v>
      </c>
      <c r="IJ14" s="56">
        <v>0</v>
      </c>
      <c r="IK14" s="56">
        <v>0.33579999999999999</v>
      </c>
      <c r="IL14" s="56">
        <v>0.11074100000000001</v>
      </c>
      <c r="IM14" s="56">
        <v>0.35138000000000003</v>
      </c>
      <c r="IN14" s="56">
        <v>4.1461199999999997E-3</v>
      </c>
      <c r="IO14" s="56">
        <v>3.9818600000000002</v>
      </c>
      <c r="IP14" s="56">
        <v>50.7</v>
      </c>
      <c r="IQ14" s="56">
        <v>0</v>
      </c>
      <c r="IR14" s="56">
        <v>50.7</v>
      </c>
      <c r="IS14" s="56">
        <v>0</v>
      </c>
      <c r="IT14" s="56">
        <v>0</v>
      </c>
      <c r="IU14" s="56">
        <v>37.369999999999997</v>
      </c>
      <c r="IV14" s="56">
        <v>26.47</v>
      </c>
      <c r="IW14" s="56">
        <v>37.369999999999997</v>
      </c>
      <c r="IX14" s="56">
        <v>26.47</v>
      </c>
      <c r="IY14" s="56">
        <v>37.369999999999997</v>
      </c>
      <c r="IZ14" s="56">
        <v>26.47</v>
      </c>
      <c r="JA14" s="56">
        <v>79.73</v>
      </c>
      <c r="JB14" s="56">
        <v>43.22</v>
      </c>
      <c r="JC14" s="56">
        <v>1</v>
      </c>
      <c r="JD14" s="56"/>
      <c r="JE14" s="56"/>
      <c r="JF14" s="56"/>
      <c r="JG14" s="56"/>
      <c r="JH14" s="56"/>
      <c r="JI14" s="56"/>
      <c r="JJ14" s="56"/>
      <c r="JK14" s="56"/>
      <c r="JL14" s="56"/>
      <c r="JM14" s="56"/>
      <c r="JN14" s="56"/>
      <c r="JO14" s="56"/>
    </row>
    <row r="15" spans="1:275" x14ac:dyDescent="0.25">
      <c r="A15" s="58">
        <v>43069.352442129632</v>
      </c>
      <c r="B15" s="56" t="s">
        <v>343</v>
      </c>
      <c r="C15" s="56" t="s">
        <v>584</v>
      </c>
      <c r="D15" s="56">
        <v>12</v>
      </c>
      <c r="E15" s="56">
        <v>1</v>
      </c>
      <c r="F15" s="56">
        <v>2100</v>
      </c>
      <c r="G15" s="56" t="s">
        <v>104</v>
      </c>
      <c r="H15" s="56" t="s">
        <v>105</v>
      </c>
      <c r="I15" s="56">
        <v>0</v>
      </c>
      <c r="J15" s="56">
        <v>47.2</v>
      </c>
      <c r="K15" s="56">
        <v>190.25</v>
      </c>
      <c r="L15" s="56">
        <v>277.30900000000003</v>
      </c>
      <c r="M15" s="56">
        <v>111.69</v>
      </c>
      <c r="N15" s="56">
        <v>0</v>
      </c>
      <c r="O15" s="56">
        <v>0</v>
      </c>
      <c r="P15" s="56">
        <v>0</v>
      </c>
      <c r="Q15" s="56">
        <v>0</v>
      </c>
      <c r="R15" s="56">
        <v>505.55700000000002</v>
      </c>
      <c r="S15" s="56">
        <v>948.80600000000004</v>
      </c>
      <c r="T15" s="56">
        <v>2025.88</v>
      </c>
      <c r="U15" s="56">
        <v>119.621</v>
      </c>
      <c r="V15" s="56">
        <v>4179.1099999999997</v>
      </c>
      <c r="W15" s="56">
        <v>216</v>
      </c>
      <c r="X15" s="56">
        <v>0</v>
      </c>
      <c r="Y15" s="56">
        <v>0</v>
      </c>
      <c r="Z15" s="56">
        <v>0</v>
      </c>
      <c r="AA15" s="56">
        <v>107.027</v>
      </c>
      <c r="AB15" s="56">
        <v>0</v>
      </c>
      <c r="AC15" s="56">
        <v>43.669699999999999</v>
      </c>
      <c r="AD15" s="56">
        <v>0</v>
      </c>
      <c r="AE15" s="56">
        <v>0</v>
      </c>
      <c r="AF15" s="56">
        <v>366.69600000000003</v>
      </c>
      <c r="AG15" s="56">
        <v>0</v>
      </c>
      <c r="AH15" s="56">
        <v>0</v>
      </c>
      <c r="AI15" s="56">
        <v>0</v>
      </c>
      <c r="AJ15" s="56">
        <v>0</v>
      </c>
      <c r="AK15" s="56">
        <v>0</v>
      </c>
      <c r="AL15" s="56">
        <v>0</v>
      </c>
      <c r="AM15" s="56">
        <v>0</v>
      </c>
      <c r="AN15" s="56">
        <v>0</v>
      </c>
      <c r="AO15" s="56">
        <v>0</v>
      </c>
      <c r="AP15" s="56">
        <v>0</v>
      </c>
      <c r="AQ15" s="56">
        <v>20.99</v>
      </c>
      <c r="AR15" s="56">
        <v>10.29</v>
      </c>
      <c r="AS15" s="56">
        <v>1.17</v>
      </c>
      <c r="AT15" s="56">
        <v>0</v>
      </c>
      <c r="AU15" s="56">
        <v>8.56</v>
      </c>
      <c r="AV15" s="56">
        <v>0</v>
      </c>
      <c r="AW15" s="56">
        <v>0</v>
      </c>
      <c r="AX15" s="56">
        <v>5.55</v>
      </c>
      <c r="AY15" s="56">
        <v>14.02</v>
      </c>
      <c r="AZ15" s="56">
        <v>21.58</v>
      </c>
      <c r="BA15" s="56">
        <v>1.22</v>
      </c>
      <c r="BB15" s="56">
        <v>83.38</v>
      </c>
      <c r="BC15" s="56">
        <v>41.01</v>
      </c>
      <c r="BD15" s="56">
        <v>0</v>
      </c>
      <c r="BE15" s="56">
        <v>0.53687600000000002</v>
      </c>
      <c r="BF15" s="56">
        <v>1.2753799999999999E-2</v>
      </c>
      <c r="BG15" s="56">
        <v>0</v>
      </c>
      <c r="BH15" s="56">
        <v>0</v>
      </c>
      <c r="BI15" s="56">
        <v>0</v>
      </c>
      <c r="BJ15" s="56">
        <v>0</v>
      </c>
      <c r="BK15" s="56">
        <v>7.4915999999999996E-2</v>
      </c>
      <c r="BL15" s="56">
        <v>0.149842</v>
      </c>
      <c r="BM15" s="56">
        <v>0.25846799999999998</v>
      </c>
      <c r="BN15" s="56">
        <v>1.0530599999999999E-2</v>
      </c>
      <c r="BO15" s="56">
        <v>1.04339</v>
      </c>
      <c r="BP15" s="56">
        <v>0.54962900000000003</v>
      </c>
      <c r="BQ15" s="56">
        <v>190.25</v>
      </c>
      <c r="BR15" s="56">
        <v>277.30900000000003</v>
      </c>
      <c r="BS15" s="56">
        <v>111.69</v>
      </c>
      <c r="BT15" s="56">
        <v>0</v>
      </c>
      <c r="BU15" s="56">
        <v>0</v>
      </c>
      <c r="BV15" s="56">
        <v>505.55700000000002</v>
      </c>
      <c r="BW15" s="56">
        <v>948.80600000000004</v>
      </c>
      <c r="BX15" s="56">
        <v>2025.88</v>
      </c>
      <c r="BY15" s="56">
        <v>119.621</v>
      </c>
      <c r="BZ15" s="56">
        <v>4179.1099999999997</v>
      </c>
      <c r="CA15" s="56">
        <v>216</v>
      </c>
      <c r="CB15" s="56">
        <v>0</v>
      </c>
      <c r="CC15" s="56">
        <v>0</v>
      </c>
      <c r="CD15" s="56">
        <v>0</v>
      </c>
      <c r="CE15" s="56">
        <v>107.027</v>
      </c>
      <c r="CF15" s="56">
        <v>0</v>
      </c>
      <c r="CG15" s="56">
        <v>43.669699999999999</v>
      </c>
      <c r="CH15" s="56">
        <v>0</v>
      </c>
      <c r="CI15" s="56">
        <v>0</v>
      </c>
      <c r="CJ15" s="56">
        <v>366.69600000000003</v>
      </c>
      <c r="CK15" s="56">
        <v>0</v>
      </c>
      <c r="CL15" s="56">
        <v>0</v>
      </c>
      <c r="CM15" s="56">
        <v>0</v>
      </c>
      <c r="CN15" s="56">
        <v>0</v>
      </c>
      <c r="CO15" s="56">
        <v>0</v>
      </c>
      <c r="CP15" s="56">
        <v>0</v>
      </c>
      <c r="CQ15" s="56">
        <v>0</v>
      </c>
      <c r="CR15" s="56">
        <v>0</v>
      </c>
      <c r="CS15" s="56">
        <v>0</v>
      </c>
      <c r="CT15" s="56">
        <v>0</v>
      </c>
      <c r="CU15" s="56">
        <v>20.99</v>
      </c>
      <c r="CV15" s="56">
        <v>10.29</v>
      </c>
      <c r="CW15" s="56">
        <v>1.17</v>
      </c>
      <c r="CX15" s="56">
        <v>0</v>
      </c>
      <c r="CY15" s="56">
        <v>8.56</v>
      </c>
      <c r="CZ15" s="56">
        <v>5.55</v>
      </c>
      <c r="DA15" s="56">
        <v>14.02</v>
      </c>
      <c r="DB15" s="56">
        <v>21.58</v>
      </c>
      <c r="DC15" s="56">
        <v>1.22</v>
      </c>
      <c r="DD15" s="56">
        <v>83.38</v>
      </c>
      <c r="DE15" s="56">
        <v>41.01</v>
      </c>
      <c r="DF15" s="56">
        <v>0</v>
      </c>
      <c r="DG15" s="56">
        <v>0.53687600000000002</v>
      </c>
      <c r="DH15" s="56">
        <v>1.2753799999999999E-2</v>
      </c>
      <c r="DI15" s="56">
        <v>0</v>
      </c>
      <c r="DJ15" s="56">
        <v>0</v>
      </c>
      <c r="DK15" s="56">
        <v>7.4915999999999996E-2</v>
      </c>
      <c r="DL15" s="56">
        <v>0.149842</v>
      </c>
      <c r="DM15" s="56">
        <v>0.25846799999999998</v>
      </c>
      <c r="DN15" s="56">
        <v>1.0530599999999999E-2</v>
      </c>
      <c r="DO15" s="56">
        <v>1.04339</v>
      </c>
      <c r="DP15" s="56">
        <v>0.54962900000000003</v>
      </c>
      <c r="DQ15" s="56" t="s">
        <v>925</v>
      </c>
      <c r="DR15" s="56" t="s">
        <v>875</v>
      </c>
      <c r="DS15" s="56" t="s">
        <v>22</v>
      </c>
      <c r="DT15" s="56">
        <v>0</v>
      </c>
      <c r="DU15" s="56">
        <v>0</v>
      </c>
      <c r="DV15" s="56">
        <v>0</v>
      </c>
      <c r="DW15" s="56">
        <v>0</v>
      </c>
      <c r="DX15" s="56"/>
      <c r="DY15" s="56"/>
      <c r="DZ15" s="56"/>
      <c r="EA15" s="56"/>
      <c r="EB15" s="56"/>
      <c r="EC15" s="56"/>
      <c r="ED15" s="56"/>
      <c r="EE15" s="56"/>
      <c r="EF15" s="56"/>
      <c r="EG15" s="56"/>
      <c r="EH15" s="56"/>
      <c r="EI15" s="56"/>
      <c r="EJ15" s="56"/>
      <c r="EK15" s="56"/>
      <c r="EL15" s="56"/>
      <c r="EM15" s="56"/>
      <c r="EN15" s="56">
        <v>190.25</v>
      </c>
      <c r="EO15" s="56">
        <v>277.30900000000003</v>
      </c>
      <c r="EP15" s="56">
        <v>111.69</v>
      </c>
      <c r="EQ15" s="56">
        <v>0</v>
      </c>
      <c r="ER15" s="56">
        <v>0</v>
      </c>
      <c r="ES15" s="56">
        <v>0</v>
      </c>
      <c r="ET15" s="56">
        <v>0</v>
      </c>
      <c r="EU15" s="56">
        <v>505.55700000000002</v>
      </c>
      <c r="EV15" s="56">
        <v>948.80600000000004</v>
      </c>
      <c r="EW15" s="56">
        <v>2025.88</v>
      </c>
      <c r="EX15" s="56">
        <v>119.621</v>
      </c>
      <c r="EY15" s="56">
        <v>4179.1099999999997</v>
      </c>
      <c r="EZ15" s="56">
        <v>216</v>
      </c>
      <c r="FA15" s="56">
        <v>0</v>
      </c>
      <c r="FB15" s="56">
        <v>0</v>
      </c>
      <c r="FC15" s="56">
        <v>0</v>
      </c>
      <c r="FD15" s="56">
        <v>107.027</v>
      </c>
      <c r="FE15" s="56">
        <v>0</v>
      </c>
      <c r="FF15" s="56">
        <v>43.669699999999999</v>
      </c>
      <c r="FG15" s="56">
        <v>0</v>
      </c>
      <c r="FH15" s="56">
        <v>0</v>
      </c>
      <c r="FI15" s="56">
        <v>366.69600000000003</v>
      </c>
      <c r="FJ15" s="56">
        <v>0</v>
      </c>
      <c r="FK15" s="56">
        <v>0</v>
      </c>
      <c r="FL15" s="56">
        <v>0</v>
      </c>
      <c r="FM15" s="56">
        <v>0</v>
      </c>
      <c r="FN15" s="56">
        <v>0</v>
      </c>
      <c r="FO15" s="56">
        <v>0</v>
      </c>
      <c r="FP15" s="56">
        <v>0</v>
      </c>
      <c r="FQ15" s="56">
        <v>0</v>
      </c>
      <c r="FR15" s="56">
        <v>0</v>
      </c>
      <c r="FS15" s="56">
        <v>0</v>
      </c>
      <c r="FT15" s="56">
        <v>20.99</v>
      </c>
      <c r="FU15" s="56">
        <v>10.29</v>
      </c>
      <c r="FV15" s="56">
        <v>1.17</v>
      </c>
      <c r="FW15" s="56">
        <v>0</v>
      </c>
      <c r="FX15" s="56">
        <v>8.56</v>
      </c>
      <c r="FY15" s="56">
        <v>0</v>
      </c>
      <c r="FZ15" s="56">
        <v>0</v>
      </c>
      <c r="GA15" s="56">
        <v>5.55</v>
      </c>
      <c r="GB15" s="56">
        <v>14.02</v>
      </c>
      <c r="GC15" s="56">
        <v>21.58</v>
      </c>
      <c r="GD15" s="56">
        <v>1.22</v>
      </c>
      <c r="GE15" s="56">
        <v>83.38</v>
      </c>
      <c r="GF15" s="56">
        <v>0</v>
      </c>
      <c r="GG15" s="56">
        <v>0.53687600000000002</v>
      </c>
      <c r="GH15" s="56">
        <v>1.2753799999999999E-2</v>
      </c>
      <c r="GI15" s="56">
        <v>0</v>
      </c>
      <c r="GJ15" s="56">
        <v>0</v>
      </c>
      <c r="GK15" s="56">
        <v>0</v>
      </c>
      <c r="GL15" s="56">
        <v>0</v>
      </c>
      <c r="GM15" s="56">
        <v>7.4915999999999996E-2</v>
      </c>
      <c r="GN15" s="56">
        <v>0.149842</v>
      </c>
      <c r="GO15" s="56">
        <v>0.25846799999999998</v>
      </c>
      <c r="GP15" s="56">
        <v>1.0530599999999999E-2</v>
      </c>
      <c r="GQ15" s="56">
        <v>1.04339</v>
      </c>
      <c r="GR15" s="56">
        <v>420.762</v>
      </c>
      <c r="GS15" s="56">
        <v>1095.07</v>
      </c>
      <c r="GT15" s="56">
        <v>111.69</v>
      </c>
      <c r="GU15" s="56">
        <v>0</v>
      </c>
      <c r="GV15" s="56">
        <v>0</v>
      </c>
      <c r="GW15" s="56">
        <v>2135</v>
      </c>
      <c r="GX15" s="56">
        <v>930.00099999999998</v>
      </c>
      <c r="GY15" s="56">
        <v>2637.81</v>
      </c>
      <c r="GZ15" s="56">
        <v>297.5</v>
      </c>
      <c r="HA15" s="56">
        <v>7627.83</v>
      </c>
      <c r="HB15" s="56">
        <v>350.15800000000002</v>
      </c>
      <c r="HC15" s="56">
        <v>0</v>
      </c>
      <c r="HD15" s="56">
        <v>0</v>
      </c>
      <c r="HE15" s="56">
        <v>0</v>
      </c>
      <c r="HF15" s="56">
        <v>161.63900000000001</v>
      </c>
      <c r="HG15" s="56">
        <v>0</v>
      </c>
      <c r="HH15" s="56">
        <v>65.400000000000006</v>
      </c>
      <c r="HI15" s="56">
        <v>0</v>
      </c>
      <c r="HJ15" s="56">
        <v>0</v>
      </c>
      <c r="HK15" s="56">
        <v>577.19600000000003</v>
      </c>
      <c r="HL15" s="56">
        <v>0</v>
      </c>
      <c r="HM15" s="56">
        <v>0</v>
      </c>
      <c r="HN15" s="56">
        <v>0</v>
      </c>
      <c r="HO15" s="56">
        <v>0</v>
      </c>
      <c r="HP15" s="56">
        <v>0</v>
      </c>
      <c r="HQ15" s="56">
        <v>0</v>
      </c>
      <c r="HR15" s="56">
        <v>0</v>
      </c>
      <c r="HS15" s="56">
        <v>0</v>
      </c>
      <c r="HT15" s="56">
        <v>0</v>
      </c>
      <c r="HU15" s="56">
        <v>0</v>
      </c>
      <c r="HV15" s="56">
        <v>34.94</v>
      </c>
      <c r="HW15" s="56">
        <v>41.16</v>
      </c>
      <c r="HX15" s="56">
        <v>1.17</v>
      </c>
      <c r="HY15" s="56">
        <v>0</v>
      </c>
      <c r="HZ15" s="56">
        <v>12.93</v>
      </c>
      <c r="IA15" s="56">
        <v>23.83</v>
      </c>
      <c r="IB15" s="56">
        <v>14.92</v>
      </c>
      <c r="IC15" s="56">
        <v>28.35</v>
      </c>
      <c r="ID15" s="56">
        <v>2.86</v>
      </c>
      <c r="IE15" s="56">
        <v>160.16</v>
      </c>
      <c r="IF15" s="56">
        <v>0</v>
      </c>
      <c r="IG15" s="56">
        <v>2.2516400000000001</v>
      </c>
      <c r="IH15" s="56">
        <v>1.2753799999999999E-2</v>
      </c>
      <c r="II15" s="56">
        <v>0</v>
      </c>
      <c r="IJ15" s="56">
        <v>0</v>
      </c>
      <c r="IK15" s="56">
        <v>0.33579999999999999</v>
      </c>
      <c r="IL15" s="56">
        <v>0.11074100000000001</v>
      </c>
      <c r="IM15" s="56">
        <v>0.35138000000000003</v>
      </c>
      <c r="IN15" s="56">
        <v>4.1461199999999997E-3</v>
      </c>
      <c r="IO15" s="56">
        <v>3.0664600000000002</v>
      </c>
      <c r="IP15" s="56">
        <v>47.2</v>
      </c>
      <c r="IQ15" s="56">
        <v>0</v>
      </c>
      <c r="IR15" s="56">
        <v>47.2</v>
      </c>
      <c r="IS15" s="56">
        <v>0</v>
      </c>
      <c r="IT15" s="56">
        <v>0</v>
      </c>
      <c r="IU15" s="56">
        <v>13.2</v>
      </c>
      <c r="IV15" s="56">
        <v>27.81</v>
      </c>
      <c r="IW15" s="56">
        <v>13.2</v>
      </c>
      <c r="IX15" s="56">
        <v>27.81</v>
      </c>
      <c r="IY15" s="56">
        <v>13.2</v>
      </c>
      <c r="IZ15" s="56">
        <v>27.81</v>
      </c>
      <c r="JA15" s="56">
        <v>46.09</v>
      </c>
      <c r="JB15" s="56">
        <v>44.11</v>
      </c>
      <c r="JC15" s="56">
        <v>1</v>
      </c>
      <c r="JD15" s="56"/>
      <c r="JE15" s="56"/>
      <c r="JF15" s="56"/>
      <c r="JG15" s="56"/>
      <c r="JH15" s="56"/>
      <c r="JI15" s="56"/>
      <c r="JJ15" s="56"/>
      <c r="JK15" s="56"/>
      <c r="JL15" s="56"/>
      <c r="JM15" s="56"/>
      <c r="JN15" s="56"/>
      <c r="JO15" s="56"/>
    </row>
    <row r="16" spans="1:275" x14ac:dyDescent="0.25">
      <c r="A16" s="58">
        <v>43069.352442129632</v>
      </c>
      <c r="B16" s="56" t="s">
        <v>344</v>
      </c>
      <c r="C16" s="56" t="s">
        <v>585</v>
      </c>
      <c r="D16" s="56">
        <v>13</v>
      </c>
      <c r="E16" s="56">
        <v>1</v>
      </c>
      <c r="F16" s="56">
        <v>2100</v>
      </c>
      <c r="G16" s="56" t="s">
        <v>104</v>
      </c>
      <c r="H16" s="56" t="s">
        <v>105</v>
      </c>
      <c r="I16" s="56">
        <v>0</v>
      </c>
      <c r="J16" s="56">
        <v>52.5</v>
      </c>
      <c r="K16" s="56">
        <v>157.476</v>
      </c>
      <c r="L16" s="56">
        <v>1499.37</v>
      </c>
      <c r="M16" s="56">
        <v>111.69</v>
      </c>
      <c r="N16" s="56">
        <v>0</v>
      </c>
      <c r="O16" s="56">
        <v>0</v>
      </c>
      <c r="P16" s="56">
        <v>0</v>
      </c>
      <c r="Q16" s="56">
        <v>0</v>
      </c>
      <c r="R16" s="56">
        <v>505.55700000000002</v>
      </c>
      <c r="S16" s="56">
        <v>975.74599999999998</v>
      </c>
      <c r="T16" s="56">
        <v>2025.88</v>
      </c>
      <c r="U16" s="56">
        <v>119.621</v>
      </c>
      <c r="V16" s="56">
        <v>5395.35</v>
      </c>
      <c r="W16" s="56">
        <v>178.816</v>
      </c>
      <c r="X16" s="56">
        <v>0</v>
      </c>
      <c r="Y16" s="56">
        <v>0</v>
      </c>
      <c r="Z16" s="56">
        <v>0</v>
      </c>
      <c r="AA16" s="56">
        <v>99.881200000000007</v>
      </c>
      <c r="AB16" s="56">
        <v>0</v>
      </c>
      <c r="AC16" s="56">
        <v>43.669699999999999</v>
      </c>
      <c r="AD16" s="56">
        <v>0</v>
      </c>
      <c r="AE16" s="56">
        <v>0</v>
      </c>
      <c r="AF16" s="56">
        <v>322.36700000000002</v>
      </c>
      <c r="AG16" s="56">
        <v>0</v>
      </c>
      <c r="AH16" s="56">
        <v>0</v>
      </c>
      <c r="AI16" s="56">
        <v>0</v>
      </c>
      <c r="AJ16" s="56">
        <v>0</v>
      </c>
      <c r="AK16" s="56">
        <v>0</v>
      </c>
      <c r="AL16" s="56">
        <v>0</v>
      </c>
      <c r="AM16" s="56">
        <v>0</v>
      </c>
      <c r="AN16" s="56">
        <v>0</v>
      </c>
      <c r="AO16" s="56">
        <v>0</v>
      </c>
      <c r="AP16" s="56">
        <v>0</v>
      </c>
      <c r="AQ16" s="56">
        <v>17.45</v>
      </c>
      <c r="AR16" s="56">
        <v>38.5</v>
      </c>
      <c r="AS16" s="56">
        <v>1.17</v>
      </c>
      <c r="AT16" s="56">
        <v>0</v>
      </c>
      <c r="AU16" s="56">
        <v>8.0399999999999991</v>
      </c>
      <c r="AV16" s="56">
        <v>0</v>
      </c>
      <c r="AW16" s="56">
        <v>0</v>
      </c>
      <c r="AX16" s="56">
        <v>5.5</v>
      </c>
      <c r="AY16" s="56">
        <v>14.21</v>
      </c>
      <c r="AZ16" s="56">
        <v>21.53</v>
      </c>
      <c r="BA16" s="56">
        <v>1.21</v>
      </c>
      <c r="BB16" s="56">
        <v>107.61</v>
      </c>
      <c r="BC16" s="56">
        <v>65.16</v>
      </c>
      <c r="BD16" s="56">
        <v>0</v>
      </c>
      <c r="BE16" s="56">
        <v>1.9902899999999999</v>
      </c>
      <c r="BF16" s="56">
        <v>1.2753799999999999E-2</v>
      </c>
      <c r="BG16" s="56">
        <v>0</v>
      </c>
      <c r="BH16" s="56">
        <v>0</v>
      </c>
      <c r="BI16" s="56">
        <v>0</v>
      </c>
      <c r="BJ16" s="56">
        <v>0</v>
      </c>
      <c r="BK16" s="56">
        <v>7.4915999999999996E-2</v>
      </c>
      <c r="BL16" s="56">
        <v>0.153723</v>
      </c>
      <c r="BM16" s="56">
        <v>0.25846799999999998</v>
      </c>
      <c r="BN16" s="56">
        <v>1.0530599999999999E-2</v>
      </c>
      <c r="BO16" s="56">
        <v>2.50068</v>
      </c>
      <c r="BP16" s="56">
        <v>2.00305</v>
      </c>
      <c r="BQ16" s="56">
        <v>157.476</v>
      </c>
      <c r="BR16" s="56">
        <v>1499.37</v>
      </c>
      <c r="BS16" s="56">
        <v>111.69</v>
      </c>
      <c r="BT16" s="56">
        <v>0</v>
      </c>
      <c r="BU16" s="56">
        <v>0</v>
      </c>
      <c r="BV16" s="56">
        <v>505.55700000000002</v>
      </c>
      <c r="BW16" s="56">
        <v>975.74599999999998</v>
      </c>
      <c r="BX16" s="56">
        <v>2025.88</v>
      </c>
      <c r="BY16" s="56">
        <v>119.621</v>
      </c>
      <c r="BZ16" s="56">
        <v>5395.35</v>
      </c>
      <c r="CA16" s="56">
        <v>178.816</v>
      </c>
      <c r="CB16" s="56">
        <v>0</v>
      </c>
      <c r="CC16" s="56">
        <v>0</v>
      </c>
      <c r="CD16" s="56">
        <v>0</v>
      </c>
      <c r="CE16" s="56">
        <v>99.881200000000007</v>
      </c>
      <c r="CF16" s="56">
        <v>0</v>
      </c>
      <c r="CG16" s="56">
        <v>43.669699999999999</v>
      </c>
      <c r="CH16" s="56">
        <v>0</v>
      </c>
      <c r="CI16" s="56">
        <v>0</v>
      </c>
      <c r="CJ16" s="56">
        <v>322.36700000000002</v>
      </c>
      <c r="CK16" s="56">
        <v>0</v>
      </c>
      <c r="CL16" s="56">
        <v>0</v>
      </c>
      <c r="CM16" s="56">
        <v>0</v>
      </c>
      <c r="CN16" s="56">
        <v>0</v>
      </c>
      <c r="CO16" s="56">
        <v>0</v>
      </c>
      <c r="CP16" s="56">
        <v>0</v>
      </c>
      <c r="CQ16" s="56">
        <v>0</v>
      </c>
      <c r="CR16" s="56">
        <v>0</v>
      </c>
      <c r="CS16" s="56">
        <v>0</v>
      </c>
      <c r="CT16" s="56">
        <v>0</v>
      </c>
      <c r="CU16" s="56">
        <v>17.45</v>
      </c>
      <c r="CV16" s="56">
        <v>38.5</v>
      </c>
      <c r="CW16" s="56">
        <v>1.17</v>
      </c>
      <c r="CX16" s="56">
        <v>0</v>
      </c>
      <c r="CY16" s="56">
        <v>8.0399999999999991</v>
      </c>
      <c r="CZ16" s="56">
        <v>5.5</v>
      </c>
      <c r="DA16" s="56">
        <v>14.21</v>
      </c>
      <c r="DB16" s="56">
        <v>21.53</v>
      </c>
      <c r="DC16" s="56">
        <v>1.21</v>
      </c>
      <c r="DD16" s="56">
        <v>107.61</v>
      </c>
      <c r="DE16" s="56">
        <v>65.16</v>
      </c>
      <c r="DF16" s="56">
        <v>0</v>
      </c>
      <c r="DG16" s="56">
        <v>1.9902899999999999</v>
      </c>
      <c r="DH16" s="56">
        <v>1.2753799999999999E-2</v>
      </c>
      <c r="DI16" s="56">
        <v>0</v>
      </c>
      <c r="DJ16" s="56">
        <v>0</v>
      </c>
      <c r="DK16" s="56">
        <v>7.4915999999999996E-2</v>
      </c>
      <c r="DL16" s="56">
        <v>0.153723</v>
      </c>
      <c r="DM16" s="56">
        <v>0.25846799999999998</v>
      </c>
      <c r="DN16" s="56">
        <v>1.0530599999999999E-2</v>
      </c>
      <c r="DO16" s="56">
        <v>2.50068</v>
      </c>
      <c r="DP16" s="56">
        <v>2.00305</v>
      </c>
      <c r="DQ16" s="56" t="s">
        <v>925</v>
      </c>
      <c r="DR16" s="56" t="s">
        <v>875</v>
      </c>
      <c r="DS16" s="56" t="s">
        <v>22</v>
      </c>
      <c r="DT16" s="56">
        <v>0</v>
      </c>
      <c r="DU16" s="56">
        <v>0</v>
      </c>
      <c r="DV16" s="56">
        <v>0</v>
      </c>
      <c r="DW16" s="56">
        <v>0</v>
      </c>
      <c r="DX16" s="56"/>
      <c r="DY16" s="56"/>
      <c r="DZ16" s="56"/>
      <c r="EA16" s="56"/>
      <c r="EB16" s="56"/>
      <c r="EC16" s="56"/>
      <c r="ED16" s="56"/>
      <c r="EE16" s="56"/>
      <c r="EF16" s="56"/>
      <c r="EG16" s="56"/>
      <c r="EH16" s="56"/>
      <c r="EI16" s="56"/>
      <c r="EJ16" s="56"/>
      <c r="EK16" s="56"/>
      <c r="EL16" s="56"/>
      <c r="EM16" s="56"/>
      <c r="EN16" s="56">
        <v>157.476</v>
      </c>
      <c r="EO16" s="56">
        <v>1499.37</v>
      </c>
      <c r="EP16" s="56">
        <v>111.69</v>
      </c>
      <c r="EQ16" s="56">
        <v>0</v>
      </c>
      <c r="ER16" s="56">
        <v>0</v>
      </c>
      <c r="ES16" s="56">
        <v>0</v>
      </c>
      <c r="ET16" s="56">
        <v>0</v>
      </c>
      <c r="EU16" s="56">
        <v>505.55700000000002</v>
      </c>
      <c r="EV16" s="56">
        <v>975.74599999999998</v>
      </c>
      <c r="EW16" s="56">
        <v>2025.88</v>
      </c>
      <c r="EX16" s="56">
        <v>119.621</v>
      </c>
      <c r="EY16" s="56">
        <v>5395.35</v>
      </c>
      <c r="EZ16" s="56">
        <v>178.816</v>
      </c>
      <c r="FA16" s="56">
        <v>0</v>
      </c>
      <c r="FB16" s="56">
        <v>0</v>
      </c>
      <c r="FC16" s="56">
        <v>0</v>
      </c>
      <c r="FD16" s="56">
        <v>99.881200000000007</v>
      </c>
      <c r="FE16" s="56">
        <v>0</v>
      </c>
      <c r="FF16" s="56">
        <v>43.669699999999999</v>
      </c>
      <c r="FG16" s="56">
        <v>0</v>
      </c>
      <c r="FH16" s="56">
        <v>0</v>
      </c>
      <c r="FI16" s="56">
        <v>322.36700000000002</v>
      </c>
      <c r="FJ16" s="56">
        <v>0</v>
      </c>
      <c r="FK16" s="56">
        <v>0</v>
      </c>
      <c r="FL16" s="56">
        <v>0</v>
      </c>
      <c r="FM16" s="56">
        <v>0</v>
      </c>
      <c r="FN16" s="56">
        <v>0</v>
      </c>
      <c r="FO16" s="56">
        <v>0</v>
      </c>
      <c r="FP16" s="56">
        <v>0</v>
      </c>
      <c r="FQ16" s="56">
        <v>0</v>
      </c>
      <c r="FR16" s="56">
        <v>0</v>
      </c>
      <c r="FS16" s="56">
        <v>0</v>
      </c>
      <c r="FT16" s="56">
        <v>17.45</v>
      </c>
      <c r="FU16" s="56">
        <v>38.5</v>
      </c>
      <c r="FV16" s="56">
        <v>1.17</v>
      </c>
      <c r="FW16" s="56">
        <v>0</v>
      </c>
      <c r="FX16" s="56">
        <v>8.0399999999999991</v>
      </c>
      <c r="FY16" s="56">
        <v>0</v>
      </c>
      <c r="FZ16" s="56">
        <v>0</v>
      </c>
      <c r="GA16" s="56">
        <v>5.5</v>
      </c>
      <c r="GB16" s="56">
        <v>14.21</v>
      </c>
      <c r="GC16" s="56">
        <v>21.53</v>
      </c>
      <c r="GD16" s="56">
        <v>1.21</v>
      </c>
      <c r="GE16" s="56">
        <v>107.61</v>
      </c>
      <c r="GF16" s="56">
        <v>0</v>
      </c>
      <c r="GG16" s="56">
        <v>1.9902899999999999</v>
      </c>
      <c r="GH16" s="56">
        <v>1.2753799999999999E-2</v>
      </c>
      <c r="GI16" s="56">
        <v>0</v>
      </c>
      <c r="GJ16" s="56">
        <v>0</v>
      </c>
      <c r="GK16" s="56">
        <v>0</v>
      </c>
      <c r="GL16" s="56">
        <v>0</v>
      </c>
      <c r="GM16" s="56">
        <v>7.4915999999999996E-2</v>
      </c>
      <c r="GN16" s="56">
        <v>0.153723</v>
      </c>
      <c r="GO16" s="56">
        <v>0.25846799999999998</v>
      </c>
      <c r="GP16" s="56">
        <v>1.0530599999999999E-2</v>
      </c>
      <c r="GQ16" s="56">
        <v>2.50068</v>
      </c>
      <c r="GR16" s="56">
        <v>365.69200000000001</v>
      </c>
      <c r="GS16" s="56">
        <v>3417</v>
      </c>
      <c r="GT16" s="56">
        <v>111.69</v>
      </c>
      <c r="GU16" s="56">
        <v>0</v>
      </c>
      <c r="GV16" s="56">
        <v>0</v>
      </c>
      <c r="GW16" s="56">
        <v>2135</v>
      </c>
      <c r="GX16" s="56">
        <v>930.00099999999998</v>
      </c>
      <c r="GY16" s="56">
        <v>2637.81</v>
      </c>
      <c r="GZ16" s="56">
        <v>297.5</v>
      </c>
      <c r="HA16" s="56">
        <v>9894.7000000000007</v>
      </c>
      <c r="HB16" s="56">
        <v>304.37400000000002</v>
      </c>
      <c r="HC16" s="56">
        <v>0</v>
      </c>
      <c r="HD16" s="56">
        <v>0</v>
      </c>
      <c r="HE16" s="56">
        <v>0</v>
      </c>
      <c r="HF16" s="56">
        <v>154.51900000000001</v>
      </c>
      <c r="HG16" s="56">
        <v>0</v>
      </c>
      <c r="HH16" s="56">
        <v>65.400000000000006</v>
      </c>
      <c r="HI16" s="56">
        <v>0</v>
      </c>
      <c r="HJ16" s="56">
        <v>0</v>
      </c>
      <c r="HK16" s="56">
        <v>524.29300000000001</v>
      </c>
      <c r="HL16" s="56">
        <v>0</v>
      </c>
      <c r="HM16" s="56">
        <v>0</v>
      </c>
      <c r="HN16" s="56">
        <v>0</v>
      </c>
      <c r="HO16" s="56">
        <v>0</v>
      </c>
      <c r="HP16" s="56">
        <v>0</v>
      </c>
      <c r="HQ16" s="56">
        <v>0</v>
      </c>
      <c r="HR16" s="56">
        <v>0</v>
      </c>
      <c r="HS16" s="56">
        <v>0</v>
      </c>
      <c r="HT16" s="56">
        <v>0</v>
      </c>
      <c r="HU16" s="56">
        <v>0</v>
      </c>
      <c r="HV16" s="56">
        <v>30.5</v>
      </c>
      <c r="HW16" s="56">
        <v>75.56</v>
      </c>
      <c r="HX16" s="56">
        <v>1.17</v>
      </c>
      <c r="HY16" s="56">
        <v>0</v>
      </c>
      <c r="HZ16" s="56">
        <v>12.43</v>
      </c>
      <c r="IA16" s="56">
        <v>23.59</v>
      </c>
      <c r="IB16" s="56">
        <v>14.91</v>
      </c>
      <c r="IC16" s="56">
        <v>28.27</v>
      </c>
      <c r="ID16" s="56">
        <v>2.82</v>
      </c>
      <c r="IE16" s="56">
        <v>189.25</v>
      </c>
      <c r="IF16" s="56">
        <v>0</v>
      </c>
      <c r="IG16" s="56">
        <v>3.4108700000000001</v>
      </c>
      <c r="IH16" s="56">
        <v>1.2753799999999999E-2</v>
      </c>
      <c r="II16" s="56">
        <v>0</v>
      </c>
      <c r="IJ16" s="56">
        <v>0</v>
      </c>
      <c r="IK16" s="56">
        <v>0.33579999999999999</v>
      </c>
      <c r="IL16" s="56">
        <v>0.11074100000000001</v>
      </c>
      <c r="IM16" s="56">
        <v>0.35138000000000003</v>
      </c>
      <c r="IN16" s="56">
        <v>4.1461199999999997E-3</v>
      </c>
      <c r="IO16" s="56">
        <v>4.2256900000000002</v>
      </c>
      <c r="IP16" s="56">
        <v>52.5</v>
      </c>
      <c r="IQ16" s="56">
        <v>0</v>
      </c>
      <c r="IR16" s="56">
        <v>52.5</v>
      </c>
      <c r="IS16" s="56">
        <v>0</v>
      </c>
      <c r="IT16" s="56">
        <v>0</v>
      </c>
      <c r="IU16" s="56">
        <v>41.11</v>
      </c>
      <c r="IV16" s="56">
        <v>24.05</v>
      </c>
      <c r="IW16" s="56">
        <v>41.11</v>
      </c>
      <c r="IX16" s="56">
        <v>24.05</v>
      </c>
      <c r="IY16" s="56">
        <v>41.11</v>
      </c>
      <c r="IZ16" s="56">
        <v>24.05</v>
      </c>
      <c r="JA16" s="56">
        <v>80</v>
      </c>
      <c r="JB16" s="56">
        <v>39.659999999999997</v>
      </c>
      <c r="JC16" s="56">
        <v>1</v>
      </c>
      <c r="JD16" s="56"/>
      <c r="JE16" s="56"/>
      <c r="JF16" s="56"/>
      <c r="JG16" s="56"/>
      <c r="JH16" s="56"/>
      <c r="JI16" s="56"/>
      <c r="JJ16" s="56"/>
      <c r="JK16" s="56"/>
      <c r="JL16" s="56"/>
      <c r="JM16" s="56"/>
      <c r="JN16" s="56"/>
      <c r="JO16" s="56"/>
    </row>
    <row r="17" spans="1:275" x14ac:dyDescent="0.25">
      <c r="A17" s="58">
        <v>43069.352685185186</v>
      </c>
      <c r="B17" s="56" t="s">
        <v>345</v>
      </c>
      <c r="C17" s="56" t="s">
        <v>586</v>
      </c>
      <c r="D17" s="56">
        <v>14</v>
      </c>
      <c r="E17" s="56">
        <v>1</v>
      </c>
      <c r="F17" s="56">
        <v>2100</v>
      </c>
      <c r="G17" s="56" t="s">
        <v>104</v>
      </c>
      <c r="H17" s="56" t="s">
        <v>105</v>
      </c>
      <c r="I17" s="56">
        <v>0</v>
      </c>
      <c r="J17" s="56">
        <v>51.5</v>
      </c>
      <c r="K17" s="56">
        <v>175.54599999999999</v>
      </c>
      <c r="L17" s="56">
        <v>1283.32</v>
      </c>
      <c r="M17" s="56">
        <v>111.69</v>
      </c>
      <c r="N17" s="56">
        <v>0</v>
      </c>
      <c r="O17" s="56">
        <v>0</v>
      </c>
      <c r="P17" s="56">
        <v>0</v>
      </c>
      <c r="Q17" s="56">
        <v>0</v>
      </c>
      <c r="R17" s="56">
        <v>505.55700000000002</v>
      </c>
      <c r="S17" s="56">
        <v>964.49400000000003</v>
      </c>
      <c r="T17" s="56">
        <v>2025.88</v>
      </c>
      <c r="U17" s="56">
        <v>119.621</v>
      </c>
      <c r="V17" s="56">
        <v>5186.1099999999997</v>
      </c>
      <c r="W17" s="56">
        <v>199.547</v>
      </c>
      <c r="X17" s="56">
        <v>0</v>
      </c>
      <c r="Y17" s="56">
        <v>0</v>
      </c>
      <c r="Z17" s="56">
        <v>0</v>
      </c>
      <c r="AA17" s="56">
        <v>103.059</v>
      </c>
      <c r="AB17" s="56">
        <v>0</v>
      </c>
      <c r="AC17" s="56">
        <v>43.669699999999999</v>
      </c>
      <c r="AD17" s="56">
        <v>0</v>
      </c>
      <c r="AE17" s="56">
        <v>0</v>
      </c>
      <c r="AF17" s="56">
        <v>346.27499999999998</v>
      </c>
      <c r="AG17" s="56">
        <v>0</v>
      </c>
      <c r="AH17" s="56">
        <v>0</v>
      </c>
      <c r="AI17" s="56">
        <v>0</v>
      </c>
      <c r="AJ17" s="56">
        <v>0</v>
      </c>
      <c r="AK17" s="56">
        <v>0</v>
      </c>
      <c r="AL17" s="56">
        <v>0</v>
      </c>
      <c r="AM17" s="56">
        <v>0</v>
      </c>
      <c r="AN17" s="56">
        <v>0</v>
      </c>
      <c r="AO17" s="56">
        <v>0</v>
      </c>
      <c r="AP17" s="56">
        <v>0</v>
      </c>
      <c r="AQ17" s="56">
        <v>19.41</v>
      </c>
      <c r="AR17" s="56">
        <v>32.200000000000003</v>
      </c>
      <c r="AS17" s="56">
        <v>1.1200000000000001</v>
      </c>
      <c r="AT17" s="56">
        <v>0</v>
      </c>
      <c r="AU17" s="56">
        <v>8.35</v>
      </c>
      <c r="AV17" s="56">
        <v>0</v>
      </c>
      <c r="AW17" s="56">
        <v>0</v>
      </c>
      <c r="AX17" s="56">
        <v>5.26</v>
      </c>
      <c r="AY17" s="56">
        <v>13.67</v>
      </c>
      <c r="AZ17" s="56">
        <v>20.6</v>
      </c>
      <c r="BA17" s="56">
        <v>1.1499999999999999</v>
      </c>
      <c r="BB17" s="56">
        <v>101.76</v>
      </c>
      <c r="BC17" s="56">
        <v>61.08</v>
      </c>
      <c r="BD17" s="56">
        <v>0</v>
      </c>
      <c r="BE17" s="56">
        <v>1.79762</v>
      </c>
      <c r="BF17" s="56">
        <v>1.2753799999999999E-2</v>
      </c>
      <c r="BG17" s="56">
        <v>0</v>
      </c>
      <c r="BH17" s="56">
        <v>0</v>
      </c>
      <c r="BI17" s="56">
        <v>0</v>
      </c>
      <c r="BJ17" s="56">
        <v>0</v>
      </c>
      <c r="BK17" s="56">
        <v>7.4915999999999996E-2</v>
      </c>
      <c r="BL17" s="56">
        <v>0.15365500000000001</v>
      </c>
      <c r="BM17" s="56">
        <v>0.25846799999999998</v>
      </c>
      <c r="BN17" s="56">
        <v>1.0530599999999999E-2</v>
      </c>
      <c r="BO17" s="56">
        <v>2.3079499999999999</v>
      </c>
      <c r="BP17" s="56">
        <v>1.8103800000000001</v>
      </c>
      <c r="BQ17" s="56">
        <v>175.54599999999999</v>
      </c>
      <c r="BR17" s="56">
        <v>1283.32</v>
      </c>
      <c r="BS17" s="56">
        <v>111.69</v>
      </c>
      <c r="BT17" s="56">
        <v>0</v>
      </c>
      <c r="BU17" s="56">
        <v>0</v>
      </c>
      <c r="BV17" s="56">
        <v>505.55700000000002</v>
      </c>
      <c r="BW17" s="56">
        <v>964.49400000000003</v>
      </c>
      <c r="BX17" s="56">
        <v>2025.88</v>
      </c>
      <c r="BY17" s="56">
        <v>119.621</v>
      </c>
      <c r="BZ17" s="56">
        <v>5186.1099999999997</v>
      </c>
      <c r="CA17" s="56">
        <v>199.547</v>
      </c>
      <c r="CB17" s="56">
        <v>0</v>
      </c>
      <c r="CC17" s="56">
        <v>0</v>
      </c>
      <c r="CD17" s="56">
        <v>0</v>
      </c>
      <c r="CE17" s="56">
        <v>103.059</v>
      </c>
      <c r="CF17" s="56">
        <v>0</v>
      </c>
      <c r="CG17" s="56">
        <v>43.669699999999999</v>
      </c>
      <c r="CH17" s="56">
        <v>0</v>
      </c>
      <c r="CI17" s="56">
        <v>0</v>
      </c>
      <c r="CJ17" s="56">
        <v>346.27499999999998</v>
      </c>
      <c r="CK17" s="56">
        <v>0</v>
      </c>
      <c r="CL17" s="56">
        <v>0</v>
      </c>
      <c r="CM17" s="56">
        <v>0</v>
      </c>
      <c r="CN17" s="56">
        <v>0</v>
      </c>
      <c r="CO17" s="56">
        <v>0</v>
      </c>
      <c r="CP17" s="56">
        <v>0</v>
      </c>
      <c r="CQ17" s="56">
        <v>0</v>
      </c>
      <c r="CR17" s="56">
        <v>0</v>
      </c>
      <c r="CS17" s="56">
        <v>0</v>
      </c>
      <c r="CT17" s="56">
        <v>0</v>
      </c>
      <c r="CU17" s="56">
        <v>19.41</v>
      </c>
      <c r="CV17" s="56">
        <v>32.200000000000003</v>
      </c>
      <c r="CW17" s="56">
        <v>1.1200000000000001</v>
      </c>
      <c r="CX17" s="56">
        <v>0</v>
      </c>
      <c r="CY17" s="56">
        <v>8.35</v>
      </c>
      <c r="CZ17" s="56">
        <v>5.26</v>
      </c>
      <c r="DA17" s="56">
        <v>13.67</v>
      </c>
      <c r="DB17" s="56">
        <v>20.6</v>
      </c>
      <c r="DC17" s="56">
        <v>1.1499999999999999</v>
      </c>
      <c r="DD17" s="56">
        <v>101.76</v>
      </c>
      <c r="DE17" s="56">
        <v>61.08</v>
      </c>
      <c r="DF17" s="56">
        <v>0</v>
      </c>
      <c r="DG17" s="56">
        <v>1.79762</v>
      </c>
      <c r="DH17" s="56">
        <v>1.2753799999999999E-2</v>
      </c>
      <c r="DI17" s="56">
        <v>0</v>
      </c>
      <c r="DJ17" s="56">
        <v>0</v>
      </c>
      <c r="DK17" s="56">
        <v>7.4915999999999996E-2</v>
      </c>
      <c r="DL17" s="56">
        <v>0.15365500000000001</v>
      </c>
      <c r="DM17" s="56">
        <v>0.25846799999999998</v>
      </c>
      <c r="DN17" s="56">
        <v>1.0530599999999999E-2</v>
      </c>
      <c r="DO17" s="56">
        <v>2.3079499999999999</v>
      </c>
      <c r="DP17" s="56">
        <v>1.8103800000000001</v>
      </c>
      <c r="DQ17" s="56" t="s">
        <v>925</v>
      </c>
      <c r="DR17" s="56" t="s">
        <v>875</v>
      </c>
      <c r="DS17" s="56" t="s">
        <v>22</v>
      </c>
      <c r="DT17" s="56">
        <v>0</v>
      </c>
      <c r="DU17" s="56">
        <v>0</v>
      </c>
      <c r="DV17" s="56">
        <v>0</v>
      </c>
      <c r="DW17" s="56">
        <v>0</v>
      </c>
      <c r="DX17" s="56"/>
      <c r="DY17" s="56"/>
      <c r="DZ17" s="56"/>
      <c r="EA17" s="56"/>
      <c r="EB17" s="56"/>
      <c r="EC17" s="56"/>
      <c r="ED17" s="56"/>
      <c r="EE17" s="56"/>
      <c r="EF17" s="56"/>
      <c r="EG17" s="56"/>
      <c r="EH17" s="56"/>
      <c r="EI17" s="56"/>
      <c r="EJ17" s="56"/>
      <c r="EK17" s="56"/>
      <c r="EL17" s="56"/>
      <c r="EM17" s="56"/>
      <c r="EN17" s="56">
        <v>175.54599999999999</v>
      </c>
      <c r="EO17" s="56">
        <v>1283.32</v>
      </c>
      <c r="EP17" s="56">
        <v>111.69</v>
      </c>
      <c r="EQ17" s="56">
        <v>0</v>
      </c>
      <c r="ER17" s="56">
        <v>0</v>
      </c>
      <c r="ES17" s="56">
        <v>0</v>
      </c>
      <c r="ET17" s="56">
        <v>0</v>
      </c>
      <c r="EU17" s="56">
        <v>505.55700000000002</v>
      </c>
      <c r="EV17" s="56">
        <v>964.49400000000003</v>
      </c>
      <c r="EW17" s="56">
        <v>2025.88</v>
      </c>
      <c r="EX17" s="56">
        <v>119.621</v>
      </c>
      <c r="EY17" s="56">
        <v>5186.1099999999997</v>
      </c>
      <c r="EZ17" s="56">
        <v>199.547</v>
      </c>
      <c r="FA17" s="56">
        <v>0</v>
      </c>
      <c r="FB17" s="56">
        <v>0</v>
      </c>
      <c r="FC17" s="56">
        <v>0</v>
      </c>
      <c r="FD17" s="56">
        <v>103.059</v>
      </c>
      <c r="FE17" s="56">
        <v>0</v>
      </c>
      <c r="FF17" s="56">
        <v>43.669699999999999</v>
      </c>
      <c r="FG17" s="56">
        <v>0</v>
      </c>
      <c r="FH17" s="56">
        <v>0</v>
      </c>
      <c r="FI17" s="56">
        <v>346.27499999999998</v>
      </c>
      <c r="FJ17" s="56">
        <v>0</v>
      </c>
      <c r="FK17" s="56">
        <v>0</v>
      </c>
      <c r="FL17" s="56">
        <v>0</v>
      </c>
      <c r="FM17" s="56">
        <v>0</v>
      </c>
      <c r="FN17" s="56">
        <v>0</v>
      </c>
      <c r="FO17" s="56">
        <v>0</v>
      </c>
      <c r="FP17" s="56">
        <v>0</v>
      </c>
      <c r="FQ17" s="56">
        <v>0</v>
      </c>
      <c r="FR17" s="56">
        <v>0</v>
      </c>
      <c r="FS17" s="56">
        <v>0</v>
      </c>
      <c r="FT17" s="56">
        <v>19.41</v>
      </c>
      <c r="FU17" s="56">
        <v>32.200000000000003</v>
      </c>
      <c r="FV17" s="56">
        <v>1.1200000000000001</v>
      </c>
      <c r="FW17" s="56">
        <v>0</v>
      </c>
      <c r="FX17" s="56">
        <v>8.35</v>
      </c>
      <c r="FY17" s="56">
        <v>0</v>
      </c>
      <c r="FZ17" s="56">
        <v>0</v>
      </c>
      <c r="GA17" s="56">
        <v>5.26</v>
      </c>
      <c r="GB17" s="56">
        <v>13.67</v>
      </c>
      <c r="GC17" s="56">
        <v>20.6</v>
      </c>
      <c r="GD17" s="56">
        <v>1.1499999999999999</v>
      </c>
      <c r="GE17" s="56">
        <v>101.76</v>
      </c>
      <c r="GF17" s="56">
        <v>0</v>
      </c>
      <c r="GG17" s="56">
        <v>1.79762</v>
      </c>
      <c r="GH17" s="56">
        <v>1.2753799999999999E-2</v>
      </c>
      <c r="GI17" s="56">
        <v>0</v>
      </c>
      <c r="GJ17" s="56">
        <v>0</v>
      </c>
      <c r="GK17" s="56">
        <v>0</v>
      </c>
      <c r="GL17" s="56">
        <v>0</v>
      </c>
      <c r="GM17" s="56">
        <v>7.4915999999999996E-2</v>
      </c>
      <c r="GN17" s="56">
        <v>0.15365500000000001</v>
      </c>
      <c r="GO17" s="56">
        <v>0.25846799999999998</v>
      </c>
      <c r="GP17" s="56">
        <v>1.0530599999999999E-2</v>
      </c>
      <c r="GQ17" s="56">
        <v>2.3079499999999999</v>
      </c>
      <c r="GR17" s="56">
        <v>413.59399999999999</v>
      </c>
      <c r="GS17" s="56">
        <v>2961.78</v>
      </c>
      <c r="GT17" s="56">
        <v>111.69</v>
      </c>
      <c r="GU17" s="56">
        <v>0</v>
      </c>
      <c r="GV17" s="56">
        <v>0</v>
      </c>
      <c r="GW17" s="56">
        <v>2135</v>
      </c>
      <c r="GX17" s="56">
        <v>930.00099999999998</v>
      </c>
      <c r="GY17" s="56">
        <v>2637.81</v>
      </c>
      <c r="GZ17" s="56">
        <v>297.5</v>
      </c>
      <c r="HA17" s="56">
        <v>9487.3799999999992</v>
      </c>
      <c r="HB17" s="56">
        <v>344.61599999999999</v>
      </c>
      <c r="HC17" s="56">
        <v>0</v>
      </c>
      <c r="HD17" s="56">
        <v>0</v>
      </c>
      <c r="HE17" s="56">
        <v>0</v>
      </c>
      <c r="HF17" s="56">
        <v>157.583</v>
      </c>
      <c r="HG17" s="56">
        <v>0</v>
      </c>
      <c r="HH17" s="56">
        <v>65.400000000000006</v>
      </c>
      <c r="HI17" s="56">
        <v>0</v>
      </c>
      <c r="HJ17" s="56">
        <v>0</v>
      </c>
      <c r="HK17" s="56">
        <v>567.59900000000005</v>
      </c>
      <c r="HL17" s="56">
        <v>0</v>
      </c>
      <c r="HM17" s="56">
        <v>0</v>
      </c>
      <c r="HN17" s="56">
        <v>0</v>
      </c>
      <c r="HO17" s="56">
        <v>0</v>
      </c>
      <c r="HP17" s="56">
        <v>0</v>
      </c>
      <c r="HQ17" s="56">
        <v>0</v>
      </c>
      <c r="HR17" s="56">
        <v>0</v>
      </c>
      <c r="HS17" s="56">
        <v>0</v>
      </c>
      <c r="HT17" s="56">
        <v>0</v>
      </c>
      <c r="HU17" s="56">
        <v>0</v>
      </c>
      <c r="HV17" s="56">
        <v>34.380000000000003</v>
      </c>
      <c r="HW17" s="56">
        <v>66.819999999999993</v>
      </c>
      <c r="HX17" s="56">
        <v>1.1200000000000001</v>
      </c>
      <c r="HY17" s="56">
        <v>0</v>
      </c>
      <c r="HZ17" s="56">
        <v>12.77</v>
      </c>
      <c r="IA17" s="56">
        <v>22.6</v>
      </c>
      <c r="IB17" s="56">
        <v>14.52</v>
      </c>
      <c r="IC17" s="56">
        <v>27.07</v>
      </c>
      <c r="ID17" s="56">
        <v>2.72</v>
      </c>
      <c r="IE17" s="56">
        <v>182</v>
      </c>
      <c r="IF17" s="56">
        <v>0</v>
      </c>
      <c r="IG17" s="56">
        <v>3.1716700000000002</v>
      </c>
      <c r="IH17" s="56">
        <v>1.2753799999999999E-2</v>
      </c>
      <c r="II17" s="56">
        <v>0</v>
      </c>
      <c r="IJ17" s="56">
        <v>0</v>
      </c>
      <c r="IK17" s="56">
        <v>0.33579999999999999</v>
      </c>
      <c r="IL17" s="56">
        <v>0.11074100000000001</v>
      </c>
      <c r="IM17" s="56">
        <v>0.35138000000000003</v>
      </c>
      <c r="IN17" s="56">
        <v>4.1461199999999997E-3</v>
      </c>
      <c r="IO17" s="56">
        <v>3.9864899999999999</v>
      </c>
      <c r="IP17" s="56">
        <v>51.5</v>
      </c>
      <c r="IQ17" s="56">
        <v>0</v>
      </c>
      <c r="IR17" s="56">
        <v>51.5</v>
      </c>
      <c r="IS17" s="56">
        <v>0</v>
      </c>
      <c r="IT17" s="56">
        <v>0</v>
      </c>
      <c r="IU17" s="56">
        <v>34.83</v>
      </c>
      <c r="IV17" s="56">
        <v>26.25</v>
      </c>
      <c r="IW17" s="56">
        <v>34.83</v>
      </c>
      <c r="IX17" s="56">
        <v>26.25</v>
      </c>
      <c r="IY17" s="56">
        <v>34.83</v>
      </c>
      <c r="IZ17" s="56">
        <v>26.25</v>
      </c>
      <c r="JA17" s="56">
        <v>71.39</v>
      </c>
      <c r="JB17" s="56">
        <v>43.7</v>
      </c>
      <c r="JC17" s="56">
        <v>1</v>
      </c>
      <c r="JD17" s="56"/>
      <c r="JE17" s="56"/>
      <c r="JF17" s="56"/>
      <c r="JG17" s="56"/>
      <c r="JH17" s="56"/>
      <c r="JI17" s="56"/>
      <c r="JJ17" s="56"/>
      <c r="JK17" s="56"/>
      <c r="JL17" s="56"/>
      <c r="JM17" s="56"/>
      <c r="JN17" s="56"/>
      <c r="JO17" s="56"/>
    </row>
    <row r="18" spans="1:275" x14ac:dyDescent="0.25">
      <c r="A18" s="58">
        <v>43069.352442129632</v>
      </c>
      <c r="B18" s="56" t="s">
        <v>346</v>
      </c>
      <c r="C18" s="56" t="s">
        <v>587</v>
      </c>
      <c r="D18" s="56">
        <v>15</v>
      </c>
      <c r="E18" s="56">
        <v>1</v>
      </c>
      <c r="F18" s="56">
        <v>2100</v>
      </c>
      <c r="G18" s="56" t="s">
        <v>104</v>
      </c>
      <c r="H18" s="56" t="s">
        <v>105</v>
      </c>
      <c r="I18" s="56">
        <v>0</v>
      </c>
      <c r="J18" s="56">
        <v>57</v>
      </c>
      <c r="K18" s="56">
        <v>5.8559200000000002</v>
      </c>
      <c r="L18" s="56">
        <v>4909.3</v>
      </c>
      <c r="M18" s="56">
        <v>111.69</v>
      </c>
      <c r="N18" s="56">
        <v>0</v>
      </c>
      <c r="O18" s="56">
        <v>0</v>
      </c>
      <c r="P18" s="56">
        <v>0</v>
      </c>
      <c r="Q18" s="56">
        <v>0</v>
      </c>
      <c r="R18" s="56">
        <v>505.55700000000002</v>
      </c>
      <c r="S18" s="56">
        <v>1043.96</v>
      </c>
      <c r="T18" s="56">
        <v>2025.88</v>
      </c>
      <c r="U18" s="56">
        <v>119.621</v>
      </c>
      <c r="V18" s="56">
        <v>8721.8700000000008</v>
      </c>
      <c r="W18" s="56">
        <v>6.6499199999999998</v>
      </c>
      <c r="X18" s="56">
        <v>0</v>
      </c>
      <c r="Y18" s="56">
        <v>0</v>
      </c>
      <c r="Z18" s="56">
        <v>0</v>
      </c>
      <c r="AA18" s="56">
        <v>74.662099999999995</v>
      </c>
      <c r="AB18" s="56">
        <v>0</v>
      </c>
      <c r="AC18" s="56">
        <v>43.669699999999999</v>
      </c>
      <c r="AD18" s="56">
        <v>0</v>
      </c>
      <c r="AE18" s="56">
        <v>0</v>
      </c>
      <c r="AF18" s="56">
        <v>124.982</v>
      </c>
      <c r="AG18" s="56">
        <v>0</v>
      </c>
      <c r="AH18" s="56">
        <v>0</v>
      </c>
      <c r="AI18" s="56">
        <v>0</v>
      </c>
      <c r="AJ18" s="56">
        <v>0</v>
      </c>
      <c r="AK18" s="56">
        <v>0</v>
      </c>
      <c r="AL18" s="56">
        <v>0</v>
      </c>
      <c r="AM18" s="56">
        <v>0</v>
      </c>
      <c r="AN18" s="56">
        <v>0</v>
      </c>
      <c r="AO18" s="56">
        <v>0</v>
      </c>
      <c r="AP18" s="56">
        <v>0</v>
      </c>
      <c r="AQ18" s="56">
        <v>0.66</v>
      </c>
      <c r="AR18" s="56">
        <v>88.36</v>
      </c>
      <c r="AS18" s="56">
        <v>1.1200000000000001</v>
      </c>
      <c r="AT18" s="56">
        <v>0</v>
      </c>
      <c r="AU18" s="56">
        <v>6.09</v>
      </c>
      <c r="AV18" s="56">
        <v>0</v>
      </c>
      <c r="AW18" s="56">
        <v>0</v>
      </c>
      <c r="AX18" s="56">
        <v>5.29</v>
      </c>
      <c r="AY18" s="56">
        <v>14.42</v>
      </c>
      <c r="AZ18" s="56">
        <v>20.64</v>
      </c>
      <c r="BA18" s="56">
        <v>1.1599999999999999</v>
      </c>
      <c r="BB18" s="56">
        <v>137.74</v>
      </c>
      <c r="BC18" s="56">
        <v>96.23</v>
      </c>
      <c r="BD18" s="56">
        <v>0</v>
      </c>
      <c r="BE18" s="56">
        <v>3.7210299999999998</v>
      </c>
      <c r="BF18" s="56">
        <v>1.2753799999999999E-2</v>
      </c>
      <c r="BG18" s="56">
        <v>0</v>
      </c>
      <c r="BH18" s="56">
        <v>0</v>
      </c>
      <c r="BI18" s="56">
        <v>0</v>
      </c>
      <c r="BJ18" s="56">
        <v>0</v>
      </c>
      <c r="BK18" s="56">
        <v>7.4915999999999996E-2</v>
      </c>
      <c r="BL18" s="56">
        <v>0.15803400000000001</v>
      </c>
      <c r="BM18" s="56">
        <v>0.25846799999999998</v>
      </c>
      <c r="BN18" s="56">
        <v>1.0530599999999999E-2</v>
      </c>
      <c r="BO18" s="56">
        <v>4.2357300000000002</v>
      </c>
      <c r="BP18" s="56">
        <v>3.7337799999999999</v>
      </c>
      <c r="BQ18" s="56">
        <v>5.8559200000000002</v>
      </c>
      <c r="BR18" s="56">
        <v>4909.3</v>
      </c>
      <c r="BS18" s="56">
        <v>111.69</v>
      </c>
      <c r="BT18" s="56">
        <v>0</v>
      </c>
      <c r="BU18" s="56">
        <v>0</v>
      </c>
      <c r="BV18" s="56">
        <v>505.55700000000002</v>
      </c>
      <c r="BW18" s="56">
        <v>1043.96</v>
      </c>
      <c r="BX18" s="56">
        <v>2025.88</v>
      </c>
      <c r="BY18" s="56">
        <v>119.621</v>
      </c>
      <c r="BZ18" s="56">
        <v>8721.8700000000008</v>
      </c>
      <c r="CA18" s="56">
        <v>6.6499199999999998</v>
      </c>
      <c r="CB18" s="56">
        <v>0</v>
      </c>
      <c r="CC18" s="56">
        <v>0</v>
      </c>
      <c r="CD18" s="56">
        <v>0</v>
      </c>
      <c r="CE18" s="56">
        <v>74.662099999999995</v>
      </c>
      <c r="CF18" s="56">
        <v>0</v>
      </c>
      <c r="CG18" s="56">
        <v>43.669699999999999</v>
      </c>
      <c r="CH18" s="56">
        <v>0</v>
      </c>
      <c r="CI18" s="56">
        <v>0</v>
      </c>
      <c r="CJ18" s="56">
        <v>124.982</v>
      </c>
      <c r="CK18" s="56">
        <v>0</v>
      </c>
      <c r="CL18" s="56">
        <v>0</v>
      </c>
      <c r="CM18" s="56">
        <v>0</v>
      </c>
      <c r="CN18" s="56">
        <v>0</v>
      </c>
      <c r="CO18" s="56">
        <v>0</v>
      </c>
      <c r="CP18" s="56">
        <v>0</v>
      </c>
      <c r="CQ18" s="56">
        <v>0</v>
      </c>
      <c r="CR18" s="56">
        <v>0</v>
      </c>
      <c r="CS18" s="56">
        <v>0</v>
      </c>
      <c r="CT18" s="56">
        <v>0</v>
      </c>
      <c r="CU18" s="56">
        <v>0.66</v>
      </c>
      <c r="CV18" s="56">
        <v>88.36</v>
      </c>
      <c r="CW18" s="56">
        <v>1.1200000000000001</v>
      </c>
      <c r="CX18" s="56">
        <v>0</v>
      </c>
      <c r="CY18" s="56">
        <v>6.09</v>
      </c>
      <c r="CZ18" s="56">
        <v>5.29</v>
      </c>
      <c r="DA18" s="56">
        <v>14.42</v>
      </c>
      <c r="DB18" s="56">
        <v>20.64</v>
      </c>
      <c r="DC18" s="56">
        <v>1.1599999999999999</v>
      </c>
      <c r="DD18" s="56">
        <v>137.74</v>
      </c>
      <c r="DE18" s="56">
        <v>96.23</v>
      </c>
      <c r="DF18" s="56">
        <v>0</v>
      </c>
      <c r="DG18" s="56">
        <v>3.7210299999999998</v>
      </c>
      <c r="DH18" s="56">
        <v>1.2753799999999999E-2</v>
      </c>
      <c r="DI18" s="56">
        <v>0</v>
      </c>
      <c r="DJ18" s="56">
        <v>0</v>
      </c>
      <c r="DK18" s="56">
        <v>7.4915999999999996E-2</v>
      </c>
      <c r="DL18" s="56">
        <v>0.15803400000000001</v>
      </c>
      <c r="DM18" s="56">
        <v>0.25846799999999998</v>
      </c>
      <c r="DN18" s="56">
        <v>1.0530599999999999E-2</v>
      </c>
      <c r="DO18" s="56">
        <v>4.2357300000000002</v>
      </c>
      <c r="DP18" s="56">
        <v>3.7337799999999999</v>
      </c>
      <c r="DQ18" s="56" t="s">
        <v>925</v>
      </c>
      <c r="DR18" s="56" t="s">
        <v>875</v>
      </c>
      <c r="DS18" s="56" t="s">
        <v>22</v>
      </c>
      <c r="DT18" s="56">
        <v>0</v>
      </c>
      <c r="DU18" s="56">
        <v>0</v>
      </c>
      <c r="DV18" s="56">
        <v>0</v>
      </c>
      <c r="DW18" s="56">
        <v>0</v>
      </c>
      <c r="DX18" s="56"/>
      <c r="DY18" s="56"/>
      <c r="DZ18" s="56"/>
      <c r="EA18" s="56"/>
      <c r="EB18" s="56"/>
      <c r="EC18" s="56"/>
      <c r="ED18" s="56"/>
      <c r="EE18" s="56"/>
      <c r="EF18" s="56"/>
      <c r="EG18" s="56"/>
      <c r="EH18" s="56"/>
      <c r="EI18" s="56"/>
      <c r="EJ18" s="56"/>
      <c r="EK18" s="56"/>
      <c r="EL18" s="56"/>
      <c r="EM18" s="56"/>
      <c r="EN18" s="56">
        <v>5.8559200000000002</v>
      </c>
      <c r="EO18" s="56">
        <v>4909.3</v>
      </c>
      <c r="EP18" s="56">
        <v>111.69</v>
      </c>
      <c r="EQ18" s="56">
        <v>0</v>
      </c>
      <c r="ER18" s="56">
        <v>0</v>
      </c>
      <c r="ES18" s="56">
        <v>0</v>
      </c>
      <c r="ET18" s="56">
        <v>0</v>
      </c>
      <c r="EU18" s="56">
        <v>505.55700000000002</v>
      </c>
      <c r="EV18" s="56">
        <v>1043.96</v>
      </c>
      <c r="EW18" s="56">
        <v>2025.88</v>
      </c>
      <c r="EX18" s="56">
        <v>119.621</v>
      </c>
      <c r="EY18" s="56">
        <v>8721.8700000000008</v>
      </c>
      <c r="EZ18" s="56">
        <v>6.6499199999999998</v>
      </c>
      <c r="FA18" s="56">
        <v>0</v>
      </c>
      <c r="FB18" s="56">
        <v>0</v>
      </c>
      <c r="FC18" s="56">
        <v>0</v>
      </c>
      <c r="FD18" s="56">
        <v>74.662099999999995</v>
      </c>
      <c r="FE18" s="56">
        <v>0</v>
      </c>
      <c r="FF18" s="56">
        <v>43.669699999999999</v>
      </c>
      <c r="FG18" s="56">
        <v>0</v>
      </c>
      <c r="FH18" s="56">
        <v>0</v>
      </c>
      <c r="FI18" s="56">
        <v>124.982</v>
      </c>
      <c r="FJ18" s="56">
        <v>0</v>
      </c>
      <c r="FK18" s="56">
        <v>0</v>
      </c>
      <c r="FL18" s="56">
        <v>0</v>
      </c>
      <c r="FM18" s="56">
        <v>0</v>
      </c>
      <c r="FN18" s="56">
        <v>0</v>
      </c>
      <c r="FO18" s="56">
        <v>0</v>
      </c>
      <c r="FP18" s="56">
        <v>0</v>
      </c>
      <c r="FQ18" s="56">
        <v>0</v>
      </c>
      <c r="FR18" s="56">
        <v>0</v>
      </c>
      <c r="FS18" s="56">
        <v>0</v>
      </c>
      <c r="FT18" s="56">
        <v>0.66</v>
      </c>
      <c r="FU18" s="56">
        <v>88.36</v>
      </c>
      <c r="FV18" s="56">
        <v>1.1200000000000001</v>
      </c>
      <c r="FW18" s="56">
        <v>0</v>
      </c>
      <c r="FX18" s="56">
        <v>6.09</v>
      </c>
      <c r="FY18" s="56">
        <v>0</v>
      </c>
      <c r="FZ18" s="56">
        <v>0</v>
      </c>
      <c r="GA18" s="56">
        <v>5.29</v>
      </c>
      <c r="GB18" s="56">
        <v>14.42</v>
      </c>
      <c r="GC18" s="56">
        <v>20.64</v>
      </c>
      <c r="GD18" s="56">
        <v>1.1599999999999999</v>
      </c>
      <c r="GE18" s="56">
        <v>137.74</v>
      </c>
      <c r="GF18" s="56">
        <v>0</v>
      </c>
      <c r="GG18" s="56">
        <v>3.7210299999999998</v>
      </c>
      <c r="GH18" s="56">
        <v>1.2753799999999999E-2</v>
      </c>
      <c r="GI18" s="56">
        <v>0</v>
      </c>
      <c r="GJ18" s="56">
        <v>0</v>
      </c>
      <c r="GK18" s="56">
        <v>0</v>
      </c>
      <c r="GL18" s="56">
        <v>0</v>
      </c>
      <c r="GM18" s="56">
        <v>7.4915999999999996E-2</v>
      </c>
      <c r="GN18" s="56">
        <v>0.15803400000000001</v>
      </c>
      <c r="GO18" s="56">
        <v>0.25846799999999998</v>
      </c>
      <c r="GP18" s="56">
        <v>1.0530599999999999E-2</v>
      </c>
      <c r="GQ18" s="56">
        <v>4.2357300000000002</v>
      </c>
      <c r="GR18" s="56">
        <v>33.8992</v>
      </c>
      <c r="GS18" s="56">
        <v>9519.7000000000007</v>
      </c>
      <c r="GT18" s="56">
        <v>111.69</v>
      </c>
      <c r="GU18" s="56">
        <v>0</v>
      </c>
      <c r="GV18" s="56">
        <v>0</v>
      </c>
      <c r="GW18" s="56">
        <v>2135</v>
      </c>
      <c r="GX18" s="56">
        <v>930.00099999999998</v>
      </c>
      <c r="GY18" s="56">
        <v>2637.81</v>
      </c>
      <c r="GZ18" s="56">
        <v>297.5</v>
      </c>
      <c r="HA18" s="56">
        <v>15665.6</v>
      </c>
      <c r="HB18" s="56">
        <v>28.216899999999999</v>
      </c>
      <c r="HC18" s="56">
        <v>0</v>
      </c>
      <c r="HD18" s="56">
        <v>0</v>
      </c>
      <c r="HE18" s="56">
        <v>0</v>
      </c>
      <c r="HF18" s="56">
        <v>129.27600000000001</v>
      </c>
      <c r="HG18" s="56">
        <v>0</v>
      </c>
      <c r="HH18" s="56">
        <v>65.400000000000006</v>
      </c>
      <c r="HI18" s="56">
        <v>0</v>
      </c>
      <c r="HJ18" s="56">
        <v>0</v>
      </c>
      <c r="HK18" s="56">
        <v>222.893</v>
      </c>
      <c r="HL18" s="56">
        <v>0</v>
      </c>
      <c r="HM18" s="56">
        <v>0</v>
      </c>
      <c r="HN18" s="56">
        <v>0</v>
      </c>
      <c r="HO18" s="56">
        <v>0</v>
      </c>
      <c r="HP18" s="56">
        <v>0</v>
      </c>
      <c r="HQ18" s="56">
        <v>0</v>
      </c>
      <c r="HR18" s="56">
        <v>0</v>
      </c>
      <c r="HS18" s="56">
        <v>0</v>
      </c>
      <c r="HT18" s="56">
        <v>0</v>
      </c>
      <c r="HU18" s="56">
        <v>0</v>
      </c>
      <c r="HV18" s="56">
        <v>2.85</v>
      </c>
      <c r="HW18" s="56">
        <v>149.29</v>
      </c>
      <c r="HX18" s="56">
        <v>1.1200000000000001</v>
      </c>
      <c r="HY18" s="56">
        <v>0</v>
      </c>
      <c r="HZ18" s="56">
        <v>10.55</v>
      </c>
      <c r="IA18" s="56">
        <v>22.73</v>
      </c>
      <c r="IB18" s="56">
        <v>14.54</v>
      </c>
      <c r="IC18" s="56">
        <v>27.12</v>
      </c>
      <c r="ID18" s="56">
        <v>2.76</v>
      </c>
      <c r="IE18" s="56">
        <v>230.96</v>
      </c>
      <c r="IF18" s="56">
        <v>0</v>
      </c>
      <c r="IG18" s="56">
        <v>5.08765</v>
      </c>
      <c r="IH18" s="56">
        <v>1.2753799999999999E-2</v>
      </c>
      <c r="II18" s="56">
        <v>0</v>
      </c>
      <c r="IJ18" s="56">
        <v>0</v>
      </c>
      <c r="IK18" s="56">
        <v>0.33579999999999999</v>
      </c>
      <c r="IL18" s="56">
        <v>0.11074100000000001</v>
      </c>
      <c r="IM18" s="56">
        <v>0.35138000000000003</v>
      </c>
      <c r="IN18" s="56">
        <v>4.1461199999999997E-3</v>
      </c>
      <c r="IO18" s="56">
        <v>5.9024700000000001</v>
      </c>
      <c r="IP18" s="56">
        <v>57</v>
      </c>
      <c r="IQ18" s="56">
        <v>0</v>
      </c>
      <c r="IR18" s="56">
        <v>57</v>
      </c>
      <c r="IS18" s="56">
        <v>0</v>
      </c>
      <c r="IT18" s="56">
        <v>0</v>
      </c>
      <c r="IU18" s="56">
        <v>89.53</v>
      </c>
      <c r="IV18" s="56">
        <v>6.7</v>
      </c>
      <c r="IW18" s="56">
        <v>89.53</v>
      </c>
      <c r="IX18" s="56">
        <v>6.7</v>
      </c>
      <c r="IY18" s="56">
        <v>89.53</v>
      </c>
      <c r="IZ18" s="56">
        <v>6.7</v>
      </c>
      <c r="JA18" s="56">
        <v>150.69</v>
      </c>
      <c r="JB18" s="56">
        <v>13.12</v>
      </c>
      <c r="JC18" s="56">
        <v>1</v>
      </c>
      <c r="JD18" s="56"/>
      <c r="JE18" s="56"/>
      <c r="JF18" s="56"/>
      <c r="JG18" s="56"/>
      <c r="JH18" s="56"/>
      <c r="JI18" s="56"/>
      <c r="JJ18" s="56"/>
      <c r="JK18" s="56"/>
      <c r="JL18" s="56"/>
      <c r="JM18" s="56"/>
      <c r="JN18" s="56"/>
      <c r="JO18" s="56"/>
    </row>
    <row r="19" spans="1:275" x14ac:dyDescent="0.25">
      <c r="A19" s="58">
        <v>43069.352442129632</v>
      </c>
      <c r="B19" s="56" t="s">
        <v>347</v>
      </c>
      <c r="C19" s="56" t="s">
        <v>588</v>
      </c>
      <c r="D19" s="56">
        <v>16</v>
      </c>
      <c r="E19" s="56">
        <v>1</v>
      </c>
      <c r="F19" s="56">
        <v>2100</v>
      </c>
      <c r="G19" s="56" t="s">
        <v>104</v>
      </c>
      <c r="H19" s="56" t="s">
        <v>105</v>
      </c>
      <c r="I19" s="56">
        <v>0</v>
      </c>
      <c r="J19" s="56">
        <v>62</v>
      </c>
      <c r="K19" s="56">
        <v>417.76299999999998</v>
      </c>
      <c r="L19" s="56">
        <v>36.7254</v>
      </c>
      <c r="M19" s="56">
        <v>111.69</v>
      </c>
      <c r="N19" s="56">
        <v>0</v>
      </c>
      <c r="O19" s="56">
        <v>0</v>
      </c>
      <c r="P19" s="56">
        <v>0</v>
      </c>
      <c r="Q19" s="56">
        <v>0</v>
      </c>
      <c r="R19" s="56">
        <v>505.55700000000002</v>
      </c>
      <c r="S19" s="56">
        <v>907.18399999999997</v>
      </c>
      <c r="T19" s="56">
        <v>2025.88</v>
      </c>
      <c r="U19" s="56">
        <v>119.621</v>
      </c>
      <c r="V19" s="56">
        <v>4124.42</v>
      </c>
      <c r="W19" s="56">
        <v>475.59100000000001</v>
      </c>
      <c r="X19" s="56">
        <v>0</v>
      </c>
      <c r="Y19" s="56">
        <v>0</v>
      </c>
      <c r="Z19" s="56">
        <v>0</v>
      </c>
      <c r="AA19" s="56">
        <v>127.167</v>
      </c>
      <c r="AB19" s="56">
        <v>0</v>
      </c>
      <c r="AC19" s="56">
        <v>43.669699999999999</v>
      </c>
      <c r="AD19" s="56">
        <v>0</v>
      </c>
      <c r="AE19" s="56">
        <v>0</v>
      </c>
      <c r="AF19" s="56">
        <v>646.428</v>
      </c>
      <c r="AG19" s="56">
        <v>0</v>
      </c>
      <c r="AH19" s="56">
        <v>0</v>
      </c>
      <c r="AI19" s="56">
        <v>0</v>
      </c>
      <c r="AJ19" s="56">
        <v>0</v>
      </c>
      <c r="AK19" s="56">
        <v>0</v>
      </c>
      <c r="AL19" s="56">
        <v>0</v>
      </c>
      <c r="AM19" s="56">
        <v>0</v>
      </c>
      <c r="AN19" s="56">
        <v>0</v>
      </c>
      <c r="AO19" s="56">
        <v>0</v>
      </c>
      <c r="AP19" s="56">
        <v>0</v>
      </c>
      <c r="AQ19" s="56">
        <v>44.83</v>
      </c>
      <c r="AR19" s="56">
        <v>1.36</v>
      </c>
      <c r="AS19" s="56">
        <v>1.1100000000000001</v>
      </c>
      <c r="AT19" s="56">
        <v>0</v>
      </c>
      <c r="AU19" s="56">
        <v>10.23</v>
      </c>
      <c r="AV19" s="56">
        <v>0</v>
      </c>
      <c r="AW19" s="56">
        <v>0</v>
      </c>
      <c r="AX19" s="56">
        <v>5.22</v>
      </c>
      <c r="AY19" s="56">
        <v>13.12</v>
      </c>
      <c r="AZ19" s="56">
        <v>20.54</v>
      </c>
      <c r="BA19" s="56">
        <v>1.1399999999999999</v>
      </c>
      <c r="BB19" s="56">
        <v>97.55</v>
      </c>
      <c r="BC19" s="56">
        <v>57.53</v>
      </c>
      <c r="BD19" s="56">
        <v>0</v>
      </c>
      <c r="BE19" s="56">
        <v>5.1458400000000001E-2</v>
      </c>
      <c r="BF19" s="56">
        <v>1.2753799999999999E-2</v>
      </c>
      <c r="BG19" s="56">
        <v>0</v>
      </c>
      <c r="BH19" s="56">
        <v>0</v>
      </c>
      <c r="BI19" s="56">
        <v>0</v>
      </c>
      <c r="BJ19" s="56">
        <v>0</v>
      </c>
      <c r="BK19" s="56">
        <v>7.4915999999999996E-2</v>
      </c>
      <c r="BL19" s="56">
        <v>0.14513499999999999</v>
      </c>
      <c r="BM19" s="56">
        <v>0.25846799999999998</v>
      </c>
      <c r="BN19" s="56">
        <v>1.0530599999999999E-2</v>
      </c>
      <c r="BO19" s="56">
        <v>0.55326200000000003</v>
      </c>
      <c r="BP19" s="56">
        <v>6.4212199999999997E-2</v>
      </c>
      <c r="BQ19" s="56">
        <v>417.76299999999998</v>
      </c>
      <c r="BR19" s="56">
        <v>36.7254</v>
      </c>
      <c r="BS19" s="56">
        <v>111.69</v>
      </c>
      <c r="BT19" s="56">
        <v>0</v>
      </c>
      <c r="BU19" s="56">
        <v>0</v>
      </c>
      <c r="BV19" s="56">
        <v>505.55700000000002</v>
      </c>
      <c r="BW19" s="56">
        <v>907.18399999999997</v>
      </c>
      <c r="BX19" s="56">
        <v>2025.88</v>
      </c>
      <c r="BY19" s="56">
        <v>119.621</v>
      </c>
      <c r="BZ19" s="56">
        <v>4124.42</v>
      </c>
      <c r="CA19" s="56">
        <v>475.59100000000001</v>
      </c>
      <c r="CB19" s="56">
        <v>0</v>
      </c>
      <c r="CC19" s="56">
        <v>0</v>
      </c>
      <c r="CD19" s="56">
        <v>0</v>
      </c>
      <c r="CE19" s="56">
        <v>127.167</v>
      </c>
      <c r="CF19" s="56">
        <v>0</v>
      </c>
      <c r="CG19" s="56">
        <v>43.669699999999999</v>
      </c>
      <c r="CH19" s="56">
        <v>0</v>
      </c>
      <c r="CI19" s="56">
        <v>0</v>
      </c>
      <c r="CJ19" s="56">
        <v>646.428</v>
      </c>
      <c r="CK19" s="56">
        <v>0</v>
      </c>
      <c r="CL19" s="56">
        <v>0</v>
      </c>
      <c r="CM19" s="56">
        <v>0</v>
      </c>
      <c r="CN19" s="56">
        <v>0</v>
      </c>
      <c r="CO19" s="56">
        <v>0</v>
      </c>
      <c r="CP19" s="56">
        <v>0</v>
      </c>
      <c r="CQ19" s="56">
        <v>0</v>
      </c>
      <c r="CR19" s="56">
        <v>0</v>
      </c>
      <c r="CS19" s="56">
        <v>0</v>
      </c>
      <c r="CT19" s="56">
        <v>0</v>
      </c>
      <c r="CU19" s="56">
        <v>44.83</v>
      </c>
      <c r="CV19" s="56">
        <v>1.36</v>
      </c>
      <c r="CW19" s="56">
        <v>1.1100000000000001</v>
      </c>
      <c r="CX19" s="56">
        <v>0</v>
      </c>
      <c r="CY19" s="56">
        <v>10.23</v>
      </c>
      <c r="CZ19" s="56">
        <v>5.22</v>
      </c>
      <c r="DA19" s="56">
        <v>13.12</v>
      </c>
      <c r="DB19" s="56">
        <v>20.54</v>
      </c>
      <c r="DC19" s="56">
        <v>1.1399999999999999</v>
      </c>
      <c r="DD19" s="56">
        <v>97.55</v>
      </c>
      <c r="DE19" s="56">
        <v>57.53</v>
      </c>
      <c r="DF19" s="56">
        <v>0</v>
      </c>
      <c r="DG19" s="56">
        <v>5.1458400000000001E-2</v>
      </c>
      <c r="DH19" s="56">
        <v>1.2753799999999999E-2</v>
      </c>
      <c r="DI19" s="56">
        <v>0</v>
      </c>
      <c r="DJ19" s="56">
        <v>0</v>
      </c>
      <c r="DK19" s="56">
        <v>7.4915999999999996E-2</v>
      </c>
      <c r="DL19" s="56">
        <v>0.14513499999999999</v>
      </c>
      <c r="DM19" s="56">
        <v>0.25846799999999998</v>
      </c>
      <c r="DN19" s="56">
        <v>1.0530599999999999E-2</v>
      </c>
      <c r="DO19" s="56">
        <v>0.55326200000000003</v>
      </c>
      <c r="DP19" s="56">
        <v>6.4212199999999997E-2</v>
      </c>
      <c r="DQ19" s="56" t="s">
        <v>925</v>
      </c>
      <c r="DR19" s="56" t="s">
        <v>875</v>
      </c>
      <c r="DS19" s="56" t="s">
        <v>22</v>
      </c>
      <c r="DT19" s="56">
        <v>0</v>
      </c>
      <c r="DU19" s="56">
        <v>0</v>
      </c>
      <c r="DV19" s="56">
        <v>0</v>
      </c>
      <c r="DW19" s="56">
        <v>0</v>
      </c>
      <c r="DX19" s="56"/>
      <c r="DY19" s="56"/>
      <c r="DZ19" s="56"/>
      <c r="EA19" s="56"/>
      <c r="EB19" s="56"/>
      <c r="EC19" s="56"/>
      <c r="ED19" s="56"/>
      <c r="EE19" s="56"/>
      <c r="EF19" s="56"/>
      <c r="EG19" s="56"/>
      <c r="EH19" s="56"/>
      <c r="EI19" s="56"/>
      <c r="EJ19" s="56"/>
      <c r="EK19" s="56"/>
      <c r="EL19" s="56"/>
      <c r="EM19" s="56"/>
      <c r="EN19" s="56">
        <v>417.76299999999998</v>
      </c>
      <c r="EO19" s="56">
        <v>36.7254</v>
      </c>
      <c r="EP19" s="56">
        <v>111.69</v>
      </c>
      <c r="EQ19" s="56">
        <v>0</v>
      </c>
      <c r="ER19" s="56">
        <v>0</v>
      </c>
      <c r="ES19" s="56">
        <v>0</v>
      </c>
      <c r="ET19" s="56">
        <v>0</v>
      </c>
      <c r="EU19" s="56">
        <v>505.55700000000002</v>
      </c>
      <c r="EV19" s="56">
        <v>907.18399999999997</v>
      </c>
      <c r="EW19" s="56">
        <v>2025.88</v>
      </c>
      <c r="EX19" s="56">
        <v>119.621</v>
      </c>
      <c r="EY19" s="56">
        <v>4124.42</v>
      </c>
      <c r="EZ19" s="56">
        <v>475.59100000000001</v>
      </c>
      <c r="FA19" s="56">
        <v>0</v>
      </c>
      <c r="FB19" s="56">
        <v>0</v>
      </c>
      <c r="FC19" s="56">
        <v>0</v>
      </c>
      <c r="FD19" s="56">
        <v>127.167</v>
      </c>
      <c r="FE19" s="56">
        <v>0</v>
      </c>
      <c r="FF19" s="56">
        <v>43.669699999999999</v>
      </c>
      <c r="FG19" s="56">
        <v>0</v>
      </c>
      <c r="FH19" s="56">
        <v>0</v>
      </c>
      <c r="FI19" s="56">
        <v>646.428</v>
      </c>
      <c r="FJ19" s="56">
        <v>0</v>
      </c>
      <c r="FK19" s="56">
        <v>0</v>
      </c>
      <c r="FL19" s="56">
        <v>0</v>
      </c>
      <c r="FM19" s="56">
        <v>0</v>
      </c>
      <c r="FN19" s="56">
        <v>0</v>
      </c>
      <c r="FO19" s="56">
        <v>0</v>
      </c>
      <c r="FP19" s="56">
        <v>0</v>
      </c>
      <c r="FQ19" s="56">
        <v>0</v>
      </c>
      <c r="FR19" s="56">
        <v>0</v>
      </c>
      <c r="FS19" s="56">
        <v>0</v>
      </c>
      <c r="FT19" s="56">
        <v>44.83</v>
      </c>
      <c r="FU19" s="56">
        <v>1.36</v>
      </c>
      <c r="FV19" s="56">
        <v>1.1100000000000001</v>
      </c>
      <c r="FW19" s="56">
        <v>0</v>
      </c>
      <c r="FX19" s="56">
        <v>10.23</v>
      </c>
      <c r="FY19" s="56">
        <v>0</v>
      </c>
      <c r="FZ19" s="56">
        <v>0</v>
      </c>
      <c r="GA19" s="56">
        <v>5.22</v>
      </c>
      <c r="GB19" s="56">
        <v>13.12</v>
      </c>
      <c r="GC19" s="56">
        <v>20.54</v>
      </c>
      <c r="GD19" s="56">
        <v>1.1399999999999999</v>
      </c>
      <c r="GE19" s="56">
        <v>97.55</v>
      </c>
      <c r="GF19" s="56">
        <v>0</v>
      </c>
      <c r="GG19" s="56">
        <v>5.1458400000000001E-2</v>
      </c>
      <c r="GH19" s="56">
        <v>1.2753799999999999E-2</v>
      </c>
      <c r="GI19" s="56">
        <v>0</v>
      </c>
      <c r="GJ19" s="56">
        <v>0</v>
      </c>
      <c r="GK19" s="56">
        <v>0</v>
      </c>
      <c r="GL19" s="56">
        <v>0</v>
      </c>
      <c r="GM19" s="56">
        <v>7.4915999999999996E-2</v>
      </c>
      <c r="GN19" s="56">
        <v>0.14513499999999999</v>
      </c>
      <c r="GO19" s="56">
        <v>0.25846799999999998</v>
      </c>
      <c r="GP19" s="56">
        <v>1.0530599999999999E-2</v>
      </c>
      <c r="GQ19" s="56">
        <v>0.55326200000000003</v>
      </c>
      <c r="GR19" s="56">
        <v>537.06100000000004</v>
      </c>
      <c r="GS19" s="56">
        <v>250.48</v>
      </c>
      <c r="GT19" s="56">
        <v>111.69</v>
      </c>
      <c r="GU19" s="56">
        <v>0</v>
      </c>
      <c r="GV19" s="56">
        <v>0</v>
      </c>
      <c r="GW19" s="56">
        <v>2135</v>
      </c>
      <c r="GX19" s="56">
        <v>930.00099999999998</v>
      </c>
      <c r="GY19" s="56">
        <v>2637.81</v>
      </c>
      <c r="GZ19" s="56">
        <v>297.5</v>
      </c>
      <c r="HA19" s="56">
        <v>6899.54</v>
      </c>
      <c r="HB19" s="56">
        <v>448.17</v>
      </c>
      <c r="HC19" s="56">
        <v>0</v>
      </c>
      <c r="HD19" s="56">
        <v>0</v>
      </c>
      <c r="HE19" s="56">
        <v>0</v>
      </c>
      <c r="HF19" s="56">
        <v>180.82400000000001</v>
      </c>
      <c r="HG19" s="56">
        <v>0</v>
      </c>
      <c r="HH19" s="56">
        <v>65.400000000000006</v>
      </c>
      <c r="HI19" s="56">
        <v>0</v>
      </c>
      <c r="HJ19" s="56">
        <v>0</v>
      </c>
      <c r="HK19" s="56">
        <v>694.39499999999998</v>
      </c>
      <c r="HL19" s="56">
        <v>0</v>
      </c>
      <c r="HM19" s="56">
        <v>0</v>
      </c>
      <c r="HN19" s="56">
        <v>0</v>
      </c>
      <c r="HO19" s="56">
        <v>0</v>
      </c>
      <c r="HP19" s="56">
        <v>0</v>
      </c>
      <c r="HQ19" s="56">
        <v>0</v>
      </c>
      <c r="HR19" s="56">
        <v>0</v>
      </c>
      <c r="HS19" s="56">
        <v>0</v>
      </c>
      <c r="HT19" s="56">
        <v>0</v>
      </c>
      <c r="HU19" s="56">
        <v>0</v>
      </c>
      <c r="HV19" s="56">
        <v>43.57</v>
      </c>
      <c r="HW19" s="56">
        <v>10.210000000000001</v>
      </c>
      <c r="HX19" s="56">
        <v>1.1100000000000001</v>
      </c>
      <c r="HY19" s="56">
        <v>0</v>
      </c>
      <c r="HZ19" s="56">
        <v>14.55</v>
      </c>
      <c r="IA19" s="56">
        <v>22.38</v>
      </c>
      <c r="IB19" s="56">
        <v>14.5</v>
      </c>
      <c r="IC19" s="56">
        <v>26.96</v>
      </c>
      <c r="ID19" s="56">
        <v>2.7</v>
      </c>
      <c r="IE19" s="56">
        <v>135.97999999999999</v>
      </c>
      <c r="IF19" s="56">
        <v>0</v>
      </c>
      <c r="IG19" s="56">
        <v>0.54010100000000005</v>
      </c>
      <c r="IH19" s="56">
        <v>1.2753799999999999E-2</v>
      </c>
      <c r="II19" s="56">
        <v>0</v>
      </c>
      <c r="IJ19" s="56">
        <v>0</v>
      </c>
      <c r="IK19" s="56">
        <v>0.33579999999999999</v>
      </c>
      <c r="IL19" s="56">
        <v>0.11074100000000001</v>
      </c>
      <c r="IM19" s="56">
        <v>0.35138000000000003</v>
      </c>
      <c r="IN19" s="56">
        <v>4.1461199999999997E-3</v>
      </c>
      <c r="IO19" s="56">
        <v>1.3549199999999999</v>
      </c>
      <c r="IP19" s="56">
        <v>62</v>
      </c>
      <c r="IQ19" s="56">
        <v>0</v>
      </c>
      <c r="IR19" s="56">
        <v>62</v>
      </c>
      <c r="IS19" s="56">
        <v>0</v>
      </c>
      <c r="IT19" s="56">
        <v>0</v>
      </c>
      <c r="IU19" s="56">
        <v>6.02</v>
      </c>
      <c r="IV19" s="56">
        <v>51.51</v>
      </c>
      <c r="IW19" s="56">
        <v>6.02</v>
      </c>
      <c r="IX19" s="56">
        <v>51.51</v>
      </c>
      <c r="IY19" s="56">
        <v>6.02</v>
      </c>
      <c r="IZ19" s="56">
        <v>51.51</v>
      </c>
      <c r="JA19" s="56">
        <v>15.8</v>
      </c>
      <c r="JB19" s="56">
        <v>53.64</v>
      </c>
      <c r="JC19" s="56">
        <v>1</v>
      </c>
      <c r="JD19" s="56"/>
      <c r="JE19" s="56"/>
      <c r="JF19" s="56"/>
      <c r="JG19" s="56"/>
      <c r="JH19" s="56"/>
      <c r="JI19" s="56"/>
      <c r="JJ19" s="56"/>
      <c r="JK19" s="56"/>
      <c r="JL19" s="56"/>
      <c r="JM19" s="56"/>
      <c r="JN19" s="56"/>
      <c r="JO19" s="56"/>
    </row>
    <row r="20" spans="1:275" x14ac:dyDescent="0.25">
      <c r="A20" s="58">
        <v>43069.352442129632</v>
      </c>
      <c r="B20" s="56" t="s">
        <v>348</v>
      </c>
      <c r="C20" s="56" t="s">
        <v>589</v>
      </c>
      <c r="D20" s="56">
        <v>1</v>
      </c>
      <c r="E20" s="56">
        <v>1</v>
      </c>
      <c r="F20" s="56">
        <v>2700</v>
      </c>
      <c r="G20" s="56" t="s">
        <v>104</v>
      </c>
      <c r="H20" s="56" t="s">
        <v>105</v>
      </c>
      <c r="I20" s="56">
        <v>0</v>
      </c>
      <c r="J20" s="56">
        <v>56.6</v>
      </c>
      <c r="K20" s="56">
        <v>305.27499999999998</v>
      </c>
      <c r="L20" s="56">
        <v>0</v>
      </c>
      <c r="M20" s="56">
        <v>141.255</v>
      </c>
      <c r="N20" s="56">
        <v>0</v>
      </c>
      <c r="O20" s="56">
        <v>0</v>
      </c>
      <c r="P20" s="56">
        <v>0</v>
      </c>
      <c r="Q20" s="56">
        <v>0</v>
      </c>
      <c r="R20" s="56">
        <v>615.745</v>
      </c>
      <c r="S20" s="56">
        <v>974.07799999999997</v>
      </c>
      <c r="T20" s="56">
        <v>2371.31</v>
      </c>
      <c r="U20" s="56">
        <v>151.51499999999999</v>
      </c>
      <c r="V20" s="56">
        <v>4559.17</v>
      </c>
      <c r="W20" s="56">
        <v>346.62200000000001</v>
      </c>
      <c r="X20" s="56">
        <v>0</v>
      </c>
      <c r="Y20" s="56">
        <v>0</v>
      </c>
      <c r="Z20" s="56">
        <v>0</v>
      </c>
      <c r="AA20" s="56">
        <v>144.28200000000001</v>
      </c>
      <c r="AB20" s="56">
        <v>0</v>
      </c>
      <c r="AC20" s="56">
        <v>45.121000000000002</v>
      </c>
      <c r="AD20" s="56">
        <v>0</v>
      </c>
      <c r="AE20" s="56">
        <v>0</v>
      </c>
      <c r="AF20" s="56">
        <v>536.02499999999998</v>
      </c>
      <c r="AG20" s="56">
        <v>0</v>
      </c>
      <c r="AH20" s="56">
        <v>0</v>
      </c>
      <c r="AI20" s="56">
        <v>0</v>
      </c>
      <c r="AJ20" s="56">
        <v>0</v>
      </c>
      <c r="AK20" s="56">
        <v>0</v>
      </c>
      <c r="AL20" s="56">
        <v>0</v>
      </c>
      <c r="AM20" s="56">
        <v>0</v>
      </c>
      <c r="AN20" s="56">
        <v>0</v>
      </c>
      <c r="AO20" s="56">
        <v>0</v>
      </c>
      <c r="AP20" s="56">
        <v>0</v>
      </c>
      <c r="AQ20" s="56">
        <v>25.22</v>
      </c>
      <c r="AR20" s="56">
        <v>0</v>
      </c>
      <c r="AS20" s="56">
        <v>1.1499999999999999</v>
      </c>
      <c r="AT20" s="56">
        <v>0</v>
      </c>
      <c r="AU20" s="56">
        <v>8.84</v>
      </c>
      <c r="AV20" s="56">
        <v>0</v>
      </c>
      <c r="AW20" s="56">
        <v>0</v>
      </c>
      <c r="AX20" s="56">
        <v>5.15</v>
      </c>
      <c r="AY20" s="56">
        <v>10.83</v>
      </c>
      <c r="AZ20" s="56">
        <v>19.52</v>
      </c>
      <c r="BA20" s="56">
        <v>1.18</v>
      </c>
      <c r="BB20" s="56">
        <v>71.89</v>
      </c>
      <c r="BC20" s="56">
        <v>35.21</v>
      </c>
      <c r="BD20" s="59">
        <v>1.35553E-13</v>
      </c>
      <c r="BE20" s="56">
        <v>0</v>
      </c>
      <c r="BF20" s="56">
        <v>1.61297E-2</v>
      </c>
      <c r="BG20" s="56">
        <v>0</v>
      </c>
      <c r="BH20" s="56">
        <v>0</v>
      </c>
      <c r="BI20" s="56">
        <v>0</v>
      </c>
      <c r="BJ20" s="56">
        <v>0</v>
      </c>
      <c r="BK20" s="56">
        <v>9.1244199999999998E-2</v>
      </c>
      <c r="BL20" s="56">
        <v>0.12876199999999999</v>
      </c>
      <c r="BM20" s="56">
        <v>0.30218800000000001</v>
      </c>
      <c r="BN20" s="56">
        <v>1.3338300000000001E-2</v>
      </c>
      <c r="BO20" s="56">
        <v>0.55166300000000001</v>
      </c>
      <c r="BP20" s="56">
        <v>1.61297E-2</v>
      </c>
      <c r="BQ20" s="56">
        <v>305.27499999999998</v>
      </c>
      <c r="BR20" s="56">
        <v>0</v>
      </c>
      <c r="BS20" s="56">
        <v>141.255</v>
      </c>
      <c r="BT20" s="56">
        <v>0</v>
      </c>
      <c r="BU20" s="56">
        <v>0</v>
      </c>
      <c r="BV20" s="56">
        <v>615.745</v>
      </c>
      <c r="BW20" s="56">
        <v>974.07799999999997</v>
      </c>
      <c r="BX20" s="56">
        <v>2371.31</v>
      </c>
      <c r="BY20" s="56">
        <v>151.51499999999999</v>
      </c>
      <c r="BZ20" s="56">
        <v>4559.17</v>
      </c>
      <c r="CA20" s="56">
        <v>346.62200000000001</v>
      </c>
      <c r="CB20" s="56">
        <v>0</v>
      </c>
      <c r="CC20" s="56">
        <v>0</v>
      </c>
      <c r="CD20" s="56">
        <v>0</v>
      </c>
      <c r="CE20" s="56">
        <v>144.28200000000001</v>
      </c>
      <c r="CF20" s="56">
        <v>0</v>
      </c>
      <c r="CG20" s="56">
        <v>45.121000000000002</v>
      </c>
      <c r="CH20" s="56">
        <v>0</v>
      </c>
      <c r="CI20" s="56">
        <v>0</v>
      </c>
      <c r="CJ20" s="56">
        <v>536.02499999999998</v>
      </c>
      <c r="CK20" s="56">
        <v>0</v>
      </c>
      <c r="CL20" s="56">
        <v>0</v>
      </c>
      <c r="CM20" s="56">
        <v>0</v>
      </c>
      <c r="CN20" s="56">
        <v>0</v>
      </c>
      <c r="CO20" s="56">
        <v>0</v>
      </c>
      <c r="CP20" s="56">
        <v>0</v>
      </c>
      <c r="CQ20" s="56">
        <v>0</v>
      </c>
      <c r="CR20" s="56">
        <v>0</v>
      </c>
      <c r="CS20" s="56">
        <v>0</v>
      </c>
      <c r="CT20" s="56">
        <v>0</v>
      </c>
      <c r="CU20" s="56">
        <v>25.22</v>
      </c>
      <c r="CV20" s="56">
        <v>0</v>
      </c>
      <c r="CW20" s="56">
        <v>1.1499999999999999</v>
      </c>
      <c r="CX20" s="56">
        <v>0</v>
      </c>
      <c r="CY20" s="56">
        <v>8.84</v>
      </c>
      <c r="CZ20" s="56">
        <v>5.15</v>
      </c>
      <c r="DA20" s="56">
        <v>10.83</v>
      </c>
      <c r="DB20" s="56">
        <v>19.52</v>
      </c>
      <c r="DC20" s="56">
        <v>1.18</v>
      </c>
      <c r="DD20" s="56">
        <v>71.89</v>
      </c>
      <c r="DE20" s="56">
        <v>35.21</v>
      </c>
      <c r="DF20" s="59">
        <v>1.35553E-13</v>
      </c>
      <c r="DG20" s="56">
        <v>0</v>
      </c>
      <c r="DH20" s="56">
        <v>1.61297E-2</v>
      </c>
      <c r="DI20" s="56">
        <v>0</v>
      </c>
      <c r="DJ20" s="56">
        <v>0</v>
      </c>
      <c r="DK20" s="56">
        <v>9.1244199999999998E-2</v>
      </c>
      <c r="DL20" s="56">
        <v>0.12876199999999999</v>
      </c>
      <c r="DM20" s="56">
        <v>0.30218800000000001</v>
      </c>
      <c r="DN20" s="56">
        <v>1.3338300000000001E-2</v>
      </c>
      <c r="DO20" s="56">
        <v>0.55166300000000001</v>
      </c>
      <c r="DP20" s="56">
        <v>1.61297E-2</v>
      </c>
      <c r="DQ20" s="56" t="s">
        <v>925</v>
      </c>
      <c r="DR20" s="56" t="s">
        <v>875</v>
      </c>
      <c r="DS20" s="56" t="s">
        <v>22</v>
      </c>
      <c r="DT20" s="56">
        <v>0</v>
      </c>
      <c r="DU20" s="56">
        <v>0</v>
      </c>
      <c r="DV20" s="56">
        <v>0</v>
      </c>
      <c r="DW20" s="56">
        <v>0</v>
      </c>
      <c r="DX20" s="56"/>
      <c r="DY20" s="56"/>
      <c r="DZ20" s="56"/>
      <c r="EA20" s="56"/>
      <c r="EB20" s="56"/>
      <c r="EC20" s="56"/>
      <c r="ED20" s="56"/>
      <c r="EE20" s="56"/>
      <c r="EF20" s="56"/>
      <c r="EG20" s="56"/>
      <c r="EH20" s="56"/>
      <c r="EI20" s="56"/>
      <c r="EJ20" s="56"/>
      <c r="EK20" s="56"/>
      <c r="EL20" s="56"/>
      <c r="EM20" s="56"/>
      <c r="EN20" s="56">
        <v>305.27499999999998</v>
      </c>
      <c r="EO20" s="56">
        <v>0</v>
      </c>
      <c r="EP20" s="56">
        <v>141.255</v>
      </c>
      <c r="EQ20" s="56">
        <v>0</v>
      </c>
      <c r="ER20" s="56">
        <v>0</v>
      </c>
      <c r="ES20" s="56">
        <v>0</v>
      </c>
      <c r="ET20" s="56">
        <v>0</v>
      </c>
      <c r="EU20" s="56">
        <v>615.745</v>
      </c>
      <c r="EV20" s="56">
        <v>974.07799999999997</v>
      </c>
      <c r="EW20" s="56">
        <v>2371.31</v>
      </c>
      <c r="EX20" s="56">
        <v>151.51499999999999</v>
      </c>
      <c r="EY20" s="56">
        <v>4559.17</v>
      </c>
      <c r="EZ20" s="56">
        <v>346.62200000000001</v>
      </c>
      <c r="FA20" s="56">
        <v>0</v>
      </c>
      <c r="FB20" s="56">
        <v>0</v>
      </c>
      <c r="FC20" s="56">
        <v>0</v>
      </c>
      <c r="FD20" s="56">
        <v>144.28200000000001</v>
      </c>
      <c r="FE20" s="56">
        <v>0</v>
      </c>
      <c r="FF20" s="56">
        <v>45.121000000000002</v>
      </c>
      <c r="FG20" s="56">
        <v>0</v>
      </c>
      <c r="FH20" s="56">
        <v>0</v>
      </c>
      <c r="FI20" s="56">
        <v>536.02499999999998</v>
      </c>
      <c r="FJ20" s="56">
        <v>0</v>
      </c>
      <c r="FK20" s="56">
        <v>0</v>
      </c>
      <c r="FL20" s="56">
        <v>0</v>
      </c>
      <c r="FM20" s="56">
        <v>0</v>
      </c>
      <c r="FN20" s="56">
        <v>0</v>
      </c>
      <c r="FO20" s="56">
        <v>0</v>
      </c>
      <c r="FP20" s="56">
        <v>0</v>
      </c>
      <c r="FQ20" s="56">
        <v>0</v>
      </c>
      <c r="FR20" s="56">
        <v>0</v>
      </c>
      <c r="FS20" s="56">
        <v>0</v>
      </c>
      <c r="FT20" s="56">
        <v>25.22</v>
      </c>
      <c r="FU20" s="56">
        <v>0</v>
      </c>
      <c r="FV20" s="56">
        <v>1.1499999999999999</v>
      </c>
      <c r="FW20" s="56">
        <v>0</v>
      </c>
      <c r="FX20" s="56">
        <v>8.84</v>
      </c>
      <c r="FY20" s="56">
        <v>0</v>
      </c>
      <c r="FZ20" s="56">
        <v>0</v>
      </c>
      <c r="GA20" s="56">
        <v>5.15</v>
      </c>
      <c r="GB20" s="56">
        <v>10.83</v>
      </c>
      <c r="GC20" s="56">
        <v>19.52</v>
      </c>
      <c r="GD20" s="56">
        <v>1.18</v>
      </c>
      <c r="GE20" s="56">
        <v>71.89</v>
      </c>
      <c r="GF20" s="59">
        <v>1.35553E-13</v>
      </c>
      <c r="GG20" s="56">
        <v>0</v>
      </c>
      <c r="GH20" s="56">
        <v>1.61297E-2</v>
      </c>
      <c r="GI20" s="56">
        <v>0</v>
      </c>
      <c r="GJ20" s="56">
        <v>0</v>
      </c>
      <c r="GK20" s="56">
        <v>0</v>
      </c>
      <c r="GL20" s="56">
        <v>0</v>
      </c>
      <c r="GM20" s="56">
        <v>9.1244199999999998E-2</v>
      </c>
      <c r="GN20" s="56">
        <v>0.12876199999999999</v>
      </c>
      <c r="GO20" s="56">
        <v>0.30218800000000001</v>
      </c>
      <c r="GP20" s="56">
        <v>1.3338300000000001E-2</v>
      </c>
      <c r="GQ20" s="56">
        <v>0.55166300000000001</v>
      </c>
      <c r="GR20" s="56">
        <v>506.57799999999997</v>
      </c>
      <c r="GS20" s="56">
        <v>0</v>
      </c>
      <c r="GT20" s="56">
        <v>141.255</v>
      </c>
      <c r="GU20" s="56">
        <v>0</v>
      </c>
      <c r="GV20" s="56">
        <v>0</v>
      </c>
      <c r="GW20" s="56">
        <v>2615</v>
      </c>
      <c r="GX20" s="56">
        <v>989.00099999999998</v>
      </c>
      <c r="GY20" s="56">
        <v>3267.2</v>
      </c>
      <c r="GZ20" s="56">
        <v>327.5</v>
      </c>
      <c r="HA20" s="56">
        <v>7846.53</v>
      </c>
      <c r="HB20" s="56">
        <v>421.61099999999999</v>
      </c>
      <c r="HC20" s="56">
        <v>0</v>
      </c>
      <c r="HD20" s="56">
        <v>0</v>
      </c>
      <c r="HE20" s="56">
        <v>0</v>
      </c>
      <c r="HF20" s="56">
        <v>197.499</v>
      </c>
      <c r="HG20" s="56">
        <v>0</v>
      </c>
      <c r="HH20" s="56">
        <v>73.400000000000006</v>
      </c>
      <c r="HI20" s="56">
        <v>0</v>
      </c>
      <c r="HJ20" s="56">
        <v>0</v>
      </c>
      <c r="HK20" s="56">
        <v>692.51</v>
      </c>
      <c r="HL20" s="56">
        <v>0</v>
      </c>
      <c r="HM20" s="56">
        <v>0</v>
      </c>
      <c r="HN20" s="56">
        <v>0</v>
      </c>
      <c r="HO20" s="56">
        <v>0</v>
      </c>
      <c r="HP20" s="56">
        <v>0</v>
      </c>
      <c r="HQ20" s="56">
        <v>0</v>
      </c>
      <c r="HR20" s="56">
        <v>0</v>
      </c>
      <c r="HS20" s="56">
        <v>0</v>
      </c>
      <c r="HT20" s="56">
        <v>0</v>
      </c>
      <c r="HU20" s="56">
        <v>0</v>
      </c>
      <c r="HV20" s="56">
        <v>31.42</v>
      </c>
      <c r="HW20" s="56">
        <v>0</v>
      </c>
      <c r="HX20" s="56">
        <v>1.1499999999999999</v>
      </c>
      <c r="HY20" s="56">
        <v>0</v>
      </c>
      <c r="HZ20" s="56">
        <v>12.09</v>
      </c>
      <c r="IA20" s="56">
        <v>22.11</v>
      </c>
      <c r="IB20" s="56">
        <v>12.56</v>
      </c>
      <c r="IC20" s="56">
        <v>27.01</v>
      </c>
      <c r="ID20" s="56">
        <v>2.41</v>
      </c>
      <c r="IE20" s="56">
        <v>108.75</v>
      </c>
      <c r="IF20" s="59">
        <v>1.9308099999999999E-9</v>
      </c>
      <c r="IG20" s="56">
        <v>0</v>
      </c>
      <c r="IH20" s="56">
        <v>1.61297E-2</v>
      </c>
      <c r="II20" s="56">
        <v>0</v>
      </c>
      <c r="IJ20" s="56">
        <v>0</v>
      </c>
      <c r="IK20" s="56">
        <v>0.41129599999999999</v>
      </c>
      <c r="IL20" s="56">
        <v>0.118258</v>
      </c>
      <c r="IM20" s="56">
        <v>0.43522</v>
      </c>
      <c r="IN20" s="56">
        <v>4.56421E-3</v>
      </c>
      <c r="IO20" s="56">
        <v>0.98546800000000001</v>
      </c>
      <c r="IP20" s="56">
        <v>56.6</v>
      </c>
      <c r="IQ20" s="56">
        <v>0</v>
      </c>
      <c r="IR20" s="56">
        <v>56.6</v>
      </c>
      <c r="IS20" s="56">
        <v>0</v>
      </c>
      <c r="IT20" s="56">
        <v>0</v>
      </c>
      <c r="IU20" s="56">
        <v>3.3</v>
      </c>
      <c r="IV20" s="56">
        <v>31.91</v>
      </c>
      <c r="IW20" s="56">
        <v>3.3</v>
      </c>
      <c r="IX20" s="56">
        <v>31.91</v>
      </c>
      <c r="IY20" s="56">
        <v>3.3</v>
      </c>
      <c r="IZ20" s="56">
        <v>31.91</v>
      </c>
      <c r="JA20" s="56">
        <v>4.6399999999999997</v>
      </c>
      <c r="JB20" s="56">
        <v>40.020000000000003</v>
      </c>
      <c r="JC20" s="56">
        <v>1</v>
      </c>
      <c r="JD20" s="56"/>
      <c r="JE20" s="56"/>
      <c r="JF20" s="56"/>
      <c r="JG20" s="56"/>
      <c r="JH20" s="56"/>
      <c r="JI20" s="56"/>
      <c r="JJ20" s="56"/>
      <c r="JK20" s="56"/>
      <c r="JL20" s="56"/>
      <c r="JM20" s="56"/>
      <c r="JN20" s="56"/>
      <c r="JO20" s="56"/>
    </row>
    <row r="21" spans="1:275" x14ac:dyDescent="0.25">
      <c r="A21" s="58">
        <v>43069.352685185186</v>
      </c>
      <c r="B21" s="56" t="s">
        <v>349</v>
      </c>
      <c r="C21" s="56" t="s">
        <v>590</v>
      </c>
      <c r="D21" s="56">
        <v>2</v>
      </c>
      <c r="E21" s="56">
        <v>1</v>
      </c>
      <c r="F21" s="56">
        <v>2700</v>
      </c>
      <c r="G21" s="56" t="s">
        <v>104</v>
      </c>
      <c r="H21" s="56" t="s">
        <v>105</v>
      </c>
      <c r="I21" s="56">
        <v>0</v>
      </c>
      <c r="J21" s="56">
        <v>49.1</v>
      </c>
      <c r="K21" s="56">
        <v>234.66800000000001</v>
      </c>
      <c r="L21" s="56">
        <v>41.115900000000003</v>
      </c>
      <c r="M21" s="56">
        <v>141.255</v>
      </c>
      <c r="N21" s="56">
        <v>0</v>
      </c>
      <c r="O21" s="56">
        <v>0</v>
      </c>
      <c r="P21" s="56">
        <v>0</v>
      </c>
      <c r="Q21" s="56">
        <v>0</v>
      </c>
      <c r="R21" s="56">
        <v>615.745</v>
      </c>
      <c r="S21" s="56">
        <v>1015.23</v>
      </c>
      <c r="T21" s="56">
        <v>2371.31</v>
      </c>
      <c r="U21" s="56">
        <v>151.51499999999999</v>
      </c>
      <c r="V21" s="56">
        <v>4570.84</v>
      </c>
      <c r="W21" s="56">
        <v>266.44299999999998</v>
      </c>
      <c r="X21" s="56">
        <v>0</v>
      </c>
      <c r="Y21" s="56">
        <v>0</v>
      </c>
      <c r="Z21" s="56">
        <v>0</v>
      </c>
      <c r="AA21" s="56">
        <v>129.41399999999999</v>
      </c>
      <c r="AB21" s="56">
        <v>0</v>
      </c>
      <c r="AC21" s="56">
        <v>45.121000000000002</v>
      </c>
      <c r="AD21" s="56">
        <v>0</v>
      </c>
      <c r="AE21" s="56">
        <v>0</v>
      </c>
      <c r="AF21" s="56">
        <v>440.97899999999998</v>
      </c>
      <c r="AG21" s="56">
        <v>0</v>
      </c>
      <c r="AH21" s="56">
        <v>0</v>
      </c>
      <c r="AI21" s="56">
        <v>0</v>
      </c>
      <c r="AJ21" s="56">
        <v>0</v>
      </c>
      <c r="AK21" s="56">
        <v>0</v>
      </c>
      <c r="AL21" s="56">
        <v>0</v>
      </c>
      <c r="AM21" s="56">
        <v>0</v>
      </c>
      <c r="AN21" s="56">
        <v>0</v>
      </c>
      <c r="AO21" s="56">
        <v>0</v>
      </c>
      <c r="AP21" s="56">
        <v>0</v>
      </c>
      <c r="AQ21" s="56">
        <v>19.96</v>
      </c>
      <c r="AR21" s="56">
        <v>1.57</v>
      </c>
      <c r="AS21" s="56">
        <v>1.1499999999999999</v>
      </c>
      <c r="AT21" s="56">
        <v>0</v>
      </c>
      <c r="AU21" s="56">
        <v>7.96</v>
      </c>
      <c r="AV21" s="56">
        <v>0</v>
      </c>
      <c r="AW21" s="56">
        <v>0</v>
      </c>
      <c r="AX21" s="56">
        <v>5.16</v>
      </c>
      <c r="AY21" s="56">
        <v>11.24</v>
      </c>
      <c r="AZ21" s="56">
        <v>19.54</v>
      </c>
      <c r="BA21" s="56">
        <v>1.18</v>
      </c>
      <c r="BB21" s="56">
        <v>67.760000000000005</v>
      </c>
      <c r="BC21" s="56">
        <v>30.64</v>
      </c>
      <c r="BD21" s="56">
        <v>0</v>
      </c>
      <c r="BE21" s="56">
        <v>5.1619600000000002E-2</v>
      </c>
      <c r="BF21" s="56">
        <v>1.61297E-2</v>
      </c>
      <c r="BG21" s="56">
        <v>0</v>
      </c>
      <c r="BH21" s="56">
        <v>0</v>
      </c>
      <c r="BI21" s="56">
        <v>0</v>
      </c>
      <c r="BJ21" s="56">
        <v>0</v>
      </c>
      <c r="BK21" s="56">
        <v>9.1244199999999998E-2</v>
      </c>
      <c r="BL21" s="56">
        <v>0.140927</v>
      </c>
      <c r="BM21" s="56">
        <v>0.30218800000000001</v>
      </c>
      <c r="BN21" s="56">
        <v>1.3338300000000001E-2</v>
      </c>
      <c r="BO21" s="56">
        <v>0.61544600000000005</v>
      </c>
      <c r="BP21" s="56">
        <v>6.7749299999999998E-2</v>
      </c>
      <c r="BQ21" s="56">
        <v>234.66800000000001</v>
      </c>
      <c r="BR21" s="56">
        <v>41.115900000000003</v>
      </c>
      <c r="BS21" s="56">
        <v>141.255</v>
      </c>
      <c r="BT21" s="56">
        <v>0</v>
      </c>
      <c r="BU21" s="56">
        <v>0</v>
      </c>
      <c r="BV21" s="56">
        <v>615.745</v>
      </c>
      <c r="BW21" s="56">
        <v>1015.23</v>
      </c>
      <c r="BX21" s="56">
        <v>2371.31</v>
      </c>
      <c r="BY21" s="56">
        <v>151.51499999999999</v>
      </c>
      <c r="BZ21" s="56">
        <v>4570.84</v>
      </c>
      <c r="CA21" s="56">
        <v>266.44299999999998</v>
      </c>
      <c r="CB21" s="56">
        <v>0</v>
      </c>
      <c r="CC21" s="56">
        <v>0</v>
      </c>
      <c r="CD21" s="56">
        <v>0</v>
      </c>
      <c r="CE21" s="56">
        <v>129.41399999999999</v>
      </c>
      <c r="CF21" s="56">
        <v>0</v>
      </c>
      <c r="CG21" s="56">
        <v>45.121000000000002</v>
      </c>
      <c r="CH21" s="56">
        <v>0</v>
      </c>
      <c r="CI21" s="56">
        <v>0</v>
      </c>
      <c r="CJ21" s="56">
        <v>440.97800000000001</v>
      </c>
      <c r="CK21" s="56">
        <v>0</v>
      </c>
      <c r="CL21" s="56">
        <v>0</v>
      </c>
      <c r="CM21" s="56">
        <v>0</v>
      </c>
      <c r="CN21" s="56">
        <v>0</v>
      </c>
      <c r="CO21" s="56">
        <v>0</v>
      </c>
      <c r="CP21" s="56">
        <v>0</v>
      </c>
      <c r="CQ21" s="56">
        <v>0</v>
      </c>
      <c r="CR21" s="56">
        <v>0</v>
      </c>
      <c r="CS21" s="56">
        <v>0</v>
      </c>
      <c r="CT21" s="56">
        <v>0</v>
      </c>
      <c r="CU21" s="56">
        <v>19.96</v>
      </c>
      <c r="CV21" s="56">
        <v>1.57</v>
      </c>
      <c r="CW21" s="56">
        <v>1.1499999999999999</v>
      </c>
      <c r="CX21" s="56">
        <v>0</v>
      </c>
      <c r="CY21" s="56">
        <v>7.96</v>
      </c>
      <c r="CZ21" s="56">
        <v>5.16</v>
      </c>
      <c r="DA21" s="56">
        <v>11.24</v>
      </c>
      <c r="DB21" s="56">
        <v>19.54</v>
      </c>
      <c r="DC21" s="56">
        <v>1.18</v>
      </c>
      <c r="DD21" s="56">
        <v>67.760000000000005</v>
      </c>
      <c r="DE21" s="56">
        <v>30.64</v>
      </c>
      <c r="DF21" s="56">
        <v>0</v>
      </c>
      <c r="DG21" s="56">
        <v>5.1619600000000002E-2</v>
      </c>
      <c r="DH21" s="56">
        <v>1.61297E-2</v>
      </c>
      <c r="DI21" s="56">
        <v>0</v>
      </c>
      <c r="DJ21" s="56">
        <v>0</v>
      </c>
      <c r="DK21" s="56">
        <v>9.1244199999999998E-2</v>
      </c>
      <c r="DL21" s="56">
        <v>0.140927</v>
      </c>
      <c r="DM21" s="56">
        <v>0.30218800000000001</v>
      </c>
      <c r="DN21" s="56">
        <v>1.3338300000000001E-2</v>
      </c>
      <c r="DO21" s="56">
        <v>0.61544600000000005</v>
      </c>
      <c r="DP21" s="56">
        <v>6.7749299999999998E-2</v>
      </c>
      <c r="DQ21" s="56" t="s">
        <v>925</v>
      </c>
      <c r="DR21" s="56" t="s">
        <v>875</v>
      </c>
      <c r="DS21" s="56" t="s">
        <v>22</v>
      </c>
      <c r="DT21" s="56">
        <v>0</v>
      </c>
      <c r="DU21" s="56">
        <v>0</v>
      </c>
      <c r="DV21" s="56">
        <v>0</v>
      </c>
      <c r="DW21" s="56">
        <v>0</v>
      </c>
      <c r="DX21" s="56"/>
      <c r="DY21" s="56"/>
      <c r="DZ21" s="56"/>
      <c r="EA21" s="56"/>
      <c r="EB21" s="56"/>
      <c r="EC21" s="56"/>
      <c r="ED21" s="56"/>
      <c r="EE21" s="56"/>
      <c r="EF21" s="56"/>
      <c r="EG21" s="56"/>
      <c r="EH21" s="56"/>
      <c r="EI21" s="56"/>
      <c r="EJ21" s="56"/>
      <c r="EK21" s="56"/>
      <c r="EL21" s="56"/>
      <c r="EM21" s="56"/>
      <c r="EN21" s="56">
        <v>234.66800000000001</v>
      </c>
      <c r="EO21" s="56">
        <v>41.115900000000003</v>
      </c>
      <c r="EP21" s="56">
        <v>141.255</v>
      </c>
      <c r="EQ21" s="56">
        <v>0</v>
      </c>
      <c r="ER21" s="56">
        <v>0</v>
      </c>
      <c r="ES21" s="56">
        <v>0</v>
      </c>
      <c r="ET21" s="56">
        <v>0</v>
      </c>
      <c r="EU21" s="56">
        <v>615.745</v>
      </c>
      <c r="EV21" s="56">
        <v>1015.23</v>
      </c>
      <c r="EW21" s="56">
        <v>2371.31</v>
      </c>
      <c r="EX21" s="56">
        <v>151.51499999999999</v>
      </c>
      <c r="EY21" s="56">
        <v>4570.84</v>
      </c>
      <c r="EZ21" s="56">
        <v>266.44299999999998</v>
      </c>
      <c r="FA21" s="56">
        <v>0</v>
      </c>
      <c r="FB21" s="56">
        <v>0</v>
      </c>
      <c r="FC21" s="56">
        <v>0</v>
      </c>
      <c r="FD21" s="56">
        <v>129.41399999999999</v>
      </c>
      <c r="FE21" s="56">
        <v>0</v>
      </c>
      <c r="FF21" s="56">
        <v>45.121000000000002</v>
      </c>
      <c r="FG21" s="56">
        <v>0</v>
      </c>
      <c r="FH21" s="56">
        <v>0</v>
      </c>
      <c r="FI21" s="56">
        <v>440.97899999999998</v>
      </c>
      <c r="FJ21" s="56">
        <v>0</v>
      </c>
      <c r="FK21" s="56">
        <v>0</v>
      </c>
      <c r="FL21" s="56">
        <v>0</v>
      </c>
      <c r="FM21" s="56">
        <v>0</v>
      </c>
      <c r="FN21" s="56">
        <v>0</v>
      </c>
      <c r="FO21" s="56">
        <v>0</v>
      </c>
      <c r="FP21" s="56">
        <v>0</v>
      </c>
      <c r="FQ21" s="56">
        <v>0</v>
      </c>
      <c r="FR21" s="56">
        <v>0</v>
      </c>
      <c r="FS21" s="56">
        <v>0</v>
      </c>
      <c r="FT21" s="56">
        <v>19.96</v>
      </c>
      <c r="FU21" s="56">
        <v>1.57</v>
      </c>
      <c r="FV21" s="56">
        <v>1.1499999999999999</v>
      </c>
      <c r="FW21" s="56">
        <v>0</v>
      </c>
      <c r="FX21" s="56">
        <v>7.96</v>
      </c>
      <c r="FY21" s="56">
        <v>0</v>
      </c>
      <c r="FZ21" s="56">
        <v>0</v>
      </c>
      <c r="GA21" s="56">
        <v>5.16</v>
      </c>
      <c r="GB21" s="56">
        <v>11.24</v>
      </c>
      <c r="GC21" s="56">
        <v>19.54</v>
      </c>
      <c r="GD21" s="56">
        <v>1.18</v>
      </c>
      <c r="GE21" s="56">
        <v>67.760000000000005</v>
      </c>
      <c r="GF21" s="56">
        <v>0</v>
      </c>
      <c r="GG21" s="56">
        <v>5.1619600000000002E-2</v>
      </c>
      <c r="GH21" s="56">
        <v>1.61297E-2</v>
      </c>
      <c r="GI21" s="56">
        <v>0</v>
      </c>
      <c r="GJ21" s="56">
        <v>0</v>
      </c>
      <c r="GK21" s="56">
        <v>0</v>
      </c>
      <c r="GL21" s="56">
        <v>0</v>
      </c>
      <c r="GM21" s="56">
        <v>9.1244199999999998E-2</v>
      </c>
      <c r="GN21" s="56">
        <v>0.140927</v>
      </c>
      <c r="GO21" s="56">
        <v>0.30218800000000001</v>
      </c>
      <c r="GP21" s="56">
        <v>1.3338300000000001E-2</v>
      </c>
      <c r="GQ21" s="56">
        <v>0.61544600000000005</v>
      </c>
      <c r="GR21" s="56">
        <v>593.28099999999995</v>
      </c>
      <c r="GS21" s="56">
        <v>193.13499999999999</v>
      </c>
      <c r="GT21" s="56">
        <v>141.255</v>
      </c>
      <c r="GU21" s="56">
        <v>0</v>
      </c>
      <c r="GV21" s="56">
        <v>0</v>
      </c>
      <c r="GW21" s="56">
        <v>2615</v>
      </c>
      <c r="GX21" s="56">
        <v>989.00099999999998</v>
      </c>
      <c r="GY21" s="56">
        <v>3267.2</v>
      </c>
      <c r="GZ21" s="56">
        <v>327.5</v>
      </c>
      <c r="HA21" s="56">
        <v>8126.37</v>
      </c>
      <c r="HB21" s="56">
        <v>493.75299999999999</v>
      </c>
      <c r="HC21" s="56">
        <v>0</v>
      </c>
      <c r="HD21" s="56">
        <v>0</v>
      </c>
      <c r="HE21" s="56">
        <v>0</v>
      </c>
      <c r="HF21" s="56">
        <v>183.536</v>
      </c>
      <c r="HG21" s="56">
        <v>0</v>
      </c>
      <c r="HH21" s="56">
        <v>73.400000000000006</v>
      </c>
      <c r="HI21" s="56">
        <v>0</v>
      </c>
      <c r="HJ21" s="56">
        <v>0</v>
      </c>
      <c r="HK21" s="56">
        <v>750.68799999999999</v>
      </c>
      <c r="HL21" s="56">
        <v>0</v>
      </c>
      <c r="HM21" s="56">
        <v>0</v>
      </c>
      <c r="HN21" s="56">
        <v>0</v>
      </c>
      <c r="HO21" s="56">
        <v>0</v>
      </c>
      <c r="HP21" s="56">
        <v>0</v>
      </c>
      <c r="HQ21" s="56">
        <v>0</v>
      </c>
      <c r="HR21" s="56">
        <v>0</v>
      </c>
      <c r="HS21" s="56">
        <v>0</v>
      </c>
      <c r="HT21" s="56">
        <v>0</v>
      </c>
      <c r="HU21" s="56">
        <v>0</v>
      </c>
      <c r="HV21" s="56">
        <v>37.85</v>
      </c>
      <c r="HW21" s="56">
        <v>7.84</v>
      </c>
      <c r="HX21" s="56">
        <v>1.1499999999999999</v>
      </c>
      <c r="HY21" s="56">
        <v>0</v>
      </c>
      <c r="HZ21" s="56">
        <v>11.29</v>
      </c>
      <c r="IA21" s="56">
        <v>22.19</v>
      </c>
      <c r="IB21" s="56">
        <v>12.57</v>
      </c>
      <c r="IC21" s="56">
        <v>27.1</v>
      </c>
      <c r="ID21" s="56">
        <v>2.41</v>
      </c>
      <c r="IE21" s="56">
        <v>122.4</v>
      </c>
      <c r="IF21" s="56">
        <v>0</v>
      </c>
      <c r="IG21" s="56">
        <v>0.37593900000000002</v>
      </c>
      <c r="IH21" s="56">
        <v>1.61297E-2</v>
      </c>
      <c r="II21" s="56">
        <v>0</v>
      </c>
      <c r="IJ21" s="56">
        <v>0</v>
      </c>
      <c r="IK21" s="56">
        <v>0.41129599999999999</v>
      </c>
      <c r="IL21" s="56">
        <v>0.118258</v>
      </c>
      <c r="IM21" s="56">
        <v>0.43522</v>
      </c>
      <c r="IN21" s="56">
        <v>4.56421E-3</v>
      </c>
      <c r="IO21" s="56">
        <v>1.36141</v>
      </c>
      <c r="IP21" s="56">
        <v>49.1</v>
      </c>
      <c r="IQ21" s="56">
        <v>0</v>
      </c>
      <c r="IR21" s="56">
        <v>49.1</v>
      </c>
      <c r="IS21" s="56">
        <v>0</v>
      </c>
      <c r="IT21" s="56">
        <v>0</v>
      </c>
      <c r="IU21" s="56">
        <v>4.38</v>
      </c>
      <c r="IV21" s="56">
        <v>26.26</v>
      </c>
      <c r="IW21" s="56">
        <v>4.38</v>
      </c>
      <c r="IX21" s="56">
        <v>26.26</v>
      </c>
      <c r="IY21" s="56">
        <v>4.38</v>
      </c>
      <c r="IZ21" s="56">
        <v>26.26</v>
      </c>
      <c r="JA21" s="56">
        <v>13.09</v>
      </c>
      <c r="JB21" s="56">
        <v>45.04</v>
      </c>
      <c r="JC21" s="56">
        <v>1</v>
      </c>
      <c r="JD21" s="56"/>
      <c r="JE21" s="56"/>
      <c r="JF21" s="56"/>
      <c r="JG21" s="56"/>
      <c r="JH21" s="56"/>
      <c r="JI21" s="56"/>
      <c r="JJ21" s="56"/>
      <c r="JK21" s="56"/>
      <c r="JL21" s="56"/>
      <c r="JM21" s="56"/>
      <c r="JN21" s="56"/>
      <c r="JO21" s="56"/>
    </row>
    <row r="22" spans="1:275" x14ac:dyDescent="0.25">
      <c r="A22" s="58">
        <v>43069.352442129632</v>
      </c>
      <c r="B22" s="56" t="s">
        <v>350</v>
      </c>
      <c r="C22" s="56" t="s">
        <v>591</v>
      </c>
      <c r="D22" s="56">
        <v>3</v>
      </c>
      <c r="E22" s="56">
        <v>1</v>
      </c>
      <c r="F22" s="56">
        <v>2700</v>
      </c>
      <c r="G22" s="56" t="s">
        <v>104</v>
      </c>
      <c r="H22" s="56" t="s">
        <v>105</v>
      </c>
      <c r="I22" s="56">
        <v>0</v>
      </c>
      <c r="J22" s="56">
        <v>47.5</v>
      </c>
      <c r="K22" s="56">
        <v>127.309</v>
      </c>
      <c r="L22" s="56">
        <v>1.9234599999999999</v>
      </c>
      <c r="M22" s="56">
        <v>141.255</v>
      </c>
      <c r="N22" s="56">
        <v>0</v>
      </c>
      <c r="O22" s="56">
        <v>0</v>
      </c>
      <c r="P22" s="56">
        <v>0</v>
      </c>
      <c r="Q22" s="56">
        <v>0</v>
      </c>
      <c r="R22" s="56">
        <v>615.745</v>
      </c>
      <c r="S22" s="56">
        <v>1009.47</v>
      </c>
      <c r="T22" s="56">
        <v>2371.31</v>
      </c>
      <c r="U22" s="56">
        <v>151.51499999999999</v>
      </c>
      <c r="V22" s="56">
        <v>4418.5200000000004</v>
      </c>
      <c r="W22" s="56">
        <v>144.53899999999999</v>
      </c>
      <c r="X22" s="56">
        <v>0</v>
      </c>
      <c r="Y22" s="56">
        <v>0</v>
      </c>
      <c r="Z22" s="56">
        <v>0</v>
      </c>
      <c r="AA22" s="56">
        <v>129.96899999999999</v>
      </c>
      <c r="AB22" s="56">
        <v>0</v>
      </c>
      <c r="AC22" s="56">
        <v>45.121000000000002</v>
      </c>
      <c r="AD22" s="56">
        <v>0</v>
      </c>
      <c r="AE22" s="56">
        <v>0</v>
      </c>
      <c r="AF22" s="56">
        <v>319.62900000000002</v>
      </c>
      <c r="AG22" s="56">
        <v>0</v>
      </c>
      <c r="AH22" s="56">
        <v>0</v>
      </c>
      <c r="AI22" s="56">
        <v>0</v>
      </c>
      <c r="AJ22" s="56">
        <v>0</v>
      </c>
      <c r="AK22" s="56">
        <v>0</v>
      </c>
      <c r="AL22" s="56">
        <v>0</v>
      </c>
      <c r="AM22" s="56">
        <v>0</v>
      </c>
      <c r="AN22" s="56">
        <v>0</v>
      </c>
      <c r="AO22" s="56">
        <v>0</v>
      </c>
      <c r="AP22" s="56">
        <v>0</v>
      </c>
      <c r="AQ22" s="56">
        <v>10.98</v>
      </c>
      <c r="AR22" s="56">
        <v>0.1</v>
      </c>
      <c r="AS22" s="56">
        <v>1.1499999999999999</v>
      </c>
      <c r="AT22" s="56">
        <v>0</v>
      </c>
      <c r="AU22" s="56">
        <v>7.98</v>
      </c>
      <c r="AV22" s="56">
        <v>0</v>
      </c>
      <c r="AW22" s="56">
        <v>0</v>
      </c>
      <c r="AX22" s="56">
        <v>5.13</v>
      </c>
      <c r="AY22" s="56">
        <v>11.11</v>
      </c>
      <c r="AZ22" s="56">
        <v>19.5</v>
      </c>
      <c r="BA22" s="56">
        <v>1.17</v>
      </c>
      <c r="BB22" s="56">
        <v>57.12</v>
      </c>
      <c r="BC22" s="56">
        <v>20.21</v>
      </c>
      <c r="BD22" s="56">
        <v>0</v>
      </c>
      <c r="BE22" s="56">
        <v>8.8644799999999992E-3</v>
      </c>
      <c r="BF22" s="56">
        <v>1.61297E-2</v>
      </c>
      <c r="BG22" s="56">
        <v>0</v>
      </c>
      <c r="BH22" s="56">
        <v>0</v>
      </c>
      <c r="BI22" s="56">
        <v>0</v>
      </c>
      <c r="BJ22" s="56">
        <v>0</v>
      </c>
      <c r="BK22" s="56">
        <v>9.1244199999999998E-2</v>
      </c>
      <c r="BL22" s="56">
        <v>0.13575999999999999</v>
      </c>
      <c r="BM22" s="56">
        <v>0.30218800000000001</v>
      </c>
      <c r="BN22" s="56">
        <v>1.3338300000000001E-2</v>
      </c>
      <c r="BO22" s="56">
        <v>0.56752400000000003</v>
      </c>
      <c r="BP22" s="56">
        <v>2.4994200000000001E-2</v>
      </c>
      <c r="BQ22" s="56">
        <v>127.309</v>
      </c>
      <c r="BR22" s="56">
        <v>1.9234599999999999</v>
      </c>
      <c r="BS22" s="56">
        <v>141.255</v>
      </c>
      <c r="BT22" s="56">
        <v>0</v>
      </c>
      <c r="BU22" s="56">
        <v>0</v>
      </c>
      <c r="BV22" s="56">
        <v>615.745</v>
      </c>
      <c r="BW22" s="56">
        <v>1009.47</v>
      </c>
      <c r="BX22" s="56">
        <v>2371.31</v>
      </c>
      <c r="BY22" s="56">
        <v>151.51499999999999</v>
      </c>
      <c r="BZ22" s="56">
        <v>4418.5200000000004</v>
      </c>
      <c r="CA22" s="56">
        <v>144.54</v>
      </c>
      <c r="CB22" s="56">
        <v>0</v>
      </c>
      <c r="CC22" s="56">
        <v>0</v>
      </c>
      <c r="CD22" s="56">
        <v>0</v>
      </c>
      <c r="CE22" s="56">
        <v>129.96899999999999</v>
      </c>
      <c r="CF22" s="56">
        <v>0</v>
      </c>
      <c r="CG22" s="56">
        <v>45.121000000000002</v>
      </c>
      <c r="CH22" s="56">
        <v>0</v>
      </c>
      <c r="CI22" s="56">
        <v>0</v>
      </c>
      <c r="CJ22" s="56">
        <v>319.62900000000002</v>
      </c>
      <c r="CK22" s="56">
        <v>0</v>
      </c>
      <c r="CL22" s="56">
        <v>0</v>
      </c>
      <c r="CM22" s="56">
        <v>0</v>
      </c>
      <c r="CN22" s="56">
        <v>0</v>
      </c>
      <c r="CO22" s="56">
        <v>0</v>
      </c>
      <c r="CP22" s="56">
        <v>0</v>
      </c>
      <c r="CQ22" s="56">
        <v>0</v>
      </c>
      <c r="CR22" s="56">
        <v>0</v>
      </c>
      <c r="CS22" s="56">
        <v>0</v>
      </c>
      <c r="CT22" s="56">
        <v>0</v>
      </c>
      <c r="CU22" s="56">
        <v>10.98</v>
      </c>
      <c r="CV22" s="56">
        <v>0.1</v>
      </c>
      <c r="CW22" s="56">
        <v>1.1499999999999999</v>
      </c>
      <c r="CX22" s="56">
        <v>0</v>
      </c>
      <c r="CY22" s="56">
        <v>7.98</v>
      </c>
      <c r="CZ22" s="56">
        <v>5.13</v>
      </c>
      <c r="DA22" s="56">
        <v>11.11</v>
      </c>
      <c r="DB22" s="56">
        <v>19.5</v>
      </c>
      <c r="DC22" s="56">
        <v>1.17</v>
      </c>
      <c r="DD22" s="56">
        <v>57.12</v>
      </c>
      <c r="DE22" s="56">
        <v>20.21</v>
      </c>
      <c r="DF22" s="56">
        <v>0</v>
      </c>
      <c r="DG22" s="56">
        <v>8.8644799999999992E-3</v>
      </c>
      <c r="DH22" s="56">
        <v>1.61297E-2</v>
      </c>
      <c r="DI22" s="56">
        <v>0</v>
      </c>
      <c r="DJ22" s="56">
        <v>0</v>
      </c>
      <c r="DK22" s="56">
        <v>9.1244199999999998E-2</v>
      </c>
      <c r="DL22" s="56">
        <v>0.13575999999999999</v>
      </c>
      <c r="DM22" s="56">
        <v>0.30218800000000001</v>
      </c>
      <c r="DN22" s="56">
        <v>1.3338300000000001E-2</v>
      </c>
      <c r="DO22" s="56">
        <v>0.56752400000000003</v>
      </c>
      <c r="DP22" s="56">
        <v>2.4994200000000001E-2</v>
      </c>
      <c r="DQ22" s="56" t="s">
        <v>925</v>
      </c>
      <c r="DR22" s="56" t="s">
        <v>875</v>
      </c>
      <c r="DS22" s="56" t="s">
        <v>22</v>
      </c>
      <c r="DT22" s="59">
        <v>-7.5611400000000002E-10</v>
      </c>
      <c r="DU22" s="59">
        <v>-7.5611400000000002E-10</v>
      </c>
      <c r="DV22" s="56">
        <v>0</v>
      </c>
      <c r="DW22" s="56">
        <v>0</v>
      </c>
      <c r="DX22" s="56"/>
      <c r="DY22" s="56"/>
      <c r="DZ22" s="56"/>
      <c r="EA22" s="56"/>
      <c r="EB22" s="56"/>
      <c r="EC22" s="56"/>
      <c r="ED22" s="56"/>
      <c r="EE22" s="56"/>
      <c r="EF22" s="56"/>
      <c r="EG22" s="56"/>
      <c r="EH22" s="56"/>
      <c r="EI22" s="56"/>
      <c r="EJ22" s="56"/>
      <c r="EK22" s="56"/>
      <c r="EL22" s="56"/>
      <c r="EM22" s="56"/>
      <c r="EN22" s="56">
        <v>127.309</v>
      </c>
      <c r="EO22" s="56">
        <v>1.9234599999999999</v>
      </c>
      <c r="EP22" s="56">
        <v>141.255</v>
      </c>
      <c r="EQ22" s="56">
        <v>0</v>
      </c>
      <c r="ER22" s="56">
        <v>0</v>
      </c>
      <c r="ES22" s="56">
        <v>0</v>
      </c>
      <c r="ET22" s="56">
        <v>0</v>
      </c>
      <c r="EU22" s="56">
        <v>615.745</v>
      </c>
      <c r="EV22" s="56">
        <v>1009.47</v>
      </c>
      <c r="EW22" s="56">
        <v>2371.31</v>
      </c>
      <c r="EX22" s="56">
        <v>151.51499999999999</v>
      </c>
      <c r="EY22" s="56">
        <v>4418.5200000000004</v>
      </c>
      <c r="EZ22" s="56">
        <v>144.53899999999999</v>
      </c>
      <c r="FA22" s="56">
        <v>0</v>
      </c>
      <c r="FB22" s="56">
        <v>0</v>
      </c>
      <c r="FC22" s="56">
        <v>0</v>
      </c>
      <c r="FD22" s="56">
        <v>129.96899999999999</v>
      </c>
      <c r="FE22" s="56">
        <v>0</v>
      </c>
      <c r="FF22" s="56">
        <v>45.121000000000002</v>
      </c>
      <c r="FG22" s="56">
        <v>0</v>
      </c>
      <c r="FH22" s="56">
        <v>0</v>
      </c>
      <c r="FI22" s="56">
        <v>319.62900000000002</v>
      </c>
      <c r="FJ22" s="56">
        <v>0</v>
      </c>
      <c r="FK22" s="56">
        <v>0</v>
      </c>
      <c r="FL22" s="56">
        <v>0</v>
      </c>
      <c r="FM22" s="56">
        <v>0</v>
      </c>
      <c r="FN22" s="56">
        <v>0</v>
      </c>
      <c r="FO22" s="56">
        <v>0</v>
      </c>
      <c r="FP22" s="56">
        <v>0</v>
      </c>
      <c r="FQ22" s="56">
        <v>0</v>
      </c>
      <c r="FR22" s="56">
        <v>0</v>
      </c>
      <c r="FS22" s="56">
        <v>0</v>
      </c>
      <c r="FT22" s="56">
        <v>10.98</v>
      </c>
      <c r="FU22" s="56">
        <v>0.1</v>
      </c>
      <c r="FV22" s="56">
        <v>1.1499999999999999</v>
      </c>
      <c r="FW22" s="56">
        <v>0</v>
      </c>
      <c r="FX22" s="56">
        <v>7.98</v>
      </c>
      <c r="FY22" s="56">
        <v>0</v>
      </c>
      <c r="FZ22" s="56">
        <v>0</v>
      </c>
      <c r="GA22" s="56">
        <v>5.13</v>
      </c>
      <c r="GB22" s="56">
        <v>11.11</v>
      </c>
      <c r="GC22" s="56">
        <v>19.5</v>
      </c>
      <c r="GD22" s="56">
        <v>1.17</v>
      </c>
      <c r="GE22" s="56">
        <v>57.12</v>
      </c>
      <c r="GF22" s="56">
        <v>0</v>
      </c>
      <c r="GG22" s="56">
        <v>8.8644799999999992E-3</v>
      </c>
      <c r="GH22" s="56">
        <v>1.61297E-2</v>
      </c>
      <c r="GI22" s="56">
        <v>0</v>
      </c>
      <c r="GJ22" s="56">
        <v>0</v>
      </c>
      <c r="GK22" s="56">
        <v>0</v>
      </c>
      <c r="GL22" s="56">
        <v>0</v>
      </c>
      <c r="GM22" s="56">
        <v>9.1244199999999998E-2</v>
      </c>
      <c r="GN22" s="56">
        <v>0.13575999999999999</v>
      </c>
      <c r="GO22" s="56">
        <v>0.30218800000000001</v>
      </c>
      <c r="GP22" s="56">
        <v>1.3338300000000001E-2</v>
      </c>
      <c r="GQ22" s="56">
        <v>0.56752400000000003</v>
      </c>
      <c r="GR22" s="56">
        <v>491.92200000000003</v>
      </c>
      <c r="GS22" s="56">
        <v>0</v>
      </c>
      <c r="GT22" s="56">
        <v>141.255</v>
      </c>
      <c r="GU22" s="56">
        <v>0</v>
      </c>
      <c r="GV22" s="56">
        <v>0</v>
      </c>
      <c r="GW22" s="56">
        <v>2615</v>
      </c>
      <c r="GX22" s="56">
        <v>989.00099999999998</v>
      </c>
      <c r="GY22" s="56">
        <v>3267.2</v>
      </c>
      <c r="GZ22" s="56">
        <v>327.5</v>
      </c>
      <c r="HA22" s="56">
        <v>7831.88</v>
      </c>
      <c r="HB22" s="56">
        <v>409.375</v>
      </c>
      <c r="HC22" s="56">
        <v>0</v>
      </c>
      <c r="HD22" s="56">
        <v>0</v>
      </c>
      <c r="HE22" s="56">
        <v>0</v>
      </c>
      <c r="HF22" s="56">
        <v>184.16300000000001</v>
      </c>
      <c r="HG22" s="56">
        <v>0</v>
      </c>
      <c r="HH22" s="56">
        <v>73.400000000000006</v>
      </c>
      <c r="HI22" s="56">
        <v>0</v>
      </c>
      <c r="HJ22" s="56">
        <v>0</v>
      </c>
      <c r="HK22" s="56">
        <v>666.93799999999999</v>
      </c>
      <c r="HL22" s="56">
        <v>0</v>
      </c>
      <c r="HM22" s="56">
        <v>0</v>
      </c>
      <c r="HN22" s="56">
        <v>0</v>
      </c>
      <c r="HO22" s="56">
        <v>0</v>
      </c>
      <c r="HP22" s="56">
        <v>0</v>
      </c>
      <c r="HQ22" s="56">
        <v>0</v>
      </c>
      <c r="HR22" s="56">
        <v>0</v>
      </c>
      <c r="HS22" s="56">
        <v>0</v>
      </c>
      <c r="HT22" s="56">
        <v>0</v>
      </c>
      <c r="HU22" s="56">
        <v>0</v>
      </c>
      <c r="HV22" s="56">
        <v>31.31</v>
      </c>
      <c r="HW22" s="56">
        <v>0</v>
      </c>
      <c r="HX22" s="56">
        <v>1.1499999999999999</v>
      </c>
      <c r="HY22" s="56">
        <v>0</v>
      </c>
      <c r="HZ22" s="56">
        <v>11.3</v>
      </c>
      <c r="IA22" s="56">
        <v>22</v>
      </c>
      <c r="IB22" s="56">
        <v>12.56</v>
      </c>
      <c r="IC22" s="56">
        <v>27</v>
      </c>
      <c r="ID22" s="56">
        <v>2.38</v>
      </c>
      <c r="IE22" s="56">
        <v>107.7</v>
      </c>
      <c r="IF22" s="56">
        <v>0</v>
      </c>
      <c r="IG22" s="56">
        <v>0</v>
      </c>
      <c r="IH22" s="56">
        <v>1.61297E-2</v>
      </c>
      <c r="II22" s="56">
        <v>0</v>
      </c>
      <c r="IJ22" s="56">
        <v>0</v>
      </c>
      <c r="IK22" s="56">
        <v>0.41129599999999999</v>
      </c>
      <c r="IL22" s="56">
        <v>0.118258</v>
      </c>
      <c r="IM22" s="56">
        <v>0.43522</v>
      </c>
      <c r="IN22" s="56">
        <v>4.56421E-3</v>
      </c>
      <c r="IO22" s="56">
        <v>0.98546800000000001</v>
      </c>
      <c r="IP22" s="56">
        <v>47.5</v>
      </c>
      <c r="IQ22" s="56">
        <v>0</v>
      </c>
      <c r="IR22" s="56">
        <v>47.5</v>
      </c>
      <c r="IS22" s="56">
        <v>0</v>
      </c>
      <c r="IT22" s="56">
        <v>0</v>
      </c>
      <c r="IU22" s="56">
        <v>2.16</v>
      </c>
      <c r="IV22" s="56">
        <v>18.05</v>
      </c>
      <c r="IW22" s="56">
        <v>2.16</v>
      </c>
      <c r="IX22" s="56">
        <v>18.05</v>
      </c>
      <c r="IY22" s="56">
        <v>2.16</v>
      </c>
      <c r="IZ22" s="56">
        <v>18.05</v>
      </c>
      <c r="JA22" s="56">
        <v>4.54</v>
      </c>
      <c r="JB22" s="56">
        <v>39.22</v>
      </c>
      <c r="JC22" s="56">
        <v>1</v>
      </c>
      <c r="JD22" s="56"/>
      <c r="JE22" s="56"/>
      <c r="JF22" s="56"/>
      <c r="JG22" s="56"/>
      <c r="JH22" s="56"/>
      <c r="JI22" s="56"/>
      <c r="JJ22" s="56"/>
      <c r="JK22" s="56"/>
      <c r="JL22" s="56"/>
      <c r="JM22" s="56"/>
      <c r="JN22" s="56"/>
      <c r="JO22" s="56"/>
    </row>
    <row r="23" spans="1:275" x14ac:dyDescent="0.25">
      <c r="A23" s="58">
        <v>43069.352442129632</v>
      </c>
      <c r="B23" s="56" t="s">
        <v>351</v>
      </c>
      <c r="C23" s="56" t="s">
        <v>592</v>
      </c>
      <c r="D23" s="56">
        <v>4</v>
      </c>
      <c r="E23" s="56">
        <v>1</v>
      </c>
      <c r="F23" s="56">
        <v>2700</v>
      </c>
      <c r="G23" s="56" t="s">
        <v>104</v>
      </c>
      <c r="H23" s="56" t="s">
        <v>105</v>
      </c>
      <c r="I23" s="56">
        <v>0</v>
      </c>
      <c r="J23" s="56">
        <v>47.6</v>
      </c>
      <c r="K23" s="56">
        <v>169.87</v>
      </c>
      <c r="L23" s="56">
        <v>71.321700000000007</v>
      </c>
      <c r="M23" s="56">
        <v>141.255</v>
      </c>
      <c r="N23" s="56">
        <v>0</v>
      </c>
      <c r="O23" s="56">
        <v>0</v>
      </c>
      <c r="P23" s="56">
        <v>0</v>
      </c>
      <c r="Q23" s="56">
        <v>0</v>
      </c>
      <c r="R23" s="56">
        <v>615.745</v>
      </c>
      <c r="S23" s="56">
        <v>1030.26</v>
      </c>
      <c r="T23" s="56">
        <v>2371.31</v>
      </c>
      <c r="U23" s="56">
        <v>151.51499999999999</v>
      </c>
      <c r="V23" s="56">
        <v>4551.2700000000004</v>
      </c>
      <c r="W23" s="56">
        <v>192.87200000000001</v>
      </c>
      <c r="X23" s="56">
        <v>0</v>
      </c>
      <c r="Y23" s="56">
        <v>0</v>
      </c>
      <c r="Z23" s="56">
        <v>0</v>
      </c>
      <c r="AA23" s="56">
        <v>123.75</v>
      </c>
      <c r="AB23" s="56">
        <v>0</v>
      </c>
      <c r="AC23" s="56">
        <v>45.121000000000002</v>
      </c>
      <c r="AD23" s="56">
        <v>0</v>
      </c>
      <c r="AE23" s="56">
        <v>0</v>
      </c>
      <c r="AF23" s="56">
        <v>361.74299999999999</v>
      </c>
      <c r="AG23" s="56">
        <v>0</v>
      </c>
      <c r="AH23" s="56">
        <v>0</v>
      </c>
      <c r="AI23" s="56">
        <v>0</v>
      </c>
      <c r="AJ23" s="56">
        <v>0</v>
      </c>
      <c r="AK23" s="56">
        <v>0</v>
      </c>
      <c r="AL23" s="56">
        <v>0</v>
      </c>
      <c r="AM23" s="56">
        <v>0</v>
      </c>
      <c r="AN23" s="56">
        <v>0</v>
      </c>
      <c r="AO23" s="56">
        <v>0</v>
      </c>
      <c r="AP23" s="56">
        <v>0</v>
      </c>
      <c r="AQ23" s="56">
        <v>14.5</v>
      </c>
      <c r="AR23" s="56">
        <v>2.89</v>
      </c>
      <c r="AS23" s="56">
        <v>1.1499999999999999</v>
      </c>
      <c r="AT23" s="56">
        <v>0</v>
      </c>
      <c r="AU23" s="56">
        <v>7.62</v>
      </c>
      <c r="AV23" s="56">
        <v>0</v>
      </c>
      <c r="AW23" s="56">
        <v>0</v>
      </c>
      <c r="AX23" s="56">
        <v>5.17</v>
      </c>
      <c r="AY23" s="56">
        <v>11.39</v>
      </c>
      <c r="AZ23" s="56">
        <v>19.55</v>
      </c>
      <c r="BA23" s="56">
        <v>1.18</v>
      </c>
      <c r="BB23" s="56">
        <v>63.45</v>
      </c>
      <c r="BC23" s="56">
        <v>26.16</v>
      </c>
      <c r="BD23" s="56">
        <v>0</v>
      </c>
      <c r="BE23" s="56">
        <v>0.34003800000000001</v>
      </c>
      <c r="BF23" s="56">
        <v>1.61297E-2</v>
      </c>
      <c r="BG23" s="56">
        <v>0</v>
      </c>
      <c r="BH23" s="56">
        <v>0</v>
      </c>
      <c r="BI23" s="56">
        <v>0</v>
      </c>
      <c r="BJ23" s="56">
        <v>0</v>
      </c>
      <c r="BK23" s="56">
        <v>9.1244199999999998E-2</v>
      </c>
      <c r="BL23" s="56">
        <v>0.1447</v>
      </c>
      <c r="BM23" s="56">
        <v>0.30218800000000001</v>
      </c>
      <c r="BN23" s="56">
        <v>1.3338300000000001E-2</v>
      </c>
      <c r="BO23" s="56">
        <v>0.90763700000000003</v>
      </c>
      <c r="BP23" s="56">
        <v>0.35616700000000001</v>
      </c>
      <c r="BQ23" s="56">
        <v>169.87</v>
      </c>
      <c r="BR23" s="56">
        <v>71.321700000000007</v>
      </c>
      <c r="BS23" s="56">
        <v>141.255</v>
      </c>
      <c r="BT23" s="56">
        <v>0</v>
      </c>
      <c r="BU23" s="56">
        <v>0</v>
      </c>
      <c r="BV23" s="56">
        <v>615.745</v>
      </c>
      <c r="BW23" s="56">
        <v>1030.26</v>
      </c>
      <c r="BX23" s="56">
        <v>2371.31</v>
      </c>
      <c r="BY23" s="56">
        <v>151.51499999999999</v>
      </c>
      <c r="BZ23" s="56">
        <v>4551.2700000000004</v>
      </c>
      <c r="CA23" s="56">
        <v>192.87200000000001</v>
      </c>
      <c r="CB23" s="56">
        <v>0</v>
      </c>
      <c r="CC23" s="56">
        <v>0</v>
      </c>
      <c r="CD23" s="56">
        <v>0</v>
      </c>
      <c r="CE23" s="56">
        <v>123.75</v>
      </c>
      <c r="CF23" s="56">
        <v>0</v>
      </c>
      <c r="CG23" s="56">
        <v>45.121000000000002</v>
      </c>
      <c r="CH23" s="56">
        <v>0</v>
      </c>
      <c r="CI23" s="56">
        <v>0</v>
      </c>
      <c r="CJ23" s="56">
        <v>361.74299999999999</v>
      </c>
      <c r="CK23" s="56">
        <v>0</v>
      </c>
      <c r="CL23" s="56">
        <v>0</v>
      </c>
      <c r="CM23" s="56">
        <v>0</v>
      </c>
      <c r="CN23" s="56">
        <v>0</v>
      </c>
      <c r="CO23" s="56">
        <v>0</v>
      </c>
      <c r="CP23" s="56">
        <v>0</v>
      </c>
      <c r="CQ23" s="56">
        <v>0</v>
      </c>
      <c r="CR23" s="56">
        <v>0</v>
      </c>
      <c r="CS23" s="56">
        <v>0</v>
      </c>
      <c r="CT23" s="56">
        <v>0</v>
      </c>
      <c r="CU23" s="56">
        <v>14.5</v>
      </c>
      <c r="CV23" s="56">
        <v>2.89</v>
      </c>
      <c r="CW23" s="56">
        <v>1.1499999999999999</v>
      </c>
      <c r="CX23" s="56">
        <v>0</v>
      </c>
      <c r="CY23" s="56">
        <v>7.62</v>
      </c>
      <c r="CZ23" s="56">
        <v>5.17</v>
      </c>
      <c r="DA23" s="56">
        <v>11.39</v>
      </c>
      <c r="DB23" s="56">
        <v>19.55</v>
      </c>
      <c r="DC23" s="56">
        <v>1.18</v>
      </c>
      <c r="DD23" s="56">
        <v>63.45</v>
      </c>
      <c r="DE23" s="56">
        <v>26.16</v>
      </c>
      <c r="DF23" s="56">
        <v>0</v>
      </c>
      <c r="DG23" s="56">
        <v>0.34003800000000001</v>
      </c>
      <c r="DH23" s="56">
        <v>1.61297E-2</v>
      </c>
      <c r="DI23" s="56">
        <v>0</v>
      </c>
      <c r="DJ23" s="56">
        <v>0</v>
      </c>
      <c r="DK23" s="56">
        <v>9.1244199999999998E-2</v>
      </c>
      <c r="DL23" s="56">
        <v>0.1447</v>
      </c>
      <c r="DM23" s="56">
        <v>0.30218800000000001</v>
      </c>
      <c r="DN23" s="56">
        <v>1.3338300000000001E-2</v>
      </c>
      <c r="DO23" s="56">
        <v>0.90763700000000003</v>
      </c>
      <c r="DP23" s="56">
        <v>0.35616700000000001</v>
      </c>
      <c r="DQ23" s="56" t="s">
        <v>925</v>
      </c>
      <c r="DR23" s="56" t="s">
        <v>875</v>
      </c>
      <c r="DS23" s="56" t="s">
        <v>22</v>
      </c>
      <c r="DT23" s="56">
        <v>0</v>
      </c>
      <c r="DU23" s="56">
        <v>0</v>
      </c>
      <c r="DV23" s="56">
        <v>0</v>
      </c>
      <c r="DW23" s="56">
        <v>0</v>
      </c>
      <c r="DX23" s="56"/>
      <c r="DY23" s="56"/>
      <c r="DZ23" s="56"/>
      <c r="EA23" s="56"/>
      <c r="EB23" s="56"/>
      <c r="EC23" s="56"/>
      <c r="ED23" s="56"/>
      <c r="EE23" s="56"/>
      <c r="EF23" s="56"/>
      <c r="EG23" s="56"/>
      <c r="EH23" s="56"/>
      <c r="EI23" s="56"/>
      <c r="EJ23" s="56"/>
      <c r="EK23" s="56"/>
      <c r="EL23" s="56"/>
      <c r="EM23" s="56"/>
      <c r="EN23" s="56">
        <v>169.87</v>
      </c>
      <c r="EO23" s="56">
        <v>71.321700000000007</v>
      </c>
      <c r="EP23" s="56">
        <v>141.255</v>
      </c>
      <c r="EQ23" s="56">
        <v>0</v>
      </c>
      <c r="ER23" s="56">
        <v>0</v>
      </c>
      <c r="ES23" s="56">
        <v>0</v>
      </c>
      <c r="ET23" s="56">
        <v>0</v>
      </c>
      <c r="EU23" s="56">
        <v>615.745</v>
      </c>
      <c r="EV23" s="56">
        <v>1030.26</v>
      </c>
      <c r="EW23" s="56">
        <v>2371.31</v>
      </c>
      <c r="EX23" s="56">
        <v>151.51499999999999</v>
      </c>
      <c r="EY23" s="56">
        <v>4551.2700000000004</v>
      </c>
      <c r="EZ23" s="56">
        <v>192.87200000000001</v>
      </c>
      <c r="FA23" s="56">
        <v>0</v>
      </c>
      <c r="FB23" s="56">
        <v>0</v>
      </c>
      <c r="FC23" s="56">
        <v>0</v>
      </c>
      <c r="FD23" s="56">
        <v>123.75</v>
      </c>
      <c r="FE23" s="56">
        <v>0</v>
      </c>
      <c r="FF23" s="56">
        <v>45.121000000000002</v>
      </c>
      <c r="FG23" s="56">
        <v>0</v>
      </c>
      <c r="FH23" s="56">
        <v>0</v>
      </c>
      <c r="FI23" s="56">
        <v>361.74299999999999</v>
      </c>
      <c r="FJ23" s="56">
        <v>0</v>
      </c>
      <c r="FK23" s="56">
        <v>0</v>
      </c>
      <c r="FL23" s="56">
        <v>0</v>
      </c>
      <c r="FM23" s="56">
        <v>0</v>
      </c>
      <c r="FN23" s="56">
        <v>0</v>
      </c>
      <c r="FO23" s="56">
        <v>0</v>
      </c>
      <c r="FP23" s="56">
        <v>0</v>
      </c>
      <c r="FQ23" s="56">
        <v>0</v>
      </c>
      <c r="FR23" s="56">
        <v>0</v>
      </c>
      <c r="FS23" s="56">
        <v>0</v>
      </c>
      <c r="FT23" s="56">
        <v>14.5</v>
      </c>
      <c r="FU23" s="56">
        <v>2.89</v>
      </c>
      <c r="FV23" s="56">
        <v>1.1499999999999999</v>
      </c>
      <c r="FW23" s="56">
        <v>0</v>
      </c>
      <c r="FX23" s="56">
        <v>7.62</v>
      </c>
      <c r="FY23" s="56">
        <v>0</v>
      </c>
      <c r="FZ23" s="56">
        <v>0</v>
      </c>
      <c r="GA23" s="56">
        <v>5.17</v>
      </c>
      <c r="GB23" s="56">
        <v>11.39</v>
      </c>
      <c r="GC23" s="56">
        <v>19.55</v>
      </c>
      <c r="GD23" s="56">
        <v>1.18</v>
      </c>
      <c r="GE23" s="56">
        <v>63.45</v>
      </c>
      <c r="GF23" s="56">
        <v>0</v>
      </c>
      <c r="GG23" s="56">
        <v>0.34003800000000001</v>
      </c>
      <c r="GH23" s="56">
        <v>1.61297E-2</v>
      </c>
      <c r="GI23" s="56">
        <v>0</v>
      </c>
      <c r="GJ23" s="56">
        <v>0</v>
      </c>
      <c r="GK23" s="56">
        <v>0</v>
      </c>
      <c r="GL23" s="56">
        <v>0</v>
      </c>
      <c r="GM23" s="56">
        <v>9.1244199999999998E-2</v>
      </c>
      <c r="GN23" s="56">
        <v>0.1447</v>
      </c>
      <c r="GO23" s="56">
        <v>0.30218800000000001</v>
      </c>
      <c r="GP23" s="56">
        <v>1.3338300000000001E-2</v>
      </c>
      <c r="GQ23" s="56">
        <v>0.90763700000000003</v>
      </c>
      <c r="GR23" s="56">
        <v>464.55</v>
      </c>
      <c r="GS23" s="56">
        <v>327.92700000000002</v>
      </c>
      <c r="GT23" s="56">
        <v>141.255</v>
      </c>
      <c r="GU23" s="56">
        <v>0</v>
      </c>
      <c r="GV23" s="56">
        <v>0</v>
      </c>
      <c r="GW23" s="56">
        <v>2615</v>
      </c>
      <c r="GX23" s="56">
        <v>989.00099999999998</v>
      </c>
      <c r="GY23" s="56">
        <v>3267.2</v>
      </c>
      <c r="GZ23" s="56">
        <v>327.5</v>
      </c>
      <c r="HA23" s="56">
        <v>8132.43</v>
      </c>
      <c r="HB23" s="56">
        <v>386.62</v>
      </c>
      <c r="HC23" s="56">
        <v>0</v>
      </c>
      <c r="HD23" s="56">
        <v>0</v>
      </c>
      <c r="HE23" s="56">
        <v>0</v>
      </c>
      <c r="HF23" s="56">
        <v>178.17599999999999</v>
      </c>
      <c r="HG23" s="56">
        <v>0</v>
      </c>
      <c r="HH23" s="56">
        <v>73.400000000000006</v>
      </c>
      <c r="HI23" s="56">
        <v>0</v>
      </c>
      <c r="HJ23" s="56">
        <v>0</v>
      </c>
      <c r="HK23" s="56">
        <v>638.19500000000005</v>
      </c>
      <c r="HL23" s="56">
        <v>0</v>
      </c>
      <c r="HM23" s="56">
        <v>0</v>
      </c>
      <c r="HN23" s="56">
        <v>0</v>
      </c>
      <c r="HO23" s="56">
        <v>0</v>
      </c>
      <c r="HP23" s="56">
        <v>0</v>
      </c>
      <c r="HQ23" s="56">
        <v>0</v>
      </c>
      <c r="HR23" s="56">
        <v>0</v>
      </c>
      <c r="HS23" s="56">
        <v>0</v>
      </c>
      <c r="HT23" s="56">
        <v>0</v>
      </c>
      <c r="HU23" s="56">
        <v>0</v>
      </c>
      <c r="HV23" s="56">
        <v>29.81</v>
      </c>
      <c r="HW23" s="56">
        <v>12.25</v>
      </c>
      <c r="HX23" s="56">
        <v>1.1499999999999999</v>
      </c>
      <c r="HY23" s="56">
        <v>0</v>
      </c>
      <c r="HZ23" s="56">
        <v>10.97</v>
      </c>
      <c r="IA23" s="56">
        <v>22.23</v>
      </c>
      <c r="IB23" s="56">
        <v>12.57</v>
      </c>
      <c r="IC23" s="56">
        <v>27.12</v>
      </c>
      <c r="ID23" s="56">
        <v>2.4</v>
      </c>
      <c r="IE23" s="56">
        <v>118.5</v>
      </c>
      <c r="IF23" s="56">
        <v>0</v>
      </c>
      <c r="IG23" s="56">
        <v>1.18876</v>
      </c>
      <c r="IH23" s="56">
        <v>1.61297E-2</v>
      </c>
      <c r="II23" s="56">
        <v>0</v>
      </c>
      <c r="IJ23" s="56">
        <v>0</v>
      </c>
      <c r="IK23" s="56">
        <v>0.41129599999999999</v>
      </c>
      <c r="IL23" s="56">
        <v>0.118258</v>
      </c>
      <c r="IM23" s="56">
        <v>0.43522</v>
      </c>
      <c r="IN23" s="56">
        <v>4.56421E-3</v>
      </c>
      <c r="IO23" s="56">
        <v>2.1742300000000001</v>
      </c>
      <c r="IP23" s="56">
        <v>47.6</v>
      </c>
      <c r="IQ23" s="56">
        <v>0</v>
      </c>
      <c r="IR23" s="56">
        <v>47.6</v>
      </c>
      <c r="IS23" s="56">
        <v>0</v>
      </c>
      <c r="IT23" s="56">
        <v>0</v>
      </c>
      <c r="IU23" s="56">
        <v>5.24</v>
      </c>
      <c r="IV23" s="56">
        <v>20.92</v>
      </c>
      <c r="IW23" s="56">
        <v>5.24</v>
      </c>
      <c r="IX23" s="56">
        <v>20.92</v>
      </c>
      <c r="IY23" s="56">
        <v>5.24</v>
      </c>
      <c r="IZ23" s="56">
        <v>20.92</v>
      </c>
      <c r="JA23" s="56">
        <v>16.600000000000001</v>
      </c>
      <c r="JB23" s="56">
        <v>37.58</v>
      </c>
      <c r="JC23" s="56">
        <v>1</v>
      </c>
      <c r="JD23" s="56"/>
      <c r="JE23" s="56"/>
      <c r="JF23" s="56"/>
      <c r="JG23" s="56"/>
      <c r="JH23" s="56"/>
      <c r="JI23" s="56"/>
      <c r="JJ23" s="56"/>
      <c r="JK23" s="56"/>
      <c r="JL23" s="56"/>
      <c r="JM23" s="56"/>
      <c r="JN23" s="56"/>
      <c r="JO23" s="56"/>
    </row>
    <row r="24" spans="1:275" x14ac:dyDescent="0.25">
      <c r="A24" s="58">
        <v>43069.352372685185</v>
      </c>
      <c r="B24" s="56" t="s">
        <v>352</v>
      </c>
      <c r="C24" s="56" t="s">
        <v>593</v>
      </c>
      <c r="D24" s="56">
        <v>5</v>
      </c>
      <c r="E24" s="56">
        <v>1</v>
      </c>
      <c r="F24" s="56">
        <v>2700</v>
      </c>
      <c r="G24" s="56" t="s">
        <v>104</v>
      </c>
      <c r="H24" s="56" t="s">
        <v>105</v>
      </c>
      <c r="I24" s="56">
        <v>0</v>
      </c>
      <c r="J24" s="56">
        <v>44.2</v>
      </c>
      <c r="K24" s="56">
        <v>100.137</v>
      </c>
      <c r="L24" s="56">
        <v>0</v>
      </c>
      <c r="M24" s="56">
        <v>141.255</v>
      </c>
      <c r="N24" s="56">
        <v>0</v>
      </c>
      <c r="O24" s="56">
        <v>0</v>
      </c>
      <c r="P24" s="56">
        <v>0</v>
      </c>
      <c r="Q24" s="56">
        <v>0</v>
      </c>
      <c r="R24" s="56">
        <v>615.745</v>
      </c>
      <c r="S24" s="56">
        <v>1010.61</v>
      </c>
      <c r="T24" s="56">
        <v>2371.31</v>
      </c>
      <c r="U24" s="56">
        <v>151.51499999999999</v>
      </c>
      <c r="V24" s="56">
        <v>4390.5600000000004</v>
      </c>
      <c r="W24" s="56">
        <v>113.703</v>
      </c>
      <c r="X24" s="56">
        <v>0</v>
      </c>
      <c r="Y24" s="56">
        <v>0</v>
      </c>
      <c r="Z24" s="56">
        <v>0</v>
      </c>
      <c r="AA24" s="56">
        <v>133.09200000000001</v>
      </c>
      <c r="AB24" s="56">
        <v>0</v>
      </c>
      <c r="AC24" s="56">
        <v>45.121000000000002</v>
      </c>
      <c r="AD24" s="56">
        <v>0</v>
      </c>
      <c r="AE24" s="56">
        <v>0</v>
      </c>
      <c r="AF24" s="56">
        <v>291.91500000000002</v>
      </c>
      <c r="AG24" s="56">
        <v>0</v>
      </c>
      <c r="AH24" s="56">
        <v>0</v>
      </c>
      <c r="AI24" s="56">
        <v>0</v>
      </c>
      <c r="AJ24" s="56">
        <v>0</v>
      </c>
      <c r="AK24" s="56">
        <v>0</v>
      </c>
      <c r="AL24" s="56">
        <v>0</v>
      </c>
      <c r="AM24" s="56">
        <v>0</v>
      </c>
      <c r="AN24" s="56">
        <v>0</v>
      </c>
      <c r="AO24" s="56">
        <v>0</v>
      </c>
      <c r="AP24" s="56">
        <v>0</v>
      </c>
      <c r="AQ24" s="56">
        <v>8.48</v>
      </c>
      <c r="AR24" s="56">
        <v>0</v>
      </c>
      <c r="AS24" s="56">
        <v>1.1499999999999999</v>
      </c>
      <c r="AT24" s="56">
        <v>0</v>
      </c>
      <c r="AU24" s="56">
        <v>8.16</v>
      </c>
      <c r="AV24" s="56">
        <v>0</v>
      </c>
      <c r="AW24" s="56">
        <v>0</v>
      </c>
      <c r="AX24" s="56">
        <v>5.08</v>
      </c>
      <c r="AY24" s="56">
        <v>11.13</v>
      </c>
      <c r="AZ24" s="56">
        <v>19.440000000000001</v>
      </c>
      <c r="BA24" s="56">
        <v>1.17</v>
      </c>
      <c r="BB24" s="56">
        <v>54.61</v>
      </c>
      <c r="BC24" s="56">
        <v>17.79</v>
      </c>
      <c r="BD24" s="56">
        <v>0</v>
      </c>
      <c r="BE24" s="56">
        <v>0</v>
      </c>
      <c r="BF24" s="56">
        <v>1.61297E-2</v>
      </c>
      <c r="BG24" s="56">
        <v>0</v>
      </c>
      <c r="BH24" s="56">
        <v>0</v>
      </c>
      <c r="BI24" s="56">
        <v>0</v>
      </c>
      <c r="BJ24" s="56">
        <v>0</v>
      </c>
      <c r="BK24" s="56">
        <v>9.1244199999999998E-2</v>
      </c>
      <c r="BL24" s="56">
        <v>0.13558300000000001</v>
      </c>
      <c r="BM24" s="56">
        <v>0.30218800000000001</v>
      </c>
      <c r="BN24" s="56">
        <v>1.3338300000000001E-2</v>
      </c>
      <c r="BO24" s="56">
        <v>0.55848299999999995</v>
      </c>
      <c r="BP24" s="56">
        <v>1.61297E-2</v>
      </c>
      <c r="BQ24" s="56">
        <v>100.137</v>
      </c>
      <c r="BR24" s="56">
        <v>0</v>
      </c>
      <c r="BS24" s="56">
        <v>141.255</v>
      </c>
      <c r="BT24" s="56">
        <v>0</v>
      </c>
      <c r="BU24" s="56">
        <v>0</v>
      </c>
      <c r="BV24" s="56">
        <v>615.745</v>
      </c>
      <c r="BW24" s="56">
        <v>1010.61</v>
      </c>
      <c r="BX24" s="56">
        <v>2371.31</v>
      </c>
      <c r="BY24" s="56">
        <v>151.51499999999999</v>
      </c>
      <c r="BZ24" s="56">
        <v>4390.5600000000004</v>
      </c>
      <c r="CA24" s="56">
        <v>113.703</v>
      </c>
      <c r="CB24" s="56">
        <v>0</v>
      </c>
      <c r="CC24" s="56">
        <v>0</v>
      </c>
      <c r="CD24" s="56">
        <v>0</v>
      </c>
      <c r="CE24" s="56">
        <v>133.09200000000001</v>
      </c>
      <c r="CF24" s="56">
        <v>0</v>
      </c>
      <c r="CG24" s="56">
        <v>45.121000000000002</v>
      </c>
      <c r="CH24" s="56">
        <v>0</v>
      </c>
      <c r="CI24" s="56">
        <v>0</v>
      </c>
      <c r="CJ24" s="56">
        <v>291.916</v>
      </c>
      <c r="CK24" s="56">
        <v>0</v>
      </c>
      <c r="CL24" s="56">
        <v>0</v>
      </c>
      <c r="CM24" s="56">
        <v>0</v>
      </c>
      <c r="CN24" s="56">
        <v>0</v>
      </c>
      <c r="CO24" s="56">
        <v>0</v>
      </c>
      <c r="CP24" s="56">
        <v>0</v>
      </c>
      <c r="CQ24" s="56">
        <v>0</v>
      </c>
      <c r="CR24" s="56">
        <v>0</v>
      </c>
      <c r="CS24" s="56">
        <v>0</v>
      </c>
      <c r="CT24" s="56">
        <v>0</v>
      </c>
      <c r="CU24" s="56">
        <v>8.48</v>
      </c>
      <c r="CV24" s="56">
        <v>0</v>
      </c>
      <c r="CW24" s="56">
        <v>1.1499999999999999</v>
      </c>
      <c r="CX24" s="56">
        <v>0</v>
      </c>
      <c r="CY24" s="56">
        <v>8.16</v>
      </c>
      <c r="CZ24" s="56">
        <v>5.08</v>
      </c>
      <c r="DA24" s="56">
        <v>11.13</v>
      </c>
      <c r="DB24" s="56">
        <v>19.440000000000001</v>
      </c>
      <c r="DC24" s="56">
        <v>1.17</v>
      </c>
      <c r="DD24" s="56">
        <v>54.61</v>
      </c>
      <c r="DE24" s="56">
        <v>17.79</v>
      </c>
      <c r="DF24" s="56">
        <v>0</v>
      </c>
      <c r="DG24" s="56">
        <v>0</v>
      </c>
      <c r="DH24" s="56">
        <v>1.61297E-2</v>
      </c>
      <c r="DI24" s="56">
        <v>0</v>
      </c>
      <c r="DJ24" s="56">
        <v>0</v>
      </c>
      <c r="DK24" s="56">
        <v>9.1244199999999998E-2</v>
      </c>
      <c r="DL24" s="56">
        <v>0.13558300000000001</v>
      </c>
      <c r="DM24" s="56">
        <v>0.30218800000000001</v>
      </c>
      <c r="DN24" s="56">
        <v>1.3338300000000001E-2</v>
      </c>
      <c r="DO24" s="56">
        <v>0.55848299999999995</v>
      </c>
      <c r="DP24" s="56">
        <v>1.61297E-2</v>
      </c>
      <c r="DQ24" s="56" t="s">
        <v>925</v>
      </c>
      <c r="DR24" s="56" t="s">
        <v>875</v>
      </c>
      <c r="DS24" s="56" t="s">
        <v>22</v>
      </c>
      <c r="DT24" s="59">
        <v>-7.18229E-9</v>
      </c>
      <c r="DU24" s="56">
        <v>0</v>
      </c>
      <c r="DV24" s="56">
        <v>0</v>
      </c>
      <c r="DW24" s="56">
        <v>0</v>
      </c>
      <c r="DX24" s="56"/>
      <c r="DY24" s="56"/>
      <c r="DZ24" s="56"/>
      <c r="EA24" s="56"/>
      <c r="EB24" s="56"/>
      <c r="EC24" s="56"/>
      <c r="ED24" s="56"/>
      <c r="EE24" s="56"/>
      <c r="EF24" s="56"/>
      <c r="EG24" s="56"/>
      <c r="EH24" s="56"/>
      <c r="EI24" s="56"/>
      <c r="EJ24" s="56"/>
      <c r="EK24" s="56"/>
      <c r="EL24" s="56"/>
      <c r="EM24" s="56"/>
      <c r="EN24" s="56">
        <v>100.137</v>
      </c>
      <c r="EO24" s="56">
        <v>0</v>
      </c>
      <c r="EP24" s="56">
        <v>141.255</v>
      </c>
      <c r="EQ24" s="56">
        <v>0</v>
      </c>
      <c r="ER24" s="56">
        <v>0</v>
      </c>
      <c r="ES24" s="56">
        <v>0</v>
      </c>
      <c r="ET24" s="56">
        <v>0</v>
      </c>
      <c r="EU24" s="56">
        <v>615.745</v>
      </c>
      <c r="EV24" s="56">
        <v>1010.61</v>
      </c>
      <c r="EW24" s="56">
        <v>2371.31</v>
      </c>
      <c r="EX24" s="56">
        <v>151.51499999999999</v>
      </c>
      <c r="EY24" s="56">
        <v>4390.5600000000004</v>
      </c>
      <c r="EZ24" s="56">
        <v>113.703</v>
      </c>
      <c r="FA24" s="56">
        <v>0</v>
      </c>
      <c r="FB24" s="56">
        <v>0</v>
      </c>
      <c r="FC24" s="56">
        <v>0</v>
      </c>
      <c r="FD24" s="56">
        <v>133.09200000000001</v>
      </c>
      <c r="FE24" s="56">
        <v>0</v>
      </c>
      <c r="FF24" s="56">
        <v>45.121000000000002</v>
      </c>
      <c r="FG24" s="56">
        <v>0</v>
      </c>
      <c r="FH24" s="56">
        <v>0</v>
      </c>
      <c r="FI24" s="56">
        <v>291.91500000000002</v>
      </c>
      <c r="FJ24" s="56">
        <v>0</v>
      </c>
      <c r="FK24" s="56">
        <v>0</v>
      </c>
      <c r="FL24" s="56">
        <v>0</v>
      </c>
      <c r="FM24" s="56">
        <v>0</v>
      </c>
      <c r="FN24" s="56">
        <v>0</v>
      </c>
      <c r="FO24" s="56">
        <v>0</v>
      </c>
      <c r="FP24" s="56">
        <v>0</v>
      </c>
      <c r="FQ24" s="56">
        <v>0</v>
      </c>
      <c r="FR24" s="56">
        <v>0</v>
      </c>
      <c r="FS24" s="56">
        <v>0</v>
      </c>
      <c r="FT24" s="56">
        <v>8.48</v>
      </c>
      <c r="FU24" s="56">
        <v>0</v>
      </c>
      <c r="FV24" s="56">
        <v>1.1499999999999999</v>
      </c>
      <c r="FW24" s="56">
        <v>0</v>
      </c>
      <c r="FX24" s="56">
        <v>8.16</v>
      </c>
      <c r="FY24" s="56">
        <v>0</v>
      </c>
      <c r="FZ24" s="56">
        <v>0</v>
      </c>
      <c r="GA24" s="56">
        <v>5.08</v>
      </c>
      <c r="GB24" s="56">
        <v>11.13</v>
      </c>
      <c r="GC24" s="56">
        <v>19.440000000000001</v>
      </c>
      <c r="GD24" s="56">
        <v>1.17</v>
      </c>
      <c r="GE24" s="56">
        <v>54.61</v>
      </c>
      <c r="GF24" s="56">
        <v>0</v>
      </c>
      <c r="GG24" s="56">
        <v>0</v>
      </c>
      <c r="GH24" s="56">
        <v>1.61297E-2</v>
      </c>
      <c r="GI24" s="56">
        <v>0</v>
      </c>
      <c r="GJ24" s="56">
        <v>0</v>
      </c>
      <c r="GK24" s="56">
        <v>0</v>
      </c>
      <c r="GL24" s="56">
        <v>0</v>
      </c>
      <c r="GM24" s="56">
        <v>9.1244199999999998E-2</v>
      </c>
      <c r="GN24" s="56">
        <v>0.13558300000000001</v>
      </c>
      <c r="GO24" s="56">
        <v>0.30218800000000001</v>
      </c>
      <c r="GP24" s="56">
        <v>1.3338300000000001E-2</v>
      </c>
      <c r="GQ24" s="56">
        <v>0.55848299999999995</v>
      </c>
      <c r="GR24" s="56">
        <v>507.97199999999998</v>
      </c>
      <c r="GS24" s="56">
        <v>0</v>
      </c>
      <c r="GT24" s="56">
        <v>141.255</v>
      </c>
      <c r="GU24" s="56">
        <v>0</v>
      </c>
      <c r="GV24" s="56">
        <v>0</v>
      </c>
      <c r="GW24" s="56">
        <v>2615</v>
      </c>
      <c r="GX24" s="56">
        <v>989.00099999999998</v>
      </c>
      <c r="GY24" s="56">
        <v>3267.2</v>
      </c>
      <c r="GZ24" s="56">
        <v>327.5</v>
      </c>
      <c r="HA24" s="56">
        <v>7847.92</v>
      </c>
      <c r="HB24" s="56">
        <v>422.78</v>
      </c>
      <c r="HC24" s="56">
        <v>0</v>
      </c>
      <c r="HD24" s="56">
        <v>0</v>
      </c>
      <c r="HE24" s="56">
        <v>0</v>
      </c>
      <c r="HF24" s="56">
        <v>187.107</v>
      </c>
      <c r="HG24" s="56">
        <v>0</v>
      </c>
      <c r="HH24" s="56">
        <v>73.400000000000006</v>
      </c>
      <c r="HI24" s="56">
        <v>0</v>
      </c>
      <c r="HJ24" s="56">
        <v>0</v>
      </c>
      <c r="HK24" s="56">
        <v>683.28700000000003</v>
      </c>
      <c r="HL24" s="56">
        <v>0</v>
      </c>
      <c r="HM24" s="56">
        <v>0</v>
      </c>
      <c r="HN24" s="56">
        <v>0</v>
      </c>
      <c r="HO24" s="56">
        <v>0</v>
      </c>
      <c r="HP24" s="56">
        <v>0</v>
      </c>
      <c r="HQ24" s="56">
        <v>0</v>
      </c>
      <c r="HR24" s="56">
        <v>0</v>
      </c>
      <c r="HS24" s="56">
        <v>0</v>
      </c>
      <c r="HT24" s="56">
        <v>0</v>
      </c>
      <c r="HU24" s="56">
        <v>0</v>
      </c>
      <c r="HV24" s="56">
        <v>31.74</v>
      </c>
      <c r="HW24" s="56">
        <v>0</v>
      </c>
      <c r="HX24" s="56">
        <v>1.1499999999999999</v>
      </c>
      <c r="HY24" s="56">
        <v>0</v>
      </c>
      <c r="HZ24" s="56">
        <v>11.47</v>
      </c>
      <c r="IA24" s="56">
        <v>21.76</v>
      </c>
      <c r="IB24" s="56">
        <v>12.54</v>
      </c>
      <c r="IC24" s="56">
        <v>26.83</v>
      </c>
      <c r="ID24" s="56">
        <v>2.38</v>
      </c>
      <c r="IE24" s="56">
        <v>107.87</v>
      </c>
      <c r="IF24" s="59">
        <v>3.8774300000000004E-15</v>
      </c>
      <c r="IG24" s="56">
        <v>0</v>
      </c>
      <c r="IH24" s="56">
        <v>1.61297E-2</v>
      </c>
      <c r="II24" s="56">
        <v>0</v>
      </c>
      <c r="IJ24" s="56">
        <v>0</v>
      </c>
      <c r="IK24" s="56">
        <v>0.41129599999999999</v>
      </c>
      <c r="IL24" s="56">
        <v>0.118258</v>
      </c>
      <c r="IM24" s="56">
        <v>0.43522</v>
      </c>
      <c r="IN24" s="56">
        <v>4.56421E-3</v>
      </c>
      <c r="IO24" s="56">
        <v>0.98546800000000001</v>
      </c>
      <c r="IP24" s="56">
        <v>44.2</v>
      </c>
      <c r="IQ24" s="56">
        <v>0</v>
      </c>
      <c r="IR24" s="56">
        <v>44.2</v>
      </c>
      <c r="IS24" s="56">
        <v>0</v>
      </c>
      <c r="IT24" s="56">
        <v>0</v>
      </c>
      <c r="IU24" s="56">
        <v>1.86</v>
      </c>
      <c r="IV24" s="56">
        <v>15.93</v>
      </c>
      <c r="IW24" s="56">
        <v>1.86</v>
      </c>
      <c r="IX24" s="56">
        <v>15.93</v>
      </c>
      <c r="IY24" s="56">
        <v>1.86</v>
      </c>
      <c r="IZ24" s="56">
        <v>15.93</v>
      </c>
      <c r="JA24" s="56">
        <v>4.63</v>
      </c>
      <c r="JB24" s="56">
        <v>39.729999999999997</v>
      </c>
      <c r="JC24" s="56">
        <v>1</v>
      </c>
      <c r="JD24" s="56"/>
      <c r="JE24" s="56"/>
      <c r="JF24" s="56"/>
      <c r="JG24" s="56"/>
      <c r="JH24" s="56"/>
      <c r="JI24" s="56"/>
      <c r="JJ24" s="56"/>
      <c r="JK24" s="56"/>
      <c r="JL24" s="56"/>
      <c r="JM24" s="56"/>
      <c r="JN24" s="56"/>
      <c r="JO24" s="56"/>
    </row>
    <row r="25" spans="1:275" x14ac:dyDescent="0.25">
      <c r="A25" s="58">
        <v>43069.352372685185</v>
      </c>
      <c r="B25" s="56" t="s">
        <v>353</v>
      </c>
      <c r="C25" s="56" t="s">
        <v>594</v>
      </c>
      <c r="D25" s="56">
        <v>6</v>
      </c>
      <c r="E25" s="56">
        <v>1</v>
      </c>
      <c r="F25" s="56">
        <v>2700</v>
      </c>
      <c r="G25" s="56" t="s">
        <v>104</v>
      </c>
      <c r="H25" s="56" t="s">
        <v>105</v>
      </c>
      <c r="I25" s="56">
        <v>0</v>
      </c>
      <c r="J25" s="56">
        <v>51</v>
      </c>
      <c r="K25" s="56">
        <v>76.866399999999999</v>
      </c>
      <c r="L25" s="56">
        <v>70.606200000000001</v>
      </c>
      <c r="M25" s="56">
        <v>141.255</v>
      </c>
      <c r="N25" s="56">
        <v>0</v>
      </c>
      <c r="O25" s="56">
        <v>0</v>
      </c>
      <c r="P25" s="56">
        <v>0</v>
      </c>
      <c r="Q25" s="56">
        <v>0</v>
      </c>
      <c r="R25" s="56">
        <v>615.745</v>
      </c>
      <c r="S25" s="56">
        <v>1046.51</v>
      </c>
      <c r="T25" s="56">
        <v>2371.31</v>
      </c>
      <c r="U25" s="56">
        <v>151.51499999999999</v>
      </c>
      <c r="V25" s="56">
        <v>4473.8100000000004</v>
      </c>
      <c r="W25" s="56">
        <v>87.272900000000007</v>
      </c>
      <c r="X25" s="56">
        <v>0</v>
      </c>
      <c r="Y25" s="56">
        <v>0</v>
      </c>
      <c r="Z25" s="56">
        <v>0</v>
      </c>
      <c r="AA25" s="56">
        <v>118.145</v>
      </c>
      <c r="AB25" s="56">
        <v>0</v>
      </c>
      <c r="AC25" s="56">
        <v>45.121000000000002</v>
      </c>
      <c r="AD25" s="56">
        <v>0</v>
      </c>
      <c r="AE25" s="56">
        <v>0</v>
      </c>
      <c r="AF25" s="56">
        <v>250.53800000000001</v>
      </c>
      <c r="AG25" s="56">
        <v>0</v>
      </c>
      <c r="AH25" s="56">
        <v>0</v>
      </c>
      <c r="AI25" s="56">
        <v>0</v>
      </c>
      <c r="AJ25" s="56">
        <v>0</v>
      </c>
      <c r="AK25" s="56">
        <v>0</v>
      </c>
      <c r="AL25" s="56">
        <v>0</v>
      </c>
      <c r="AM25" s="56">
        <v>0</v>
      </c>
      <c r="AN25" s="56">
        <v>0</v>
      </c>
      <c r="AO25" s="56">
        <v>0</v>
      </c>
      <c r="AP25" s="56">
        <v>0</v>
      </c>
      <c r="AQ25" s="56">
        <v>6.63</v>
      </c>
      <c r="AR25" s="56">
        <v>3.02</v>
      </c>
      <c r="AS25" s="56">
        <v>1.1100000000000001</v>
      </c>
      <c r="AT25" s="56">
        <v>0</v>
      </c>
      <c r="AU25" s="56">
        <v>7.3</v>
      </c>
      <c r="AV25" s="56">
        <v>0</v>
      </c>
      <c r="AW25" s="56">
        <v>0</v>
      </c>
      <c r="AX25" s="56">
        <v>4.99</v>
      </c>
      <c r="AY25" s="56">
        <v>11.24</v>
      </c>
      <c r="AZ25" s="56">
        <v>18.91</v>
      </c>
      <c r="BA25" s="56">
        <v>1.1399999999999999</v>
      </c>
      <c r="BB25" s="56">
        <v>54.34</v>
      </c>
      <c r="BC25" s="56">
        <v>18.059999999999999</v>
      </c>
      <c r="BD25" s="56">
        <v>0</v>
      </c>
      <c r="BE25" s="56">
        <v>0.29835600000000001</v>
      </c>
      <c r="BF25" s="56">
        <v>1.61297E-2</v>
      </c>
      <c r="BG25" s="56">
        <v>0</v>
      </c>
      <c r="BH25" s="56">
        <v>0</v>
      </c>
      <c r="BI25" s="56">
        <v>0</v>
      </c>
      <c r="BJ25" s="56">
        <v>0</v>
      </c>
      <c r="BK25" s="56">
        <v>9.1244199999999998E-2</v>
      </c>
      <c r="BL25" s="56">
        <v>0.141816</v>
      </c>
      <c r="BM25" s="56">
        <v>0.30218800000000001</v>
      </c>
      <c r="BN25" s="56">
        <v>1.3338300000000001E-2</v>
      </c>
      <c r="BO25" s="56">
        <v>0.86307199999999995</v>
      </c>
      <c r="BP25" s="56">
        <v>0.31448599999999999</v>
      </c>
      <c r="BQ25" s="56">
        <v>76.866299999999995</v>
      </c>
      <c r="BR25" s="56">
        <v>70.606200000000001</v>
      </c>
      <c r="BS25" s="56">
        <v>141.255</v>
      </c>
      <c r="BT25" s="56">
        <v>0</v>
      </c>
      <c r="BU25" s="56">
        <v>0</v>
      </c>
      <c r="BV25" s="56">
        <v>615.745</v>
      </c>
      <c r="BW25" s="56">
        <v>1046.51</v>
      </c>
      <c r="BX25" s="56">
        <v>2371.31</v>
      </c>
      <c r="BY25" s="56">
        <v>151.51499999999999</v>
      </c>
      <c r="BZ25" s="56">
        <v>4473.8100000000004</v>
      </c>
      <c r="CA25" s="56">
        <v>87.2727</v>
      </c>
      <c r="CB25" s="56">
        <v>0</v>
      </c>
      <c r="CC25" s="56">
        <v>0</v>
      </c>
      <c r="CD25" s="56">
        <v>0</v>
      </c>
      <c r="CE25" s="56">
        <v>118.145</v>
      </c>
      <c r="CF25" s="56">
        <v>0</v>
      </c>
      <c r="CG25" s="56">
        <v>45.121000000000002</v>
      </c>
      <c r="CH25" s="56">
        <v>0</v>
      </c>
      <c r="CI25" s="56">
        <v>0</v>
      </c>
      <c r="CJ25" s="56">
        <v>250.53800000000001</v>
      </c>
      <c r="CK25" s="56">
        <v>0</v>
      </c>
      <c r="CL25" s="56">
        <v>0</v>
      </c>
      <c r="CM25" s="56">
        <v>0</v>
      </c>
      <c r="CN25" s="56">
        <v>0</v>
      </c>
      <c r="CO25" s="56">
        <v>0</v>
      </c>
      <c r="CP25" s="56">
        <v>0</v>
      </c>
      <c r="CQ25" s="56">
        <v>0</v>
      </c>
      <c r="CR25" s="56">
        <v>0</v>
      </c>
      <c r="CS25" s="56">
        <v>0</v>
      </c>
      <c r="CT25" s="56">
        <v>0</v>
      </c>
      <c r="CU25" s="56">
        <v>6.63</v>
      </c>
      <c r="CV25" s="56">
        <v>3.02</v>
      </c>
      <c r="CW25" s="56">
        <v>1.1100000000000001</v>
      </c>
      <c r="CX25" s="56">
        <v>0</v>
      </c>
      <c r="CY25" s="56">
        <v>7.3</v>
      </c>
      <c r="CZ25" s="56">
        <v>4.99</v>
      </c>
      <c r="DA25" s="56">
        <v>11.24</v>
      </c>
      <c r="DB25" s="56">
        <v>18.91</v>
      </c>
      <c r="DC25" s="56">
        <v>1.1399999999999999</v>
      </c>
      <c r="DD25" s="56">
        <v>54.34</v>
      </c>
      <c r="DE25" s="56">
        <v>18.059999999999999</v>
      </c>
      <c r="DF25" s="56">
        <v>0</v>
      </c>
      <c r="DG25" s="56">
        <v>0.29835600000000001</v>
      </c>
      <c r="DH25" s="56">
        <v>1.61297E-2</v>
      </c>
      <c r="DI25" s="56">
        <v>0</v>
      </c>
      <c r="DJ25" s="56">
        <v>0</v>
      </c>
      <c r="DK25" s="56">
        <v>9.1244199999999998E-2</v>
      </c>
      <c r="DL25" s="56">
        <v>0.141816</v>
      </c>
      <c r="DM25" s="56">
        <v>0.30218800000000001</v>
      </c>
      <c r="DN25" s="56">
        <v>1.3338300000000001E-2</v>
      </c>
      <c r="DO25" s="56">
        <v>0.86307199999999995</v>
      </c>
      <c r="DP25" s="56">
        <v>0.31448599999999999</v>
      </c>
      <c r="DQ25" s="56" t="s">
        <v>925</v>
      </c>
      <c r="DR25" s="56" t="s">
        <v>875</v>
      </c>
      <c r="DS25" s="56" t="s">
        <v>22</v>
      </c>
      <c r="DT25" s="56">
        <v>0</v>
      </c>
      <c r="DU25" s="56">
        <v>0</v>
      </c>
      <c r="DV25" s="56">
        <v>0</v>
      </c>
      <c r="DW25" s="56">
        <v>0</v>
      </c>
      <c r="DX25" s="56"/>
      <c r="DY25" s="56"/>
      <c r="DZ25" s="56"/>
      <c r="EA25" s="56"/>
      <c r="EB25" s="56"/>
      <c r="EC25" s="56"/>
      <c r="ED25" s="56"/>
      <c r="EE25" s="56"/>
      <c r="EF25" s="56"/>
      <c r="EG25" s="56"/>
      <c r="EH25" s="56"/>
      <c r="EI25" s="56"/>
      <c r="EJ25" s="56"/>
      <c r="EK25" s="56"/>
      <c r="EL25" s="56"/>
      <c r="EM25" s="56"/>
      <c r="EN25" s="56">
        <v>76.866399999999999</v>
      </c>
      <c r="EO25" s="56">
        <v>70.606200000000001</v>
      </c>
      <c r="EP25" s="56">
        <v>141.255</v>
      </c>
      <c r="EQ25" s="56">
        <v>0</v>
      </c>
      <c r="ER25" s="56">
        <v>0</v>
      </c>
      <c r="ES25" s="56">
        <v>0</v>
      </c>
      <c r="ET25" s="56">
        <v>0</v>
      </c>
      <c r="EU25" s="56">
        <v>615.745</v>
      </c>
      <c r="EV25" s="56">
        <v>1046.51</v>
      </c>
      <c r="EW25" s="56">
        <v>2371.31</v>
      </c>
      <c r="EX25" s="56">
        <v>151.51499999999999</v>
      </c>
      <c r="EY25" s="56">
        <v>4473.8100000000004</v>
      </c>
      <c r="EZ25" s="56">
        <v>87.272900000000007</v>
      </c>
      <c r="FA25" s="56">
        <v>0</v>
      </c>
      <c r="FB25" s="56">
        <v>0</v>
      </c>
      <c r="FC25" s="56">
        <v>0</v>
      </c>
      <c r="FD25" s="56">
        <v>118.145</v>
      </c>
      <c r="FE25" s="56">
        <v>0</v>
      </c>
      <c r="FF25" s="56">
        <v>45.121000000000002</v>
      </c>
      <c r="FG25" s="56">
        <v>0</v>
      </c>
      <c r="FH25" s="56">
        <v>0</v>
      </c>
      <c r="FI25" s="56">
        <v>250.53800000000001</v>
      </c>
      <c r="FJ25" s="56">
        <v>0</v>
      </c>
      <c r="FK25" s="56">
        <v>0</v>
      </c>
      <c r="FL25" s="56">
        <v>0</v>
      </c>
      <c r="FM25" s="56">
        <v>0</v>
      </c>
      <c r="FN25" s="56">
        <v>0</v>
      </c>
      <c r="FO25" s="56">
        <v>0</v>
      </c>
      <c r="FP25" s="56">
        <v>0</v>
      </c>
      <c r="FQ25" s="56">
        <v>0</v>
      </c>
      <c r="FR25" s="56">
        <v>0</v>
      </c>
      <c r="FS25" s="56">
        <v>0</v>
      </c>
      <c r="FT25" s="56">
        <v>6.63</v>
      </c>
      <c r="FU25" s="56">
        <v>3.02</v>
      </c>
      <c r="FV25" s="56">
        <v>1.1100000000000001</v>
      </c>
      <c r="FW25" s="56">
        <v>0</v>
      </c>
      <c r="FX25" s="56">
        <v>7.3</v>
      </c>
      <c r="FY25" s="56">
        <v>0</v>
      </c>
      <c r="FZ25" s="56">
        <v>0</v>
      </c>
      <c r="GA25" s="56">
        <v>4.99</v>
      </c>
      <c r="GB25" s="56">
        <v>11.24</v>
      </c>
      <c r="GC25" s="56">
        <v>18.91</v>
      </c>
      <c r="GD25" s="56">
        <v>1.1399999999999999</v>
      </c>
      <c r="GE25" s="56">
        <v>54.34</v>
      </c>
      <c r="GF25" s="56">
        <v>0</v>
      </c>
      <c r="GG25" s="56">
        <v>0.29835600000000001</v>
      </c>
      <c r="GH25" s="56">
        <v>1.61297E-2</v>
      </c>
      <c r="GI25" s="56">
        <v>0</v>
      </c>
      <c r="GJ25" s="56">
        <v>0</v>
      </c>
      <c r="GK25" s="56">
        <v>0</v>
      </c>
      <c r="GL25" s="56">
        <v>0</v>
      </c>
      <c r="GM25" s="56">
        <v>9.1244199999999998E-2</v>
      </c>
      <c r="GN25" s="56">
        <v>0.141816</v>
      </c>
      <c r="GO25" s="56">
        <v>0.30218800000000001</v>
      </c>
      <c r="GP25" s="56">
        <v>1.3338300000000001E-2</v>
      </c>
      <c r="GQ25" s="56">
        <v>0.86307199999999995</v>
      </c>
      <c r="GR25" s="56">
        <v>204.10400000000001</v>
      </c>
      <c r="GS25" s="56">
        <v>174.184</v>
      </c>
      <c r="GT25" s="56">
        <v>141.255</v>
      </c>
      <c r="GU25" s="56">
        <v>0</v>
      </c>
      <c r="GV25" s="56">
        <v>0</v>
      </c>
      <c r="GW25" s="56">
        <v>2615</v>
      </c>
      <c r="GX25" s="56">
        <v>989.00099999999998</v>
      </c>
      <c r="GY25" s="56">
        <v>3267.2</v>
      </c>
      <c r="GZ25" s="56">
        <v>327.5</v>
      </c>
      <c r="HA25" s="56">
        <v>7718.24</v>
      </c>
      <c r="HB25" s="56">
        <v>169.86099999999999</v>
      </c>
      <c r="HC25" s="56">
        <v>0</v>
      </c>
      <c r="HD25" s="56">
        <v>0</v>
      </c>
      <c r="HE25" s="56">
        <v>0</v>
      </c>
      <c r="HF25" s="56">
        <v>172.96700000000001</v>
      </c>
      <c r="HG25" s="56">
        <v>0</v>
      </c>
      <c r="HH25" s="56">
        <v>73.400000000000006</v>
      </c>
      <c r="HI25" s="56">
        <v>0</v>
      </c>
      <c r="HJ25" s="56">
        <v>0</v>
      </c>
      <c r="HK25" s="56">
        <v>416.22800000000001</v>
      </c>
      <c r="HL25" s="56">
        <v>0</v>
      </c>
      <c r="HM25" s="56">
        <v>0</v>
      </c>
      <c r="HN25" s="56">
        <v>0</v>
      </c>
      <c r="HO25" s="56">
        <v>0</v>
      </c>
      <c r="HP25" s="56">
        <v>0</v>
      </c>
      <c r="HQ25" s="56">
        <v>0</v>
      </c>
      <c r="HR25" s="56">
        <v>0</v>
      </c>
      <c r="HS25" s="56">
        <v>0</v>
      </c>
      <c r="HT25" s="56">
        <v>0</v>
      </c>
      <c r="HU25" s="56">
        <v>0</v>
      </c>
      <c r="HV25" s="56">
        <v>13.19</v>
      </c>
      <c r="HW25" s="56">
        <v>7.52</v>
      </c>
      <c r="HX25" s="56">
        <v>1.1100000000000001</v>
      </c>
      <c r="HY25" s="56">
        <v>0</v>
      </c>
      <c r="HZ25" s="56">
        <v>10.69</v>
      </c>
      <c r="IA25" s="56">
        <v>21.36</v>
      </c>
      <c r="IB25" s="56">
        <v>12.31</v>
      </c>
      <c r="IC25" s="56">
        <v>26.08</v>
      </c>
      <c r="ID25" s="56">
        <v>2.35</v>
      </c>
      <c r="IE25" s="56">
        <v>94.61</v>
      </c>
      <c r="IF25" s="56">
        <v>0</v>
      </c>
      <c r="IG25" s="56">
        <v>0.49841800000000003</v>
      </c>
      <c r="IH25" s="56">
        <v>1.61297E-2</v>
      </c>
      <c r="II25" s="56">
        <v>0</v>
      </c>
      <c r="IJ25" s="56">
        <v>0</v>
      </c>
      <c r="IK25" s="56">
        <v>0.41129599999999999</v>
      </c>
      <c r="IL25" s="56">
        <v>0.118258</v>
      </c>
      <c r="IM25" s="56">
        <v>0.43522</v>
      </c>
      <c r="IN25" s="56">
        <v>4.56421E-3</v>
      </c>
      <c r="IO25" s="56">
        <v>1.4838899999999999</v>
      </c>
      <c r="IP25" s="56">
        <v>51</v>
      </c>
      <c r="IQ25" s="56">
        <v>0</v>
      </c>
      <c r="IR25" s="56">
        <v>51</v>
      </c>
      <c r="IS25" s="56">
        <v>0</v>
      </c>
      <c r="IT25" s="56">
        <v>0</v>
      </c>
      <c r="IU25" s="56">
        <v>4.6500000000000004</v>
      </c>
      <c r="IV25" s="56">
        <v>13.41</v>
      </c>
      <c r="IW25" s="56">
        <v>4.6500000000000004</v>
      </c>
      <c r="IX25" s="56">
        <v>13.41</v>
      </c>
      <c r="IY25" s="56">
        <v>4.6500000000000004</v>
      </c>
      <c r="IZ25" s="56">
        <v>13.41</v>
      </c>
      <c r="JA25" s="56">
        <v>9.9600000000000009</v>
      </c>
      <c r="JB25" s="56">
        <v>22.55</v>
      </c>
      <c r="JC25" s="56">
        <v>1</v>
      </c>
      <c r="JD25" s="56"/>
      <c r="JE25" s="56"/>
      <c r="JF25" s="56"/>
      <c r="JG25" s="56"/>
      <c r="JH25" s="56"/>
      <c r="JI25" s="56"/>
      <c r="JJ25" s="56"/>
      <c r="JK25" s="56"/>
      <c r="JL25" s="56"/>
      <c r="JM25" s="56"/>
      <c r="JN25" s="56"/>
      <c r="JO25" s="56"/>
    </row>
    <row r="26" spans="1:275" x14ac:dyDescent="0.25">
      <c r="A26" s="58">
        <v>43069.352708333332</v>
      </c>
      <c r="B26" s="56" t="s">
        <v>354</v>
      </c>
      <c r="C26" s="56" t="s">
        <v>595</v>
      </c>
      <c r="D26" s="56">
        <v>7</v>
      </c>
      <c r="E26" s="56">
        <v>1</v>
      </c>
      <c r="F26" s="56">
        <v>2700</v>
      </c>
      <c r="G26" s="56" t="s">
        <v>104</v>
      </c>
      <c r="H26" s="56" t="s">
        <v>105</v>
      </c>
      <c r="I26" s="56">
        <v>0</v>
      </c>
      <c r="J26" s="56">
        <v>48.8</v>
      </c>
      <c r="K26" s="56">
        <v>27.263500000000001</v>
      </c>
      <c r="L26" s="56">
        <v>11.956899999999999</v>
      </c>
      <c r="M26" s="56">
        <v>141.255</v>
      </c>
      <c r="N26" s="56">
        <v>0</v>
      </c>
      <c r="O26" s="56">
        <v>0</v>
      </c>
      <c r="P26" s="56">
        <v>0</v>
      </c>
      <c r="Q26" s="56">
        <v>0</v>
      </c>
      <c r="R26" s="56">
        <v>615.745</v>
      </c>
      <c r="S26" s="56">
        <v>1048.3900000000001</v>
      </c>
      <c r="T26" s="56">
        <v>2371.31</v>
      </c>
      <c r="U26" s="56">
        <v>151.51499999999999</v>
      </c>
      <c r="V26" s="56">
        <v>4367.4399999999996</v>
      </c>
      <c r="W26" s="56">
        <v>30.953499999999998</v>
      </c>
      <c r="X26" s="56">
        <v>0</v>
      </c>
      <c r="Y26" s="56">
        <v>0</v>
      </c>
      <c r="Z26" s="56">
        <v>0</v>
      </c>
      <c r="AA26" s="56">
        <v>116.22799999999999</v>
      </c>
      <c r="AB26" s="56">
        <v>0</v>
      </c>
      <c r="AC26" s="56">
        <v>45.121000000000002</v>
      </c>
      <c r="AD26" s="56">
        <v>0</v>
      </c>
      <c r="AE26" s="56">
        <v>0</v>
      </c>
      <c r="AF26" s="56">
        <v>192.303</v>
      </c>
      <c r="AG26" s="56">
        <v>0</v>
      </c>
      <c r="AH26" s="56">
        <v>0</v>
      </c>
      <c r="AI26" s="56">
        <v>0</v>
      </c>
      <c r="AJ26" s="56">
        <v>0</v>
      </c>
      <c r="AK26" s="56">
        <v>0</v>
      </c>
      <c r="AL26" s="56">
        <v>0</v>
      </c>
      <c r="AM26" s="56">
        <v>0</v>
      </c>
      <c r="AN26" s="56">
        <v>0</v>
      </c>
      <c r="AO26" s="56">
        <v>0</v>
      </c>
      <c r="AP26" s="56">
        <v>0</v>
      </c>
      <c r="AQ26" s="56">
        <v>2.2599999999999998</v>
      </c>
      <c r="AR26" s="56">
        <v>0.61</v>
      </c>
      <c r="AS26" s="56">
        <v>1.1499999999999999</v>
      </c>
      <c r="AT26" s="56">
        <v>0</v>
      </c>
      <c r="AU26" s="56">
        <v>7.05</v>
      </c>
      <c r="AV26" s="56">
        <v>0</v>
      </c>
      <c r="AW26" s="56">
        <v>0</v>
      </c>
      <c r="AX26" s="56">
        <v>5.25</v>
      </c>
      <c r="AY26" s="56">
        <v>11.5</v>
      </c>
      <c r="AZ26" s="56">
        <v>19.71</v>
      </c>
      <c r="BA26" s="56">
        <v>1.2</v>
      </c>
      <c r="BB26" s="56">
        <v>48.73</v>
      </c>
      <c r="BC26" s="56">
        <v>11.07</v>
      </c>
      <c r="BD26" s="56">
        <v>0</v>
      </c>
      <c r="BE26" s="56">
        <v>7.3128600000000002E-2</v>
      </c>
      <c r="BF26" s="56">
        <v>1.61297E-2</v>
      </c>
      <c r="BG26" s="56">
        <v>0</v>
      </c>
      <c r="BH26" s="56">
        <v>0</v>
      </c>
      <c r="BI26" s="56">
        <v>0</v>
      </c>
      <c r="BJ26" s="56">
        <v>0</v>
      </c>
      <c r="BK26" s="56">
        <v>9.1244199999999998E-2</v>
      </c>
      <c r="BL26" s="56">
        <v>0.141209</v>
      </c>
      <c r="BM26" s="56">
        <v>0.30218800000000001</v>
      </c>
      <c r="BN26" s="56">
        <v>1.3338300000000001E-2</v>
      </c>
      <c r="BO26" s="56">
        <v>0.63723799999999997</v>
      </c>
      <c r="BP26" s="56">
        <v>8.9258299999999999E-2</v>
      </c>
      <c r="BQ26" s="56">
        <v>27.2638</v>
      </c>
      <c r="BR26" s="56">
        <v>11.956899999999999</v>
      </c>
      <c r="BS26" s="56">
        <v>141.255</v>
      </c>
      <c r="BT26" s="56">
        <v>0</v>
      </c>
      <c r="BU26" s="56">
        <v>0</v>
      </c>
      <c r="BV26" s="56">
        <v>615.745</v>
      </c>
      <c r="BW26" s="56">
        <v>1048.3900000000001</v>
      </c>
      <c r="BX26" s="56">
        <v>2371.31</v>
      </c>
      <c r="BY26" s="56">
        <v>151.51499999999999</v>
      </c>
      <c r="BZ26" s="56">
        <v>4367.4399999999996</v>
      </c>
      <c r="CA26" s="56">
        <v>30.953800000000001</v>
      </c>
      <c r="CB26" s="56">
        <v>0</v>
      </c>
      <c r="CC26" s="56">
        <v>0</v>
      </c>
      <c r="CD26" s="56">
        <v>0</v>
      </c>
      <c r="CE26" s="56">
        <v>116.22799999999999</v>
      </c>
      <c r="CF26" s="56">
        <v>0</v>
      </c>
      <c r="CG26" s="56">
        <v>45.121000000000002</v>
      </c>
      <c r="CH26" s="56">
        <v>0</v>
      </c>
      <c r="CI26" s="56">
        <v>0</v>
      </c>
      <c r="CJ26" s="56">
        <v>192.303</v>
      </c>
      <c r="CK26" s="56">
        <v>0</v>
      </c>
      <c r="CL26" s="56">
        <v>0</v>
      </c>
      <c r="CM26" s="56">
        <v>0</v>
      </c>
      <c r="CN26" s="56">
        <v>0</v>
      </c>
      <c r="CO26" s="56">
        <v>0</v>
      </c>
      <c r="CP26" s="56">
        <v>0</v>
      </c>
      <c r="CQ26" s="56">
        <v>0</v>
      </c>
      <c r="CR26" s="56">
        <v>0</v>
      </c>
      <c r="CS26" s="56">
        <v>0</v>
      </c>
      <c r="CT26" s="56">
        <v>0</v>
      </c>
      <c r="CU26" s="56">
        <v>2.2599999999999998</v>
      </c>
      <c r="CV26" s="56">
        <v>0.61</v>
      </c>
      <c r="CW26" s="56">
        <v>1.1499999999999999</v>
      </c>
      <c r="CX26" s="56">
        <v>0</v>
      </c>
      <c r="CY26" s="56">
        <v>7.05</v>
      </c>
      <c r="CZ26" s="56">
        <v>5.25</v>
      </c>
      <c r="DA26" s="56">
        <v>11.5</v>
      </c>
      <c r="DB26" s="56">
        <v>19.71</v>
      </c>
      <c r="DC26" s="56">
        <v>1.2</v>
      </c>
      <c r="DD26" s="56">
        <v>48.73</v>
      </c>
      <c r="DE26" s="56">
        <v>11.07</v>
      </c>
      <c r="DF26" s="56">
        <v>0</v>
      </c>
      <c r="DG26" s="56">
        <v>7.3128600000000002E-2</v>
      </c>
      <c r="DH26" s="56">
        <v>1.61297E-2</v>
      </c>
      <c r="DI26" s="56">
        <v>0</v>
      </c>
      <c r="DJ26" s="56">
        <v>0</v>
      </c>
      <c r="DK26" s="56">
        <v>9.1244199999999998E-2</v>
      </c>
      <c r="DL26" s="56">
        <v>0.141209</v>
      </c>
      <c r="DM26" s="56">
        <v>0.30218800000000001</v>
      </c>
      <c r="DN26" s="56">
        <v>1.3338300000000001E-2</v>
      </c>
      <c r="DO26" s="56">
        <v>0.63723799999999997</v>
      </c>
      <c r="DP26" s="56">
        <v>8.9258299999999999E-2</v>
      </c>
      <c r="DQ26" s="56" t="s">
        <v>925</v>
      </c>
      <c r="DR26" s="56" t="s">
        <v>875</v>
      </c>
      <c r="DS26" s="56" t="s">
        <v>22</v>
      </c>
      <c r="DT26" s="56">
        <v>0</v>
      </c>
      <c r="DU26" s="56">
        <v>0</v>
      </c>
      <c r="DV26" s="56">
        <v>0</v>
      </c>
      <c r="DW26" s="56">
        <v>0</v>
      </c>
      <c r="DX26" s="56"/>
      <c r="DY26" s="56"/>
      <c r="DZ26" s="56"/>
      <c r="EA26" s="56"/>
      <c r="EB26" s="56"/>
      <c r="EC26" s="56"/>
      <c r="ED26" s="56"/>
      <c r="EE26" s="56"/>
      <c r="EF26" s="56"/>
      <c r="EG26" s="56"/>
      <c r="EH26" s="56"/>
      <c r="EI26" s="56"/>
      <c r="EJ26" s="56"/>
      <c r="EK26" s="56"/>
      <c r="EL26" s="56"/>
      <c r="EM26" s="56"/>
      <c r="EN26" s="56">
        <v>27.263500000000001</v>
      </c>
      <c r="EO26" s="56">
        <v>11.956899999999999</v>
      </c>
      <c r="EP26" s="56">
        <v>141.255</v>
      </c>
      <c r="EQ26" s="56">
        <v>0</v>
      </c>
      <c r="ER26" s="56">
        <v>0</v>
      </c>
      <c r="ES26" s="56">
        <v>0</v>
      </c>
      <c r="ET26" s="56">
        <v>0</v>
      </c>
      <c r="EU26" s="56">
        <v>615.745</v>
      </c>
      <c r="EV26" s="56">
        <v>1048.3900000000001</v>
      </c>
      <c r="EW26" s="56">
        <v>2371.31</v>
      </c>
      <c r="EX26" s="56">
        <v>151.51499999999999</v>
      </c>
      <c r="EY26" s="56">
        <v>4367.4399999999996</v>
      </c>
      <c r="EZ26" s="56">
        <v>30.953499999999998</v>
      </c>
      <c r="FA26" s="56">
        <v>0</v>
      </c>
      <c r="FB26" s="56">
        <v>0</v>
      </c>
      <c r="FC26" s="56">
        <v>0</v>
      </c>
      <c r="FD26" s="56">
        <v>116.22799999999999</v>
      </c>
      <c r="FE26" s="56">
        <v>0</v>
      </c>
      <c r="FF26" s="56">
        <v>45.121000000000002</v>
      </c>
      <c r="FG26" s="56">
        <v>0</v>
      </c>
      <c r="FH26" s="56">
        <v>0</v>
      </c>
      <c r="FI26" s="56">
        <v>192.303</v>
      </c>
      <c r="FJ26" s="56">
        <v>0</v>
      </c>
      <c r="FK26" s="56">
        <v>0</v>
      </c>
      <c r="FL26" s="56">
        <v>0</v>
      </c>
      <c r="FM26" s="56">
        <v>0</v>
      </c>
      <c r="FN26" s="56">
        <v>0</v>
      </c>
      <c r="FO26" s="56">
        <v>0</v>
      </c>
      <c r="FP26" s="56">
        <v>0</v>
      </c>
      <c r="FQ26" s="56">
        <v>0</v>
      </c>
      <c r="FR26" s="56">
        <v>0</v>
      </c>
      <c r="FS26" s="56">
        <v>0</v>
      </c>
      <c r="FT26" s="56">
        <v>2.2599999999999998</v>
      </c>
      <c r="FU26" s="56">
        <v>0.61</v>
      </c>
      <c r="FV26" s="56">
        <v>1.1499999999999999</v>
      </c>
      <c r="FW26" s="56">
        <v>0</v>
      </c>
      <c r="FX26" s="56">
        <v>7.05</v>
      </c>
      <c r="FY26" s="56">
        <v>0</v>
      </c>
      <c r="FZ26" s="56">
        <v>0</v>
      </c>
      <c r="GA26" s="56">
        <v>5.25</v>
      </c>
      <c r="GB26" s="56">
        <v>11.5</v>
      </c>
      <c r="GC26" s="56">
        <v>19.71</v>
      </c>
      <c r="GD26" s="56">
        <v>1.2</v>
      </c>
      <c r="GE26" s="56">
        <v>48.73</v>
      </c>
      <c r="GF26" s="56">
        <v>0</v>
      </c>
      <c r="GG26" s="56">
        <v>7.3128600000000002E-2</v>
      </c>
      <c r="GH26" s="56">
        <v>1.61297E-2</v>
      </c>
      <c r="GI26" s="56">
        <v>0</v>
      </c>
      <c r="GJ26" s="56">
        <v>0</v>
      </c>
      <c r="GK26" s="56">
        <v>0</v>
      </c>
      <c r="GL26" s="56">
        <v>0</v>
      </c>
      <c r="GM26" s="56">
        <v>9.1244199999999998E-2</v>
      </c>
      <c r="GN26" s="56">
        <v>0.141209</v>
      </c>
      <c r="GO26" s="56">
        <v>0.30218800000000001</v>
      </c>
      <c r="GP26" s="56">
        <v>1.3338300000000001E-2</v>
      </c>
      <c r="GQ26" s="56">
        <v>0.63723799999999997</v>
      </c>
      <c r="GR26" s="56">
        <v>84.390199999999993</v>
      </c>
      <c r="GS26" s="56">
        <v>76.908600000000007</v>
      </c>
      <c r="GT26" s="56">
        <v>141.255</v>
      </c>
      <c r="GU26" s="56">
        <v>0</v>
      </c>
      <c r="GV26" s="56">
        <v>0</v>
      </c>
      <c r="GW26" s="56">
        <v>2615</v>
      </c>
      <c r="GX26" s="56">
        <v>989.00099999999998</v>
      </c>
      <c r="GY26" s="56">
        <v>3267.2</v>
      </c>
      <c r="GZ26" s="56">
        <v>327.5</v>
      </c>
      <c r="HA26" s="56">
        <v>7501.25</v>
      </c>
      <c r="HB26" s="56">
        <v>70.229299999999995</v>
      </c>
      <c r="HC26" s="56">
        <v>0</v>
      </c>
      <c r="HD26" s="56">
        <v>0</v>
      </c>
      <c r="HE26" s="56">
        <v>0</v>
      </c>
      <c r="HF26" s="56">
        <v>171.255</v>
      </c>
      <c r="HG26" s="56">
        <v>0</v>
      </c>
      <c r="HH26" s="56">
        <v>73.400000000000006</v>
      </c>
      <c r="HI26" s="56">
        <v>0</v>
      </c>
      <c r="HJ26" s="56">
        <v>0</v>
      </c>
      <c r="HK26" s="56">
        <v>314.88400000000001</v>
      </c>
      <c r="HL26" s="56">
        <v>0</v>
      </c>
      <c r="HM26" s="56">
        <v>0</v>
      </c>
      <c r="HN26" s="56">
        <v>0</v>
      </c>
      <c r="HO26" s="56">
        <v>0</v>
      </c>
      <c r="HP26" s="56">
        <v>0</v>
      </c>
      <c r="HQ26" s="56">
        <v>0</v>
      </c>
      <c r="HR26" s="56">
        <v>0</v>
      </c>
      <c r="HS26" s="56">
        <v>0</v>
      </c>
      <c r="HT26" s="56">
        <v>0</v>
      </c>
      <c r="HU26" s="56">
        <v>0</v>
      </c>
      <c r="HV26" s="56">
        <v>5.28</v>
      </c>
      <c r="HW26" s="56">
        <v>4.29</v>
      </c>
      <c r="HX26" s="56">
        <v>1.1499999999999999</v>
      </c>
      <c r="HY26" s="56">
        <v>0</v>
      </c>
      <c r="HZ26" s="56">
        <v>10.39</v>
      </c>
      <c r="IA26" s="56">
        <v>22.47</v>
      </c>
      <c r="IB26" s="56">
        <v>12.55</v>
      </c>
      <c r="IC26" s="56">
        <v>27.22</v>
      </c>
      <c r="ID26" s="56">
        <v>2.5099999999999998</v>
      </c>
      <c r="IE26" s="56">
        <v>85.86</v>
      </c>
      <c r="IF26" s="56">
        <v>0</v>
      </c>
      <c r="IG26" s="56">
        <v>0.31995299999999999</v>
      </c>
      <c r="IH26" s="56">
        <v>1.61297E-2</v>
      </c>
      <c r="II26" s="56">
        <v>0</v>
      </c>
      <c r="IJ26" s="56">
        <v>0</v>
      </c>
      <c r="IK26" s="56">
        <v>0.41129599999999999</v>
      </c>
      <c r="IL26" s="56">
        <v>0.118258</v>
      </c>
      <c r="IM26" s="56">
        <v>0.43522</v>
      </c>
      <c r="IN26" s="56">
        <v>4.56421E-3</v>
      </c>
      <c r="IO26" s="56">
        <v>1.30542</v>
      </c>
      <c r="IP26" s="56">
        <v>48.8</v>
      </c>
      <c r="IQ26" s="56">
        <v>0</v>
      </c>
      <c r="IR26" s="56">
        <v>48.8</v>
      </c>
      <c r="IS26" s="56">
        <v>0</v>
      </c>
      <c r="IT26" s="56">
        <v>0</v>
      </c>
      <c r="IU26" s="56">
        <v>1.95</v>
      </c>
      <c r="IV26" s="56">
        <v>9.1199999999999992</v>
      </c>
      <c r="IW26" s="56">
        <v>1.95</v>
      </c>
      <c r="IX26" s="56">
        <v>9.1199999999999992</v>
      </c>
      <c r="IY26" s="56">
        <v>1.95</v>
      </c>
      <c r="IZ26" s="56">
        <v>9.1199999999999992</v>
      </c>
      <c r="JA26" s="56">
        <v>6.01</v>
      </c>
      <c r="JB26" s="56">
        <v>15.1</v>
      </c>
      <c r="JC26" s="56">
        <v>1</v>
      </c>
      <c r="JD26" s="56"/>
      <c r="JE26" s="56"/>
      <c r="JF26" s="56"/>
      <c r="JG26" s="56"/>
      <c r="JH26" s="56"/>
      <c r="JI26" s="56"/>
      <c r="JJ26" s="56"/>
      <c r="JK26" s="56"/>
      <c r="JL26" s="56"/>
      <c r="JM26" s="56"/>
      <c r="JN26" s="56"/>
      <c r="JO26" s="56"/>
    </row>
    <row r="27" spans="1:275" x14ac:dyDescent="0.25">
      <c r="A27" s="58">
        <v>43069.352372685185</v>
      </c>
      <c r="B27" s="56" t="s">
        <v>355</v>
      </c>
      <c r="C27" s="56" t="s">
        <v>596</v>
      </c>
      <c r="D27" s="56">
        <v>8</v>
      </c>
      <c r="E27" s="56">
        <v>1</v>
      </c>
      <c r="F27" s="56">
        <v>2700</v>
      </c>
      <c r="G27" s="56" t="s">
        <v>104</v>
      </c>
      <c r="H27" s="56" t="s">
        <v>105</v>
      </c>
      <c r="I27" s="56">
        <v>0</v>
      </c>
      <c r="J27" s="56">
        <v>46.4</v>
      </c>
      <c r="K27" s="56">
        <v>44.339100000000002</v>
      </c>
      <c r="L27" s="56">
        <v>359.52499999999998</v>
      </c>
      <c r="M27" s="56">
        <v>141.255</v>
      </c>
      <c r="N27" s="56">
        <v>0</v>
      </c>
      <c r="O27" s="56">
        <v>0</v>
      </c>
      <c r="P27" s="56">
        <v>0</v>
      </c>
      <c r="Q27" s="56">
        <v>0</v>
      </c>
      <c r="R27" s="56">
        <v>615.745</v>
      </c>
      <c r="S27" s="56">
        <v>1066.33</v>
      </c>
      <c r="T27" s="56">
        <v>2371.31</v>
      </c>
      <c r="U27" s="56">
        <v>151.51499999999999</v>
      </c>
      <c r="V27" s="56">
        <v>4750.0200000000004</v>
      </c>
      <c r="W27" s="56">
        <v>50.342100000000002</v>
      </c>
      <c r="X27" s="56">
        <v>0</v>
      </c>
      <c r="Y27" s="56">
        <v>0</v>
      </c>
      <c r="Z27" s="56">
        <v>0</v>
      </c>
      <c r="AA27" s="56">
        <v>113.158</v>
      </c>
      <c r="AB27" s="56">
        <v>0</v>
      </c>
      <c r="AC27" s="56">
        <v>45.121000000000002</v>
      </c>
      <c r="AD27" s="56">
        <v>0</v>
      </c>
      <c r="AE27" s="56">
        <v>0</v>
      </c>
      <c r="AF27" s="56">
        <v>208.62100000000001</v>
      </c>
      <c r="AG27" s="56">
        <v>0</v>
      </c>
      <c r="AH27" s="56">
        <v>0</v>
      </c>
      <c r="AI27" s="56">
        <v>0</v>
      </c>
      <c r="AJ27" s="56">
        <v>0</v>
      </c>
      <c r="AK27" s="56">
        <v>0</v>
      </c>
      <c r="AL27" s="56">
        <v>0</v>
      </c>
      <c r="AM27" s="56">
        <v>0</v>
      </c>
      <c r="AN27" s="56">
        <v>0</v>
      </c>
      <c r="AO27" s="56">
        <v>0</v>
      </c>
      <c r="AP27" s="56">
        <v>0</v>
      </c>
      <c r="AQ27" s="56">
        <v>3.83</v>
      </c>
      <c r="AR27" s="56">
        <v>8.07</v>
      </c>
      <c r="AS27" s="56">
        <v>1.1100000000000001</v>
      </c>
      <c r="AT27" s="56">
        <v>0</v>
      </c>
      <c r="AU27" s="56">
        <v>7</v>
      </c>
      <c r="AV27" s="56">
        <v>0</v>
      </c>
      <c r="AW27" s="56">
        <v>0</v>
      </c>
      <c r="AX27" s="56">
        <v>5.04</v>
      </c>
      <c r="AY27" s="56">
        <v>11.42</v>
      </c>
      <c r="AZ27" s="56">
        <v>18.989999999999998</v>
      </c>
      <c r="BA27" s="56">
        <v>1.1499999999999999</v>
      </c>
      <c r="BB27" s="56">
        <v>56.61</v>
      </c>
      <c r="BC27" s="56">
        <v>20.010000000000002</v>
      </c>
      <c r="BD27" s="56">
        <v>0</v>
      </c>
      <c r="BE27" s="56">
        <v>0.76332900000000004</v>
      </c>
      <c r="BF27" s="56">
        <v>1.61297E-2</v>
      </c>
      <c r="BG27" s="56">
        <v>0</v>
      </c>
      <c r="BH27" s="56">
        <v>0</v>
      </c>
      <c r="BI27" s="56">
        <v>0</v>
      </c>
      <c r="BJ27" s="56">
        <v>0</v>
      </c>
      <c r="BK27" s="56">
        <v>9.1244199999999998E-2</v>
      </c>
      <c r="BL27" s="56">
        <v>0.14743000000000001</v>
      </c>
      <c r="BM27" s="56">
        <v>0.30218800000000001</v>
      </c>
      <c r="BN27" s="56">
        <v>1.3338300000000001E-2</v>
      </c>
      <c r="BO27" s="56">
        <v>1.3336600000000001</v>
      </c>
      <c r="BP27" s="56">
        <v>0.77945900000000001</v>
      </c>
      <c r="BQ27" s="56">
        <v>44.339100000000002</v>
      </c>
      <c r="BR27" s="56">
        <v>359.52499999999998</v>
      </c>
      <c r="BS27" s="56">
        <v>141.255</v>
      </c>
      <c r="BT27" s="56">
        <v>0</v>
      </c>
      <c r="BU27" s="56">
        <v>0</v>
      </c>
      <c r="BV27" s="56">
        <v>615.745</v>
      </c>
      <c r="BW27" s="56">
        <v>1066.33</v>
      </c>
      <c r="BX27" s="56">
        <v>2371.31</v>
      </c>
      <c r="BY27" s="56">
        <v>151.51499999999999</v>
      </c>
      <c r="BZ27" s="56">
        <v>4750.0200000000004</v>
      </c>
      <c r="CA27" s="56">
        <v>50.342100000000002</v>
      </c>
      <c r="CB27" s="56">
        <v>0</v>
      </c>
      <c r="CC27" s="56">
        <v>0</v>
      </c>
      <c r="CD27" s="56">
        <v>0</v>
      </c>
      <c r="CE27" s="56">
        <v>113.158</v>
      </c>
      <c r="CF27" s="56">
        <v>0</v>
      </c>
      <c r="CG27" s="56">
        <v>45.121000000000002</v>
      </c>
      <c r="CH27" s="56">
        <v>0</v>
      </c>
      <c r="CI27" s="56">
        <v>0</v>
      </c>
      <c r="CJ27" s="56">
        <v>208.62100000000001</v>
      </c>
      <c r="CK27" s="56">
        <v>0</v>
      </c>
      <c r="CL27" s="56">
        <v>0</v>
      </c>
      <c r="CM27" s="56">
        <v>0</v>
      </c>
      <c r="CN27" s="56">
        <v>0</v>
      </c>
      <c r="CO27" s="56">
        <v>0</v>
      </c>
      <c r="CP27" s="56">
        <v>0</v>
      </c>
      <c r="CQ27" s="56">
        <v>0</v>
      </c>
      <c r="CR27" s="56">
        <v>0</v>
      </c>
      <c r="CS27" s="56">
        <v>0</v>
      </c>
      <c r="CT27" s="56">
        <v>0</v>
      </c>
      <c r="CU27" s="56">
        <v>3.83</v>
      </c>
      <c r="CV27" s="56">
        <v>8.07</v>
      </c>
      <c r="CW27" s="56">
        <v>1.1100000000000001</v>
      </c>
      <c r="CX27" s="56">
        <v>0</v>
      </c>
      <c r="CY27" s="56">
        <v>7</v>
      </c>
      <c r="CZ27" s="56">
        <v>5.04</v>
      </c>
      <c r="DA27" s="56">
        <v>11.42</v>
      </c>
      <c r="DB27" s="56">
        <v>18.989999999999998</v>
      </c>
      <c r="DC27" s="56">
        <v>1.1499999999999999</v>
      </c>
      <c r="DD27" s="56">
        <v>56.61</v>
      </c>
      <c r="DE27" s="56">
        <v>20.010000000000002</v>
      </c>
      <c r="DF27" s="56">
        <v>0</v>
      </c>
      <c r="DG27" s="56">
        <v>0.76333099999999998</v>
      </c>
      <c r="DH27" s="56">
        <v>1.61297E-2</v>
      </c>
      <c r="DI27" s="56">
        <v>0</v>
      </c>
      <c r="DJ27" s="56">
        <v>0</v>
      </c>
      <c r="DK27" s="56">
        <v>9.1244199999999998E-2</v>
      </c>
      <c r="DL27" s="56">
        <v>0.14743000000000001</v>
      </c>
      <c r="DM27" s="56">
        <v>0.30218800000000001</v>
      </c>
      <c r="DN27" s="56">
        <v>1.3338300000000001E-2</v>
      </c>
      <c r="DO27" s="56">
        <v>1.3336600000000001</v>
      </c>
      <c r="DP27" s="56">
        <v>0.77946099999999996</v>
      </c>
      <c r="DQ27" s="56" t="s">
        <v>925</v>
      </c>
      <c r="DR27" s="56" t="s">
        <v>875</v>
      </c>
      <c r="DS27" s="56" t="s">
        <v>22</v>
      </c>
      <c r="DT27" s="59">
        <v>1.4868300000000001E-6</v>
      </c>
      <c r="DU27" s="59">
        <v>1.48444E-6</v>
      </c>
      <c r="DV27" s="56">
        <v>0</v>
      </c>
      <c r="DW27" s="56">
        <v>0</v>
      </c>
      <c r="DX27" s="56"/>
      <c r="DY27" s="56"/>
      <c r="DZ27" s="56"/>
      <c r="EA27" s="56"/>
      <c r="EB27" s="56"/>
      <c r="EC27" s="56"/>
      <c r="ED27" s="56"/>
      <c r="EE27" s="56"/>
      <c r="EF27" s="56"/>
      <c r="EG27" s="56"/>
      <c r="EH27" s="56"/>
      <c r="EI27" s="56"/>
      <c r="EJ27" s="56"/>
      <c r="EK27" s="56"/>
      <c r="EL27" s="56"/>
      <c r="EM27" s="56"/>
      <c r="EN27" s="56">
        <v>44.339100000000002</v>
      </c>
      <c r="EO27" s="56">
        <v>359.52499999999998</v>
      </c>
      <c r="EP27" s="56">
        <v>141.255</v>
      </c>
      <c r="EQ27" s="56">
        <v>0</v>
      </c>
      <c r="ER27" s="56">
        <v>0</v>
      </c>
      <c r="ES27" s="56">
        <v>0</v>
      </c>
      <c r="ET27" s="56">
        <v>0</v>
      </c>
      <c r="EU27" s="56">
        <v>615.745</v>
      </c>
      <c r="EV27" s="56">
        <v>1066.33</v>
      </c>
      <c r="EW27" s="56">
        <v>2371.31</v>
      </c>
      <c r="EX27" s="56">
        <v>151.51499999999999</v>
      </c>
      <c r="EY27" s="56">
        <v>4750.0200000000004</v>
      </c>
      <c r="EZ27" s="56">
        <v>50.342100000000002</v>
      </c>
      <c r="FA27" s="56">
        <v>0</v>
      </c>
      <c r="FB27" s="56">
        <v>0</v>
      </c>
      <c r="FC27" s="56">
        <v>0</v>
      </c>
      <c r="FD27" s="56">
        <v>113.158</v>
      </c>
      <c r="FE27" s="56">
        <v>0</v>
      </c>
      <c r="FF27" s="56">
        <v>45.121000000000002</v>
      </c>
      <c r="FG27" s="56">
        <v>0</v>
      </c>
      <c r="FH27" s="56">
        <v>0</v>
      </c>
      <c r="FI27" s="56">
        <v>208.62100000000001</v>
      </c>
      <c r="FJ27" s="56">
        <v>0</v>
      </c>
      <c r="FK27" s="56">
        <v>0</v>
      </c>
      <c r="FL27" s="56">
        <v>0</v>
      </c>
      <c r="FM27" s="56">
        <v>0</v>
      </c>
      <c r="FN27" s="56">
        <v>0</v>
      </c>
      <c r="FO27" s="56">
        <v>0</v>
      </c>
      <c r="FP27" s="56">
        <v>0</v>
      </c>
      <c r="FQ27" s="56">
        <v>0</v>
      </c>
      <c r="FR27" s="56">
        <v>0</v>
      </c>
      <c r="FS27" s="56">
        <v>0</v>
      </c>
      <c r="FT27" s="56">
        <v>3.83</v>
      </c>
      <c r="FU27" s="56">
        <v>8.07</v>
      </c>
      <c r="FV27" s="56">
        <v>1.1100000000000001</v>
      </c>
      <c r="FW27" s="56">
        <v>0</v>
      </c>
      <c r="FX27" s="56">
        <v>7</v>
      </c>
      <c r="FY27" s="56">
        <v>0</v>
      </c>
      <c r="FZ27" s="56">
        <v>0</v>
      </c>
      <c r="GA27" s="56">
        <v>5.04</v>
      </c>
      <c r="GB27" s="56">
        <v>11.42</v>
      </c>
      <c r="GC27" s="56">
        <v>18.989999999999998</v>
      </c>
      <c r="GD27" s="56">
        <v>1.1499999999999999</v>
      </c>
      <c r="GE27" s="56">
        <v>56.61</v>
      </c>
      <c r="GF27" s="56">
        <v>0</v>
      </c>
      <c r="GG27" s="56">
        <v>0.76332900000000004</v>
      </c>
      <c r="GH27" s="56">
        <v>1.61297E-2</v>
      </c>
      <c r="GI27" s="56">
        <v>0</v>
      </c>
      <c r="GJ27" s="56">
        <v>0</v>
      </c>
      <c r="GK27" s="56">
        <v>0</v>
      </c>
      <c r="GL27" s="56">
        <v>0</v>
      </c>
      <c r="GM27" s="56">
        <v>9.1244199999999998E-2</v>
      </c>
      <c r="GN27" s="56">
        <v>0.14743000000000001</v>
      </c>
      <c r="GO27" s="56">
        <v>0.30218800000000001</v>
      </c>
      <c r="GP27" s="56">
        <v>1.3338300000000001E-2</v>
      </c>
      <c r="GQ27" s="56">
        <v>1.3336600000000001</v>
      </c>
      <c r="GR27" s="56">
        <v>155.32599999999999</v>
      </c>
      <c r="GS27" s="56">
        <v>963.51800000000003</v>
      </c>
      <c r="GT27" s="56">
        <v>141.255</v>
      </c>
      <c r="GU27" s="56">
        <v>0</v>
      </c>
      <c r="GV27" s="56">
        <v>0</v>
      </c>
      <c r="GW27" s="56">
        <v>2615</v>
      </c>
      <c r="GX27" s="56">
        <v>989.00099999999998</v>
      </c>
      <c r="GY27" s="56">
        <v>3267.2</v>
      </c>
      <c r="GZ27" s="56">
        <v>327.5</v>
      </c>
      <c r="HA27" s="56">
        <v>8458.7999999999993</v>
      </c>
      <c r="HB27" s="56">
        <v>129.267</v>
      </c>
      <c r="HC27" s="56">
        <v>0</v>
      </c>
      <c r="HD27" s="56">
        <v>0</v>
      </c>
      <c r="HE27" s="56">
        <v>0</v>
      </c>
      <c r="HF27" s="56">
        <v>168.18700000000001</v>
      </c>
      <c r="HG27" s="56">
        <v>0</v>
      </c>
      <c r="HH27" s="56">
        <v>73.400000000000006</v>
      </c>
      <c r="HI27" s="56">
        <v>0</v>
      </c>
      <c r="HJ27" s="56">
        <v>0</v>
      </c>
      <c r="HK27" s="56">
        <v>370.85300000000001</v>
      </c>
      <c r="HL27" s="56">
        <v>0</v>
      </c>
      <c r="HM27" s="56">
        <v>0</v>
      </c>
      <c r="HN27" s="56">
        <v>0</v>
      </c>
      <c r="HO27" s="56">
        <v>0</v>
      </c>
      <c r="HP27" s="56">
        <v>0</v>
      </c>
      <c r="HQ27" s="56">
        <v>0</v>
      </c>
      <c r="HR27" s="56">
        <v>0</v>
      </c>
      <c r="HS27" s="56">
        <v>0</v>
      </c>
      <c r="HT27" s="56">
        <v>0</v>
      </c>
      <c r="HU27" s="56">
        <v>0</v>
      </c>
      <c r="HV27" s="56">
        <v>10.08</v>
      </c>
      <c r="HW27" s="56">
        <v>25.89</v>
      </c>
      <c r="HX27" s="56">
        <v>1.1100000000000001</v>
      </c>
      <c r="HY27" s="56">
        <v>0</v>
      </c>
      <c r="HZ27" s="56">
        <v>10.41</v>
      </c>
      <c r="IA27" s="56">
        <v>21.57</v>
      </c>
      <c r="IB27" s="56">
        <v>12.33</v>
      </c>
      <c r="IC27" s="56">
        <v>26.23</v>
      </c>
      <c r="ID27" s="56">
        <v>2.39</v>
      </c>
      <c r="IE27" s="56">
        <v>110.01</v>
      </c>
      <c r="IF27" s="56">
        <v>0</v>
      </c>
      <c r="IG27" s="56">
        <v>2.1880299999999999</v>
      </c>
      <c r="IH27" s="56">
        <v>1.61297E-2</v>
      </c>
      <c r="II27" s="56">
        <v>0</v>
      </c>
      <c r="IJ27" s="56">
        <v>0</v>
      </c>
      <c r="IK27" s="56">
        <v>0.41129599999999999</v>
      </c>
      <c r="IL27" s="56">
        <v>0.118258</v>
      </c>
      <c r="IM27" s="56">
        <v>0.43522</v>
      </c>
      <c r="IN27" s="56">
        <v>4.56421E-3</v>
      </c>
      <c r="IO27" s="56">
        <v>3.1734900000000001</v>
      </c>
      <c r="IP27" s="56">
        <v>46.4</v>
      </c>
      <c r="IQ27" s="56">
        <v>0</v>
      </c>
      <c r="IR27" s="56">
        <v>46.4</v>
      </c>
      <c r="IS27" s="56">
        <v>0</v>
      </c>
      <c r="IT27" s="56">
        <v>0</v>
      </c>
      <c r="IU27" s="56">
        <v>9.48</v>
      </c>
      <c r="IV27" s="56">
        <v>10.53</v>
      </c>
      <c r="IW27" s="56">
        <v>9.48</v>
      </c>
      <c r="IX27" s="56">
        <v>10.53</v>
      </c>
      <c r="IY27" s="56">
        <v>9.48</v>
      </c>
      <c r="IZ27" s="56">
        <v>10.53</v>
      </c>
      <c r="JA27" s="56">
        <v>28.02</v>
      </c>
      <c r="JB27" s="56">
        <v>19.47</v>
      </c>
      <c r="JC27" s="56">
        <v>1</v>
      </c>
      <c r="JD27" s="56"/>
      <c r="JE27" s="56"/>
      <c r="JF27" s="56"/>
      <c r="JG27" s="56"/>
      <c r="JH27" s="56"/>
      <c r="JI27" s="56"/>
      <c r="JJ27" s="56"/>
      <c r="JK27" s="56"/>
      <c r="JL27" s="56"/>
      <c r="JM27" s="56"/>
      <c r="JN27" s="56"/>
      <c r="JO27" s="56"/>
    </row>
    <row r="28" spans="1:275" x14ac:dyDescent="0.25">
      <c r="A28" s="58">
        <v>43069.352372685185</v>
      </c>
      <c r="B28" s="56" t="s">
        <v>356</v>
      </c>
      <c r="C28" s="56" t="s">
        <v>597</v>
      </c>
      <c r="D28" s="56">
        <v>9</v>
      </c>
      <c r="E28" s="56">
        <v>1</v>
      </c>
      <c r="F28" s="56">
        <v>2700</v>
      </c>
      <c r="G28" s="56" t="s">
        <v>104</v>
      </c>
      <c r="H28" s="56" t="s">
        <v>105</v>
      </c>
      <c r="I28" s="56">
        <v>0</v>
      </c>
      <c r="J28" s="56">
        <v>46.6</v>
      </c>
      <c r="K28" s="56">
        <v>68.551500000000004</v>
      </c>
      <c r="L28" s="56">
        <v>685.47500000000002</v>
      </c>
      <c r="M28" s="56">
        <v>141.255</v>
      </c>
      <c r="N28" s="56">
        <v>0</v>
      </c>
      <c r="O28" s="56">
        <v>0</v>
      </c>
      <c r="P28" s="56">
        <v>0</v>
      </c>
      <c r="Q28" s="56">
        <v>0</v>
      </c>
      <c r="R28" s="56">
        <v>615.745</v>
      </c>
      <c r="S28" s="56">
        <v>1066.04</v>
      </c>
      <c r="T28" s="56">
        <v>2371.31</v>
      </c>
      <c r="U28" s="56">
        <v>151.51499999999999</v>
      </c>
      <c r="V28" s="56">
        <v>5099.8900000000003</v>
      </c>
      <c r="W28" s="56">
        <v>77.855900000000005</v>
      </c>
      <c r="X28" s="56">
        <v>0</v>
      </c>
      <c r="Y28" s="56">
        <v>0</v>
      </c>
      <c r="Z28" s="56">
        <v>0</v>
      </c>
      <c r="AA28" s="56">
        <v>112.944</v>
      </c>
      <c r="AB28" s="56">
        <v>0</v>
      </c>
      <c r="AC28" s="56">
        <v>45.121000000000002</v>
      </c>
      <c r="AD28" s="56">
        <v>0</v>
      </c>
      <c r="AE28" s="56">
        <v>0</v>
      </c>
      <c r="AF28" s="56">
        <v>235.92099999999999</v>
      </c>
      <c r="AG28" s="56">
        <v>0</v>
      </c>
      <c r="AH28" s="56">
        <v>0</v>
      </c>
      <c r="AI28" s="56">
        <v>0</v>
      </c>
      <c r="AJ28" s="56">
        <v>0</v>
      </c>
      <c r="AK28" s="56">
        <v>0</v>
      </c>
      <c r="AL28" s="56">
        <v>0</v>
      </c>
      <c r="AM28" s="56">
        <v>0</v>
      </c>
      <c r="AN28" s="56">
        <v>0</v>
      </c>
      <c r="AO28" s="56">
        <v>0</v>
      </c>
      <c r="AP28" s="56">
        <v>0</v>
      </c>
      <c r="AQ28" s="56">
        <v>5.88</v>
      </c>
      <c r="AR28" s="56">
        <v>18.61</v>
      </c>
      <c r="AS28" s="56">
        <v>1.1000000000000001</v>
      </c>
      <c r="AT28" s="56">
        <v>0</v>
      </c>
      <c r="AU28" s="56">
        <v>7</v>
      </c>
      <c r="AV28" s="56">
        <v>0</v>
      </c>
      <c r="AW28" s="56">
        <v>0</v>
      </c>
      <c r="AX28" s="56">
        <v>4.97</v>
      </c>
      <c r="AY28" s="56">
        <v>11.34</v>
      </c>
      <c r="AZ28" s="56">
        <v>18.77</v>
      </c>
      <c r="BA28" s="56">
        <v>1.1299999999999999</v>
      </c>
      <c r="BB28" s="56">
        <v>68.8</v>
      </c>
      <c r="BC28" s="56">
        <v>32.590000000000003</v>
      </c>
      <c r="BD28" s="56">
        <v>0</v>
      </c>
      <c r="BE28" s="56">
        <v>1.6370800000000001</v>
      </c>
      <c r="BF28" s="56">
        <v>1.61297E-2</v>
      </c>
      <c r="BG28" s="56">
        <v>0</v>
      </c>
      <c r="BH28" s="56">
        <v>0</v>
      </c>
      <c r="BI28" s="56">
        <v>0</v>
      </c>
      <c r="BJ28" s="56">
        <v>0</v>
      </c>
      <c r="BK28" s="56">
        <v>9.1244199999999998E-2</v>
      </c>
      <c r="BL28" s="56">
        <v>0.15054400000000001</v>
      </c>
      <c r="BM28" s="56">
        <v>0.30218800000000001</v>
      </c>
      <c r="BN28" s="56">
        <v>1.3338300000000001E-2</v>
      </c>
      <c r="BO28" s="56">
        <v>2.2105199999999998</v>
      </c>
      <c r="BP28" s="56">
        <v>1.6532100000000001</v>
      </c>
      <c r="BQ28" s="56">
        <v>68.551400000000001</v>
      </c>
      <c r="BR28" s="56">
        <v>685.47500000000002</v>
      </c>
      <c r="BS28" s="56">
        <v>141.255</v>
      </c>
      <c r="BT28" s="56">
        <v>0</v>
      </c>
      <c r="BU28" s="56">
        <v>0</v>
      </c>
      <c r="BV28" s="56">
        <v>615.745</v>
      </c>
      <c r="BW28" s="56">
        <v>1066.04</v>
      </c>
      <c r="BX28" s="56">
        <v>2371.31</v>
      </c>
      <c r="BY28" s="56">
        <v>151.51499999999999</v>
      </c>
      <c r="BZ28" s="56">
        <v>5099.8900000000003</v>
      </c>
      <c r="CA28" s="56">
        <v>77.855900000000005</v>
      </c>
      <c r="CB28" s="56">
        <v>0</v>
      </c>
      <c r="CC28" s="56">
        <v>0</v>
      </c>
      <c r="CD28" s="56">
        <v>0</v>
      </c>
      <c r="CE28" s="56">
        <v>112.944</v>
      </c>
      <c r="CF28" s="56">
        <v>0</v>
      </c>
      <c r="CG28" s="56">
        <v>45.121000000000002</v>
      </c>
      <c r="CH28" s="56">
        <v>0</v>
      </c>
      <c r="CI28" s="56">
        <v>0</v>
      </c>
      <c r="CJ28" s="56">
        <v>235.92099999999999</v>
      </c>
      <c r="CK28" s="56">
        <v>0</v>
      </c>
      <c r="CL28" s="56">
        <v>0</v>
      </c>
      <c r="CM28" s="56">
        <v>0</v>
      </c>
      <c r="CN28" s="56">
        <v>0</v>
      </c>
      <c r="CO28" s="56">
        <v>0</v>
      </c>
      <c r="CP28" s="56">
        <v>0</v>
      </c>
      <c r="CQ28" s="56">
        <v>0</v>
      </c>
      <c r="CR28" s="56">
        <v>0</v>
      </c>
      <c r="CS28" s="56">
        <v>0</v>
      </c>
      <c r="CT28" s="56">
        <v>0</v>
      </c>
      <c r="CU28" s="56">
        <v>5.88</v>
      </c>
      <c r="CV28" s="56">
        <v>18.61</v>
      </c>
      <c r="CW28" s="56">
        <v>1.1000000000000001</v>
      </c>
      <c r="CX28" s="56">
        <v>0</v>
      </c>
      <c r="CY28" s="56">
        <v>7</v>
      </c>
      <c r="CZ28" s="56">
        <v>4.97</v>
      </c>
      <c r="DA28" s="56">
        <v>11.34</v>
      </c>
      <c r="DB28" s="56">
        <v>18.77</v>
      </c>
      <c r="DC28" s="56">
        <v>1.1299999999999999</v>
      </c>
      <c r="DD28" s="56">
        <v>68.8</v>
      </c>
      <c r="DE28" s="56">
        <v>32.590000000000003</v>
      </c>
      <c r="DF28" s="56">
        <v>0</v>
      </c>
      <c r="DG28" s="56">
        <v>1.6370800000000001</v>
      </c>
      <c r="DH28" s="56">
        <v>1.61297E-2</v>
      </c>
      <c r="DI28" s="56">
        <v>0</v>
      </c>
      <c r="DJ28" s="56">
        <v>0</v>
      </c>
      <c r="DK28" s="56">
        <v>9.1244199999999998E-2</v>
      </c>
      <c r="DL28" s="56">
        <v>0.15054400000000001</v>
      </c>
      <c r="DM28" s="56">
        <v>0.30218800000000001</v>
      </c>
      <c r="DN28" s="56">
        <v>1.3338300000000001E-2</v>
      </c>
      <c r="DO28" s="56">
        <v>2.2105199999999998</v>
      </c>
      <c r="DP28" s="56">
        <v>1.6532100000000001</v>
      </c>
      <c r="DQ28" s="56" t="s">
        <v>925</v>
      </c>
      <c r="DR28" s="56" t="s">
        <v>875</v>
      </c>
      <c r="DS28" s="56" t="s">
        <v>22</v>
      </c>
      <c r="DT28" s="56">
        <v>0</v>
      </c>
      <c r="DU28" s="56">
        <v>0</v>
      </c>
      <c r="DV28" s="56">
        <v>0</v>
      </c>
      <c r="DW28" s="56">
        <v>0</v>
      </c>
      <c r="DX28" s="56"/>
      <c r="DY28" s="56"/>
      <c r="DZ28" s="56"/>
      <c r="EA28" s="56"/>
      <c r="EB28" s="56"/>
      <c r="EC28" s="56"/>
      <c r="ED28" s="56"/>
      <c r="EE28" s="56"/>
      <c r="EF28" s="56"/>
      <c r="EG28" s="56"/>
      <c r="EH28" s="56"/>
      <c r="EI28" s="56"/>
      <c r="EJ28" s="56"/>
      <c r="EK28" s="56"/>
      <c r="EL28" s="56"/>
      <c r="EM28" s="56"/>
      <c r="EN28" s="56">
        <v>68.551500000000004</v>
      </c>
      <c r="EO28" s="56">
        <v>685.47500000000002</v>
      </c>
      <c r="EP28" s="56">
        <v>141.255</v>
      </c>
      <c r="EQ28" s="56">
        <v>0</v>
      </c>
      <c r="ER28" s="56">
        <v>0</v>
      </c>
      <c r="ES28" s="56">
        <v>0</v>
      </c>
      <c r="ET28" s="56">
        <v>0</v>
      </c>
      <c r="EU28" s="56">
        <v>615.745</v>
      </c>
      <c r="EV28" s="56">
        <v>1066.04</v>
      </c>
      <c r="EW28" s="56">
        <v>2371.31</v>
      </c>
      <c r="EX28" s="56">
        <v>151.51499999999999</v>
      </c>
      <c r="EY28" s="56">
        <v>5099.8900000000003</v>
      </c>
      <c r="EZ28" s="56">
        <v>77.855900000000005</v>
      </c>
      <c r="FA28" s="56">
        <v>0</v>
      </c>
      <c r="FB28" s="56">
        <v>0</v>
      </c>
      <c r="FC28" s="56">
        <v>0</v>
      </c>
      <c r="FD28" s="56">
        <v>112.944</v>
      </c>
      <c r="FE28" s="56">
        <v>0</v>
      </c>
      <c r="FF28" s="56">
        <v>45.121000000000002</v>
      </c>
      <c r="FG28" s="56">
        <v>0</v>
      </c>
      <c r="FH28" s="56">
        <v>0</v>
      </c>
      <c r="FI28" s="56">
        <v>235.92099999999999</v>
      </c>
      <c r="FJ28" s="56">
        <v>0</v>
      </c>
      <c r="FK28" s="56">
        <v>0</v>
      </c>
      <c r="FL28" s="56">
        <v>0</v>
      </c>
      <c r="FM28" s="56">
        <v>0</v>
      </c>
      <c r="FN28" s="56">
        <v>0</v>
      </c>
      <c r="FO28" s="56">
        <v>0</v>
      </c>
      <c r="FP28" s="56">
        <v>0</v>
      </c>
      <c r="FQ28" s="56">
        <v>0</v>
      </c>
      <c r="FR28" s="56">
        <v>0</v>
      </c>
      <c r="FS28" s="56">
        <v>0</v>
      </c>
      <c r="FT28" s="56">
        <v>5.88</v>
      </c>
      <c r="FU28" s="56">
        <v>18.61</v>
      </c>
      <c r="FV28" s="56">
        <v>1.1000000000000001</v>
      </c>
      <c r="FW28" s="56">
        <v>0</v>
      </c>
      <c r="FX28" s="56">
        <v>7</v>
      </c>
      <c r="FY28" s="56">
        <v>0</v>
      </c>
      <c r="FZ28" s="56">
        <v>0</v>
      </c>
      <c r="GA28" s="56">
        <v>4.97</v>
      </c>
      <c r="GB28" s="56">
        <v>11.34</v>
      </c>
      <c r="GC28" s="56">
        <v>18.77</v>
      </c>
      <c r="GD28" s="56">
        <v>1.1299999999999999</v>
      </c>
      <c r="GE28" s="56">
        <v>68.8</v>
      </c>
      <c r="GF28" s="56">
        <v>0</v>
      </c>
      <c r="GG28" s="56">
        <v>1.6370800000000001</v>
      </c>
      <c r="GH28" s="56">
        <v>1.61297E-2</v>
      </c>
      <c r="GI28" s="56">
        <v>0</v>
      </c>
      <c r="GJ28" s="56">
        <v>0</v>
      </c>
      <c r="GK28" s="56">
        <v>0</v>
      </c>
      <c r="GL28" s="56">
        <v>0</v>
      </c>
      <c r="GM28" s="56">
        <v>9.1244199999999998E-2</v>
      </c>
      <c r="GN28" s="56">
        <v>0.15054400000000001</v>
      </c>
      <c r="GO28" s="56">
        <v>0.30218800000000001</v>
      </c>
      <c r="GP28" s="56">
        <v>1.3338300000000001E-2</v>
      </c>
      <c r="GQ28" s="56">
        <v>2.2105199999999998</v>
      </c>
      <c r="GR28" s="56">
        <v>218.56800000000001</v>
      </c>
      <c r="GS28" s="56">
        <v>1765.28</v>
      </c>
      <c r="GT28" s="56">
        <v>141.255</v>
      </c>
      <c r="GU28" s="56">
        <v>0</v>
      </c>
      <c r="GV28" s="56">
        <v>0</v>
      </c>
      <c r="GW28" s="56">
        <v>2615</v>
      </c>
      <c r="GX28" s="56">
        <v>989.00099999999998</v>
      </c>
      <c r="GY28" s="56">
        <v>3267.2</v>
      </c>
      <c r="GZ28" s="56">
        <v>327.5</v>
      </c>
      <c r="HA28" s="56">
        <v>9323.7999999999993</v>
      </c>
      <c r="HB28" s="56">
        <v>181.95500000000001</v>
      </c>
      <c r="HC28" s="56">
        <v>0</v>
      </c>
      <c r="HD28" s="56">
        <v>0</v>
      </c>
      <c r="HE28" s="56">
        <v>0</v>
      </c>
      <c r="HF28" s="56">
        <v>167.94300000000001</v>
      </c>
      <c r="HG28" s="56">
        <v>0</v>
      </c>
      <c r="HH28" s="56">
        <v>73.400000000000006</v>
      </c>
      <c r="HI28" s="56">
        <v>0</v>
      </c>
      <c r="HJ28" s="56">
        <v>0</v>
      </c>
      <c r="HK28" s="56">
        <v>423.29700000000003</v>
      </c>
      <c r="HL28" s="56">
        <v>0</v>
      </c>
      <c r="HM28" s="56">
        <v>0</v>
      </c>
      <c r="HN28" s="56">
        <v>0</v>
      </c>
      <c r="HO28" s="56">
        <v>0</v>
      </c>
      <c r="HP28" s="56">
        <v>0</v>
      </c>
      <c r="HQ28" s="56">
        <v>0</v>
      </c>
      <c r="HR28" s="56">
        <v>0</v>
      </c>
      <c r="HS28" s="56">
        <v>0</v>
      </c>
      <c r="HT28" s="56">
        <v>0</v>
      </c>
      <c r="HU28" s="56">
        <v>0</v>
      </c>
      <c r="HV28" s="56">
        <v>14.07</v>
      </c>
      <c r="HW28" s="56">
        <v>48.7</v>
      </c>
      <c r="HX28" s="56">
        <v>1.1000000000000001</v>
      </c>
      <c r="HY28" s="56">
        <v>0</v>
      </c>
      <c r="HZ28" s="56">
        <v>10.41</v>
      </c>
      <c r="IA28" s="56">
        <v>21.33</v>
      </c>
      <c r="IB28" s="56">
        <v>12.25</v>
      </c>
      <c r="IC28" s="56">
        <v>25.98</v>
      </c>
      <c r="ID28" s="56">
        <v>2.35</v>
      </c>
      <c r="IE28" s="56">
        <v>136.19</v>
      </c>
      <c r="IF28" s="56">
        <v>0</v>
      </c>
      <c r="IG28" s="56">
        <v>3.50746</v>
      </c>
      <c r="IH28" s="56">
        <v>1.61297E-2</v>
      </c>
      <c r="II28" s="56">
        <v>0</v>
      </c>
      <c r="IJ28" s="56">
        <v>0</v>
      </c>
      <c r="IK28" s="56">
        <v>0.41129599999999999</v>
      </c>
      <c r="IL28" s="56">
        <v>0.118258</v>
      </c>
      <c r="IM28" s="56">
        <v>0.43522</v>
      </c>
      <c r="IN28" s="56">
        <v>4.56421E-3</v>
      </c>
      <c r="IO28" s="56">
        <v>4.4929199999999998</v>
      </c>
      <c r="IP28" s="56">
        <v>46.6</v>
      </c>
      <c r="IQ28" s="56">
        <v>0</v>
      </c>
      <c r="IR28" s="56">
        <v>46.6</v>
      </c>
      <c r="IS28" s="56">
        <v>0</v>
      </c>
      <c r="IT28" s="56">
        <v>0</v>
      </c>
      <c r="IU28" s="56">
        <v>20.170000000000002</v>
      </c>
      <c r="IV28" s="56">
        <v>12.42</v>
      </c>
      <c r="IW28" s="56">
        <v>20.170000000000002</v>
      </c>
      <c r="IX28" s="56">
        <v>12.42</v>
      </c>
      <c r="IY28" s="56">
        <v>20.170000000000002</v>
      </c>
      <c r="IZ28" s="56">
        <v>12.42</v>
      </c>
      <c r="JA28" s="56">
        <v>51.21</v>
      </c>
      <c r="JB28" s="56">
        <v>23.07</v>
      </c>
      <c r="JC28" s="56">
        <v>1</v>
      </c>
      <c r="JD28" s="56"/>
      <c r="JE28" s="56"/>
      <c r="JF28" s="56"/>
      <c r="JG28" s="56"/>
      <c r="JH28" s="56"/>
      <c r="JI28" s="56"/>
      <c r="JJ28" s="56"/>
      <c r="JK28" s="56"/>
      <c r="JL28" s="56"/>
      <c r="JM28" s="56"/>
      <c r="JN28" s="56"/>
      <c r="JO28" s="56"/>
    </row>
    <row r="29" spans="1:275" x14ac:dyDescent="0.25">
      <c r="A29" s="58">
        <v>43069.352708333332</v>
      </c>
      <c r="B29" s="56" t="s">
        <v>357</v>
      </c>
      <c r="C29" s="56" t="s">
        <v>598</v>
      </c>
      <c r="D29" s="56">
        <v>10</v>
      </c>
      <c r="E29" s="56">
        <v>1</v>
      </c>
      <c r="F29" s="56">
        <v>2700</v>
      </c>
      <c r="G29" s="56" t="s">
        <v>104</v>
      </c>
      <c r="H29" s="56" t="s">
        <v>105</v>
      </c>
      <c r="I29" s="56">
        <v>0</v>
      </c>
      <c r="J29" s="56">
        <v>44.8</v>
      </c>
      <c r="K29" s="56">
        <v>80.049800000000005</v>
      </c>
      <c r="L29" s="56">
        <v>863.94899999999996</v>
      </c>
      <c r="M29" s="56">
        <v>141.255</v>
      </c>
      <c r="N29" s="56">
        <v>0</v>
      </c>
      <c r="O29" s="56">
        <v>0</v>
      </c>
      <c r="P29" s="56">
        <v>0</v>
      </c>
      <c r="Q29" s="56">
        <v>0</v>
      </c>
      <c r="R29" s="56">
        <v>615.745</v>
      </c>
      <c r="S29" s="56">
        <v>1068.97</v>
      </c>
      <c r="T29" s="56">
        <v>2371.31</v>
      </c>
      <c r="U29" s="56">
        <v>151.51499999999999</v>
      </c>
      <c r="V29" s="56">
        <v>5292.79</v>
      </c>
      <c r="W29" s="56">
        <v>90.9191</v>
      </c>
      <c r="X29" s="56">
        <v>0</v>
      </c>
      <c r="Y29" s="56">
        <v>0</v>
      </c>
      <c r="Z29" s="56">
        <v>0</v>
      </c>
      <c r="AA29" s="56">
        <v>112.09399999999999</v>
      </c>
      <c r="AB29" s="56">
        <v>0</v>
      </c>
      <c r="AC29" s="56">
        <v>45.121000000000002</v>
      </c>
      <c r="AD29" s="56">
        <v>0</v>
      </c>
      <c r="AE29" s="56">
        <v>0</v>
      </c>
      <c r="AF29" s="56">
        <v>248.13399999999999</v>
      </c>
      <c r="AG29" s="56">
        <v>0</v>
      </c>
      <c r="AH29" s="56">
        <v>0</v>
      </c>
      <c r="AI29" s="56">
        <v>0</v>
      </c>
      <c r="AJ29" s="56">
        <v>0</v>
      </c>
      <c r="AK29" s="56">
        <v>0</v>
      </c>
      <c r="AL29" s="56">
        <v>0</v>
      </c>
      <c r="AM29" s="56">
        <v>0</v>
      </c>
      <c r="AN29" s="56">
        <v>0</v>
      </c>
      <c r="AO29" s="56">
        <v>0</v>
      </c>
      <c r="AP29" s="56">
        <v>0</v>
      </c>
      <c r="AQ29" s="56">
        <v>6.85</v>
      </c>
      <c r="AR29" s="56">
        <v>18.559999999999999</v>
      </c>
      <c r="AS29" s="56">
        <v>1.1000000000000001</v>
      </c>
      <c r="AT29" s="56">
        <v>0</v>
      </c>
      <c r="AU29" s="56">
        <v>6.96</v>
      </c>
      <c r="AV29" s="56">
        <v>0</v>
      </c>
      <c r="AW29" s="56">
        <v>0</v>
      </c>
      <c r="AX29" s="56">
        <v>4.91</v>
      </c>
      <c r="AY29" s="56">
        <v>11.34</v>
      </c>
      <c r="AZ29" s="56">
        <v>18.7</v>
      </c>
      <c r="BA29" s="56">
        <v>1.1200000000000001</v>
      </c>
      <c r="BB29" s="56">
        <v>69.540000000000006</v>
      </c>
      <c r="BC29" s="56">
        <v>33.47</v>
      </c>
      <c r="BD29" s="56">
        <v>0</v>
      </c>
      <c r="BE29" s="56">
        <v>1.65855</v>
      </c>
      <c r="BF29" s="56">
        <v>1.61297E-2</v>
      </c>
      <c r="BG29" s="56">
        <v>0</v>
      </c>
      <c r="BH29" s="56">
        <v>0</v>
      </c>
      <c r="BI29" s="56">
        <v>0</v>
      </c>
      <c r="BJ29" s="56">
        <v>0</v>
      </c>
      <c r="BK29" s="56">
        <v>9.1244199999999998E-2</v>
      </c>
      <c r="BL29" s="56">
        <v>0.15126700000000001</v>
      </c>
      <c r="BM29" s="56">
        <v>0.30218800000000001</v>
      </c>
      <c r="BN29" s="56">
        <v>1.3338300000000001E-2</v>
      </c>
      <c r="BO29" s="56">
        <v>2.23272</v>
      </c>
      <c r="BP29" s="56">
        <v>1.6746799999999999</v>
      </c>
      <c r="BQ29" s="56">
        <v>80.049800000000005</v>
      </c>
      <c r="BR29" s="56">
        <v>863.94799999999998</v>
      </c>
      <c r="BS29" s="56">
        <v>141.255</v>
      </c>
      <c r="BT29" s="56">
        <v>0</v>
      </c>
      <c r="BU29" s="56">
        <v>0</v>
      </c>
      <c r="BV29" s="56">
        <v>615.745</v>
      </c>
      <c r="BW29" s="56">
        <v>1068.97</v>
      </c>
      <c r="BX29" s="56">
        <v>2371.31</v>
      </c>
      <c r="BY29" s="56">
        <v>151.51499999999999</v>
      </c>
      <c r="BZ29" s="56">
        <v>5292.79</v>
      </c>
      <c r="CA29" s="56">
        <v>90.9191</v>
      </c>
      <c r="CB29" s="56">
        <v>0</v>
      </c>
      <c r="CC29" s="56">
        <v>0</v>
      </c>
      <c r="CD29" s="56">
        <v>0</v>
      </c>
      <c r="CE29" s="56">
        <v>112.09399999999999</v>
      </c>
      <c r="CF29" s="56">
        <v>0</v>
      </c>
      <c r="CG29" s="56">
        <v>45.121000000000002</v>
      </c>
      <c r="CH29" s="56">
        <v>0</v>
      </c>
      <c r="CI29" s="56">
        <v>0</v>
      </c>
      <c r="CJ29" s="56">
        <v>248.13399999999999</v>
      </c>
      <c r="CK29" s="56">
        <v>0</v>
      </c>
      <c r="CL29" s="56">
        <v>0</v>
      </c>
      <c r="CM29" s="56">
        <v>0</v>
      </c>
      <c r="CN29" s="56">
        <v>0</v>
      </c>
      <c r="CO29" s="56">
        <v>0</v>
      </c>
      <c r="CP29" s="56">
        <v>0</v>
      </c>
      <c r="CQ29" s="56">
        <v>0</v>
      </c>
      <c r="CR29" s="56">
        <v>0</v>
      </c>
      <c r="CS29" s="56">
        <v>0</v>
      </c>
      <c r="CT29" s="56">
        <v>0</v>
      </c>
      <c r="CU29" s="56">
        <v>6.85</v>
      </c>
      <c r="CV29" s="56">
        <v>18.559999999999999</v>
      </c>
      <c r="CW29" s="56">
        <v>1.1000000000000001</v>
      </c>
      <c r="CX29" s="56">
        <v>0</v>
      </c>
      <c r="CY29" s="56">
        <v>6.96</v>
      </c>
      <c r="CZ29" s="56">
        <v>4.91</v>
      </c>
      <c r="DA29" s="56">
        <v>11.34</v>
      </c>
      <c r="DB29" s="56">
        <v>18.7</v>
      </c>
      <c r="DC29" s="56">
        <v>1.1200000000000001</v>
      </c>
      <c r="DD29" s="56">
        <v>69.540000000000006</v>
      </c>
      <c r="DE29" s="56">
        <v>33.47</v>
      </c>
      <c r="DF29" s="56">
        <v>0</v>
      </c>
      <c r="DG29" s="56">
        <v>1.65855</v>
      </c>
      <c r="DH29" s="56">
        <v>1.61297E-2</v>
      </c>
      <c r="DI29" s="56">
        <v>0</v>
      </c>
      <c r="DJ29" s="56">
        <v>0</v>
      </c>
      <c r="DK29" s="56">
        <v>9.1244199999999998E-2</v>
      </c>
      <c r="DL29" s="56">
        <v>0.15126700000000001</v>
      </c>
      <c r="DM29" s="56">
        <v>0.30218800000000001</v>
      </c>
      <c r="DN29" s="56">
        <v>1.3338300000000001E-2</v>
      </c>
      <c r="DO29" s="56">
        <v>2.23272</v>
      </c>
      <c r="DP29" s="56">
        <v>1.6746799999999999</v>
      </c>
      <c r="DQ29" s="56" t="s">
        <v>925</v>
      </c>
      <c r="DR29" s="56" t="s">
        <v>875</v>
      </c>
      <c r="DS29" s="56" t="s">
        <v>22</v>
      </c>
      <c r="DT29" s="59">
        <v>-2.4598099999999998E-8</v>
      </c>
      <c r="DU29" s="59">
        <v>-2.4598099999999998E-8</v>
      </c>
      <c r="DV29" s="56">
        <v>0</v>
      </c>
      <c r="DW29" s="56">
        <v>0</v>
      </c>
      <c r="DX29" s="56"/>
      <c r="DY29" s="56"/>
      <c r="DZ29" s="56"/>
      <c r="EA29" s="56"/>
      <c r="EB29" s="56"/>
      <c r="EC29" s="56"/>
      <c r="ED29" s="56"/>
      <c r="EE29" s="56"/>
      <c r="EF29" s="56"/>
      <c r="EG29" s="56"/>
      <c r="EH29" s="56"/>
      <c r="EI29" s="56"/>
      <c r="EJ29" s="56"/>
      <c r="EK29" s="56"/>
      <c r="EL29" s="56"/>
      <c r="EM29" s="56"/>
      <c r="EN29" s="56">
        <v>80.049800000000005</v>
      </c>
      <c r="EO29" s="56">
        <v>863.94899999999996</v>
      </c>
      <c r="EP29" s="56">
        <v>141.255</v>
      </c>
      <c r="EQ29" s="56">
        <v>0</v>
      </c>
      <c r="ER29" s="56">
        <v>0</v>
      </c>
      <c r="ES29" s="56">
        <v>0</v>
      </c>
      <c r="ET29" s="56">
        <v>0</v>
      </c>
      <c r="EU29" s="56">
        <v>615.745</v>
      </c>
      <c r="EV29" s="56">
        <v>1068.97</v>
      </c>
      <c r="EW29" s="56">
        <v>2371.31</v>
      </c>
      <c r="EX29" s="56">
        <v>151.51499999999999</v>
      </c>
      <c r="EY29" s="56">
        <v>5292.79</v>
      </c>
      <c r="EZ29" s="56">
        <v>90.9191</v>
      </c>
      <c r="FA29" s="56">
        <v>0</v>
      </c>
      <c r="FB29" s="56">
        <v>0</v>
      </c>
      <c r="FC29" s="56">
        <v>0</v>
      </c>
      <c r="FD29" s="56">
        <v>112.09399999999999</v>
      </c>
      <c r="FE29" s="56">
        <v>0</v>
      </c>
      <c r="FF29" s="56">
        <v>45.121000000000002</v>
      </c>
      <c r="FG29" s="56">
        <v>0</v>
      </c>
      <c r="FH29" s="56">
        <v>0</v>
      </c>
      <c r="FI29" s="56">
        <v>248.13399999999999</v>
      </c>
      <c r="FJ29" s="56">
        <v>0</v>
      </c>
      <c r="FK29" s="56">
        <v>0</v>
      </c>
      <c r="FL29" s="56">
        <v>0</v>
      </c>
      <c r="FM29" s="56">
        <v>0</v>
      </c>
      <c r="FN29" s="56">
        <v>0</v>
      </c>
      <c r="FO29" s="56">
        <v>0</v>
      </c>
      <c r="FP29" s="56">
        <v>0</v>
      </c>
      <c r="FQ29" s="56">
        <v>0</v>
      </c>
      <c r="FR29" s="56">
        <v>0</v>
      </c>
      <c r="FS29" s="56">
        <v>0</v>
      </c>
      <c r="FT29" s="56">
        <v>6.85</v>
      </c>
      <c r="FU29" s="56">
        <v>18.559999999999999</v>
      </c>
      <c r="FV29" s="56">
        <v>1.1000000000000001</v>
      </c>
      <c r="FW29" s="56">
        <v>0</v>
      </c>
      <c r="FX29" s="56">
        <v>6.96</v>
      </c>
      <c r="FY29" s="56">
        <v>0</v>
      </c>
      <c r="FZ29" s="56">
        <v>0</v>
      </c>
      <c r="GA29" s="56">
        <v>4.91</v>
      </c>
      <c r="GB29" s="56">
        <v>11.34</v>
      </c>
      <c r="GC29" s="56">
        <v>18.7</v>
      </c>
      <c r="GD29" s="56">
        <v>1.1200000000000001</v>
      </c>
      <c r="GE29" s="56">
        <v>69.540000000000006</v>
      </c>
      <c r="GF29" s="56">
        <v>0</v>
      </c>
      <c r="GG29" s="56">
        <v>1.65855</v>
      </c>
      <c r="GH29" s="56">
        <v>1.61297E-2</v>
      </c>
      <c r="GI29" s="56">
        <v>0</v>
      </c>
      <c r="GJ29" s="56">
        <v>0</v>
      </c>
      <c r="GK29" s="56">
        <v>0</v>
      </c>
      <c r="GL29" s="56">
        <v>0</v>
      </c>
      <c r="GM29" s="56">
        <v>9.1244199999999998E-2</v>
      </c>
      <c r="GN29" s="56">
        <v>0.15126700000000001</v>
      </c>
      <c r="GO29" s="56">
        <v>0.30218800000000001</v>
      </c>
      <c r="GP29" s="56">
        <v>1.3338300000000001E-2</v>
      </c>
      <c r="GQ29" s="56">
        <v>2.23272</v>
      </c>
      <c r="GR29" s="56">
        <v>247.178</v>
      </c>
      <c r="GS29" s="56">
        <v>2425.27</v>
      </c>
      <c r="GT29" s="56">
        <v>141.255</v>
      </c>
      <c r="GU29" s="56">
        <v>0</v>
      </c>
      <c r="GV29" s="56">
        <v>0</v>
      </c>
      <c r="GW29" s="56">
        <v>2615</v>
      </c>
      <c r="GX29" s="56">
        <v>989.00099999999998</v>
      </c>
      <c r="GY29" s="56">
        <v>3267.2</v>
      </c>
      <c r="GZ29" s="56">
        <v>327.5</v>
      </c>
      <c r="HA29" s="56">
        <v>10012.4</v>
      </c>
      <c r="HB29" s="56">
        <v>205.78100000000001</v>
      </c>
      <c r="HC29" s="56">
        <v>0</v>
      </c>
      <c r="HD29" s="56">
        <v>0</v>
      </c>
      <c r="HE29" s="56">
        <v>0</v>
      </c>
      <c r="HF29" s="56">
        <v>167.04499999999999</v>
      </c>
      <c r="HG29" s="56">
        <v>0</v>
      </c>
      <c r="HH29" s="56">
        <v>73.400000000000006</v>
      </c>
      <c r="HI29" s="56">
        <v>0</v>
      </c>
      <c r="HJ29" s="56">
        <v>0</v>
      </c>
      <c r="HK29" s="56">
        <v>446.22699999999998</v>
      </c>
      <c r="HL29" s="56">
        <v>0</v>
      </c>
      <c r="HM29" s="56">
        <v>0</v>
      </c>
      <c r="HN29" s="56">
        <v>0</v>
      </c>
      <c r="HO29" s="56">
        <v>0</v>
      </c>
      <c r="HP29" s="56">
        <v>0</v>
      </c>
      <c r="HQ29" s="56">
        <v>0</v>
      </c>
      <c r="HR29" s="56">
        <v>0</v>
      </c>
      <c r="HS29" s="56">
        <v>0</v>
      </c>
      <c r="HT29" s="56">
        <v>0</v>
      </c>
      <c r="HU29" s="56">
        <v>0</v>
      </c>
      <c r="HV29" s="56">
        <v>15.89</v>
      </c>
      <c r="HW29" s="56">
        <v>54.76</v>
      </c>
      <c r="HX29" s="56">
        <v>1.1000000000000001</v>
      </c>
      <c r="HY29" s="56">
        <v>0</v>
      </c>
      <c r="HZ29" s="56">
        <v>10.37</v>
      </c>
      <c r="IA29" s="56">
        <v>21.1</v>
      </c>
      <c r="IB29" s="56">
        <v>12.24</v>
      </c>
      <c r="IC29" s="56">
        <v>25.87</v>
      </c>
      <c r="ID29" s="56">
        <v>2.3199999999999998</v>
      </c>
      <c r="IE29" s="56">
        <v>143.65</v>
      </c>
      <c r="IF29" s="56">
        <v>0</v>
      </c>
      <c r="IG29" s="56">
        <v>3.87723</v>
      </c>
      <c r="IH29" s="56">
        <v>1.61297E-2</v>
      </c>
      <c r="II29" s="56">
        <v>0</v>
      </c>
      <c r="IJ29" s="56">
        <v>0</v>
      </c>
      <c r="IK29" s="56">
        <v>0.41129599999999999</v>
      </c>
      <c r="IL29" s="56">
        <v>0.118258</v>
      </c>
      <c r="IM29" s="56">
        <v>0.43522</v>
      </c>
      <c r="IN29" s="56">
        <v>4.56421E-3</v>
      </c>
      <c r="IO29" s="56">
        <v>4.8627000000000002</v>
      </c>
      <c r="IP29" s="56">
        <v>44.8</v>
      </c>
      <c r="IQ29" s="56">
        <v>0</v>
      </c>
      <c r="IR29" s="56">
        <v>44.8</v>
      </c>
      <c r="IS29" s="56">
        <v>0</v>
      </c>
      <c r="IT29" s="56">
        <v>0</v>
      </c>
      <c r="IU29" s="56">
        <v>20.190000000000001</v>
      </c>
      <c r="IV29" s="56">
        <v>13.28</v>
      </c>
      <c r="IW29" s="56">
        <v>20.190000000000001</v>
      </c>
      <c r="IX29" s="56">
        <v>13.28</v>
      </c>
      <c r="IY29" s="56">
        <v>20.190000000000001</v>
      </c>
      <c r="IZ29" s="56">
        <v>13.28</v>
      </c>
      <c r="JA29" s="56">
        <v>57.46</v>
      </c>
      <c r="JB29" s="56">
        <v>24.66</v>
      </c>
      <c r="JC29" s="56">
        <v>1</v>
      </c>
      <c r="JD29" s="56"/>
      <c r="JE29" s="56"/>
      <c r="JF29" s="56"/>
      <c r="JG29" s="56"/>
      <c r="JH29" s="56"/>
      <c r="JI29" s="56"/>
      <c r="JJ29" s="56"/>
      <c r="JK29" s="56"/>
      <c r="JL29" s="56"/>
      <c r="JM29" s="56"/>
      <c r="JN29" s="56"/>
      <c r="JO29" s="56"/>
    </row>
    <row r="30" spans="1:275" x14ac:dyDescent="0.25">
      <c r="A30" s="58">
        <v>43069.352372685185</v>
      </c>
      <c r="B30" s="56" t="s">
        <v>358</v>
      </c>
      <c r="C30" s="56" t="s">
        <v>599</v>
      </c>
      <c r="D30" s="56">
        <v>11</v>
      </c>
      <c r="E30" s="56">
        <v>1</v>
      </c>
      <c r="F30" s="56">
        <v>2700</v>
      </c>
      <c r="G30" s="56" t="s">
        <v>104</v>
      </c>
      <c r="H30" s="56" t="s">
        <v>105</v>
      </c>
      <c r="I30" s="56">
        <v>0</v>
      </c>
      <c r="J30" s="56">
        <v>48.2</v>
      </c>
      <c r="K30" s="56">
        <v>218.15700000000001</v>
      </c>
      <c r="L30" s="56">
        <v>1817.32</v>
      </c>
      <c r="M30" s="56">
        <v>141.255</v>
      </c>
      <c r="N30" s="56">
        <v>0</v>
      </c>
      <c r="O30" s="56">
        <v>0</v>
      </c>
      <c r="P30" s="56">
        <v>0</v>
      </c>
      <c r="Q30" s="56">
        <v>0</v>
      </c>
      <c r="R30" s="56">
        <v>615.745</v>
      </c>
      <c r="S30" s="56">
        <v>1062.03</v>
      </c>
      <c r="T30" s="56">
        <v>2371.31</v>
      </c>
      <c r="U30" s="56">
        <v>151.51499999999999</v>
      </c>
      <c r="V30" s="56">
        <v>6377.32</v>
      </c>
      <c r="W30" s="56">
        <v>247.721</v>
      </c>
      <c r="X30" s="56">
        <v>0</v>
      </c>
      <c r="Y30" s="56">
        <v>0</v>
      </c>
      <c r="Z30" s="56">
        <v>0</v>
      </c>
      <c r="AA30" s="56">
        <v>114.408</v>
      </c>
      <c r="AB30" s="56">
        <v>0</v>
      </c>
      <c r="AC30" s="56">
        <v>45.121000000000002</v>
      </c>
      <c r="AD30" s="56">
        <v>0</v>
      </c>
      <c r="AE30" s="56">
        <v>0</v>
      </c>
      <c r="AF30" s="56">
        <v>407.25</v>
      </c>
      <c r="AG30" s="56">
        <v>0</v>
      </c>
      <c r="AH30" s="56">
        <v>0</v>
      </c>
      <c r="AI30" s="56">
        <v>0</v>
      </c>
      <c r="AJ30" s="56">
        <v>0</v>
      </c>
      <c r="AK30" s="56">
        <v>0</v>
      </c>
      <c r="AL30" s="56">
        <v>0</v>
      </c>
      <c r="AM30" s="56">
        <v>0</v>
      </c>
      <c r="AN30" s="56">
        <v>0</v>
      </c>
      <c r="AO30" s="56">
        <v>0</v>
      </c>
      <c r="AP30" s="56">
        <v>0</v>
      </c>
      <c r="AQ30" s="56">
        <v>18.66</v>
      </c>
      <c r="AR30" s="56">
        <v>36.28</v>
      </c>
      <c r="AS30" s="56">
        <v>1.1499999999999999</v>
      </c>
      <c r="AT30" s="56">
        <v>0</v>
      </c>
      <c r="AU30" s="56">
        <v>7.11</v>
      </c>
      <c r="AV30" s="56">
        <v>0</v>
      </c>
      <c r="AW30" s="56">
        <v>0</v>
      </c>
      <c r="AX30" s="56">
        <v>5.23</v>
      </c>
      <c r="AY30" s="56">
        <v>11.78</v>
      </c>
      <c r="AZ30" s="56">
        <v>19.600000000000001</v>
      </c>
      <c r="BA30" s="56">
        <v>1.19</v>
      </c>
      <c r="BB30" s="56">
        <v>101</v>
      </c>
      <c r="BC30" s="56">
        <v>63.2</v>
      </c>
      <c r="BD30" s="56">
        <v>0</v>
      </c>
      <c r="BE30" s="56">
        <v>2.0752799999999998</v>
      </c>
      <c r="BF30" s="56">
        <v>1.61297E-2</v>
      </c>
      <c r="BG30" s="56">
        <v>0</v>
      </c>
      <c r="BH30" s="56">
        <v>0</v>
      </c>
      <c r="BI30" s="56">
        <v>0</v>
      </c>
      <c r="BJ30" s="56">
        <v>0</v>
      </c>
      <c r="BK30" s="56">
        <v>9.1244199999999998E-2</v>
      </c>
      <c r="BL30" s="56">
        <v>0.15173900000000001</v>
      </c>
      <c r="BM30" s="56">
        <v>0.30218800000000001</v>
      </c>
      <c r="BN30" s="56">
        <v>1.3338300000000001E-2</v>
      </c>
      <c r="BO30" s="56">
        <v>2.6499199999999998</v>
      </c>
      <c r="BP30" s="56">
        <v>2.0914100000000002</v>
      </c>
      <c r="BQ30" s="56">
        <v>218.15700000000001</v>
      </c>
      <c r="BR30" s="56">
        <v>1817.32</v>
      </c>
      <c r="BS30" s="56">
        <v>141.255</v>
      </c>
      <c r="BT30" s="56">
        <v>0</v>
      </c>
      <c r="BU30" s="56">
        <v>0</v>
      </c>
      <c r="BV30" s="56">
        <v>615.745</v>
      </c>
      <c r="BW30" s="56">
        <v>1062.03</v>
      </c>
      <c r="BX30" s="56">
        <v>2371.31</v>
      </c>
      <c r="BY30" s="56">
        <v>151.51499999999999</v>
      </c>
      <c r="BZ30" s="56">
        <v>6377.32</v>
      </c>
      <c r="CA30" s="56">
        <v>247.721</v>
      </c>
      <c r="CB30" s="56">
        <v>0</v>
      </c>
      <c r="CC30" s="56">
        <v>0</v>
      </c>
      <c r="CD30" s="56">
        <v>0</v>
      </c>
      <c r="CE30" s="56">
        <v>114.408</v>
      </c>
      <c r="CF30" s="56">
        <v>0</v>
      </c>
      <c r="CG30" s="56">
        <v>45.121000000000002</v>
      </c>
      <c r="CH30" s="56">
        <v>0</v>
      </c>
      <c r="CI30" s="56">
        <v>0</v>
      </c>
      <c r="CJ30" s="56">
        <v>407.25</v>
      </c>
      <c r="CK30" s="56">
        <v>0</v>
      </c>
      <c r="CL30" s="56">
        <v>0</v>
      </c>
      <c r="CM30" s="56">
        <v>0</v>
      </c>
      <c r="CN30" s="56">
        <v>0</v>
      </c>
      <c r="CO30" s="56">
        <v>0</v>
      </c>
      <c r="CP30" s="56">
        <v>0</v>
      </c>
      <c r="CQ30" s="56">
        <v>0</v>
      </c>
      <c r="CR30" s="56">
        <v>0</v>
      </c>
      <c r="CS30" s="56">
        <v>0</v>
      </c>
      <c r="CT30" s="56">
        <v>0</v>
      </c>
      <c r="CU30" s="56">
        <v>18.66</v>
      </c>
      <c r="CV30" s="56">
        <v>36.28</v>
      </c>
      <c r="CW30" s="56">
        <v>1.1499999999999999</v>
      </c>
      <c r="CX30" s="56">
        <v>0</v>
      </c>
      <c r="CY30" s="56">
        <v>7.11</v>
      </c>
      <c r="CZ30" s="56">
        <v>5.23</v>
      </c>
      <c r="DA30" s="56">
        <v>11.78</v>
      </c>
      <c r="DB30" s="56">
        <v>19.600000000000001</v>
      </c>
      <c r="DC30" s="56">
        <v>1.19</v>
      </c>
      <c r="DD30" s="56">
        <v>101</v>
      </c>
      <c r="DE30" s="56">
        <v>63.2</v>
      </c>
      <c r="DF30" s="56">
        <v>0</v>
      </c>
      <c r="DG30" s="56">
        <v>2.0752799999999998</v>
      </c>
      <c r="DH30" s="56">
        <v>1.61297E-2</v>
      </c>
      <c r="DI30" s="56">
        <v>0</v>
      </c>
      <c r="DJ30" s="56">
        <v>0</v>
      </c>
      <c r="DK30" s="56">
        <v>9.1244199999999998E-2</v>
      </c>
      <c r="DL30" s="56">
        <v>0.15173900000000001</v>
      </c>
      <c r="DM30" s="56">
        <v>0.30218800000000001</v>
      </c>
      <c r="DN30" s="56">
        <v>1.3338300000000001E-2</v>
      </c>
      <c r="DO30" s="56">
        <v>2.6499199999999998</v>
      </c>
      <c r="DP30" s="56">
        <v>2.0914100000000002</v>
      </c>
      <c r="DQ30" s="56" t="s">
        <v>925</v>
      </c>
      <c r="DR30" s="56" t="s">
        <v>875</v>
      </c>
      <c r="DS30" s="56" t="s">
        <v>22</v>
      </c>
      <c r="DT30" s="56">
        <v>0</v>
      </c>
      <c r="DU30" s="56">
        <v>0</v>
      </c>
      <c r="DV30" s="56">
        <v>0</v>
      </c>
      <c r="DW30" s="56">
        <v>0</v>
      </c>
      <c r="DX30" s="56"/>
      <c r="DY30" s="56"/>
      <c r="DZ30" s="56"/>
      <c r="EA30" s="56"/>
      <c r="EB30" s="56"/>
      <c r="EC30" s="56"/>
      <c r="ED30" s="56"/>
      <c r="EE30" s="56"/>
      <c r="EF30" s="56"/>
      <c r="EG30" s="56"/>
      <c r="EH30" s="56"/>
      <c r="EI30" s="56"/>
      <c r="EJ30" s="56"/>
      <c r="EK30" s="56"/>
      <c r="EL30" s="56"/>
      <c r="EM30" s="56"/>
      <c r="EN30" s="56">
        <v>218.15700000000001</v>
      </c>
      <c r="EO30" s="56">
        <v>1817.32</v>
      </c>
      <c r="EP30" s="56">
        <v>141.255</v>
      </c>
      <c r="EQ30" s="56">
        <v>0</v>
      </c>
      <c r="ER30" s="56">
        <v>0</v>
      </c>
      <c r="ES30" s="56">
        <v>0</v>
      </c>
      <c r="ET30" s="56">
        <v>0</v>
      </c>
      <c r="EU30" s="56">
        <v>615.745</v>
      </c>
      <c r="EV30" s="56">
        <v>1062.03</v>
      </c>
      <c r="EW30" s="56">
        <v>2371.31</v>
      </c>
      <c r="EX30" s="56">
        <v>151.51499999999999</v>
      </c>
      <c r="EY30" s="56">
        <v>6377.32</v>
      </c>
      <c r="EZ30" s="56">
        <v>247.721</v>
      </c>
      <c r="FA30" s="56">
        <v>0</v>
      </c>
      <c r="FB30" s="56">
        <v>0</v>
      </c>
      <c r="FC30" s="56">
        <v>0</v>
      </c>
      <c r="FD30" s="56">
        <v>114.408</v>
      </c>
      <c r="FE30" s="56">
        <v>0</v>
      </c>
      <c r="FF30" s="56">
        <v>45.121000000000002</v>
      </c>
      <c r="FG30" s="56">
        <v>0</v>
      </c>
      <c r="FH30" s="56">
        <v>0</v>
      </c>
      <c r="FI30" s="56">
        <v>407.25</v>
      </c>
      <c r="FJ30" s="56">
        <v>0</v>
      </c>
      <c r="FK30" s="56">
        <v>0</v>
      </c>
      <c r="FL30" s="56">
        <v>0</v>
      </c>
      <c r="FM30" s="56">
        <v>0</v>
      </c>
      <c r="FN30" s="56">
        <v>0</v>
      </c>
      <c r="FO30" s="56">
        <v>0</v>
      </c>
      <c r="FP30" s="56">
        <v>0</v>
      </c>
      <c r="FQ30" s="56">
        <v>0</v>
      </c>
      <c r="FR30" s="56">
        <v>0</v>
      </c>
      <c r="FS30" s="56">
        <v>0</v>
      </c>
      <c r="FT30" s="56">
        <v>18.66</v>
      </c>
      <c r="FU30" s="56">
        <v>36.28</v>
      </c>
      <c r="FV30" s="56">
        <v>1.1499999999999999</v>
      </c>
      <c r="FW30" s="56">
        <v>0</v>
      </c>
      <c r="FX30" s="56">
        <v>7.11</v>
      </c>
      <c r="FY30" s="56">
        <v>0</v>
      </c>
      <c r="FZ30" s="56">
        <v>0</v>
      </c>
      <c r="GA30" s="56">
        <v>5.23</v>
      </c>
      <c r="GB30" s="56">
        <v>11.78</v>
      </c>
      <c r="GC30" s="56">
        <v>19.600000000000001</v>
      </c>
      <c r="GD30" s="56">
        <v>1.19</v>
      </c>
      <c r="GE30" s="56">
        <v>101</v>
      </c>
      <c r="GF30" s="56">
        <v>0</v>
      </c>
      <c r="GG30" s="56">
        <v>2.0752799999999998</v>
      </c>
      <c r="GH30" s="56">
        <v>1.61297E-2</v>
      </c>
      <c r="GI30" s="56">
        <v>0</v>
      </c>
      <c r="GJ30" s="56">
        <v>0</v>
      </c>
      <c r="GK30" s="56">
        <v>0</v>
      </c>
      <c r="GL30" s="56">
        <v>0</v>
      </c>
      <c r="GM30" s="56">
        <v>9.1244199999999998E-2</v>
      </c>
      <c r="GN30" s="56">
        <v>0.15173900000000001</v>
      </c>
      <c r="GO30" s="56">
        <v>0.30218800000000001</v>
      </c>
      <c r="GP30" s="56">
        <v>1.3338300000000001E-2</v>
      </c>
      <c r="GQ30" s="56">
        <v>2.6499199999999998</v>
      </c>
      <c r="GR30" s="56">
        <v>572.25199999999995</v>
      </c>
      <c r="GS30" s="56">
        <v>4348.97</v>
      </c>
      <c r="GT30" s="56">
        <v>141.255</v>
      </c>
      <c r="GU30" s="56">
        <v>0</v>
      </c>
      <c r="GV30" s="56">
        <v>0</v>
      </c>
      <c r="GW30" s="56">
        <v>2615</v>
      </c>
      <c r="GX30" s="56">
        <v>989.00099999999998</v>
      </c>
      <c r="GY30" s="56">
        <v>3267.2</v>
      </c>
      <c r="GZ30" s="56">
        <v>327.5</v>
      </c>
      <c r="HA30" s="56">
        <v>12261.2</v>
      </c>
      <c r="HB30" s="56">
        <v>476.30099999999999</v>
      </c>
      <c r="HC30" s="56">
        <v>0</v>
      </c>
      <c r="HD30" s="56">
        <v>0</v>
      </c>
      <c r="HE30" s="56">
        <v>0</v>
      </c>
      <c r="HF30" s="56">
        <v>169.05600000000001</v>
      </c>
      <c r="HG30" s="56">
        <v>0</v>
      </c>
      <c r="HH30" s="56">
        <v>73.400000000000006</v>
      </c>
      <c r="HI30" s="56">
        <v>0</v>
      </c>
      <c r="HJ30" s="56">
        <v>0</v>
      </c>
      <c r="HK30" s="56">
        <v>718.75699999999995</v>
      </c>
      <c r="HL30" s="56">
        <v>0</v>
      </c>
      <c r="HM30" s="56">
        <v>0</v>
      </c>
      <c r="HN30" s="56">
        <v>0</v>
      </c>
      <c r="HO30" s="56">
        <v>0</v>
      </c>
      <c r="HP30" s="56">
        <v>0</v>
      </c>
      <c r="HQ30" s="56">
        <v>0</v>
      </c>
      <c r="HR30" s="56">
        <v>0</v>
      </c>
      <c r="HS30" s="56">
        <v>0</v>
      </c>
      <c r="HT30" s="56">
        <v>0</v>
      </c>
      <c r="HU30" s="56">
        <v>0</v>
      </c>
      <c r="HV30" s="56">
        <v>36.83</v>
      </c>
      <c r="HW30" s="56">
        <v>81.52</v>
      </c>
      <c r="HX30" s="56">
        <v>1.1499999999999999</v>
      </c>
      <c r="HY30" s="56">
        <v>0</v>
      </c>
      <c r="HZ30" s="56">
        <v>10.51</v>
      </c>
      <c r="IA30" s="56">
        <v>22.57</v>
      </c>
      <c r="IB30" s="56">
        <v>12.58</v>
      </c>
      <c r="IC30" s="56">
        <v>27.25</v>
      </c>
      <c r="ID30" s="56">
        <v>2.4500000000000002</v>
      </c>
      <c r="IE30" s="56">
        <v>194.86</v>
      </c>
      <c r="IF30" s="56">
        <v>0</v>
      </c>
      <c r="IG30" s="56">
        <v>4.4320599999999999</v>
      </c>
      <c r="IH30" s="56">
        <v>1.61297E-2</v>
      </c>
      <c r="II30" s="56">
        <v>0</v>
      </c>
      <c r="IJ30" s="56">
        <v>0</v>
      </c>
      <c r="IK30" s="56">
        <v>0.41129599999999999</v>
      </c>
      <c r="IL30" s="56">
        <v>0.118258</v>
      </c>
      <c r="IM30" s="56">
        <v>0.43522</v>
      </c>
      <c r="IN30" s="56">
        <v>4.56421E-3</v>
      </c>
      <c r="IO30" s="56">
        <v>5.4175300000000002</v>
      </c>
      <c r="IP30" s="56">
        <v>48.2</v>
      </c>
      <c r="IQ30" s="56">
        <v>0</v>
      </c>
      <c r="IR30" s="56">
        <v>48.2</v>
      </c>
      <c r="IS30" s="56">
        <v>0</v>
      </c>
      <c r="IT30" s="56">
        <v>0</v>
      </c>
      <c r="IU30" s="56">
        <v>38.97</v>
      </c>
      <c r="IV30" s="56">
        <v>24.23</v>
      </c>
      <c r="IW30" s="56">
        <v>38.97</v>
      </c>
      <c r="IX30" s="56">
        <v>24.23</v>
      </c>
      <c r="IY30" s="56">
        <v>38.97</v>
      </c>
      <c r="IZ30" s="56">
        <v>24.23</v>
      </c>
      <c r="JA30" s="56">
        <v>86.64</v>
      </c>
      <c r="JB30" s="56">
        <v>43.37</v>
      </c>
      <c r="JC30" s="56">
        <v>1</v>
      </c>
      <c r="JD30" s="56"/>
      <c r="JE30" s="56"/>
      <c r="JF30" s="56"/>
      <c r="JG30" s="56"/>
      <c r="JH30" s="56"/>
      <c r="JI30" s="56"/>
      <c r="JJ30" s="56"/>
      <c r="JK30" s="56"/>
      <c r="JL30" s="56"/>
      <c r="JM30" s="56"/>
      <c r="JN30" s="56"/>
      <c r="JO30" s="56"/>
    </row>
    <row r="31" spans="1:275" x14ac:dyDescent="0.25">
      <c r="A31" s="58">
        <v>43069.352372685185</v>
      </c>
      <c r="B31" s="56" t="s">
        <v>359</v>
      </c>
      <c r="C31" s="56" t="s">
        <v>600</v>
      </c>
      <c r="D31" s="56">
        <v>12</v>
      </c>
      <c r="E31" s="56">
        <v>1</v>
      </c>
      <c r="F31" s="56">
        <v>2700</v>
      </c>
      <c r="G31" s="56" t="s">
        <v>104</v>
      </c>
      <c r="H31" s="56" t="s">
        <v>105</v>
      </c>
      <c r="I31" s="56">
        <v>0</v>
      </c>
      <c r="J31" s="56">
        <v>45.5</v>
      </c>
      <c r="K31" s="56">
        <v>222.005</v>
      </c>
      <c r="L31" s="56">
        <v>494.51299999999998</v>
      </c>
      <c r="M31" s="56">
        <v>141.255</v>
      </c>
      <c r="N31" s="56">
        <v>0</v>
      </c>
      <c r="O31" s="56">
        <v>0</v>
      </c>
      <c r="P31" s="56">
        <v>0</v>
      </c>
      <c r="Q31" s="56">
        <v>0</v>
      </c>
      <c r="R31" s="56">
        <v>615.745</v>
      </c>
      <c r="S31" s="56">
        <v>1041.9100000000001</v>
      </c>
      <c r="T31" s="56">
        <v>2371.31</v>
      </c>
      <c r="U31" s="56">
        <v>151.51499999999999</v>
      </c>
      <c r="V31" s="56">
        <v>5038.25</v>
      </c>
      <c r="W31" s="56">
        <v>252.05199999999999</v>
      </c>
      <c r="X31" s="56">
        <v>0</v>
      </c>
      <c r="Y31" s="56">
        <v>0</v>
      </c>
      <c r="Z31" s="56">
        <v>0</v>
      </c>
      <c r="AA31" s="56">
        <v>120.297</v>
      </c>
      <c r="AB31" s="56">
        <v>0</v>
      </c>
      <c r="AC31" s="56">
        <v>45.121000000000002</v>
      </c>
      <c r="AD31" s="56">
        <v>0</v>
      </c>
      <c r="AE31" s="56">
        <v>0</v>
      </c>
      <c r="AF31" s="56">
        <v>417.47</v>
      </c>
      <c r="AG31" s="56">
        <v>0</v>
      </c>
      <c r="AH31" s="56">
        <v>0</v>
      </c>
      <c r="AI31" s="56">
        <v>0</v>
      </c>
      <c r="AJ31" s="56">
        <v>0</v>
      </c>
      <c r="AK31" s="56">
        <v>0</v>
      </c>
      <c r="AL31" s="56">
        <v>0</v>
      </c>
      <c r="AM31" s="56">
        <v>0</v>
      </c>
      <c r="AN31" s="56">
        <v>0</v>
      </c>
      <c r="AO31" s="56">
        <v>0</v>
      </c>
      <c r="AP31" s="56">
        <v>0</v>
      </c>
      <c r="AQ31" s="56">
        <v>19.059999999999999</v>
      </c>
      <c r="AR31" s="56">
        <v>14.54</v>
      </c>
      <c r="AS31" s="56">
        <v>1.1499999999999999</v>
      </c>
      <c r="AT31" s="56">
        <v>0</v>
      </c>
      <c r="AU31" s="56">
        <v>7.44</v>
      </c>
      <c r="AV31" s="56">
        <v>0</v>
      </c>
      <c r="AW31" s="56">
        <v>0</v>
      </c>
      <c r="AX31" s="56">
        <v>5.26</v>
      </c>
      <c r="AY31" s="56">
        <v>11.58</v>
      </c>
      <c r="AZ31" s="56">
        <v>19.64</v>
      </c>
      <c r="BA31" s="56">
        <v>1.2</v>
      </c>
      <c r="BB31" s="56">
        <v>79.87</v>
      </c>
      <c r="BC31" s="56">
        <v>42.19</v>
      </c>
      <c r="BD31" s="56">
        <v>0</v>
      </c>
      <c r="BE31" s="56">
        <v>0.98734599999999995</v>
      </c>
      <c r="BF31" s="56">
        <v>1.61297E-2</v>
      </c>
      <c r="BG31" s="56">
        <v>0</v>
      </c>
      <c r="BH31" s="56">
        <v>0</v>
      </c>
      <c r="BI31" s="56">
        <v>0</v>
      </c>
      <c r="BJ31" s="56">
        <v>0</v>
      </c>
      <c r="BK31" s="56">
        <v>9.1244199999999998E-2</v>
      </c>
      <c r="BL31" s="56">
        <v>0.14855199999999999</v>
      </c>
      <c r="BM31" s="56">
        <v>0.30218800000000001</v>
      </c>
      <c r="BN31" s="56">
        <v>1.3338300000000001E-2</v>
      </c>
      <c r="BO31" s="56">
        <v>1.5588</v>
      </c>
      <c r="BP31" s="56">
        <v>1.0034799999999999</v>
      </c>
      <c r="BQ31" s="56">
        <v>222.005</v>
      </c>
      <c r="BR31" s="56">
        <v>494.51299999999998</v>
      </c>
      <c r="BS31" s="56">
        <v>141.255</v>
      </c>
      <c r="BT31" s="56">
        <v>0</v>
      </c>
      <c r="BU31" s="56">
        <v>0</v>
      </c>
      <c r="BV31" s="56">
        <v>615.745</v>
      </c>
      <c r="BW31" s="56">
        <v>1041.9100000000001</v>
      </c>
      <c r="BX31" s="56">
        <v>2371.31</v>
      </c>
      <c r="BY31" s="56">
        <v>151.51499999999999</v>
      </c>
      <c r="BZ31" s="56">
        <v>5038.25</v>
      </c>
      <c r="CA31" s="56">
        <v>252.05199999999999</v>
      </c>
      <c r="CB31" s="56">
        <v>0</v>
      </c>
      <c r="CC31" s="56">
        <v>0</v>
      </c>
      <c r="CD31" s="56">
        <v>0</v>
      </c>
      <c r="CE31" s="56">
        <v>120.297</v>
      </c>
      <c r="CF31" s="56">
        <v>0</v>
      </c>
      <c r="CG31" s="56">
        <v>45.121000000000002</v>
      </c>
      <c r="CH31" s="56">
        <v>0</v>
      </c>
      <c r="CI31" s="56">
        <v>0</v>
      </c>
      <c r="CJ31" s="56">
        <v>417.47</v>
      </c>
      <c r="CK31" s="56">
        <v>0</v>
      </c>
      <c r="CL31" s="56">
        <v>0</v>
      </c>
      <c r="CM31" s="56">
        <v>0</v>
      </c>
      <c r="CN31" s="56">
        <v>0</v>
      </c>
      <c r="CO31" s="56">
        <v>0</v>
      </c>
      <c r="CP31" s="56">
        <v>0</v>
      </c>
      <c r="CQ31" s="56">
        <v>0</v>
      </c>
      <c r="CR31" s="56">
        <v>0</v>
      </c>
      <c r="CS31" s="56">
        <v>0</v>
      </c>
      <c r="CT31" s="56">
        <v>0</v>
      </c>
      <c r="CU31" s="56">
        <v>19.059999999999999</v>
      </c>
      <c r="CV31" s="56">
        <v>14.54</v>
      </c>
      <c r="CW31" s="56">
        <v>1.1499999999999999</v>
      </c>
      <c r="CX31" s="56">
        <v>0</v>
      </c>
      <c r="CY31" s="56">
        <v>7.44</v>
      </c>
      <c r="CZ31" s="56">
        <v>5.26</v>
      </c>
      <c r="DA31" s="56">
        <v>11.58</v>
      </c>
      <c r="DB31" s="56">
        <v>19.64</v>
      </c>
      <c r="DC31" s="56">
        <v>1.2</v>
      </c>
      <c r="DD31" s="56">
        <v>79.87</v>
      </c>
      <c r="DE31" s="56">
        <v>42.19</v>
      </c>
      <c r="DF31" s="56">
        <v>0</v>
      </c>
      <c r="DG31" s="56">
        <v>0.98734599999999995</v>
      </c>
      <c r="DH31" s="56">
        <v>1.61297E-2</v>
      </c>
      <c r="DI31" s="56">
        <v>0</v>
      </c>
      <c r="DJ31" s="56">
        <v>0</v>
      </c>
      <c r="DK31" s="56">
        <v>9.1244199999999998E-2</v>
      </c>
      <c r="DL31" s="56">
        <v>0.14855199999999999</v>
      </c>
      <c r="DM31" s="56">
        <v>0.30218800000000001</v>
      </c>
      <c r="DN31" s="56">
        <v>1.3338300000000001E-2</v>
      </c>
      <c r="DO31" s="56">
        <v>1.5588</v>
      </c>
      <c r="DP31" s="56">
        <v>1.0034799999999999</v>
      </c>
      <c r="DQ31" s="56" t="s">
        <v>925</v>
      </c>
      <c r="DR31" s="56" t="s">
        <v>875</v>
      </c>
      <c r="DS31" s="56" t="s">
        <v>22</v>
      </c>
      <c r="DT31" s="56">
        <v>0</v>
      </c>
      <c r="DU31" s="56">
        <v>0</v>
      </c>
      <c r="DV31" s="56">
        <v>0</v>
      </c>
      <c r="DW31" s="56">
        <v>0</v>
      </c>
      <c r="DX31" s="56"/>
      <c r="DY31" s="56"/>
      <c r="DZ31" s="56"/>
      <c r="EA31" s="56"/>
      <c r="EB31" s="56"/>
      <c r="EC31" s="56"/>
      <c r="ED31" s="56"/>
      <c r="EE31" s="56"/>
      <c r="EF31" s="56"/>
      <c r="EG31" s="56"/>
      <c r="EH31" s="56"/>
      <c r="EI31" s="56"/>
      <c r="EJ31" s="56"/>
      <c r="EK31" s="56"/>
      <c r="EL31" s="56"/>
      <c r="EM31" s="56"/>
      <c r="EN31" s="56">
        <v>222.005</v>
      </c>
      <c r="EO31" s="56">
        <v>494.51299999999998</v>
      </c>
      <c r="EP31" s="56">
        <v>141.255</v>
      </c>
      <c r="EQ31" s="56">
        <v>0</v>
      </c>
      <c r="ER31" s="56">
        <v>0</v>
      </c>
      <c r="ES31" s="56">
        <v>0</v>
      </c>
      <c r="ET31" s="56">
        <v>0</v>
      </c>
      <c r="EU31" s="56">
        <v>615.745</v>
      </c>
      <c r="EV31" s="56">
        <v>1041.9100000000001</v>
      </c>
      <c r="EW31" s="56">
        <v>2371.31</v>
      </c>
      <c r="EX31" s="56">
        <v>151.51499999999999</v>
      </c>
      <c r="EY31" s="56">
        <v>5038.25</v>
      </c>
      <c r="EZ31" s="56">
        <v>252.05199999999999</v>
      </c>
      <c r="FA31" s="56">
        <v>0</v>
      </c>
      <c r="FB31" s="56">
        <v>0</v>
      </c>
      <c r="FC31" s="56">
        <v>0</v>
      </c>
      <c r="FD31" s="56">
        <v>120.297</v>
      </c>
      <c r="FE31" s="56">
        <v>0</v>
      </c>
      <c r="FF31" s="56">
        <v>45.121000000000002</v>
      </c>
      <c r="FG31" s="56">
        <v>0</v>
      </c>
      <c r="FH31" s="56">
        <v>0</v>
      </c>
      <c r="FI31" s="56">
        <v>417.47</v>
      </c>
      <c r="FJ31" s="56">
        <v>0</v>
      </c>
      <c r="FK31" s="56">
        <v>0</v>
      </c>
      <c r="FL31" s="56">
        <v>0</v>
      </c>
      <c r="FM31" s="56">
        <v>0</v>
      </c>
      <c r="FN31" s="56">
        <v>0</v>
      </c>
      <c r="FO31" s="56">
        <v>0</v>
      </c>
      <c r="FP31" s="56">
        <v>0</v>
      </c>
      <c r="FQ31" s="56">
        <v>0</v>
      </c>
      <c r="FR31" s="56">
        <v>0</v>
      </c>
      <c r="FS31" s="56">
        <v>0</v>
      </c>
      <c r="FT31" s="56">
        <v>19.059999999999999</v>
      </c>
      <c r="FU31" s="56">
        <v>14.54</v>
      </c>
      <c r="FV31" s="56">
        <v>1.1499999999999999</v>
      </c>
      <c r="FW31" s="56">
        <v>0</v>
      </c>
      <c r="FX31" s="56">
        <v>7.44</v>
      </c>
      <c r="FY31" s="56">
        <v>0</v>
      </c>
      <c r="FZ31" s="56">
        <v>0</v>
      </c>
      <c r="GA31" s="56">
        <v>5.26</v>
      </c>
      <c r="GB31" s="56">
        <v>11.58</v>
      </c>
      <c r="GC31" s="56">
        <v>19.64</v>
      </c>
      <c r="GD31" s="56">
        <v>1.2</v>
      </c>
      <c r="GE31" s="56">
        <v>79.87</v>
      </c>
      <c r="GF31" s="56">
        <v>0</v>
      </c>
      <c r="GG31" s="56">
        <v>0.98734599999999995</v>
      </c>
      <c r="GH31" s="56">
        <v>1.61297E-2</v>
      </c>
      <c r="GI31" s="56">
        <v>0</v>
      </c>
      <c r="GJ31" s="56">
        <v>0</v>
      </c>
      <c r="GK31" s="56">
        <v>0</v>
      </c>
      <c r="GL31" s="56">
        <v>0</v>
      </c>
      <c r="GM31" s="56">
        <v>9.1244199999999998E-2</v>
      </c>
      <c r="GN31" s="56">
        <v>0.14855199999999999</v>
      </c>
      <c r="GO31" s="56">
        <v>0.30218800000000001</v>
      </c>
      <c r="GP31" s="56">
        <v>1.3338300000000001E-2</v>
      </c>
      <c r="GQ31" s="56">
        <v>1.5588</v>
      </c>
      <c r="GR31" s="56">
        <v>567.86599999999999</v>
      </c>
      <c r="GS31" s="56">
        <v>1687.25</v>
      </c>
      <c r="GT31" s="56">
        <v>141.255</v>
      </c>
      <c r="GU31" s="56">
        <v>0</v>
      </c>
      <c r="GV31" s="56">
        <v>0</v>
      </c>
      <c r="GW31" s="56">
        <v>2615</v>
      </c>
      <c r="GX31" s="56">
        <v>989.00099999999998</v>
      </c>
      <c r="GY31" s="56">
        <v>3267.2</v>
      </c>
      <c r="GZ31" s="56">
        <v>327.5</v>
      </c>
      <c r="HA31" s="56">
        <v>9595.07</v>
      </c>
      <c r="HB31" s="56">
        <v>472.57799999999997</v>
      </c>
      <c r="HC31" s="56">
        <v>0</v>
      </c>
      <c r="HD31" s="56">
        <v>0</v>
      </c>
      <c r="HE31" s="56">
        <v>0</v>
      </c>
      <c r="HF31" s="56">
        <v>174.76499999999999</v>
      </c>
      <c r="HG31" s="56">
        <v>0</v>
      </c>
      <c r="HH31" s="56">
        <v>73.400000000000006</v>
      </c>
      <c r="HI31" s="56">
        <v>0</v>
      </c>
      <c r="HJ31" s="56">
        <v>0</v>
      </c>
      <c r="HK31" s="56">
        <v>720.74199999999996</v>
      </c>
      <c r="HL31" s="56">
        <v>0</v>
      </c>
      <c r="HM31" s="56">
        <v>0</v>
      </c>
      <c r="HN31" s="56">
        <v>0</v>
      </c>
      <c r="HO31" s="56">
        <v>0</v>
      </c>
      <c r="HP31" s="56">
        <v>0</v>
      </c>
      <c r="HQ31" s="56">
        <v>0</v>
      </c>
      <c r="HR31" s="56">
        <v>0</v>
      </c>
      <c r="HS31" s="56">
        <v>0</v>
      </c>
      <c r="HT31" s="56">
        <v>0</v>
      </c>
      <c r="HU31" s="56">
        <v>0</v>
      </c>
      <c r="HV31" s="56">
        <v>36.659999999999997</v>
      </c>
      <c r="HW31" s="56">
        <v>48.28</v>
      </c>
      <c r="HX31" s="56">
        <v>1.1499999999999999</v>
      </c>
      <c r="HY31" s="56">
        <v>0</v>
      </c>
      <c r="HZ31" s="56">
        <v>10.81</v>
      </c>
      <c r="IA31" s="56">
        <v>22.7</v>
      </c>
      <c r="IB31" s="56">
        <v>12.58</v>
      </c>
      <c r="IC31" s="56">
        <v>27.31</v>
      </c>
      <c r="ID31" s="56">
        <v>2.44</v>
      </c>
      <c r="IE31" s="56">
        <v>161.93</v>
      </c>
      <c r="IF31" s="56">
        <v>0</v>
      </c>
      <c r="IG31" s="56">
        <v>3.3595000000000002</v>
      </c>
      <c r="IH31" s="56">
        <v>1.61297E-2</v>
      </c>
      <c r="II31" s="56">
        <v>0</v>
      </c>
      <c r="IJ31" s="56">
        <v>0</v>
      </c>
      <c r="IK31" s="56">
        <v>0.41129599999999999</v>
      </c>
      <c r="IL31" s="56">
        <v>0.118258</v>
      </c>
      <c r="IM31" s="56">
        <v>0.43522</v>
      </c>
      <c r="IN31" s="56">
        <v>4.56421E-3</v>
      </c>
      <c r="IO31" s="56">
        <v>4.3449600000000004</v>
      </c>
      <c r="IP31" s="56">
        <v>45.5</v>
      </c>
      <c r="IQ31" s="56">
        <v>0</v>
      </c>
      <c r="IR31" s="56">
        <v>45.5</v>
      </c>
      <c r="IS31" s="56">
        <v>0</v>
      </c>
      <c r="IT31" s="56">
        <v>0</v>
      </c>
      <c r="IU31" s="56">
        <v>17.27</v>
      </c>
      <c r="IV31" s="56">
        <v>24.92</v>
      </c>
      <c r="IW31" s="56">
        <v>17.27</v>
      </c>
      <c r="IX31" s="56">
        <v>24.92</v>
      </c>
      <c r="IY31" s="56">
        <v>17.27</v>
      </c>
      <c r="IZ31" s="56">
        <v>24.92</v>
      </c>
      <c r="JA31" s="56">
        <v>53.38</v>
      </c>
      <c r="JB31" s="56">
        <v>43.52</v>
      </c>
      <c r="JC31" s="56">
        <v>1</v>
      </c>
      <c r="JD31" s="56"/>
      <c r="JE31" s="56"/>
      <c r="JF31" s="56"/>
      <c r="JG31" s="56"/>
      <c r="JH31" s="56"/>
      <c r="JI31" s="56"/>
      <c r="JJ31" s="56"/>
      <c r="JK31" s="56"/>
      <c r="JL31" s="56"/>
      <c r="JM31" s="56"/>
      <c r="JN31" s="56"/>
      <c r="JO31" s="56"/>
    </row>
    <row r="32" spans="1:275" x14ac:dyDescent="0.25">
      <c r="A32" s="58">
        <v>43069.352372685185</v>
      </c>
      <c r="B32" s="56" t="s">
        <v>360</v>
      </c>
      <c r="C32" s="56" t="s">
        <v>601</v>
      </c>
      <c r="D32" s="56">
        <v>13</v>
      </c>
      <c r="E32" s="56">
        <v>1</v>
      </c>
      <c r="F32" s="56">
        <v>2700</v>
      </c>
      <c r="G32" s="56" t="s">
        <v>104</v>
      </c>
      <c r="H32" s="56" t="s">
        <v>105</v>
      </c>
      <c r="I32" s="56">
        <v>0</v>
      </c>
      <c r="J32" s="56">
        <v>50</v>
      </c>
      <c r="K32" s="56">
        <v>195.37100000000001</v>
      </c>
      <c r="L32" s="56">
        <v>2020.81</v>
      </c>
      <c r="M32" s="56">
        <v>141.255</v>
      </c>
      <c r="N32" s="56">
        <v>0</v>
      </c>
      <c r="O32" s="56">
        <v>0</v>
      </c>
      <c r="P32" s="56">
        <v>0</v>
      </c>
      <c r="Q32" s="56">
        <v>0</v>
      </c>
      <c r="R32" s="56">
        <v>615.745</v>
      </c>
      <c r="S32" s="56">
        <v>1072.5899999999999</v>
      </c>
      <c r="T32" s="56">
        <v>2371.31</v>
      </c>
      <c r="U32" s="56">
        <v>151.51499999999999</v>
      </c>
      <c r="V32" s="56">
        <v>6568.59</v>
      </c>
      <c r="W32" s="56">
        <v>221.846</v>
      </c>
      <c r="X32" s="56">
        <v>0</v>
      </c>
      <c r="Y32" s="56">
        <v>0</v>
      </c>
      <c r="Z32" s="56">
        <v>0</v>
      </c>
      <c r="AA32" s="56">
        <v>112.172</v>
      </c>
      <c r="AB32" s="56">
        <v>0</v>
      </c>
      <c r="AC32" s="56">
        <v>45.121000000000002</v>
      </c>
      <c r="AD32" s="56">
        <v>0</v>
      </c>
      <c r="AE32" s="56">
        <v>0</v>
      </c>
      <c r="AF32" s="56">
        <v>379.13900000000001</v>
      </c>
      <c r="AG32" s="56">
        <v>0</v>
      </c>
      <c r="AH32" s="56">
        <v>0</v>
      </c>
      <c r="AI32" s="56">
        <v>0</v>
      </c>
      <c r="AJ32" s="56">
        <v>0</v>
      </c>
      <c r="AK32" s="56">
        <v>0</v>
      </c>
      <c r="AL32" s="56">
        <v>0</v>
      </c>
      <c r="AM32" s="56">
        <v>0</v>
      </c>
      <c r="AN32" s="56">
        <v>0</v>
      </c>
      <c r="AO32" s="56">
        <v>0</v>
      </c>
      <c r="AP32" s="56">
        <v>0</v>
      </c>
      <c r="AQ32" s="56">
        <v>16.84</v>
      </c>
      <c r="AR32" s="56">
        <v>39.49</v>
      </c>
      <c r="AS32" s="56">
        <v>1.1499999999999999</v>
      </c>
      <c r="AT32" s="56">
        <v>0</v>
      </c>
      <c r="AU32" s="56">
        <v>6.98</v>
      </c>
      <c r="AV32" s="56">
        <v>0</v>
      </c>
      <c r="AW32" s="56">
        <v>0</v>
      </c>
      <c r="AX32" s="56">
        <v>5.21</v>
      </c>
      <c r="AY32" s="56">
        <v>11.84</v>
      </c>
      <c r="AZ32" s="56">
        <v>19.59</v>
      </c>
      <c r="BA32" s="56">
        <v>1.19</v>
      </c>
      <c r="BB32" s="56">
        <v>102.29</v>
      </c>
      <c r="BC32" s="56">
        <v>64.459999999999994</v>
      </c>
      <c r="BD32" s="56">
        <v>0</v>
      </c>
      <c r="BE32" s="56">
        <v>2.57429</v>
      </c>
      <c r="BF32" s="56">
        <v>1.61297E-2</v>
      </c>
      <c r="BG32" s="56">
        <v>0</v>
      </c>
      <c r="BH32" s="56">
        <v>0</v>
      </c>
      <c r="BI32" s="56">
        <v>0</v>
      </c>
      <c r="BJ32" s="56">
        <v>0</v>
      </c>
      <c r="BK32" s="56">
        <v>9.1244199999999998E-2</v>
      </c>
      <c r="BL32" s="56">
        <v>0.15289800000000001</v>
      </c>
      <c r="BM32" s="56">
        <v>0.30218800000000001</v>
      </c>
      <c r="BN32" s="56">
        <v>1.3338300000000001E-2</v>
      </c>
      <c r="BO32" s="56">
        <v>3.1500900000000001</v>
      </c>
      <c r="BP32" s="56">
        <v>2.5904199999999999</v>
      </c>
      <c r="BQ32" s="56">
        <v>195.37100000000001</v>
      </c>
      <c r="BR32" s="56">
        <v>2020.81</v>
      </c>
      <c r="BS32" s="56">
        <v>141.255</v>
      </c>
      <c r="BT32" s="56">
        <v>0</v>
      </c>
      <c r="BU32" s="56">
        <v>0</v>
      </c>
      <c r="BV32" s="56">
        <v>615.745</v>
      </c>
      <c r="BW32" s="56">
        <v>1072.5899999999999</v>
      </c>
      <c r="BX32" s="56">
        <v>2371.31</v>
      </c>
      <c r="BY32" s="56">
        <v>151.51499999999999</v>
      </c>
      <c r="BZ32" s="56">
        <v>6568.59</v>
      </c>
      <c r="CA32" s="56">
        <v>221.846</v>
      </c>
      <c r="CB32" s="56">
        <v>0</v>
      </c>
      <c r="CC32" s="56">
        <v>0</v>
      </c>
      <c r="CD32" s="56">
        <v>0</v>
      </c>
      <c r="CE32" s="56">
        <v>112.172</v>
      </c>
      <c r="CF32" s="56">
        <v>0</v>
      </c>
      <c r="CG32" s="56">
        <v>45.121000000000002</v>
      </c>
      <c r="CH32" s="56">
        <v>0</v>
      </c>
      <c r="CI32" s="56">
        <v>0</v>
      </c>
      <c r="CJ32" s="56">
        <v>379.13900000000001</v>
      </c>
      <c r="CK32" s="56">
        <v>0</v>
      </c>
      <c r="CL32" s="56">
        <v>0</v>
      </c>
      <c r="CM32" s="56">
        <v>0</v>
      </c>
      <c r="CN32" s="56">
        <v>0</v>
      </c>
      <c r="CO32" s="56">
        <v>0</v>
      </c>
      <c r="CP32" s="56">
        <v>0</v>
      </c>
      <c r="CQ32" s="56">
        <v>0</v>
      </c>
      <c r="CR32" s="56">
        <v>0</v>
      </c>
      <c r="CS32" s="56">
        <v>0</v>
      </c>
      <c r="CT32" s="56">
        <v>0</v>
      </c>
      <c r="CU32" s="56">
        <v>16.84</v>
      </c>
      <c r="CV32" s="56">
        <v>39.49</v>
      </c>
      <c r="CW32" s="56">
        <v>1.1499999999999999</v>
      </c>
      <c r="CX32" s="56">
        <v>0</v>
      </c>
      <c r="CY32" s="56">
        <v>6.98</v>
      </c>
      <c r="CZ32" s="56">
        <v>5.21</v>
      </c>
      <c r="DA32" s="56">
        <v>11.84</v>
      </c>
      <c r="DB32" s="56">
        <v>19.59</v>
      </c>
      <c r="DC32" s="56">
        <v>1.19</v>
      </c>
      <c r="DD32" s="56">
        <v>102.29</v>
      </c>
      <c r="DE32" s="56">
        <v>64.459999999999994</v>
      </c>
      <c r="DF32" s="56">
        <v>0</v>
      </c>
      <c r="DG32" s="56">
        <v>2.57429</v>
      </c>
      <c r="DH32" s="56">
        <v>1.61297E-2</v>
      </c>
      <c r="DI32" s="56">
        <v>0</v>
      </c>
      <c r="DJ32" s="56">
        <v>0</v>
      </c>
      <c r="DK32" s="56">
        <v>9.1244199999999998E-2</v>
      </c>
      <c r="DL32" s="56">
        <v>0.15289800000000001</v>
      </c>
      <c r="DM32" s="56">
        <v>0.30218800000000001</v>
      </c>
      <c r="DN32" s="56">
        <v>1.3338300000000001E-2</v>
      </c>
      <c r="DO32" s="56">
        <v>3.1500900000000001</v>
      </c>
      <c r="DP32" s="56">
        <v>2.5904199999999999</v>
      </c>
      <c r="DQ32" s="56" t="s">
        <v>925</v>
      </c>
      <c r="DR32" s="56" t="s">
        <v>875</v>
      </c>
      <c r="DS32" s="56" t="s">
        <v>22</v>
      </c>
      <c r="DT32" s="56">
        <v>0</v>
      </c>
      <c r="DU32" s="56">
        <v>0</v>
      </c>
      <c r="DV32" s="56">
        <v>0</v>
      </c>
      <c r="DW32" s="56">
        <v>0</v>
      </c>
      <c r="DX32" s="56"/>
      <c r="DY32" s="56"/>
      <c r="DZ32" s="56"/>
      <c r="EA32" s="56"/>
      <c r="EB32" s="56"/>
      <c r="EC32" s="56"/>
      <c r="ED32" s="56"/>
      <c r="EE32" s="56"/>
      <c r="EF32" s="56"/>
      <c r="EG32" s="56"/>
      <c r="EH32" s="56"/>
      <c r="EI32" s="56"/>
      <c r="EJ32" s="56"/>
      <c r="EK32" s="56"/>
      <c r="EL32" s="56"/>
      <c r="EM32" s="56"/>
      <c r="EN32" s="56">
        <v>195.37100000000001</v>
      </c>
      <c r="EO32" s="56">
        <v>2020.81</v>
      </c>
      <c r="EP32" s="56">
        <v>141.255</v>
      </c>
      <c r="EQ32" s="56">
        <v>0</v>
      </c>
      <c r="ER32" s="56">
        <v>0</v>
      </c>
      <c r="ES32" s="56">
        <v>0</v>
      </c>
      <c r="ET32" s="56">
        <v>0</v>
      </c>
      <c r="EU32" s="56">
        <v>615.745</v>
      </c>
      <c r="EV32" s="56">
        <v>1072.5899999999999</v>
      </c>
      <c r="EW32" s="56">
        <v>2371.31</v>
      </c>
      <c r="EX32" s="56">
        <v>151.51499999999999</v>
      </c>
      <c r="EY32" s="56">
        <v>6568.59</v>
      </c>
      <c r="EZ32" s="56">
        <v>221.846</v>
      </c>
      <c r="FA32" s="56">
        <v>0</v>
      </c>
      <c r="FB32" s="56">
        <v>0</v>
      </c>
      <c r="FC32" s="56">
        <v>0</v>
      </c>
      <c r="FD32" s="56">
        <v>112.172</v>
      </c>
      <c r="FE32" s="56">
        <v>0</v>
      </c>
      <c r="FF32" s="56">
        <v>45.121000000000002</v>
      </c>
      <c r="FG32" s="56">
        <v>0</v>
      </c>
      <c r="FH32" s="56">
        <v>0</v>
      </c>
      <c r="FI32" s="56">
        <v>379.13900000000001</v>
      </c>
      <c r="FJ32" s="56">
        <v>0</v>
      </c>
      <c r="FK32" s="56">
        <v>0</v>
      </c>
      <c r="FL32" s="56">
        <v>0</v>
      </c>
      <c r="FM32" s="56">
        <v>0</v>
      </c>
      <c r="FN32" s="56">
        <v>0</v>
      </c>
      <c r="FO32" s="56">
        <v>0</v>
      </c>
      <c r="FP32" s="56">
        <v>0</v>
      </c>
      <c r="FQ32" s="56">
        <v>0</v>
      </c>
      <c r="FR32" s="56">
        <v>0</v>
      </c>
      <c r="FS32" s="56">
        <v>0</v>
      </c>
      <c r="FT32" s="56">
        <v>16.84</v>
      </c>
      <c r="FU32" s="56">
        <v>39.49</v>
      </c>
      <c r="FV32" s="56">
        <v>1.1499999999999999</v>
      </c>
      <c r="FW32" s="56">
        <v>0</v>
      </c>
      <c r="FX32" s="56">
        <v>6.98</v>
      </c>
      <c r="FY32" s="56">
        <v>0</v>
      </c>
      <c r="FZ32" s="56">
        <v>0</v>
      </c>
      <c r="GA32" s="56">
        <v>5.21</v>
      </c>
      <c r="GB32" s="56">
        <v>11.84</v>
      </c>
      <c r="GC32" s="56">
        <v>19.59</v>
      </c>
      <c r="GD32" s="56">
        <v>1.19</v>
      </c>
      <c r="GE32" s="56">
        <v>102.29</v>
      </c>
      <c r="GF32" s="56">
        <v>0</v>
      </c>
      <c r="GG32" s="56">
        <v>2.57429</v>
      </c>
      <c r="GH32" s="56">
        <v>1.61297E-2</v>
      </c>
      <c r="GI32" s="56">
        <v>0</v>
      </c>
      <c r="GJ32" s="56">
        <v>0</v>
      </c>
      <c r="GK32" s="56">
        <v>0</v>
      </c>
      <c r="GL32" s="56">
        <v>0</v>
      </c>
      <c r="GM32" s="56">
        <v>9.1244199999999998E-2</v>
      </c>
      <c r="GN32" s="56">
        <v>0.15289800000000001</v>
      </c>
      <c r="GO32" s="56">
        <v>0.30218800000000001</v>
      </c>
      <c r="GP32" s="56">
        <v>1.3338300000000001E-2</v>
      </c>
      <c r="GQ32" s="56">
        <v>3.1500900000000001</v>
      </c>
      <c r="GR32" s="56">
        <v>516.21699999999998</v>
      </c>
      <c r="GS32" s="56">
        <v>4730.25</v>
      </c>
      <c r="GT32" s="56">
        <v>141.255</v>
      </c>
      <c r="GU32" s="56">
        <v>0</v>
      </c>
      <c r="GV32" s="56">
        <v>0</v>
      </c>
      <c r="GW32" s="56">
        <v>2615</v>
      </c>
      <c r="GX32" s="56">
        <v>989.00099999999998</v>
      </c>
      <c r="GY32" s="56">
        <v>3267.2</v>
      </c>
      <c r="GZ32" s="56">
        <v>327.5</v>
      </c>
      <c r="HA32" s="56">
        <v>12586.4</v>
      </c>
      <c r="HB32" s="56">
        <v>429.65899999999999</v>
      </c>
      <c r="HC32" s="56">
        <v>0</v>
      </c>
      <c r="HD32" s="56">
        <v>0</v>
      </c>
      <c r="HE32" s="56">
        <v>0</v>
      </c>
      <c r="HF32" s="56">
        <v>166.83099999999999</v>
      </c>
      <c r="HG32" s="56">
        <v>0</v>
      </c>
      <c r="HH32" s="56">
        <v>73.400000000000006</v>
      </c>
      <c r="HI32" s="56">
        <v>0</v>
      </c>
      <c r="HJ32" s="56">
        <v>0</v>
      </c>
      <c r="HK32" s="56">
        <v>669.89</v>
      </c>
      <c r="HL32" s="56">
        <v>0</v>
      </c>
      <c r="HM32" s="56">
        <v>0</v>
      </c>
      <c r="HN32" s="56">
        <v>0</v>
      </c>
      <c r="HO32" s="56">
        <v>0</v>
      </c>
      <c r="HP32" s="56">
        <v>0</v>
      </c>
      <c r="HQ32" s="56">
        <v>0</v>
      </c>
      <c r="HR32" s="56">
        <v>0</v>
      </c>
      <c r="HS32" s="56">
        <v>0</v>
      </c>
      <c r="HT32" s="56">
        <v>0</v>
      </c>
      <c r="HU32" s="56">
        <v>0</v>
      </c>
      <c r="HV32" s="56">
        <v>33.47</v>
      </c>
      <c r="HW32" s="56">
        <v>81.69</v>
      </c>
      <c r="HX32" s="56">
        <v>1.1499999999999999</v>
      </c>
      <c r="HY32" s="56">
        <v>0</v>
      </c>
      <c r="HZ32" s="56">
        <v>10.38</v>
      </c>
      <c r="IA32" s="56">
        <v>22.48</v>
      </c>
      <c r="IB32" s="56">
        <v>12.58</v>
      </c>
      <c r="IC32" s="56">
        <v>27.23</v>
      </c>
      <c r="ID32" s="56">
        <v>2.41</v>
      </c>
      <c r="IE32" s="56">
        <v>191.39</v>
      </c>
      <c r="IF32" s="56">
        <v>0</v>
      </c>
      <c r="IG32" s="56">
        <v>4.7478600000000002</v>
      </c>
      <c r="IH32" s="56">
        <v>1.61297E-2</v>
      </c>
      <c r="II32" s="56">
        <v>0</v>
      </c>
      <c r="IJ32" s="56">
        <v>0</v>
      </c>
      <c r="IK32" s="56">
        <v>0.41129599999999999</v>
      </c>
      <c r="IL32" s="56">
        <v>0.118258</v>
      </c>
      <c r="IM32" s="56">
        <v>0.43522</v>
      </c>
      <c r="IN32" s="56">
        <v>4.56421E-3</v>
      </c>
      <c r="IO32" s="56">
        <v>5.7333299999999996</v>
      </c>
      <c r="IP32" s="56">
        <v>50</v>
      </c>
      <c r="IQ32" s="56">
        <v>0</v>
      </c>
      <c r="IR32" s="56">
        <v>50</v>
      </c>
      <c r="IS32" s="56">
        <v>0</v>
      </c>
      <c r="IT32" s="56">
        <v>0</v>
      </c>
      <c r="IU32" s="56">
        <v>42.03</v>
      </c>
      <c r="IV32" s="56">
        <v>22.43</v>
      </c>
      <c r="IW32" s="56">
        <v>42.03</v>
      </c>
      <c r="IX32" s="56">
        <v>22.43</v>
      </c>
      <c r="IY32" s="56">
        <v>42.03</v>
      </c>
      <c r="IZ32" s="56">
        <v>22.43</v>
      </c>
      <c r="JA32" s="56">
        <v>86.44</v>
      </c>
      <c r="JB32" s="56">
        <v>40.25</v>
      </c>
      <c r="JC32" s="56">
        <v>1</v>
      </c>
      <c r="JD32" s="56"/>
      <c r="JE32" s="56"/>
      <c r="JF32" s="56"/>
      <c r="JG32" s="56"/>
      <c r="JH32" s="56"/>
      <c r="JI32" s="56"/>
      <c r="JJ32" s="56"/>
      <c r="JK32" s="56"/>
      <c r="JL32" s="56"/>
      <c r="JM32" s="56"/>
      <c r="JN32" s="56"/>
      <c r="JO32" s="56"/>
    </row>
    <row r="33" spans="1:275" x14ac:dyDescent="0.25">
      <c r="A33" s="58">
        <v>43069.352708333332</v>
      </c>
      <c r="B33" s="56" t="s">
        <v>361</v>
      </c>
      <c r="C33" s="56" t="s">
        <v>602</v>
      </c>
      <c r="D33" s="56">
        <v>14</v>
      </c>
      <c r="E33" s="56">
        <v>1</v>
      </c>
      <c r="F33" s="56">
        <v>2700</v>
      </c>
      <c r="G33" s="56" t="s">
        <v>104</v>
      </c>
      <c r="H33" s="56" t="s">
        <v>105</v>
      </c>
      <c r="I33" s="56">
        <v>0</v>
      </c>
      <c r="J33" s="56">
        <v>49.2</v>
      </c>
      <c r="K33" s="56">
        <v>209.88800000000001</v>
      </c>
      <c r="L33" s="56">
        <v>1788.22</v>
      </c>
      <c r="M33" s="56">
        <v>141.255</v>
      </c>
      <c r="N33" s="56">
        <v>0</v>
      </c>
      <c r="O33" s="56">
        <v>0</v>
      </c>
      <c r="P33" s="56">
        <v>0</v>
      </c>
      <c r="Q33" s="56">
        <v>0</v>
      </c>
      <c r="R33" s="56">
        <v>615.745</v>
      </c>
      <c r="S33" s="56">
        <v>1059.71</v>
      </c>
      <c r="T33" s="56">
        <v>2371.31</v>
      </c>
      <c r="U33" s="56">
        <v>151.51499999999999</v>
      </c>
      <c r="V33" s="56">
        <v>6337.64</v>
      </c>
      <c r="W33" s="56">
        <v>238.58500000000001</v>
      </c>
      <c r="X33" s="56">
        <v>0</v>
      </c>
      <c r="Y33" s="56">
        <v>0</v>
      </c>
      <c r="Z33" s="56">
        <v>0</v>
      </c>
      <c r="AA33" s="56">
        <v>115.72</v>
      </c>
      <c r="AB33" s="56">
        <v>0</v>
      </c>
      <c r="AC33" s="56">
        <v>45.121000000000002</v>
      </c>
      <c r="AD33" s="56">
        <v>0</v>
      </c>
      <c r="AE33" s="56">
        <v>0</v>
      </c>
      <c r="AF33" s="56">
        <v>399.42599999999999</v>
      </c>
      <c r="AG33" s="56">
        <v>0</v>
      </c>
      <c r="AH33" s="56">
        <v>0</v>
      </c>
      <c r="AI33" s="56">
        <v>0</v>
      </c>
      <c r="AJ33" s="56">
        <v>0</v>
      </c>
      <c r="AK33" s="56">
        <v>0</v>
      </c>
      <c r="AL33" s="56">
        <v>0</v>
      </c>
      <c r="AM33" s="56">
        <v>0</v>
      </c>
      <c r="AN33" s="56">
        <v>0</v>
      </c>
      <c r="AO33" s="56">
        <v>0</v>
      </c>
      <c r="AP33" s="56">
        <v>0</v>
      </c>
      <c r="AQ33" s="56">
        <v>18.07</v>
      </c>
      <c r="AR33" s="56">
        <v>34.130000000000003</v>
      </c>
      <c r="AS33" s="56">
        <v>1.1000000000000001</v>
      </c>
      <c r="AT33" s="56">
        <v>0</v>
      </c>
      <c r="AU33" s="56">
        <v>7.25</v>
      </c>
      <c r="AV33" s="56">
        <v>0</v>
      </c>
      <c r="AW33" s="56">
        <v>0</v>
      </c>
      <c r="AX33" s="56">
        <v>4.9800000000000004</v>
      </c>
      <c r="AY33" s="56">
        <v>11.39</v>
      </c>
      <c r="AZ33" s="56">
        <v>18.75</v>
      </c>
      <c r="BA33" s="56">
        <v>1.1299999999999999</v>
      </c>
      <c r="BB33" s="56">
        <v>96.8</v>
      </c>
      <c r="BC33" s="56">
        <v>60.55</v>
      </c>
      <c r="BD33" s="56">
        <v>0</v>
      </c>
      <c r="BE33" s="56">
        <v>2.3801899999999998</v>
      </c>
      <c r="BF33" s="56">
        <v>1.61297E-2</v>
      </c>
      <c r="BG33" s="56">
        <v>0</v>
      </c>
      <c r="BH33" s="56">
        <v>0</v>
      </c>
      <c r="BI33" s="56">
        <v>0</v>
      </c>
      <c r="BJ33" s="56">
        <v>0</v>
      </c>
      <c r="BK33" s="56">
        <v>9.1244199999999998E-2</v>
      </c>
      <c r="BL33" s="56">
        <v>0.15285899999999999</v>
      </c>
      <c r="BM33" s="56">
        <v>0.30218800000000001</v>
      </c>
      <c r="BN33" s="56">
        <v>1.3338300000000001E-2</v>
      </c>
      <c r="BO33" s="56">
        <v>2.9559500000000001</v>
      </c>
      <c r="BP33" s="56">
        <v>2.3963199999999998</v>
      </c>
      <c r="BQ33" s="56">
        <v>209.88800000000001</v>
      </c>
      <c r="BR33" s="56">
        <v>1788.22</v>
      </c>
      <c r="BS33" s="56">
        <v>141.255</v>
      </c>
      <c r="BT33" s="56">
        <v>0</v>
      </c>
      <c r="BU33" s="56">
        <v>0</v>
      </c>
      <c r="BV33" s="56">
        <v>615.745</v>
      </c>
      <c r="BW33" s="56">
        <v>1059.71</v>
      </c>
      <c r="BX33" s="56">
        <v>2371.31</v>
      </c>
      <c r="BY33" s="56">
        <v>151.51499999999999</v>
      </c>
      <c r="BZ33" s="56">
        <v>6337.64</v>
      </c>
      <c r="CA33" s="56">
        <v>238.58500000000001</v>
      </c>
      <c r="CB33" s="56">
        <v>0</v>
      </c>
      <c r="CC33" s="56">
        <v>0</v>
      </c>
      <c r="CD33" s="56">
        <v>0</v>
      </c>
      <c r="CE33" s="56">
        <v>115.72</v>
      </c>
      <c r="CF33" s="56">
        <v>0</v>
      </c>
      <c r="CG33" s="56">
        <v>45.121000000000002</v>
      </c>
      <c r="CH33" s="56">
        <v>0</v>
      </c>
      <c r="CI33" s="56">
        <v>0</v>
      </c>
      <c r="CJ33" s="56">
        <v>399.42599999999999</v>
      </c>
      <c r="CK33" s="56">
        <v>0</v>
      </c>
      <c r="CL33" s="56">
        <v>0</v>
      </c>
      <c r="CM33" s="56">
        <v>0</v>
      </c>
      <c r="CN33" s="56">
        <v>0</v>
      </c>
      <c r="CO33" s="56">
        <v>0</v>
      </c>
      <c r="CP33" s="56">
        <v>0</v>
      </c>
      <c r="CQ33" s="56">
        <v>0</v>
      </c>
      <c r="CR33" s="56">
        <v>0</v>
      </c>
      <c r="CS33" s="56">
        <v>0</v>
      </c>
      <c r="CT33" s="56">
        <v>0</v>
      </c>
      <c r="CU33" s="56">
        <v>18.07</v>
      </c>
      <c r="CV33" s="56">
        <v>34.130000000000003</v>
      </c>
      <c r="CW33" s="56">
        <v>1.1000000000000001</v>
      </c>
      <c r="CX33" s="56">
        <v>0</v>
      </c>
      <c r="CY33" s="56">
        <v>7.25</v>
      </c>
      <c r="CZ33" s="56">
        <v>4.9800000000000004</v>
      </c>
      <c r="DA33" s="56">
        <v>11.39</v>
      </c>
      <c r="DB33" s="56">
        <v>18.75</v>
      </c>
      <c r="DC33" s="56">
        <v>1.1299999999999999</v>
      </c>
      <c r="DD33" s="56">
        <v>96.8</v>
      </c>
      <c r="DE33" s="56">
        <v>60.55</v>
      </c>
      <c r="DF33" s="56">
        <v>0</v>
      </c>
      <c r="DG33" s="56">
        <v>2.3801899999999998</v>
      </c>
      <c r="DH33" s="56">
        <v>1.61297E-2</v>
      </c>
      <c r="DI33" s="56">
        <v>0</v>
      </c>
      <c r="DJ33" s="56">
        <v>0</v>
      </c>
      <c r="DK33" s="56">
        <v>9.1244199999999998E-2</v>
      </c>
      <c r="DL33" s="56">
        <v>0.15285899999999999</v>
      </c>
      <c r="DM33" s="56">
        <v>0.30218800000000001</v>
      </c>
      <c r="DN33" s="56">
        <v>1.3338300000000001E-2</v>
      </c>
      <c r="DO33" s="56">
        <v>2.9559500000000001</v>
      </c>
      <c r="DP33" s="56">
        <v>2.3963199999999998</v>
      </c>
      <c r="DQ33" s="56" t="s">
        <v>925</v>
      </c>
      <c r="DR33" s="56" t="s">
        <v>875</v>
      </c>
      <c r="DS33" s="56" t="s">
        <v>22</v>
      </c>
      <c r="DT33" s="56">
        <v>0</v>
      </c>
      <c r="DU33" s="56">
        <v>0</v>
      </c>
      <c r="DV33" s="56">
        <v>0</v>
      </c>
      <c r="DW33" s="56">
        <v>0</v>
      </c>
      <c r="DX33" s="56"/>
      <c r="DY33" s="56"/>
      <c r="DZ33" s="56"/>
      <c r="EA33" s="56"/>
      <c r="EB33" s="56"/>
      <c r="EC33" s="56"/>
      <c r="ED33" s="56"/>
      <c r="EE33" s="56"/>
      <c r="EF33" s="56"/>
      <c r="EG33" s="56"/>
      <c r="EH33" s="56"/>
      <c r="EI33" s="56"/>
      <c r="EJ33" s="56"/>
      <c r="EK33" s="56"/>
      <c r="EL33" s="56"/>
      <c r="EM33" s="56"/>
      <c r="EN33" s="56">
        <v>209.88800000000001</v>
      </c>
      <c r="EO33" s="56">
        <v>1788.22</v>
      </c>
      <c r="EP33" s="56">
        <v>141.255</v>
      </c>
      <c r="EQ33" s="56">
        <v>0</v>
      </c>
      <c r="ER33" s="56">
        <v>0</v>
      </c>
      <c r="ES33" s="56">
        <v>0</v>
      </c>
      <c r="ET33" s="56">
        <v>0</v>
      </c>
      <c r="EU33" s="56">
        <v>615.745</v>
      </c>
      <c r="EV33" s="56">
        <v>1059.71</v>
      </c>
      <c r="EW33" s="56">
        <v>2371.31</v>
      </c>
      <c r="EX33" s="56">
        <v>151.51499999999999</v>
      </c>
      <c r="EY33" s="56">
        <v>6337.64</v>
      </c>
      <c r="EZ33" s="56">
        <v>238.58500000000001</v>
      </c>
      <c r="FA33" s="56">
        <v>0</v>
      </c>
      <c r="FB33" s="56">
        <v>0</v>
      </c>
      <c r="FC33" s="56">
        <v>0</v>
      </c>
      <c r="FD33" s="56">
        <v>115.72</v>
      </c>
      <c r="FE33" s="56">
        <v>0</v>
      </c>
      <c r="FF33" s="56">
        <v>45.121000000000002</v>
      </c>
      <c r="FG33" s="56">
        <v>0</v>
      </c>
      <c r="FH33" s="56">
        <v>0</v>
      </c>
      <c r="FI33" s="56">
        <v>399.42599999999999</v>
      </c>
      <c r="FJ33" s="56">
        <v>0</v>
      </c>
      <c r="FK33" s="56">
        <v>0</v>
      </c>
      <c r="FL33" s="56">
        <v>0</v>
      </c>
      <c r="FM33" s="56">
        <v>0</v>
      </c>
      <c r="FN33" s="56">
        <v>0</v>
      </c>
      <c r="FO33" s="56">
        <v>0</v>
      </c>
      <c r="FP33" s="56">
        <v>0</v>
      </c>
      <c r="FQ33" s="56">
        <v>0</v>
      </c>
      <c r="FR33" s="56">
        <v>0</v>
      </c>
      <c r="FS33" s="56">
        <v>0</v>
      </c>
      <c r="FT33" s="56">
        <v>18.07</v>
      </c>
      <c r="FU33" s="56">
        <v>34.130000000000003</v>
      </c>
      <c r="FV33" s="56">
        <v>1.1000000000000001</v>
      </c>
      <c r="FW33" s="56">
        <v>0</v>
      </c>
      <c r="FX33" s="56">
        <v>7.25</v>
      </c>
      <c r="FY33" s="56">
        <v>0</v>
      </c>
      <c r="FZ33" s="56">
        <v>0</v>
      </c>
      <c r="GA33" s="56">
        <v>4.9800000000000004</v>
      </c>
      <c r="GB33" s="56">
        <v>11.39</v>
      </c>
      <c r="GC33" s="56">
        <v>18.75</v>
      </c>
      <c r="GD33" s="56">
        <v>1.1299999999999999</v>
      </c>
      <c r="GE33" s="56">
        <v>96.8</v>
      </c>
      <c r="GF33" s="56">
        <v>0</v>
      </c>
      <c r="GG33" s="56">
        <v>2.3801899999999998</v>
      </c>
      <c r="GH33" s="56">
        <v>1.61297E-2</v>
      </c>
      <c r="GI33" s="56">
        <v>0</v>
      </c>
      <c r="GJ33" s="56">
        <v>0</v>
      </c>
      <c r="GK33" s="56">
        <v>0</v>
      </c>
      <c r="GL33" s="56">
        <v>0</v>
      </c>
      <c r="GM33" s="56">
        <v>9.1244199999999998E-2</v>
      </c>
      <c r="GN33" s="56">
        <v>0.15285899999999999</v>
      </c>
      <c r="GO33" s="56">
        <v>0.30218800000000001</v>
      </c>
      <c r="GP33" s="56">
        <v>1.3338300000000001E-2</v>
      </c>
      <c r="GQ33" s="56">
        <v>2.9559500000000001</v>
      </c>
      <c r="GR33" s="56">
        <v>570.40599999999995</v>
      </c>
      <c r="GS33" s="56">
        <v>4180.3500000000004</v>
      </c>
      <c r="GT33" s="56">
        <v>141.255</v>
      </c>
      <c r="GU33" s="56">
        <v>0</v>
      </c>
      <c r="GV33" s="56">
        <v>0</v>
      </c>
      <c r="GW33" s="56">
        <v>2615</v>
      </c>
      <c r="GX33" s="56">
        <v>989.00099999999998</v>
      </c>
      <c r="GY33" s="56">
        <v>3267.2</v>
      </c>
      <c r="GZ33" s="56">
        <v>327.5</v>
      </c>
      <c r="HA33" s="56">
        <v>12090.7</v>
      </c>
      <c r="HB33" s="56">
        <v>475.27499999999998</v>
      </c>
      <c r="HC33" s="56">
        <v>0</v>
      </c>
      <c r="HD33" s="56">
        <v>0</v>
      </c>
      <c r="HE33" s="56">
        <v>0</v>
      </c>
      <c r="HF33" s="56">
        <v>170.19800000000001</v>
      </c>
      <c r="HG33" s="56">
        <v>0</v>
      </c>
      <c r="HH33" s="56">
        <v>73.400000000000006</v>
      </c>
      <c r="HI33" s="56">
        <v>0</v>
      </c>
      <c r="HJ33" s="56">
        <v>0</v>
      </c>
      <c r="HK33" s="56">
        <v>718.87199999999996</v>
      </c>
      <c r="HL33" s="56">
        <v>0</v>
      </c>
      <c r="HM33" s="56">
        <v>0</v>
      </c>
      <c r="HN33" s="56">
        <v>0</v>
      </c>
      <c r="HO33" s="56">
        <v>0</v>
      </c>
      <c r="HP33" s="56">
        <v>0</v>
      </c>
      <c r="HQ33" s="56">
        <v>0</v>
      </c>
      <c r="HR33" s="56">
        <v>0</v>
      </c>
      <c r="HS33" s="56">
        <v>0</v>
      </c>
      <c r="HT33" s="56">
        <v>0</v>
      </c>
      <c r="HU33" s="56">
        <v>0</v>
      </c>
      <c r="HV33" s="56">
        <v>36.869999999999997</v>
      </c>
      <c r="HW33" s="56">
        <v>72.930000000000007</v>
      </c>
      <c r="HX33" s="56">
        <v>1.1000000000000001</v>
      </c>
      <c r="HY33" s="56">
        <v>0</v>
      </c>
      <c r="HZ33" s="56">
        <v>10.66</v>
      </c>
      <c r="IA33" s="56">
        <v>21.53</v>
      </c>
      <c r="IB33" s="56">
        <v>12.25</v>
      </c>
      <c r="IC33" s="56">
        <v>26.08</v>
      </c>
      <c r="ID33" s="56">
        <v>2.33</v>
      </c>
      <c r="IE33" s="56">
        <v>183.75</v>
      </c>
      <c r="IF33" s="56">
        <v>0</v>
      </c>
      <c r="IG33" s="56">
        <v>4.4187200000000004</v>
      </c>
      <c r="IH33" s="56">
        <v>1.61297E-2</v>
      </c>
      <c r="II33" s="56">
        <v>0</v>
      </c>
      <c r="IJ33" s="56">
        <v>0</v>
      </c>
      <c r="IK33" s="56">
        <v>0.41129599999999999</v>
      </c>
      <c r="IL33" s="56">
        <v>0.118258</v>
      </c>
      <c r="IM33" s="56">
        <v>0.43522</v>
      </c>
      <c r="IN33" s="56">
        <v>4.56421E-3</v>
      </c>
      <c r="IO33" s="56">
        <v>5.4041899999999998</v>
      </c>
      <c r="IP33" s="56">
        <v>49.2</v>
      </c>
      <c r="IQ33" s="56">
        <v>0</v>
      </c>
      <c r="IR33" s="56">
        <v>49.2</v>
      </c>
      <c r="IS33" s="56">
        <v>0</v>
      </c>
      <c r="IT33" s="56">
        <v>0</v>
      </c>
      <c r="IU33" s="56">
        <v>36.630000000000003</v>
      </c>
      <c r="IV33" s="56">
        <v>23.92</v>
      </c>
      <c r="IW33" s="56">
        <v>36.630000000000003</v>
      </c>
      <c r="IX33" s="56">
        <v>23.92</v>
      </c>
      <c r="IY33" s="56">
        <v>36.630000000000003</v>
      </c>
      <c r="IZ33" s="56">
        <v>23.92</v>
      </c>
      <c r="JA33" s="56">
        <v>77.739999999999995</v>
      </c>
      <c r="JB33" s="56">
        <v>43.82</v>
      </c>
      <c r="JC33" s="56">
        <v>1</v>
      </c>
      <c r="JD33" s="56"/>
      <c r="JE33" s="56"/>
      <c r="JF33" s="56"/>
      <c r="JG33" s="56"/>
      <c r="JH33" s="56"/>
      <c r="JI33" s="56"/>
      <c r="JJ33" s="56"/>
      <c r="JK33" s="56"/>
      <c r="JL33" s="56"/>
      <c r="JM33" s="56"/>
      <c r="JN33" s="56"/>
      <c r="JO33" s="56"/>
    </row>
    <row r="34" spans="1:275" x14ac:dyDescent="0.25">
      <c r="A34" s="58">
        <v>43069.352372685185</v>
      </c>
      <c r="B34" s="56" t="s">
        <v>362</v>
      </c>
      <c r="C34" s="56" t="s">
        <v>603</v>
      </c>
      <c r="D34" s="56">
        <v>15</v>
      </c>
      <c r="E34" s="56">
        <v>1</v>
      </c>
      <c r="F34" s="56">
        <v>2700</v>
      </c>
      <c r="G34" s="56" t="s">
        <v>104</v>
      </c>
      <c r="H34" s="56" t="s">
        <v>105</v>
      </c>
      <c r="I34" s="56">
        <v>0</v>
      </c>
      <c r="J34" s="56">
        <v>53.4</v>
      </c>
      <c r="K34" s="56">
        <v>17.3216</v>
      </c>
      <c r="L34" s="56">
        <v>5915.7</v>
      </c>
      <c r="M34" s="56">
        <v>141.255</v>
      </c>
      <c r="N34" s="56">
        <v>0</v>
      </c>
      <c r="O34" s="56">
        <v>0</v>
      </c>
      <c r="P34" s="56">
        <v>0</v>
      </c>
      <c r="Q34" s="56">
        <v>0</v>
      </c>
      <c r="R34" s="56">
        <v>615.745</v>
      </c>
      <c r="S34" s="56">
        <v>1151.32</v>
      </c>
      <c r="T34" s="56">
        <v>2371.31</v>
      </c>
      <c r="U34" s="56">
        <v>151.51499999999999</v>
      </c>
      <c r="V34" s="56">
        <v>10364.200000000001</v>
      </c>
      <c r="W34" s="56">
        <v>19.670200000000001</v>
      </c>
      <c r="X34" s="56">
        <v>0</v>
      </c>
      <c r="Y34" s="56">
        <v>0</v>
      </c>
      <c r="Z34" s="56">
        <v>0</v>
      </c>
      <c r="AA34" s="56">
        <v>83.589799999999997</v>
      </c>
      <c r="AB34" s="56">
        <v>0</v>
      </c>
      <c r="AC34" s="56">
        <v>45.121000000000002</v>
      </c>
      <c r="AD34" s="56">
        <v>0</v>
      </c>
      <c r="AE34" s="56">
        <v>0</v>
      </c>
      <c r="AF34" s="56">
        <v>148.381</v>
      </c>
      <c r="AG34" s="56">
        <v>0</v>
      </c>
      <c r="AH34" s="56">
        <v>0</v>
      </c>
      <c r="AI34" s="56">
        <v>0</v>
      </c>
      <c r="AJ34" s="56">
        <v>0</v>
      </c>
      <c r="AK34" s="56">
        <v>0</v>
      </c>
      <c r="AL34" s="56">
        <v>0</v>
      </c>
      <c r="AM34" s="56">
        <v>0</v>
      </c>
      <c r="AN34" s="56">
        <v>0</v>
      </c>
      <c r="AO34" s="56">
        <v>0</v>
      </c>
      <c r="AP34" s="56">
        <v>0</v>
      </c>
      <c r="AQ34" s="56">
        <v>1.52</v>
      </c>
      <c r="AR34" s="56">
        <v>82.68</v>
      </c>
      <c r="AS34" s="56">
        <v>1.1000000000000001</v>
      </c>
      <c r="AT34" s="56">
        <v>0</v>
      </c>
      <c r="AU34" s="56">
        <v>5.27</v>
      </c>
      <c r="AV34" s="56">
        <v>0</v>
      </c>
      <c r="AW34" s="56">
        <v>0</v>
      </c>
      <c r="AX34" s="56">
        <v>5.01</v>
      </c>
      <c r="AY34" s="56">
        <v>12.08</v>
      </c>
      <c r="AZ34" s="56">
        <v>18.79</v>
      </c>
      <c r="BA34" s="56">
        <v>1.1399999999999999</v>
      </c>
      <c r="BB34" s="56">
        <v>127.59</v>
      </c>
      <c r="BC34" s="56">
        <v>90.57</v>
      </c>
      <c r="BD34" s="56">
        <v>0</v>
      </c>
      <c r="BE34" s="56">
        <v>4.4561000000000002</v>
      </c>
      <c r="BF34" s="56">
        <v>1.61297E-2</v>
      </c>
      <c r="BG34" s="56">
        <v>0</v>
      </c>
      <c r="BH34" s="56">
        <v>0</v>
      </c>
      <c r="BI34" s="56">
        <v>0</v>
      </c>
      <c r="BJ34" s="56">
        <v>0</v>
      </c>
      <c r="BK34" s="56">
        <v>9.1244199999999998E-2</v>
      </c>
      <c r="BL34" s="56">
        <v>0.15831300000000001</v>
      </c>
      <c r="BM34" s="56">
        <v>0.30218800000000001</v>
      </c>
      <c r="BN34" s="56">
        <v>1.3338300000000001E-2</v>
      </c>
      <c r="BO34" s="56">
        <v>5.0373099999999997</v>
      </c>
      <c r="BP34" s="56">
        <v>4.4722299999999997</v>
      </c>
      <c r="BQ34" s="56">
        <v>17.3217</v>
      </c>
      <c r="BR34" s="56">
        <v>5915.7</v>
      </c>
      <c r="BS34" s="56">
        <v>141.255</v>
      </c>
      <c r="BT34" s="56">
        <v>0</v>
      </c>
      <c r="BU34" s="56">
        <v>0</v>
      </c>
      <c r="BV34" s="56">
        <v>615.745</v>
      </c>
      <c r="BW34" s="56">
        <v>1151.32</v>
      </c>
      <c r="BX34" s="56">
        <v>2371.31</v>
      </c>
      <c r="BY34" s="56">
        <v>151.51499999999999</v>
      </c>
      <c r="BZ34" s="56">
        <v>10364.200000000001</v>
      </c>
      <c r="CA34" s="56">
        <v>19.670300000000001</v>
      </c>
      <c r="CB34" s="56">
        <v>0</v>
      </c>
      <c r="CC34" s="56">
        <v>0</v>
      </c>
      <c r="CD34" s="56">
        <v>0</v>
      </c>
      <c r="CE34" s="56">
        <v>83.589799999999997</v>
      </c>
      <c r="CF34" s="56">
        <v>0</v>
      </c>
      <c r="CG34" s="56">
        <v>45.121000000000002</v>
      </c>
      <c r="CH34" s="56">
        <v>0</v>
      </c>
      <c r="CI34" s="56">
        <v>0</v>
      </c>
      <c r="CJ34" s="56">
        <v>148.381</v>
      </c>
      <c r="CK34" s="56">
        <v>0</v>
      </c>
      <c r="CL34" s="56">
        <v>0</v>
      </c>
      <c r="CM34" s="56">
        <v>0</v>
      </c>
      <c r="CN34" s="56">
        <v>0</v>
      </c>
      <c r="CO34" s="56">
        <v>0</v>
      </c>
      <c r="CP34" s="56">
        <v>0</v>
      </c>
      <c r="CQ34" s="56">
        <v>0</v>
      </c>
      <c r="CR34" s="56">
        <v>0</v>
      </c>
      <c r="CS34" s="56">
        <v>0</v>
      </c>
      <c r="CT34" s="56">
        <v>0</v>
      </c>
      <c r="CU34" s="56">
        <v>1.52</v>
      </c>
      <c r="CV34" s="56">
        <v>82.68</v>
      </c>
      <c r="CW34" s="56">
        <v>1.1000000000000001</v>
      </c>
      <c r="CX34" s="56">
        <v>0</v>
      </c>
      <c r="CY34" s="56">
        <v>5.27</v>
      </c>
      <c r="CZ34" s="56">
        <v>5.01</v>
      </c>
      <c r="DA34" s="56">
        <v>12.08</v>
      </c>
      <c r="DB34" s="56">
        <v>18.79</v>
      </c>
      <c r="DC34" s="56">
        <v>1.1399999999999999</v>
      </c>
      <c r="DD34" s="56">
        <v>127.59</v>
      </c>
      <c r="DE34" s="56">
        <v>90.57</v>
      </c>
      <c r="DF34" s="56">
        <v>0</v>
      </c>
      <c r="DG34" s="56">
        <v>4.4561000000000002</v>
      </c>
      <c r="DH34" s="56">
        <v>1.61297E-2</v>
      </c>
      <c r="DI34" s="56">
        <v>0</v>
      </c>
      <c r="DJ34" s="56">
        <v>0</v>
      </c>
      <c r="DK34" s="56">
        <v>9.1244199999999998E-2</v>
      </c>
      <c r="DL34" s="56">
        <v>0.15831300000000001</v>
      </c>
      <c r="DM34" s="56">
        <v>0.30218800000000001</v>
      </c>
      <c r="DN34" s="56">
        <v>1.3338300000000001E-2</v>
      </c>
      <c r="DO34" s="56">
        <v>5.0373099999999997</v>
      </c>
      <c r="DP34" s="56">
        <v>4.4722299999999997</v>
      </c>
      <c r="DQ34" s="56" t="s">
        <v>925</v>
      </c>
      <c r="DR34" s="56" t="s">
        <v>875</v>
      </c>
      <c r="DS34" s="56" t="s">
        <v>22</v>
      </c>
      <c r="DT34" s="59">
        <v>-2.8401000000000001E-9</v>
      </c>
      <c r="DU34" s="59">
        <v>-2.8401000000000001E-9</v>
      </c>
      <c r="DV34" s="56">
        <v>0</v>
      </c>
      <c r="DW34" s="56">
        <v>0</v>
      </c>
      <c r="DX34" s="56"/>
      <c r="DY34" s="56"/>
      <c r="DZ34" s="56"/>
      <c r="EA34" s="56"/>
      <c r="EB34" s="56"/>
      <c r="EC34" s="56"/>
      <c r="ED34" s="56"/>
      <c r="EE34" s="56"/>
      <c r="EF34" s="56"/>
      <c r="EG34" s="56"/>
      <c r="EH34" s="56"/>
      <c r="EI34" s="56"/>
      <c r="EJ34" s="56"/>
      <c r="EK34" s="56"/>
      <c r="EL34" s="56"/>
      <c r="EM34" s="56"/>
      <c r="EN34" s="56">
        <v>17.3216</v>
      </c>
      <c r="EO34" s="56">
        <v>5915.7</v>
      </c>
      <c r="EP34" s="56">
        <v>141.255</v>
      </c>
      <c r="EQ34" s="56">
        <v>0</v>
      </c>
      <c r="ER34" s="56">
        <v>0</v>
      </c>
      <c r="ES34" s="56">
        <v>0</v>
      </c>
      <c r="ET34" s="56">
        <v>0</v>
      </c>
      <c r="EU34" s="56">
        <v>615.745</v>
      </c>
      <c r="EV34" s="56">
        <v>1151.32</v>
      </c>
      <c r="EW34" s="56">
        <v>2371.31</v>
      </c>
      <c r="EX34" s="56">
        <v>151.51499999999999</v>
      </c>
      <c r="EY34" s="56">
        <v>10364.200000000001</v>
      </c>
      <c r="EZ34" s="56">
        <v>19.670200000000001</v>
      </c>
      <c r="FA34" s="56">
        <v>0</v>
      </c>
      <c r="FB34" s="56">
        <v>0</v>
      </c>
      <c r="FC34" s="56">
        <v>0</v>
      </c>
      <c r="FD34" s="56">
        <v>83.589799999999997</v>
      </c>
      <c r="FE34" s="56">
        <v>0</v>
      </c>
      <c r="FF34" s="56">
        <v>45.121000000000002</v>
      </c>
      <c r="FG34" s="56">
        <v>0</v>
      </c>
      <c r="FH34" s="56">
        <v>0</v>
      </c>
      <c r="FI34" s="56">
        <v>148.381</v>
      </c>
      <c r="FJ34" s="56">
        <v>0</v>
      </c>
      <c r="FK34" s="56">
        <v>0</v>
      </c>
      <c r="FL34" s="56">
        <v>0</v>
      </c>
      <c r="FM34" s="56">
        <v>0</v>
      </c>
      <c r="FN34" s="56">
        <v>0</v>
      </c>
      <c r="FO34" s="56">
        <v>0</v>
      </c>
      <c r="FP34" s="56">
        <v>0</v>
      </c>
      <c r="FQ34" s="56">
        <v>0</v>
      </c>
      <c r="FR34" s="56">
        <v>0</v>
      </c>
      <c r="FS34" s="56">
        <v>0</v>
      </c>
      <c r="FT34" s="56">
        <v>1.52</v>
      </c>
      <c r="FU34" s="56">
        <v>82.68</v>
      </c>
      <c r="FV34" s="56">
        <v>1.1000000000000001</v>
      </c>
      <c r="FW34" s="56">
        <v>0</v>
      </c>
      <c r="FX34" s="56">
        <v>5.27</v>
      </c>
      <c r="FY34" s="56">
        <v>0</v>
      </c>
      <c r="FZ34" s="56">
        <v>0</v>
      </c>
      <c r="GA34" s="56">
        <v>5.01</v>
      </c>
      <c r="GB34" s="56">
        <v>12.08</v>
      </c>
      <c r="GC34" s="56">
        <v>18.79</v>
      </c>
      <c r="GD34" s="56">
        <v>1.1399999999999999</v>
      </c>
      <c r="GE34" s="56">
        <v>127.59</v>
      </c>
      <c r="GF34" s="56">
        <v>0</v>
      </c>
      <c r="GG34" s="56">
        <v>4.4561000000000002</v>
      </c>
      <c r="GH34" s="56">
        <v>1.61297E-2</v>
      </c>
      <c r="GI34" s="56">
        <v>0</v>
      </c>
      <c r="GJ34" s="56">
        <v>0</v>
      </c>
      <c r="GK34" s="56">
        <v>0</v>
      </c>
      <c r="GL34" s="56">
        <v>0</v>
      </c>
      <c r="GM34" s="56">
        <v>9.1244199999999998E-2</v>
      </c>
      <c r="GN34" s="56">
        <v>0.15831300000000001</v>
      </c>
      <c r="GO34" s="56">
        <v>0.30218800000000001</v>
      </c>
      <c r="GP34" s="56">
        <v>1.3338300000000001E-2</v>
      </c>
      <c r="GQ34" s="56">
        <v>5.0373099999999997</v>
      </c>
      <c r="GR34" s="56">
        <v>76.388900000000007</v>
      </c>
      <c r="GS34" s="56">
        <v>12431.4</v>
      </c>
      <c r="GT34" s="56">
        <v>141.255</v>
      </c>
      <c r="GU34" s="56">
        <v>0</v>
      </c>
      <c r="GV34" s="56">
        <v>0</v>
      </c>
      <c r="GW34" s="56">
        <v>2615</v>
      </c>
      <c r="GX34" s="56">
        <v>989.00099999999998</v>
      </c>
      <c r="GY34" s="56">
        <v>3267.2</v>
      </c>
      <c r="GZ34" s="56">
        <v>327.5</v>
      </c>
      <c r="HA34" s="56">
        <v>19847.7</v>
      </c>
      <c r="HB34" s="56">
        <v>63.584499999999998</v>
      </c>
      <c r="HC34" s="56">
        <v>0</v>
      </c>
      <c r="HD34" s="56">
        <v>0</v>
      </c>
      <c r="HE34" s="56">
        <v>0</v>
      </c>
      <c r="HF34" s="56">
        <v>138.68700000000001</v>
      </c>
      <c r="HG34" s="56">
        <v>0</v>
      </c>
      <c r="HH34" s="56">
        <v>73.400000000000006</v>
      </c>
      <c r="HI34" s="56">
        <v>0</v>
      </c>
      <c r="HJ34" s="56">
        <v>0</v>
      </c>
      <c r="HK34" s="56">
        <v>275.67200000000003</v>
      </c>
      <c r="HL34" s="56">
        <v>0</v>
      </c>
      <c r="HM34" s="56">
        <v>0</v>
      </c>
      <c r="HN34" s="56">
        <v>0</v>
      </c>
      <c r="HO34" s="56">
        <v>0</v>
      </c>
      <c r="HP34" s="56">
        <v>0</v>
      </c>
      <c r="HQ34" s="56">
        <v>0</v>
      </c>
      <c r="HR34" s="56">
        <v>0</v>
      </c>
      <c r="HS34" s="56">
        <v>0</v>
      </c>
      <c r="HT34" s="56">
        <v>0</v>
      </c>
      <c r="HU34" s="56">
        <v>0</v>
      </c>
      <c r="HV34" s="56">
        <v>5</v>
      </c>
      <c r="HW34" s="56">
        <v>153.13</v>
      </c>
      <c r="HX34" s="56">
        <v>1.1000000000000001</v>
      </c>
      <c r="HY34" s="56">
        <v>0</v>
      </c>
      <c r="HZ34" s="56">
        <v>8.75</v>
      </c>
      <c r="IA34" s="56">
        <v>21.65</v>
      </c>
      <c r="IB34" s="56">
        <v>12.26</v>
      </c>
      <c r="IC34" s="56">
        <v>26.12</v>
      </c>
      <c r="ID34" s="56">
        <v>2.36</v>
      </c>
      <c r="IE34" s="56">
        <v>230.37</v>
      </c>
      <c r="IF34" s="56">
        <v>0</v>
      </c>
      <c r="IG34" s="56">
        <v>6.7819200000000004</v>
      </c>
      <c r="IH34" s="56">
        <v>1.61297E-2</v>
      </c>
      <c r="II34" s="56">
        <v>0</v>
      </c>
      <c r="IJ34" s="56">
        <v>0</v>
      </c>
      <c r="IK34" s="56">
        <v>0.41129599999999999</v>
      </c>
      <c r="IL34" s="56">
        <v>0.118258</v>
      </c>
      <c r="IM34" s="56">
        <v>0.43522</v>
      </c>
      <c r="IN34" s="56">
        <v>4.56421E-3</v>
      </c>
      <c r="IO34" s="56">
        <v>7.7673899999999998</v>
      </c>
      <c r="IP34" s="56">
        <v>53.4</v>
      </c>
      <c r="IQ34" s="56">
        <v>0</v>
      </c>
      <c r="IR34" s="56">
        <v>53.4</v>
      </c>
      <c r="IS34" s="56">
        <v>0</v>
      </c>
      <c r="IT34" s="56">
        <v>0</v>
      </c>
      <c r="IU34" s="56">
        <v>83.9</v>
      </c>
      <c r="IV34" s="56">
        <v>6.67</v>
      </c>
      <c r="IW34" s="56">
        <v>83.9</v>
      </c>
      <c r="IX34" s="56">
        <v>6.67</v>
      </c>
      <c r="IY34" s="56">
        <v>83.9</v>
      </c>
      <c r="IZ34" s="56">
        <v>6.67</v>
      </c>
      <c r="JA34" s="56">
        <v>154.72</v>
      </c>
      <c r="JB34" s="56">
        <v>13.26</v>
      </c>
      <c r="JC34" s="56">
        <v>1</v>
      </c>
      <c r="JD34" s="56"/>
      <c r="JE34" s="56"/>
      <c r="JF34" s="56"/>
      <c r="JG34" s="56"/>
      <c r="JH34" s="56"/>
      <c r="JI34" s="56"/>
      <c r="JJ34" s="56"/>
      <c r="JK34" s="56"/>
      <c r="JL34" s="56"/>
      <c r="JM34" s="56"/>
      <c r="JN34" s="56"/>
      <c r="JO34" s="56"/>
    </row>
    <row r="35" spans="1:275" x14ac:dyDescent="0.25">
      <c r="A35" s="58">
        <v>43069.352581018517</v>
      </c>
      <c r="B35" s="56" t="s">
        <v>363</v>
      </c>
      <c r="C35" s="56" t="s">
        <v>604</v>
      </c>
      <c r="D35" s="56">
        <v>16</v>
      </c>
      <c r="E35" s="56">
        <v>1</v>
      </c>
      <c r="F35" s="56">
        <v>2700</v>
      </c>
      <c r="G35" s="56" t="s">
        <v>104</v>
      </c>
      <c r="H35" s="56" t="s">
        <v>105</v>
      </c>
      <c r="I35" s="56">
        <v>0</v>
      </c>
      <c r="J35" s="56">
        <v>58.5</v>
      </c>
      <c r="K35" s="56">
        <v>485.31200000000001</v>
      </c>
      <c r="L35" s="56">
        <v>140.55000000000001</v>
      </c>
      <c r="M35" s="56">
        <v>141.255</v>
      </c>
      <c r="N35" s="56">
        <v>0</v>
      </c>
      <c r="O35" s="56">
        <v>0</v>
      </c>
      <c r="P35" s="56">
        <v>0</v>
      </c>
      <c r="Q35" s="56">
        <v>0</v>
      </c>
      <c r="R35" s="56">
        <v>615.745</v>
      </c>
      <c r="S35" s="56">
        <v>991.94500000000005</v>
      </c>
      <c r="T35" s="56">
        <v>2371.31</v>
      </c>
      <c r="U35" s="56">
        <v>151.51499999999999</v>
      </c>
      <c r="V35" s="56">
        <v>4897.63</v>
      </c>
      <c r="W35" s="56">
        <v>552.49099999999999</v>
      </c>
      <c r="X35" s="56">
        <v>0</v>
      </c>
      <c r="Y35" s="56">
        <v>0</v>
      </c>
      <c r="Z35" s="56">
        <v>0</v>
      </c>
      <c r="AA35" s="56">
        <v>143.185</v>
      </c>
      <c r="AB35" s="56">
        <v>0</v>
      </c>
      <c r="AC35" s="56">
        <v>45.121000000000002</v>
      </c>
      <c r="AD35" s="56">
        <v>0</v>
      </c>
      <c r="AE35" s="56">
        <v>0</v>
      </c>
      <c r="AF35" s="56">
        <v>740.798</v>
      </c>
      <c r="AG35" s="56">
        <v>0</v>
      </c>
      <c r="AH35" s="56">
        <v>0</v>
      </c>
      <c r="AI35" s="56">
        <v>0</v>
      </c>
      <c r="AJ35" s="56">
        <v>0</v>
      </c>
      <c r="AK35" s="56">
        <v>0</v>
      </c>
      <c r="AL35" s="56">
        <v>0</v>
      </c>
      <c r="AM35" s="56">
        <v>0</v>
      </c>
      <c r="AN35" s="56">
        <v>0</v>
      </c>
      <c r="AO35" s="56">
        <v>0</v>
      </c>
      <c r="AP35" s="56">
        <v>0</v>
      </c>
      <c r="AQ35" s="56">
        <v>40.51</v>
      </c>
      <c r="AR35" s="56">
        <v>3.98</v>
      </c>
      <c r="AS35" s="56">
        <v>1.0900000000000001</v>
      </c>
      <c r="AT35" s="56">
        <v>0</v>
      </c>
      <c r="AU35" s="56">
        <v>8.9</v>
      </c>
      <c r="AV35" s="56">
        <v>0</v>
      </c>
      <c r="AW35" s="56">
        <v>0</v>
      </c>
      <c r="AX35" s="56">
        <v>4.9400000000000004</v>
      </c>
      <c r="AY35" s="56">
        <v>10.81</v>
      </c>
      <c r="AZ35" s="56">
        <v>18.690000000000001</v>
      </c>
      <c r="BA35" s="56">
        <v>1.1299999999999999</v>
      </c>
      <c r="BB35" s="56">
        <v>90.05</v>
      </c>
      <c r="BC35" s="56">
        <v>54.48</v>
      </c>
      <c r="BD35" s="56">
        <v>0</v>
      </c>
      <c r="BE35" s="56">
        <v>0.249532</v>
      </c>
      <c r="BF35" s="56">
        <v>1.61297E-2</v>
      </c>
      <c r="BG35" s="56">
        <v>0</v>
      </c>
      <c r="BH35" s="56">
        <v>0</v>
      </c>
      <c r="BI35" s="56">
        <v>0</v>
      </c>
      <c r="BJ35" s="56">
        <v>0</v>
      </c>
      <c r="BK35" s="56">
        <v>9.1244199999999998E-2</v>
      </c>
      <c r="BL35" s="56">
        <v>0.14355999999999999</v>
      </c>
      <c r="BM35" s="56">
        <v>0.30218800000000001</v>
      </c>
      <c r="BN35" s="56">
        <v>1.3338300000000001E-2</v>
      </c>
      <c r="BO35" s="56">
        <v>0.81599200000000005</v>
      </c>
      <c r="BP35" s="56">
        <v>0.26566200000000001</v>
      </c>
      <c r="BQ35" s="56">
        <v>485.31200000000001</v>
      </c>
      <c r="BR35" s="56">
        <v>140.55000000000001</v>
      </c>
      <c r="BS35" s="56">
        <v>141.255</v>
      </c>
      <c r="BT35" s="56">
        <v>0</v>
      </c>
      <c r="BU35" s="56">
        <v>0</v>
      </c>
      <c r="BV35" s="56">
        <v>615.745</v>
      </c>
      <c r="BW35" s="56">
        <v>991.94500000000005</v>
      </c>
      <c r="BX35" s="56">
        <v>2371.31</v>
      </c>
      <c r="BY35" s="56">
        <v>151.51499999999999</v>
      </c>
      <c r="BZ35" s="56">
        <v>4897.63</v>
      </c>
      <c r="CA35" s="56">
        <v>552.49099999999999</v>
      </c>
      <c r="CB35" s="56">
        <v>0</v>
      </c>
      <c r="CC35" s="56">
        <v>0</v>
      </c>
      <c r="CD35" s="56">
        <v>0</v>
      </c>
      <c r="CE35" s="56">
        <v>143.185</v>
      </c>
      <c r="CF35" s="56">
        <v>0</v>
      </c>
      <c r="CG35" s="56">
        <v>45.121000000000002</v>
      </c>
      <c r="CH35" s="56">
        <v>0</v>
      </c>
      <c r="CI35" s="56">
        <v>0</v>
      </c>
      <c r="CJ35" s="56">
        <v>740.79700000000003</v>
      </c>
      <c r="CK35" s="56">
        <v>0</v>
      </c>
      <c r="CL35" s="56">
        <v>0</v>
      </c>
      <c r="CM35" s="56">
        <v>0</v>
      </c>
      <c r="CN35" s="56">
        <v>0</v>
      </c>
      <c r="CO35" s="56">
        <v>0</v>
      </c>
      <c r="CP35" s="56">
        <v>0</v>
      </c>
      <c r="CQ35" s="56">
        <v>0</v>
      </c>
      <c r="CR35" s="56">
        <v>0</v>
      </c>
      <c r="CS35" s="56">
        <v>0</v>
      </c>
      <c r="CT35" s="56">
        <v>0</v>
      </c>
      <c r="CU35" s="56">
        <v>40.51</v>
      </c>
      <c r="CV35" s="56">
        <v>3.98</v>
      </c>
      <c r="CW35" s="56">
        <v>1.0900000000000001</v>
      </c>
      <c r="CX35" s="56">
        <v>0</v>
      </c>
      <c r="CY35" s="56">
        <v>8.9</v>
      </c>
      <c r="CZ35" s="56">
        <v>4.9400000000000004</v>
      </c>
      <c r="DA35" s="56">
        <v>10.81</v>
      </c>
      <c r="DB35" s="56">
        <v>18.690000000000001</v>
      </c>
      <c r="DC35" s="56">
        <v>1.1299999999999999</v>
      </c>
      <c r="DD35" s="56">
        <v>90.05</v>
      </c>
      <c r="DE35" s="56">
        <v>54.48</v>
      </c>
      <c r="DF35" s="56">
        <v>0</v>
      </c>
      <c r="DG35" s="56">
        <v>0.249533</v>
      </c>
      <c r="DH35" s="56">
        <v>1.61297E-2</v>
      </c>
      <c r="DI35" s="56">
        <v>0</v>
      </c>
      <c r="DJ35" s="56">
        <v>0</v>
      </c>
      <c r="DK35" s="56">
        <v>9.1244199999999998E-2</v>
      </c>
      <c r="DL35" s="56">
        <v>0.14355999999999999</v>
      </c>
      <c r="DM35" s="56">
        <v>0.30218800000000001</v>
      </c>
      <c r="DN35" s="56">
        <v>1.3338300000000001E-2</v>
      </c>
      <c r="DO35" s="56">
        <v>0.81599299999999997</v>
      </c>
      <c r="DP35" s="56">
        <v>0.26566299999999998</v>
      </c>
      <c r="DQ35" s="56" t="s">
        <v>925</v>
      </c>
      <c r="DR35" s="56" t="s">
        <v>875</v>
      </c>
      <c r="DS35" s="56" t="s">
        <v>22</v>
      </c>
      <c r="DT35" s="59">
        <v>1.05512E-6</v>
      </c>
      <c r="DU35" s="59">
        <v>1.04237E-6</v>
      </c>
      <c r="DV35" s="56">
        <v>0</v>
      </c>
      <c r="DW35" s="56">
        <v>0</v>
      </c>
      <c r="DX35" s="56"/>
      <c r="DY35" s="56"/>
      <c r="DZ35" s="56"/>
      <c r="EA35" s="56"/>
      <c r="EB35" s="56"/>
      <c r="EC35" s="56"/>
      <c r="ED35" s="56"/>
      <c r="EE35" s="56"/>
      <c r="EF35" s="56"/>
      <c r="EG35" s="56"/>
      <c r="EH35" s="56"/>
      <c r="EI35" s="56"/>
      <c r="EJ35" s="56"/>
      <c r="EK35" s="56"/>
      <c r="EL35" s="56"/>
      <c r="EM35" s="56"/>
      <c r="EN35" s="56">
        <v>485.31200000000001</v>
      </c>
      <c r="EO35" s="56">
        <v>140.55000000000001</v>
      </c>
      <c r="EP35" s="56">
        <v>141.255</v>
      </c>
      <c r="EQ35" s="56">
        <v>0</v>
      </c>
      <c r="ER35" s="56">
        <v>0</v>
      </c>
      <c r="ES35" s="56">
        <v>0</v>
      </c>
      <c r="ET35" s="56">
        <v>0</v>
      </c>
      <c r="EU35" s="56">
        <v>615.745</v>
      </c>
      <c r="EV35" s="56">
        <v>991.94500000000005</v>
      </c>
      <c r="EW35" s="56">
        <v>2371.31</v>
      </c>
      <c r="EX35" s="56">
        <v>151.51499999999999</v>
      </c>
      <c r="EY35" s="56">
        <v>4897.63</v>
      </c>
      <c r="EZ35" s="56">
        <v>552.49099999999999</v>
      </c>
      <c r="FA35" s="56">
        <v>0</v>
      </c>
      <c r="FB35" s="56">
        <v>0</v>
      </c>
      <c r="FC35" s="56">
        <v>0</v>
      </c>
      <c r="FD35" s="56">
        <v>143.185</v>
      </c>
      <c r="FE35" s="56">
        <v>0</v>
      </c>
      <c r="FF35" s="56">
        <v>45.121000000000002</v>
      </c>
      <c r="FG35" s="56">
        <v>0</v>
      </c>
      <c r="FH35" s="56">
        <v>0</v>
      </c>
      <c r="FI35" s="56">
        <v>740.798</v>
      </c>
      <c r="FJ35" s="56">
        <v>0</v>
      </c>
      <c r="FK35" s="56">
        <v>0</v>
      </c>
      <c r="FL35" s="56">
        <v>0</v>
      </c>
      <c r="FM35" s="56">
        <v>0</v>
      </c>
      <c r="FN35" s="56">
        <v>0</v>
      </c>
      <c r="FO35" s="56">
        <v>0</v>
      </c>
      <c r="FP35" s="56">
        <v>0</v>
      </c>
      <c r="FQ35" s="56">
        <v>0</v>
      </c>
      <c r="FR35" s="56">
        <v>0</v>
      </c>
      <c r="FS35" s="56">
        <v>0</v>
      </c>
      <c r="FT35" s="56">
        <v>40.51</v>
      </c>
      <c r="FU35" s="56">
        <v>3.98</v>
      </c>
      <c r="FV35" s="56">
        <v>1.0900000000000001</v>
      </c>
      <c r="FW35" s="56">
        <v>0</v>
      </c>
      <c r="FX35" s="56">
        <v>8.9</v>
      </c>
      <c r="FY35" s="56">
        <v>0</v>
      </c>
      <c r="FZ35" s="56">
        <v>0</v>
      </c>
      <c r="GA35" s="56">
        <v>4.9400000000000004</v>
      </c>
      <c r="GB35" s="56">
        <v>10.81</v>
      </c>
      <c r="GC35" s="56">
        <v>18.690000000000001</v>
      </c>
      <c r="GD35" s="56">
        <v>1.1299999999999999</v>
      </c>
      <c r="GE35" s="56">
        <v>90.05</v>
      </c>
      <c r="GF35" s="56">
        <v>0</v>
      </c>
      <c r="GG35" s="56">
        <v>0.249532</v>
      </c>
      <c r="GH35" s="56">
        <v>1.61297E-2</v>
      </c>
      <c r="GI35" s="56">
        <v>0</v>
      </c>
      <c r="GJ35" s="56">
        <v>0</v>
      </c>
      <c r="GK35" s="56">
        <v>0</v>
      </c>
      <c r="GL35" s="56">
        <v>0</v>
      </c>
      <c r="GM35" s="56">
        <v>9.1244199999999998E-2</v>
      </c>
      <c r="GN35" s="56">
        <v>0.14355999999999999</v>
      </c>
      <c r="GO35" s="56">
        <v>0.30218800000000001</v>
      </c>
      <c r="GP35" s="56">
        <v>1.3338300000000001E-2</v>
      </c>
      <c r="GQ35" s="56">
        <v>0.81599200000000005</v>
      </c>
      <c r="GR35" s="56">
        <v>705.41899999999998</v>
      </c>
      <c r="GS35" s="56">
        <v>563.79399999999998</v>
      </c>
      <c r="GT35" s="56">
        <v>141.255</v>
      </c>
      <c r="GU35" s="56">
        <v>0</v>
      </c>
      <c r="GV35" s="56">
        <v>0</v>
      </c>
      <c r="GW35" s="56">
        <v>2615</v>
      </c>
      <c r="GX35" s="56">
        <v>989.00099999999998</v>
      </c>
      <c r="GY35" s="56">
        <v>3267.2</v>
      </c>
      <c r="GZ35" s="56">
        <v>327.5</v>
      </c>
      <c r="HA35" s="56">
        <v>8609.17</v>
      </c>
      <c r="HB35" s="56">
        <v>588.66300000000001</v>
      </c>
      <c r="HC35" s="56">
        <v>0</v>
      </c>
      <c r="HD35" s="56">
        <v>0</v>
      </c>
      <c r="HE35" s="56">
        <v>0</v>
      </c>
      <c r="HF35" s="56">
        <v>196.17500000000001</v>
      </c>
      <c r="HG35" s="56">
        <v>0</v>
      </c>
      <c r="HH35" s="56">
        <v>73.400000000000006</v>
      </c>
      <c r="HI35" s="56">
        <v>0</v>
      </c>
      <c r="HJ35" s="56">
        <v>0</v>
      </c>
      <c r="HK35" s="56">
        <v>858.23800000000006</v>
      </c>
      <c r="HL35" s="56">
        <v>0</v>
      </c>
      <c r="HM35" s="56">
        <v>0</v>
      </c>
      <c r="HN35" s="56">
        <v>0</v>
      </c>
      <c r="HO35" s="56">
        <v>0</v>
      </c>
      <c r="HP35" s="56">
        <v>0</v>
      </c>
      <c r="HQ35" s="56">
        <v>0</v>
      </c>
      <c r="HR35" s="56">
        <v>0</v>
      </c>
      <c r="HS35" s="56">
        <v>0</v>
      </c>
      <c r="HT35" s="56">
        <v>0</v>
      </c>
      <c r="HU35" s="56">
        <v>0</v>
      </c>
      <c r="HV35" s="56">
        <v>44.47</v>
      </c>
      <c r="HW35" s="56">
        <v>16.079999999999998</v>
      </c>
      <c r="HX35" s="56">
        <v>1.0900000000000001</v>
      </c>
      <c r="HY35" s="56">
        <v>0</v>
      </c>
      <c r="HZ35" s="56">
        <v>12.2</v>
      </c>
      <c r="IA35" s="56">
        <v>21.32</v>
      </c>
      <c r="IB35" s="56">
        <v>12.23</v>
      </c>
      <c r="IC35" s="56">
        <v>25.97</v>
      </c>
      <c r="ID35" s="56">
        <v>2.31</v>
      </c>
      <c r="IE35" s="56">
        <v>135.66999999999999</v>
      </c>
      <c r="IF35" s="56">
        <v>0</v>
      </c>
      <c r="IG35" s="56">
        <v>1.1144099999999999</v>
      </c>
      <c r="IH35" s="56">
        <v>1.61297E-2</v>
      </c>
      <c r="II35" s="56">
        <v>0</v>
      </c>
      <c r="IJ35" s="56">
        <v>0</v>
      </c>
      <c r="IK35" s="56">
        <v>0.41129599999999999</v>
      </c>
      <c r="IL35" s="56">
        <v>0.118258</v>
      </c>
      <c r="IM35" s="56">
        <v>0.43522</v>
      </c>
      <c r="IN35" s="56">
        <v>4.56421E-3</v>
      </c>
      <c r="IO35" s="56">
        <v>2.0998800000000002</v>
      </c>
      <c r="IP35" s="56">
        <v>58.5</v>
      </c>
      <c r="IQ35" s="56">
        <v>0</v>
      </c>
      <c r="IR35" s="56">
        <v>58.5</v>
      </c>
      <c r="IS35" s="56">
        <v>0</v>
      </c>
      <c r="IT35" s="56">
        <v>0</v>
      </c>
      <c r="IU35" s="56">
        <v>8.2799999999999994</v>
      </c>
      <c r="IV35" s="56">
        <v>46.2</v>
      </c>
      <c r="IW35" s="56">
        <v>8.2799999999999994</v>
      </c>
      <c r="IX35" s="56">
        <v>46.2</v>
      </c>
      <c r="IY35" s="56">
        <v>8.2799999999999994</v>
      </c>
      <c r="IZ35" s="56">
        <v>46.2</v>
      </c>
      <c r="JA35" s="56">
        <v>21.74</v>
      </c>
      <c r="JB35" s="56">
        <v>52.1</v>
      </c>
      <c r="JC35" s="56">
        <v>1</v>
      </c>
      <c r="JD35" s="56"/>
      <c r="JE35" s="56"/>
      <c r="JF35" s="56"/>
      <c r="JG35" s="56"/>
      <c r="JH35" s="56"/>
      <c r="JI35" s="56"/>
      <c r="JJ35" s="56"/>
      <c r="JK35" s="56"/>
      <c r="JL35" s="56"/>
      <c r="JM35" s="56"/>
      <c r="JN35" s="56"/>
      <c r="JO35" s="56"/>
    </row>
    <row r="36" spans="1:275" x14ac:dyDescent="0.25">
      <c r="A36" s="58">
        <v>43069.35261574074</v>
      </c>
      <c r="B36" s="56" t="s">
        <v>364</v>
      </c>
      <c r="C36" s="56" t="s">
        <v>605</v>
      </c>
      <c r="D36" s="56">
        <v>1</v>
      </c>
      <c r="E36" s="56">
        <v>8</v>
      </c>
      <c r="F36" s="56">
        <v>6960</v>
      </c>
      <c r="G36" s="56" t="s">
        <v>104</v>
      </c>
      <c r="H36" s="56" t="s">
        <v>105</v>
      </c>
      <c r="I36" s="56">
        <v>0</v>
      </c>
      <c r="J36" s="56">
        <v>62.1</v>
      </c>
      <c r="K36" s="56">
        <v>427.97699999999998</v>
      </c>
      <c r="L36" s="56">
        <v>9.4939900000000002</v>
      </c>
      <c r="M36" s="56">
        <v>785.77200000000005</v>
      </c>
      <c r="N36" s="56">
        <v>0</v>
      </c>
      <c r="O36" s="56">
        <v>0</v>
      </c>
      <c r="P36" s="56">
        <v>0</v>
      </c>
      <c r="Q36" s="56">
        <v>0</v>
      </c>
      <c r="R36" s="56">
        <v>2033.7</v>
      </c>
      <c r="S36" s="56">
        <v>5319.46</v>
      </c>
      <c r="T36" s="56">
        <v>12062</v>
      </c>
      <c r="U36" s="56">
        <v>433.91399999999999</v>
      </c>
      <c r="V36" s="56">
        <v>21072.3</v>
      </c>
      <c r="W36" s="56">
        <v>485.94400000000002</v>
      </c>
      <c r="X36" s="56">
        <v>0</v>
      </c>
      <c r="Y36" s="56">
        <v>0</v>
      </c>
      <c r="Z36" s="56">
        <v>0</v>
      </c>
      <c r="AA36" s="56">
        <v>771.14800000000002</v>
      </c>
      <c r="AB36" s="56">
        <v>0</v>
      </c>
      <c r="AC36" s="56">
        <v>287.95400000000001</v>
      </c>
      <c r="AD36" s="56">
        <v>0</v>
      </c>
      <c r="AE36" s="56">
        <v>0</v>
      </c>
      <c r="AF36" s="56">
        <v>1545.05</v>
      </c>
      <c r="AG36" s="56">
        <v>0</v>
      </c>
      <c r="AH36" s="56">
        <v>0</v>
      </c>
      <c r="AI36" s="56">
        <v>0</v>
      </c>
      <c r="AJ36" s="56">
        <v>0</v>
      </c>
      <c r="AK36" s="56">
        <v>0</v>
      </c>
      <c r="AL36" s="56">
        <v>0</v>
      </c>
      <c r="AM36" s="56">
        <v>0</v>
      </c>
      <c r="AN36" s="56">
        <v>0</v>
      </c>
      <c r="AO36" s="56">
        <v>0</v>
      </c>
      <c r="AP36" s="56">
        <v>0</v>
      </c>
      <c r="AQ36" s="56">
        <v>13.83</v>
      </c>
      <c r="AR36" s="56">
        <v>0.1</v>
      </c>
      <c r="AS36" s="56">
        <v>2.4700000000000002</v>
      </c>
      <c r="AT36" s="56">
        <v>0</v>
      </c>
      <c r="AU36" s="56">
        <v>18.329999999999998</v>
      </c>
      <c r="AV36" s="56">
        <v>0</v>
      </c>
      <c r="AW36" s="56">
        <v>0</v>
      </c>
      <c r="AX36" s="56">
        <v>6.6</v>
      </c>
      <c r="AY36" s="56">
        <v>23.95</v>
      </c>
      <c r="AZ36" s="56">
        <v>38.54</v>
      </c>
      <c r="BA36" s="56">
        <v>1.31</v>
      </c>
      <c r="BB36" s="56">
        <v>105.13</v>
      </c>
      <c r="BC36" s="56">
        <v>34.729999999999997</v>
      </c>
      <c r="BD36" s="56">
        <v>0</v>
      </c>
      <c r="BE36" s="56">
        <v>3.4056400000000001E-3</v>
      </c>
      <c r="BF36" s="56">
        <v>8.9726299999999995E-2</v>
      </c>
      <c r="BG36" s="56">
        <v>0</v>
      </c>
      <c r="BH36" s="56">
        <v>0</v>
      </c>
      <c r="BI36" s="56">
        <v>0</v>
      </c>
      <c r="BJ36" s="56">
        <v>0</v>
      </c>
      <c r="BK36" s="56">
        <v>0.30136400000000002</v>
      </c>
      <c r="BL36" s="56">
        <v>0.70475900000000002</v>
      </c>
      <c r="BM36" s="56">
        <v>1.54311</v>
      </c>
      <c r="BN36" s="56">
        <v>3.8198599999999999E-2</v>
      </c>
      <c r="BO36" s="56">
        <v>2.6805599999999998</v>
      </c>
      <c r="BP36" s="56">
        <v>9.3131900000000004E-2</v>
      </c>
      <c r="BQ36" s="56">
        <v>427.97699999999998</v>
      </c>
      <c r="BR36" s="56">
        <v>9.4939900000000002</v>
      </c>
      <c r="BS36" s="56">
        <v>785.77200000000005</v>
      </c>
      <c r="BT36" s="56">
        <v>0</v>
      </c>
      <c r="BU36" s="56">
        <v>0</v>
      </c>
      <c r="BV36" s="56">
        <v>2033.7</v>
      </c>
      <c r="BW36" s="56">
        <v>5319.46</v>
      </c>
      <c r="BX36" s="56">
        <v>12062</v>
      </c>
      <c r="BY36" s="56">
        <v>433.91399999999999</v>
      </c>
      <c r="BZ36" s="56">
        <v>21072.3</v>
      </c>
      <c r="CA36" s="56">
        <v>485.94400000000002</v>
      </c>
      <c r="CB36" s="56">
        <v>0</v>
      </c>
      <c r="CC36" s="56">
        <v>0</v>
      </c>
      <c r="CD36" s="56">
        <v>0</v>
      </c>
      <c r="CE36" s="56">
        <v>771.14800000000002</v>
      </c>
      <c r="CF36" s="56">
        <v>0</v>
      </c>
      <c r="CG36" s="56">
        <v>287.95400000000001</v>
      </c>
      <c r="CH36" s="56">
        <v>0</v>
      </c>
      <c r="CI36" s="56">
        <v>0</v>
      </c>
      <c r="CJ36" s="56">
        <v>1545.05</v>
      </c>
      <c r="CK36" s="56">
        <v>0</v>
      </c>
      <c r="CL36" s="56">
        <v>0</v>
      </c>
      <c r="CM36" s="56">
        <v>0</v>
      </c>
      <c r="CN36" s="56">
        <v>0</v>
      </c>
      <c r="CO36" s="56">
        <v>0</v>
      </c>
      <c r="CP36" s="56">
        <v>0</v>
      </c>
      <c r="CQ36" s="56">
        <v>0</v>
      </c>
      <c r="CR36" s="56">
        <v>0</v>
      </c>
      <c r="CS36" s="56">
        <v>0</v>
      </c>
      <c r="CT36" s="56">
        <v>0</v>
      </c>
      <c r="CU36" s="56">
        <v>13.83</v>
      </c>
      <c r="CV36" s="56">
        <v>0.1</v>
      </c>
      <c r="CW36" s="56">
        <v>2.4700000000000002</v>
      </c>
      <c r="CX36" s="56">
        <v>0</v>
      </c>
      <c r="CY36" s="56">
        <v>18.329999999999998</v>
      </c>
      <c r="CZ36" s="56">
        <v>6.6</v>
      </c>
      <c r="DA36" s="56">
        <v>23.95</v>
      </c>
      <c r="DB36" s="56">
        <v>38.54</v>
      </c>
      <c r="DC36" s="56">
        <v>1.31</v>
      </c>
      <c r="DD36" s="56">
        <v>105.13</v>
      </c>
      <c r="DE36" s="56">
        <v>34.729999999999997</v>
      </c>
      <c r="DF36" s="56">
        <v>0</v>
      </c>
      <c r="DG36" s="56">
        <v>3.4056400000000001E-3</v>
      </c>
      <c r="DH36" s="56">
        <v>8.9726299999999995E-2</v>
      </c>
      <c r="DI36" s="56">
        <v>0</v>
      </c>
      <c r="DJ36" s="56">
        <v>0</v>
      </c>
      <c r="DK36" s="56">
        <v>0.30136400000000002</v>
      </c>
      <c r="DL36" s="56">
        <v>0.70475900000000002</v>
      </c>
      <c r="DM36" s="56">
        <v>1.54311</v>
      </c>
      <c r="DN36" s="56">
        <v>3.8198599999999999E-2</v>
      </c>
      <c r="DO36" s="56">
        <v>2.6805599999999998</v>
      </c>
      <c r="DP36" s="56">
        <v>9.3131900000000004E-2</v>
      </c>
      <c r="DQ36" s="56" t="s">
        <v>925</v>
      </c>
      <c r="DR36" s="56" t="s">
        <v>875</v>
      </c>
      <c r="DS36" s="56" t="s">
        <v>22</v>
      </c>
      <c r="DT36" s="56">
        <v>0</v>
      </c>
      <c r="DU36" s="56">
        <v>0</v>
      </c>
      <c r="DV36" s="56">
        <v>0</v>
      </c>
      <c r="DW36" s="56">
        <v>0</v>
      </c>
      <c r="DX36" s="56"/>
      <c r="DY36" s="56"/>
      <c r="DZ36" s="56"/>
      <c r="EA36" s="56"/>
      <c r="EB36" s="56"/>
      <c r="EC36" s="56"/>
      <c r="ED36" s="56"/>
      <c r="EE36" s="56"/>
      <c r="EF36" s="56"/>
      <c r="EG36" s="56"/>
      <c r="EH36" s="56"/>
      <c r="EI36" s="56"/>
      <c r="EJ36" s="56"/>
      <c r="EK36" s="56"/>
      <c r="EL36" s="56"/>
      <c r="EM36" s="56"/>
      <c r="EN36" s="56">
        <v>427.97699999999998</v>
      </c>
      <c r="EO36" s="56">
        <v>9.4939900000000002</v>
      </c>
      <c r="EP36" s="56">
        <v>785.77200000000005</v>
      </c>
      <c r="EQ36" s="56">
        <v>0</v>
      </c>
      <c r="ER36" s="56">
        <v>0</v>
      </c>
      <c r="ES36" s="56">
        <v>0</v>
      </c>
      <c r="ET36" s="56">
        <v>0</v>
      </c>
      <c r="EU36" s="56">
        <v>2033.7</v>
      </c>
      <c r="EV36" s="56">
        <v>5319.46</v>
      </c>
      <c r="EW36" s="56">
        <v>12062</v>
      </c>
      <c r="EX36" s="56">
        <v>433.91399999999999</v>
      </c>
      <c r="EY36" s="56">
        <v>21072.3</v>
      </c>
      <c r="EZ36" s="56">
        <v>485.94400000000002</v>
      </c>
      <c r="FA36" s="56">
        <v>0</v>
      </c>
      <c r="FB36" s="56">
        <v>0</v>
      </c>
      <c r="FC36" s="56">
        <v>0</v>
      </c>
      <c r="FD36" s="56">
        <v>771.14800000000002</v>
      </c>
      <c r="FE36" s="56">
        <v>0</v>
      </c>
      <c r="FF36" s="56">
        <v>287.95400000000001</v>
      </c>
      <c r="FG36" s="56">
        <v>0</v>
      </c>
      <c r="FH36" s="56">
        <v>0</v>
      </c>
      <c r="FI36" s="56">
        <v>1545.05</v>
      </c>
      <c r="FJ36" s="56">
        <v>0</v>
      </c>
      <c r="FK36" s="56">
        <v>0</v>
      </c>
      <c r="FL36" s="56">
        <v>0</v>
      </c>
      <c r="FM36" s="56">
        <v>0</v>
      </c>
      <c r="FN36" s="56">
        <v>0</v>
      </c>
      <c r="FO36" s="56">
        <v>0</v>
      </c>
      <c r="FP36" s="56">
        <v>0</v>
      </c>
      <c r="FQ36" s="56">
        <v>0</v>
      </c>
      <c r="FR36" s="56">
        <v>0</v>
      </c>
      <c r="FS36" s="56">
        <v>0</v>
      </c>
      <c r="FT36" s="56">
        <v>13.83</v>
      </c>
      <c r="FU36" s="56">
        <v>0.1</v>
      </c>
      <c r="FV36" s="56">
        <v>2.4700000000000002</v>
      </c>
      <c r="FW36" s="56">
        <v>0</v>
      </c>
      <c r="FX36" s="56">
        <v>18.329999999999998</v>
      </c>
      <c r="FY36" s="56">
        <v>0</v>
      </c>
      <c r="FZ36" s="56">
        <v>0</v>
      </c>
      <c r="GA36" s="56">
        <v>6.6</v>
      </c>
      <c r="GB36" s="56">
        <v>23.95</v>
      </c>
      <c r="GC36" s="56">
        <v>38.54</v>
      </c>
      <c r="GD36" s="56">
        <v>1.31</v>
      </c>
      <c r="GE36" s="56">
        <v>105.13</v>
      </c>
      <c r="GF36" s="56">
        <v>0</v>
      </c>
      <c r="GG36" s="56">
        <v>3.4056400000000001E-3</v>
      </c>
      <c r="GH36" s="56">
        <v>8.9726299999999995E-2</v>
      </c>
      <c r="GI36" s="56">
        <v>0</v>
      </c>
      <c r="GJ36" s="56">
        <v>0</v>
      </c>
      <c r="GK36" s="56">
        <v>0</v>
      </c>
      <c r="GL36" s="56">
        <v>0</v>
      </c>
      <c r="GM36" s="56">
        <v>0.30136400000000002</v>
      </c>
      <c r="GN36" s="56">
        <v>0.70475900000000002</v>
      </c>
      <c r="GO36" s="56">
        <v>1.54311</v>
      </c>
      <c r="GP36" s="56">
        <v>3.8198599999999999E-2</v>
      </c>
      <c r="GQ36" s="56">
        <v>2.6805599999999998</v>
      </c>
      <c r="GR36" s="56">
        <v>802.34900000000005</v>
      </c>
      <c r="GS36" s="56">
        <v>0.85324800000000001</v>
      </c>
      <c r="GT36" s="56">
        <v>785.77200000000005</v>
      </c>
      <c r="GU36" s="56">
        <v>0</v>
      </c>
      <c r="GV36" s="56">
        <v>0</v>
      </c>
      <c r="GW36" s="56">
        <v>5894.96</v>
      </c>
      <c r="GX36" s="56">
        <v>6547.68</v>
      </c>
      <c r="GY36" s="56">
        <v>10697.7</v>
      </c>
      <c r="GZ36" s="56">
        <v>540.49900000000002</v>
      </c>
      <c r="HA36" s="56">
        <v>25269.9</v>
      </c>
      <c r="HB36" s="56">
        <v>667.77200000000005</v>
      </c>
      <c r="HC36" s="56">
        <v>0</v>
      </c>
      <c r="HD36" s="56">
        <v>0</v>
      </c>
      <c r="HE36" s="56">
        <v>0</v>
      </c>
      <c r="HF36" s="56">
        <v>1216.0999999999999</v>
      </c>
      <c r="HG36" s="56">
        <v>0</v>
      </c>
      <c r="HH36" s="56">
        <v>291.12400000000002</v>
      </c>
      <c r="HI36" s="56">
        <v>0</v>
      </c>
      <c r="HJ36" s="56">
        <v>0</v>
      </c>
      <c r="HK36" s="56">
        <v>2175</v>
      </c>
      <c r="HL36" s="56">
        <v>0</v>
      </c>
      <c r="HM36" s="56">
        <v>0</v>
      </c>
      <c r="HN36" s="56">
        <v>0</v>
      </c>
      <c r="HO36" s="56">
        <v>0</v>
      </c>
      <c r="HP36" s="56">
        <v>0</v>
      </c>
      <c r="HQ36" s="56">
        <v>0</v>
      </c>
      <c r="HR36" s="56">
        <v>0</v>
      </c>
      <c r="HS36" s="56">
        <v>0</v>
      </c>
      <c r="HT36" s="56">
        <v>0</v>
      </c>
      <c r="HU36" s="56">
        <v>0</v>
      </c>
      <c r="HV36" s="56">
        <v>19.55</v>
      </c>
      <c r="HW36" s="56">
        <v>0.01</v>
      </c>
      <c r="HX36" s="56">
        <v>2.4700000000000002</v>
      </c>
      <c r="HY36" s="56">
        <v>0</v>
      </c>
      <c r="HZ36" s="56">
        <v>28.91</v>
      </c>
      <c r="IA36" s="56">
        <v>19.34</v>
      </c>
      <c r="IB36" s="56">
        <v>27.59</v>
      </c>
      <c r="IC36" s="56">
        <v>34.31</v>
      </c>
      <c r="ID36" s="56">
        <v>1.54</v>
      </c>
      <c r="IE36" s="56">
        <v>133.72</v>
      </c>
      <c r="IF36" s="56">
        <v>0</v>
      </c>
      <c r="IG36" s="56">
        <v>0</v>
      </c>
      <c r="IH36" s="56">
        <v>8.9726299999999995E-2</v>
      </c>
      <c r="II36" s="56">
        <v>0</v>
      </c>
      <c r="IJ36" s="56">
        <v>0</v>
      </c>
      <c r="IK36" s="56">
        <v>0.92718</v>
      </c>
      <c r="IL36" s="56">
        <v>0.77117400000000003</v>
      </c>
      <c r="IM36" s="56">
        <v>1.42503</v>
      </c>
      <c r="IN36" s="56">
        <v>7.5326799999999999E-3</v>
      </c>
      <c r="IO36" s="56">
        <v>3.22065</v>
      </c>
      <c r="IP36" s="56">
        <v>62.1</v>
      </c>
      <c r="IQ36" s="56">
        <v>0</v>
      </c>
      <c r="IR36" s="56">
        <v>62.1</v>
      </c>
      <c r="IS36" s="56">
        <v>0</v>
      </c>
      <c r="IT36" s="56">
        <v>0</v>
      </c>
      <c r="IU36" s="56">
        <v>3.74</v>
      </c>
      <c r="IV36" s="56">
        <v>30.99</v>
      </c>
      <c r="IW36" s="56">
        <v>3.74</v>
      </c>
      <c r="IX36" s="56">
        <v>30.99</v>
      </c>
      <c r="IY36" s="56">
        <v>3.74</v>
      </c>
      <c r="IZ36" s="56">
        <v>30.99</v>
      </c>
      <c r="JA36" s="56">
        <v>4.62</v>
      </c>
      <c r="JB36" s="56">
        <v>46.32</v>
      </c>
      <c r="JC36" s="56">
        <v>1</v>
      </c>
      <c r="JD36" s="56"/>
      <c r="JE36" s="56"/>
      <c r="JF36" s="56"/>
      <c r="JG36" s="56"/>
      <c r="JH36" s="56"/>
      <c r="JI36" s="56"/>
      <c r="JJ36" s="56"/>
      <c r="JK36" s="56"/>
      <c r="JL36" s="56"/>
      <c r="JM36" s="56"/>
      <c r="JN36" s="56"/>
      <c r="JO36" s="56"/>
    </row>
    <row r="37" spans="1:275" x14ac:dyDescent="0.25">
      <c r="A37" s="58">
        <v>43069.35261574074</v>
      </c>
      <c r="B37" s="56" t="s">
        <v>365</v>
      </c>
      <c r="C37" s="56" t="s">
        <v>606</v>
      </c>
      <c r="D37" s="56">
        <v>2</v>
      </c>
      <c r="E37" s="56">
        <v>8</v>
      </c>
      <c r="F37" s="56">
        <v>6960</v>
      </c>
      <c r="G37" s="56" t="s">
        <v>104</v>
      </c>
      <c r="H37" s="56" t="s">
        <v>105</v>
      </c>
      <c r="I37" s="56">
        <v>0</v>
      </c>
      <c r="J37" s="56">
        <v>58.4</v>
      </c>
      <c r="K37" s="56">
        <v>306.71199999999999</v>
      </c>
      <c r="L37" s="56">
        <v>567.56200000000001</v>
      </c>
      <c r="M37" s="56">
        <v>785.77200000000005</v>
      </c>
      <c r="N37" s="56">
        <v>0</v>
      </c>
      <c r="O37" s="56">
        <v>0</v>
      </c>
      <c r="P37" s="56">
        <v>0</v>
      </c>
      <c r="Q37" s="56">
        <v>0</v>
      </c>
      <c r="R37" s="56">
        <v>2033.7</v>
      </c>
      <c r="S37" s="56">
        <v>5410.85</v>
      </c>
      <c r="T37" s="56">
        <v>12062</v>
      </c>
      <c r="U37" s="56">
        <v>433.91399999999999</v>
      </c>
      <c r="V37" s="56">
        <v>21600.5</v>
      </c>
      <c r="W37" s="56">
        <v>348.24200000000002</v>
      </c>
      <c r="X37" s="56">
        <v>0</v>
      </c>
      <c r="Y37" s="56">
        <v>0</v>
      </c>
      <c r="Z37" s="56">
        <v>0</v>
      </c>
      <c r="AA37" s="56">
        <v>692.32299999999998</v>
      </c>
      <c r="AB37" s="56">
        <v>0</v>
      </c>
      <c r="AC37" s="56">
        <v>287.95400000000001</v>
      </c>
      <c r="AD37" s="56">
        <v>0</v>
      </c>
      <c r="AE37" s="56">
        <v>0</v>
      </c>
      <c r="AF37" s="56">
        <v>1328.52</v>
      </c>
      <c r="AG37" s="56">
        <v>0</v>
      </c>
      <c r="AH37" s="56">
        <v>0</v>
      </c>
      <c r="AI37" s="56">
        <v>0</v>
      </c>
      <c r="AJ37" s="56">
        <v>0</v>
      </c>
      <c r="AK37" s="56">
        <v>0</v>
      </c>
      <c r="AL37" s="56">
        <v>0</v>
      </c>
      <c r="AM37" s="56">
        <v>0</v>
      </c>
      <c r="AN37" s="56">
        <v>0</v>
      </c>
      <c r="AO37" s="56">
        <v>0</v>
      </c>
      <c r="AP37" s="56">
        <v>0</v>
      </c>
      <c r="AQ37" s="56">
        <v>10.19</v>
      </c>
      <c r="AR37" s="56">
        <v>7.07</v>
      </c>
      <c r="AS37" s="56">
        <v>2.4700000000000002</v>
      </c>
      <c r="AT37" s="56">
        <v>0</v>
      </c>
      <c r="AU37" s="56">
        <v>16.54</v>
      </c>
      <c r="AV37" s="56">
        <v>0</v>
      </c>
      <c r="AW37" s="56">
        <v>0</v>
      </c>
      <c r="AX37" s="56">
        <v>6.61</v>
      </c>
      <c r="AY37" s="56">
        <v>24.34</v>
      </c>
      <c r="AZ37" s="56">
        <v>38.58</v>
      </c>
      <c r="BA37" s="56">
        <v>1.31</v>
      </c>
      <c r="BB37" s="56">
        <v>107.11</v>
      </c>
      <c r="BC37" s="56">
        <v>36.270000000000003</v>
      </c>
      <c r="BD37" s="56">
        <v>0</v>
      </c>
      <c r="BE37" s="56">
        <v>1.11416</v>
      </c>
      <c r="BF37" s="56">
        <v>8.9726299999999995E-2</v>
      </c>
      <c r="BG37" s="56">
        <v>0</v>
      </c>
      <c r="BH37" s="56">
        <v>0</v>
      </c>
      <c r="BI37" s="56">
        <v>0</v>
      </c>
      <c r="BJ37" s="56">
        <v>0</v>
      </c>
      <c r="BK37" s="56">
        <v>0.30136400000000002</v>
      </c>
      <c r="BL37" s="56">
        <v>0.72795399999999999</v>
      </c>
      <c r="BM37" s="56">
        <v>1.54311</v>
      </c>
      <c r="BN37" s="56">
        <v>3.8198599999999999E-2</v>
      </c>
      <c r="BO37" s="56">
        <v>3.8145199999999999</v>
      </c>
      <c r="BP37" s="56">
        <v>1.2038899999999999</v>
      </c>
      <c r="BQ37" s="56">
        <v>306.71199999999999</v>
      </c>
      <c r="BR37" s="56">
        <v>567.56200000000001</v>
      </c>
      <c r="BS37" s="56">
        <v>785.77200000000005</v>
      </c>
      <c r="BT37" s="56">
        <v>0</v>
      </c>
      <c r="BU37" s="56">
        <v>0</v>
      </c>
      <c r="BV37" s="56">
        <v>2033.7</v>
      </c>
      <c r="BW37" s="56">
        <v>5410.85</v>
      </c>
      <c r="BX37" s="56">
        <v>12062</v>
      </c>
      <c r="BY37" s="56">
        <v>433.91399999999999</v>
      </c>
      <c r="BZ37" s="56">
        <v>21600.5</v>
      </c>
      <c r="CA37" s="56">
        <v>348.24200000000002</v>
      </c>
      <c r="CB37" s="56">
        <v>0</v>
      </c>
      <c r="CC37" s="56">
        <v>0</v>
      </c>
      <c r="CD37" s="56">
        <v>0</v>
      </c>
      <c r="CE37" s="56">
        <v>692.32299999999998</v>
      </c>
      <c r="CF37" s="56">
        <v>0</v>
      </c>
      <c r="CG37" s="56">
        <v>287.95400000000001</v>
      </c>
      <c r="CH37" s="56">
        <v>0</v>
      </c>
      <c r="CI37" s="56">
        <v>0</v>
      </c>
      <c r="CJ37" s="56">
        <v>1328.52</v>
      </c>
      <c r="CK37" s="56">
        <v>0</v>
      </c>
      <c r="CL37" s="56">
        <v>0</v>
      </c>
      <c r="CM37" s="56">
        <v>0</v>
      </c>
      <c r="CN37" s="56">
        <v>0</v>
      </c>
      <c r="CO37" s="56">
        <v>0</v>
      </c>
      <c r="CP37" s="56">
        <v>0</v>
      </c>
      <c r="CQ37" s="56">
        <v>0</v>
      </c>
      <c r="CR37" s="56">
        <v>0</v>
      </c>
      <c r="CS37" s="56">
        <v>0</v>
      </c>
      <c r="CT37" s="56">
        <v>0</v>
      </c>
      <c r="CU37" s="56">
        <v>10.19</v>
      </c>
      <c r="CV37" s="56">
        <v>7.07</v>
      </c>
      <c r="CW37" s="56">
        <v>2.4700000000000002</v>
      </c>
      <c r="CX37" s="56">
        <v>0</v>
      </c>
      <c r="CY37" s="56">
        <v>16.54</v>
      </c>
      <c r="CZ37" s="56">
        <v>6.61</v>
      </c>
      <c r="DA37" s="56">
        <v>24.34</v>
      </c>
      <c r="DB37" s="56">
        <v>38.58</v>
      </c>
      <c r="DC37" s="56">
        <v>1.31</v>
      </c>
      <c r="DD37" s="56">
        <v>107.11</v>
      </c>
      <c r="DE37" s="56">
        <v>36.270000000000003</v>
      </c>
      <c r="DF37" s="56">
        <v>0</v>
      </c>
      <c r="DG37" s="56">
        <v>1.11416</v>
      </c>
      <c r="DH37" s="56">
        <v>8.9726299999999995E-2</v>
      </c>
      <c r="DI37" s="56">
        <v>0</v>
      </c>
      <c r="DJ37" s="56">
        <v>0</v>
      </c>
      <c r="DK37" s="56">
        <v>0.30136400000000002</v>
      </c>
      <c r="DL37" s="56">
        <v>0.72795399999999999</v>
      </c>
      <c r="DM37" s="56">
        <v>1.54311</v>
      </c>
      <c r="DN37" s="56">
        <v>3.8198599999999999E-2</v>
      </c>
      <c r="DO37" s="56">
        <v>3.8145199999999999</v>
      </c>
      <c r="DP37" s="56">
        <v>1.2038899999999999</v>
      </c>
      <c r="DQ37" s="56" t="s">
        <v>925</v>
      </c>
      <c r="DR37" s="56" t="s">
        <v>875</v>
      </c>
      <c r="DS37" s="56" t="s">
        <v>22</v>
      </c>
      <c r="DT37" s="56">
        <v>0</v>
      </c>
      <c r="DU37" s="56">
        <v>0</v>
      </c>
      <c r="DV37" s="56">
        <v>0</v>
      </c>
      <c r="DW37" s="56">
        <v>0</v>
      </c>
      <c r="DX37" s="56"/>
      <c r="DY37" s="56"/>
      <c r="DZ37" s="56"/>
      <c r="EA37" s="56"/>
      <c r="EB37" s="56"/>
      <c r="EC37" s="56"/>
      <c r="ED37" s="56"/>
      <c r="EE37" s="56"/>
      <c r="EF37" s="56"/>
      <c r="EG37" s="56"/>
      <c r="EH37" s="56"/>
      <c r="EI37" s="56"/>
      <c r="EJ37" s="56"/>
      <c r="EK37" s="56"/>
      <c r="EL37" s="56"/>
      <c r="EM37" s="56"/>
      <c r="EN37" s="56">
        <v>306.71199999999999</v>
      </c>
      <c r="EO37" s="56">
        <v>567.56200000000001</v>
      </c>
      <c r="EP37" s="56">
        <v>785.77200000000005</v>
      </c>
      <c r="EQ37" s="56">
        <v>0</v>
      </c>
      <c r="ER37" s="56">
        <v>0</v>
      </c>
      <c r="ES37" s="56">
        <v>0</v>
      </c>
      <c r="ET37" s="56">
        <v>0</v>
      </c>
      <c r="EU37" s="56">
        <v>2033.7</v>
      </c>
      <c r="EV37" s="56">
        <v>5410.85</v>
      </c>
      <c r="EW37" s="56">
        <v>12062</v>
      </c>
      <c r="EX37" s="56">
        <v>433.91399999999999</v>
      </c>
      <c r="EY37" s="56">
        <v>21600.5</v>
      </c>
      <c r="EZ37" s="56">
        <v>348.24200000000002</v>
      </c>
      <c r="FA37" s="56">
        <v>0</v>
      </c>
      <c r="FB37" s="56">
        <v>0</v>
      </c>
      <c r="FC37" s="56">
        <v>0</v>
      </c>
      <c r="FD37" s="56">
        <v>692.32299999999998</v>
      </c>
      <c r="FE37" s="56">
        <v>0</v>
      </c>
      <c r="FF37" s="56">
        <v>287.95400000000001</v>
      </c>
      <c r="FG37" s="56">
        <v>0</v>
      </c>
      <c r="FH37" s="56">
        <v>0</v>
      </c>
      <c r="FI37" s="56">
        <v>1328.52</v>
      </c>
      <c r="FJ37" s="56">
        <v>0</v>
      </c>
      <c r="FK37" s="56">
        <v>0</v>
      </c>
      <c r="FL37" s="56">
        <v>0</v>
      </c>
      <c r="FM37" s="56">
        <v>0</v>
      </c>
      <c r="FN37" s="56">
        <v>0</v>
      </c>
      <c r="FO37" s="56">
        <v>0</v>
      </c>
      <c r="FP37" s="56">
        <v>0</v>
      </c>
      <c r="FQ37" s="56">
        <v>0</v>
      </c>
      <c r="FR37" s="56">
        <v>0</v>
      </c>
      <c r="FS37" s="56">
        <v>0</v>
      </c>
      <c r="FT37" s="56">
        <v>10.19</v>
      </c>
      <c r="FU37" s="56">
        <v>7.07</v>
      </c>
      <c r="FV37" s="56">
        <v>2.4700000000000002</v>
      </c>
      <c r="FW37" s="56">
        <v>0</v>
      </c>
      <c r="FX37" s="56">
        <v>16.54</v>
      </c>
      <c r="FY37" s="56">
        <v>0</v>
      </c>
      <c r="FZ37" s="56">
        <v>0</v>
      </c>
      <c r="GA37" s="56">
        <v>6.61</v>
      </c>
      <c r="GB37" s="56">
        <v>24.34</v>
      </c>
      <c r="GC37" s="56">
        <v>38.58</v>
      </c>
      <c r="GD37" s="56">
        <v>1.31</v>
      </c>
      <c r="GE37" s="56">
        <v>107.11</v>
      </c>
      <c r="GF37" s="56">
        <v>0</v>
      </c>
      <c r="GG37" s="56">
        <v>1.11416</v>
      </c>
      <c r="GH37" s="56">
        <v>8.9726299999999995E-2</v>
      </c>
      <c r="GI37" s="56">
        <v>0</v>
      </c>
      <c r="GJ37" s="56">
        <v>0</v>
      </c>
      <c r="GK37" s="56">
        <v>0</v>
      </c>
      <c r="GL37" s="56">
        <v>0</v>
      </c>
      <c r="GM37" s="56">
        <v>0.30136400000000002</v>
      </c>
      <c r="GN37" s="56">
        <v>0.72795399999999999</v>
      </c>
      <c r="GO37" s="56">
        <v>1.54311</v>
      </c>
      <c r="GP37" s="56">
        <v>3.8198599999999999E-2</v>
      </c>
      <c r="GQ37" s="56">
        <v>3.8145199999999999</v>
      </c>
      <c r="GR37" s="56">
        <v>1004.1</v>
      </c>
      <c r="GS37" s="56">
        <v>1131.06</v>
      </c>
      <c r="GT37" s="56">
        <v>785.77200000000005</v>
      </c>
      <c r="GU37" s="56">
        <v>0</v>
      </c>
      <c r="GV37" s="56">
        <v>0</v>
      </c>
      <c r="GW37" s="56">
        <v>5894.96</v>
      </c>
      <c r="GX37" s="56">
        <v>6547.68</v>
      </c>
      <c r="GY37" s="56">
        <v>10697.7</v>
      </c>
      <c r="GZ37" s="56">
        <v>540.49900000000002</v>
      </c>
      <c r="HA37" s="56">
        <v>26601.8</v>
      </c>
      <c r="HB37" s="56">
        <v>835.649</v>
      </c>
      <c r="HC37" s="56">
        <v>0</v>
      </c>
      <c r="HD37" s="56">
        <v>0</v>
      </c>
      <c r="HE37" s="56">
        <v>0</v>
      </c>
      <c r="HF37" s="56">
        <v>1137.18</v>
      </c>
      <c r="HG37" s="56">
        <v>0</v>
      </c>
      <c r="HH37" s="56">
        <v>291.12400000000002</v>
      </c>
      <c r="HI37" s="56">
        <v>0</v>
      </c>
      <c r="HJ37" s="56">
        <v>0</v>
      </c>
      <c r="HK37" s="56">
        <v>2263.9499999999998</v>
      </c>
      <c r="HL37" s="56">
        <v>0</v>
      </c>
      <c r="HM37" s="56">
        <v>0</v>
      </c>
      <c r="HN37" s="56">
        <v>0</v>
      </c>
      <c r="HO37" s="56">
        <v>0</v>
      </c>
      <c r="HP37" s="56">
        <v>0</v>
      </c>
      <c r="HQ37" s="56">
        <v>0</v>
      </c>
      <c r="HR37" s="56">
        <v>0</v>
      </c>
      <c r="HS37" s="56">
        <v>0</v>
      </c>
      <c r="HT37" s="56">
        <v>0</v>
      </c>
      <c r="HU37" s="56">
        <v>0</v>
      </c>
      <c r="HV37" s="56">
        <v>25</v>
      </c>
      <c r="HW37" s="56">
        <v>14.78</v>
      </c>
      <c r="HX37" s="56">
        <v>2.4700000000000002</v>
      </c>
      <c r="HY37" s="56">
        <v>0</v>
      </c>
      <c r="HZ37" s="56">
        <v>27.17</v>
      </c>
      <c r="IA37" s="56">
        <v>19.399999999999999</v>
      </c>
      <c r="IB37" s="56">
        <v>27.6</v>
      </c>
      <c r="IC37" s="56">
        <v>34.42</v>
      </c>
      <c r="ID37" s="56">
        <v>1.54</v>
      </c>
      <c r="IE37" s="56">
        <v>152.38</v>
      </c>
      <c r="IF37" s="56">
        <v>0</v>
      </c>
      <c r="IG37" s="56">
        <v>2.2517999999999998</v>
      </c>
      <c r="IH37" s="56">
        <v>8.9726299999999995E-2</v>
      </c>
      <c r="II37" s="56">
        <v>0</v>
      </c>
      <c r="IJ37" s="56">
        <v>0</v>
      </c>
      <c r="IK37" s="56">
        <v>0.92718</v>
      </c>
      <c r="IL37" s="56">
        <v>0.77117400000000003</v>
      </c>
      <c r="IM37" s="56">
        <v>1.42503</v>
      </c>
      <c r="IN37" s="56">
        <v>7.5326799999999999E-3</v>
      </c>
      <c r="IO37" s="56">
        <v>5.4724500000000003</v>
      </c>
      <c r="IP37" s="56">
        <v>58.4</v>
      </c>
      <c r="IQ37" s="56">
        <v>0</v>
      </c>
      <c r="IR37" s="56">
        <v>58.4</v>
      </c>
      <c r="IS37" s="56">
        <v>0</v>
      </c>
      <c r="IT37" s="56">
        <v>0</v>
      </c>
      <c r="IU37" s="56">
        <v>10.38</v>
      </c>
      <c r="IV37" s="56">
        <v>25.89</v>
      </c>
      <c r="IW37" s="56">
        <v>10.38</v>
      </c>
      <c r="IX37" s="56">
        <v>25.89</v>
      </c>
      <c r="IY37" s="56">
        <v>10.38</v>
      </c>
      <c r="IZ37" s="56">
        <v>25.89</v>
      </c>
      <c r="JA37" s="56">
        <v>19.940000000000001</v>
      </c>
      <c r="JB37" s="56">
        <v>49.48</v>
      </c>
      <c r="JC37" s="56">
        <v>1</v>
      </c>
      <c r="JD37" s="56"/>
      <c r="JE37" s="56"/>
      <c r="JF37" s="56"/>
      <c r="JG37" s="56"/>
      <c r="JH37" s="56"/>
      <c r="JI37" s="56"/>
      <c r="JJ37" s="56"/>
      <c r="JK37" s="56"/>
      <c r="JL37" s="56"/>
      <c r="JM37" s="56"/>
      <c r="JN37" s="56"/>
      <c r="JO37" s="56"/>
    </row>
    <row r="38" spans="1:275" x14ac:dyDescent="0.25">
      <c r="A38" s="58">
        <v>43069.352962962963</v>
      </c>
      <c r="B38" s="56" t="s">
        <v>366</v>
      </c>
      <c r="C38" s="56" t="s">
        <v>607</v>
      </c>
      <c r="D38" s="56">
        <v>3</v>
      </c>
      <c r="E38" s="56">
        <v>8</v>
      </c>
      <c r="F38" s="56">
        <v>6960</v>
      </c>
      <c r="G38" s="56" t="s">
        <v>104</v>
      </c>
      <c r="H38" s="56" t="s">
        <v>105</v>
      </c>
      <c r="I38" s="56">
        <v>0</v>
      </c>
      <c r="J38" s="56">
        <v>58.7</v>
      </c>
      <c r="K38" s="56">
        <v>129.672</v>
      </c>
      <c r="L38" s="56">
        <v>156.07599999999999</v>
      </c>
      <c r="M38" s="56">
        <v>785.77200000000005</v>
      </c>
      <c r="N38" s="56">
        <v>0</v>
      </c>
      <c r="O38" s="56">
        <v>0</v>
      </c>
      <c r="P38" s="56">
        <v>0</v>
      </c>
      <c r="Q38" s="56">
        <v>0</v>
      </c>
      <c r="R38" s="56">
        <v>2033.7</v>
      </c>
      <c r="S38" s="56">
        <v>5402.65</v>
      </c>
      <c r="T38" s="56">
        <v>12062</v>
      </c>
      <c r="U38" s="56">
        <v>433.91399999999999</v>
      </c>
      <c r="V38" s="56">
        <v>21003.7</v>
      </c>
      <c r="W38" s="56">
        <v>147.22200000000001</v>
      </c>
      <c r="X38" s="56">
        <v>0</v>
      </c>
      <c r="Y38" s="56">
        <v>0</v>
      </c>
      <c r="Z38" s="56">
        <v>0</v>
      </c>
      <c r="AA38" s="56">
        <v>695.49400000000003</v>
      </c>
      <c r="AB38" s="56">
        <v>0</v>
      </c>
      <c r="AC38" s="56">
        <v>287.95400000000001</v>
      </c>
      <c r="AD38" s="56">
        <v>0</v>
      </c>
      <c r="AE38" s="56">
        <v>0</v>
      </c>
      <c r="AF38" s="56">
        <v>1130.67</v>
      </c>
      <c r="AG38" s="56">
        <v>0</v>
      </c>
      <c r="AH38" s="56">
        <v>0</v>
      </c>
      <c r="AI38" s="56">
        <v>0</v>
      </c>
      <c r="AJ38" s="56">
        <v>0</v>
      </c>
      <c r="AK38" s="56">
        <v>0</v>
      </c>
      <c r="AL38" s="56">
        <v>0</v>
      </c>
      <c r="AM38" s="56">
        <v>0</v>
      </c>
      <c r="AN38" s="56">
        <v>0</v>
      </c>
      <c r="AO38" s="56">
        <v>0</v>
      </c>
      <c r="AP38" s="56">
        <v>0</v>
      </c>
      <c r="AQ38" s="56">
        <v>4.3600000000000003</v>
      </c>
      <c r="AR38" s="56">
        <v>1.74</v>
      </c>
      <c r="AS38" s="56">
        <v>2.4700000000000002</v>
      </c>
      <c r="AT38" s="56">
        <v>0</v>
      </c>
      <c r="AU38" s="56">
        <v>16.57</v>
      </c>
      <c r="AV38" s="56">
        <v>0</v>
      </c>
      <c r="AW38" s="56">
        <v>0</v>
      </c>
      <c r="AX38" s="56">
        <v>6.57</v>
      </c>
      <c r="AY38" s="56">
        <v>24.16</v>
      </c>
      <c r="AZ38" s="56">
        <v>38.51</v>
      </c>
      <c r="BA38" s="56">
        <v>1.3</v>
      </c>
      <c r="BB38" s="56">
        <v>95.68</v>
      </c>
      <c r="BC38" s="56">
        <v>25.14</v>
      </c>
      <c r="BD38" s="56">
        <v>0</v>
      </c>
      <c r="BE38" s="56">
        <v>0.30812800000000001</v>
      </c>
      <c r="BF38" s="56">
        <v>8.9726299999999995E-2</v>
      </c>
      <c r="BG38" s="56">
        <v>0</v>
      </c>
      <c r="BH38" s="56">
        <v>0</v>
      </c>
      <c r="BI38" s="56">
        <v>0</v>
      </c>
      <c r="BJ38" s="56">
        <v>0</v>
      </c>
      <c r="BK38" s="56">
        <v>0.30136400000000002</v>
      </c>
      <c r="BL38" s="56">
        <v>0.71548500000000004</v>
      </c>
      <c r="BM38" s="56">
        <v>1.54311</v>
      </c>
      <c r="BN38" s="56">
        <v>3.8198599999999999E-2</v>
      </c>
      <c r="BO38" s="56">
        <v>2.9960100000000001</v>
      </c>
      <c r="BP38" s="56">
        <v>0.39785500000000001</v>
      </c>
      <c r="BQ38" s="56">
        <v>129.672</v>
      </c>
      <c r="BR38" s="56">
        <v>156.07599999999999</v>
      </c>
      <c r="BS38" s="56">
        <v>785.77200000000005</v>
      </c>
      <c r="BT38" s="56">
        <v>0</v>
      </c>
      <c r="BU38" s="56">
        <v>0</v>
      </c>
      <c r="BV38" s="56">
        <v>2033.7</v>
      </c>
      <c r="BW38" s="56">
        <v>5402.65</v>
      </c>
      <c r="BX38" s="56">
        <v>12062</v>
      </c>
      <c r="BY38" s="56">
        <v>433.91399999999999</v>
      </c>
      <c r="BZ38" s="56">
        <v>21003.7</v>
      </c>
      <c r="CA38" s="56">
        <v>147.22200000000001</v>
      </c>
      <c r="CB38" s="56">
        <v>0</v>
      </c>
      <c r="CC38" s="56">
        <v>0</v>
      </c>
      <c r="CD38" s="56">
        <v>0</v>
      </c>
      <c r="CE38" s="56">
        <v>695.49400000000003</v>
      </c>
      <c r="CF38" s="56">
        <v>0</v>
      </c>
      <c r="CG38" s="56">
        <v>287.95400000000001</v>
      </c>
      <c r="CH38" s="56">
        <v>0</v>
      </c>
      <c r="CI38" s="56">
        <v>0</v>
      </c>
      <c r="CJ38" s="56">
        <v>1130.67</v>
      </c>
      <c r="CK38" s="56">
        <v>0</v>
      </c>
      <c r="CL38" s="56">
        <v>0</v>
      </c>
      <c r="CM38" s="56">
        <v>0</v>
      </c>
      <c r="CN38" s="56">
        <v>0</v>
      </c>
      <c r="CO38" s="56">
        <v>0</v>
      </c>
      <c r="CP38" s="56">
        <v>0</v>
      </c>
      <c r="CQ38" s="56">
        <v>0</v>
      </c>
      <c r="CR38" s="56">
        <v>0</v>
      </c>
      <c r="CS38" s="56">
        <v>0</v>
      </c>
      <c r="CT38" s="56">
        <v>0</v>
      </c>
      <c r="CU38" s="56">
        <v>4.3600000000000003</v>
      </c>
      <c r="CV38" s="56">
        <v>1.74</v>
      </c>
      <c r="CW38" s="56">
        <v>2.4700000000000002</v>
      </c>
      <c r="CX38" s="56">
        <v>0</v>
      </c>
      <c r="CY38" s="56">
        <v>16.57</v>
      </c>
      <c r="CZ38" s="56">
        <v>6.57</v>
      </c>
      <c r="DA38" s="56">
        <v>24.16</v>
      </c>
      <c r="DB38" s="56">
        <v>38.51</v>
      </c>
      <c r="DC38" s="56">
        <v>1.3</v>
      </c>
      <c r="DD38" s="56">
        <v>95.68</v>
      </c>
      <c r="DE38" s="56">
        <v>25.14</v>
      </c>
      <c r="DF38" s="56">
        <v>0</v>
      </c>
      <c r="DG38" s="56">
        <v>0.30812800000000001</v>
      </c>
      <c r="DH38" s="56">
        <v>8.9726299999999995E-2</v>
      </c>
      <c r="DI38" s="56">
        <v>0</v>
      </c>
      <c r="DJ38" s="56">
        <v>0</v>
      </c>
      <c r="DK38" s="56">
        <v>0.30136400000000002</v>
      </c>
      <c r="DL38" s="56">
        <v>0.71548500000000004</v>
      </c>
      <c r="DM38" s="56">
        <v>1.54311</v>
      </c>
      <c r="DN38" s="56">
        <v>3.8198599999999999E-2</v>
      </c>
      <c r="DO38" s="56">
        <v>2.9960100000000001</v>
      </c>
      <c r="DP38" s="56">
        <v>0.39785500000000001</v>
      </c>
      <c r="DQ38" s="56" t="s">
        <v>925</v>
      </c>
      <c r="DR38" s="56" t="s">
        <v>875</v>
      </c>
      <c r="DS38" s="56" t="s">
        <v>22</v>
      </c>
      <c r="DT38" s="56">
        <v>0</v>
      </c>
      <c r="DU38" s="56">
        <v>0</v>
      </c>
      <c r="DV38" s="56">
        <v>0</v>
      </c>
      <c r="DW38" s="56">
        <v>0</v>
      </c>
      <c r="DX38" s="56"/>
      <c r="DY38" s="56"/>
      <c r="DZ38" s="56"/>
      <c r="EA38" s="56"/>
      <c r="EB38" s="56"/>
      <c r="EC38" s="56"/>
      <c r="ED38" s="56"/>
      <c r="EE38" s="56"/>
      <c r="EF38" s="56"/>
      <c r="EG38" s="56"/>
      <c r="EH38" s="56"/>
      <c r="EI38" s="56"/>
      <c r="EJ38" s="56"/>
      <c r="EK38" s="56"/>
      <c r="EL38" s="56"/>
      <c r="EM38" s="56"/>
      <c r="EN38" s="56">
        <v>129.672</v>
      </c>
      <c r="EO38" s="56">
        <v>156.07599999999999</v>
      </c>
      <c r="EP38" s="56">
        <v>785.77200000000005</v>
      </c>
      <c r="EQ38" s="56">
        <v>0</v>
      </c>
      <c r="ER38" s="56">
        <v>0</v>
      </c>
      <c r="ES38" s="56">
        <v>0</v>
      </c>
      <c r="ET38" s="56">
        <v>0</v>
      </c>
      <c r="EU38" s="56">
        <v>2033.7</v>
      </c>
      <c r="EV38" s="56">
        <v>5402.65</v>
      </c>
      <c r="EW38" s="56">
        <v>12062</v>
      </c>
      <c r="EX38" s="56">
        <v>433.91399999999999</v>
      </c>
      <c r="EY38" s="56">
        <v>21003.7</v>
      </c>
      <c r="EZ38" s="56">
        <v>147.22200000000001</v>
      </c>
      <c r="FA38" s="56">
        <v>0</v>
      </c>
      <c r="FB38" s="56">
        <v>0</v>
      </c>
      <c r="FC38" s="56">
        <v>0</v>
      </c>
      <c r="FD38" s="56">
        <v>695.49400000000003</v>
      </c>
      <c r="FE38" s="56">
        <v>0</v>
      </c>
      <c r="FF38" s="56">
        <v>287.95400000000001</v>
      </c>
      <c r="FG38" s="56">
        <v>0</v>
      </c>
      <c r="FH38" s="56">
        <v>0</v>
      </c>
      <c r="FI38" s="56">
        <v>1130.67</v>
      </c>
      <c r="FJ38" s="56">
        <v>0</v>
      </c>
      <c r="FK38" s="56">
        <v>0</v>
      </c>
      <c r="FL38" s="56">
        <v>0</v>
      </c>
      <c r="FM38" s="56">
        <v>0</v>
      </c>
      <c r="FN38" s="56">
        <v>0</v>
      </c>
      <c r="FO38" s="56">
        <v>0</v>
      </c>
      <c r="FP38" s="56">
        <v>0</v>
      </c>
      <c r="FQ38" s="56">
        <v>0</v>
      </c>
      <c r="FR38" s="56">
        <v>0</v>
      </c>
      <c r="FS38" s="56">
        <v>0</v>
      </c>
      <c r="FT38" s="56">
        <v>4.3600000000000003</v>
      </c>
      <c r="FU38" s="56">
        <v>1.74</v>
      </c>
      <c r="FV38" s="56">
        <v>2.4700000000000002</v>
      </c>
      <c r="FW38" s="56">
        <v>0</v>
      </c>
      <c r="FX38" s="56">
        <v>16.57</v>
      </c>
      <c r="FY38" s="56">
        <v>0</v>
      </c>
      <c r="FZ38" s="56">
        <v>0</v>
      </c>
      <c r="GA38" s="56">
        <v>6.57</v>
      </c>
      <c r="GB38" s="56">
        <v>24.16</v>
      </c>
      <c r="GC38" s="56">
        <v>38.51</v>
      </c>
      <c r="GD38" s="56">
        <v>1.3</v>
      </c>
      <c r="GE38" s="56">
        <v>95.68</v>
      </c>
      <c r="GF38" s="56">
        <v>0</v>
      </c>
      <c r="GG38" s="56">
        <v>0.30812800000000001</v>
      </c>
      <c r="GH38" s="56">
        <v>8.9726299999999995E-2</v>
      </c>
      <c r="GI38" s="56">
        <v>0</v>
      </c>
      <c r="GJ38" s="56">
        <v>0</v>
      </c>
      <c r="GK38" s="56">
        <v>0</v>
      </c>
      <c r="GL38" s="56">
        <v>0</v>
      </c>
      <c r="GM38" s="56">
        <v>0.30136400000000002</v>
      </c>
      <c r="GN38" s="56">
        <v>0.71548500000000004</v>
      </c>
      <c r="GO38" s="56">
        <v>1.54311</v>
      </c>
      <c r="GP38" s="56">
        <v>3.8198599999999999E-2</v>
      </c>
      <c r="GQ38" s="56">
        <v>2.9960100000000001</v>
      </c>
      <c r="GR38" s="56">
        <v>784.83299999999997</v>
      </c>
      <c r="GS38" s="56">
        <v>73.493899999999996</v>
      </c>
      <c r="GT38" s="56">
        <v>785.77200000000005</v>
      </c>
      <c r="GU38" s="56">
        <v>0</v>
      </c>
      <c r="GV38" s="56">
        <v>0</v>
      </c>
      <c r="GW38" s="56">
        <v>5894.96</v>
      </c>
      <c r="GX38" s="56">
        <v>6547.68</v>
      </c>
      <c r="GY38" s="56">
        <v>10697.7</v>
      </c>
      <c r="GZ38" s="56">
        <v>540.49900000000002</v>
      </c>
      <c r="HA38" s="56">
        <v>25325</v>
      </c>
      <c r="HB38" s="56">
        <v>653.13400000000001</v>
      </c>
      <c r="HC38" s="56">
        <v>0</v>
      </c>
      <c r="HD38" s="56">
        <v>0</v>
      </c>
      <c r="HE38" s="56">
        <v>0</v>
      </c>
      <c r="HF38" s="56">
        <v>1141.1099999999999</v>
      </c>
      <c r="HG38" s="56">
        <v>0</v>
      </c>
      <c r="HH38" s="56">
        <v>291.12400000000002</v>
      </c>
      <c r="HI38" s="56">
        <v>0</v>
      </c>
      <c r="HJ38" s="56">
        <v>0</v>
      </c>
      <c r="HK38" s="56">
        <v>2085.36</v>
      </c>
      <c r="HL38" s="56">
        <v>0</v>
      </c>
      <c r="HM38" s="56">
        <v>0</v>
      </c>
      <c r="HN38" s="56">
        <v>0</v>
      </c>
      <c r="HO38" s="56">
        <v>0</v>
      </c>
      <c r="HP38" s="56">
        <v>0</v>
      </c>
      <c r="HQ38" s="56">
        <v>0</v>
      </c>
      <c r="HR38" s="56">
        <v>0</v>
      </c>
      <c r="HS38" s="56">
        <v>0</v>
      </c>
      <c r="HT38" s="56">
        <v>0</v>
      </c>
      <c r="HU38" s="56">
        <v>0</v>
      </c>
      <c r="HV38" s="56">
        <v>19.55</v>
      </c>
      <c r="HW38" s="56">
        <v>1.21</v>
      </c>
      <c r="HX38" s="56">
        <v>2.4700000000000002</v>
      </c>
      <c r="HY38" s="56">
        <v>0</v>
      </c>
      <c r="HZ38" s="56">
        <v>27.19</v>
      </c>
      <c r="IA38" s="56">
        <v>19.239999999999998</v>
      </c>
      <c r="IB38" s="56">
        <v>27.59</v>
      </c>
      <c r="IC38" s="56">
        <v>34.29</v>
      </c>
      <c r="ID38" s="56">
        <v>1.53</v>
      </c>
      <c r="IE38" s="56">
        <v>133.07</v>
      </c>
      <c r="IF38" s="56">
        <v>0</v>
      </c>
      <c r="IG38" s="56">
        <v>0.23524400000000001</v>
      </c>
      <c r="IH38" s="56">
        <v>8.9726299999999995E-2</v>
      </c>
      <c r="II38" s="56">
        <v>0</v>
      </c>
      <c r="IJ38" s="56">
        <v>0</v>
      </c>
      <c r="IK38" s="56">
        <v>0.92718</v>
      </c>
      <c r="IL38" s="56">
        <v>0.77117400000000003</v>
      </c>
      <c r="IM38" s="56">
        <v>1.42503</v>
      </c>
      <c r="IN38" s="56">
        <v>7.5326799999999999E-3</v>
      </c>
      <c r="IO38" s="56">
        <v>3.4558900000000001</v>
      </c>
      <c r="IP38" s="56">
        <v>58.7</v>
      </c>
      <c r="IQ38" s="56">
        <v>0</v>
      </c>
      <c r="IR38" s="56">
        <v>58.7</v>
      </c>
      <c r="IS38" s="56">
        <v>0</v>
      </c>
      <c r="IT38" s="56">
        <v>0</v>
      </c>
      <c r="IU38" s="56">
        <v>4.57</v>
      </c>
      <c r="IV38" s="56">
        <v>20.57</v>
      </c>
      <c r="IW38" s="56">
        <v>4.57</v>
      </c>
      <c r="IX38" s="56">
        <v>20.57</v>
      </c>
      <c r="IY38" s="56">
        <v>4.57</v>
      </c>
      <c r="IZ38" s="56">
        <v>20.57</v>
      </c>
      <c r="JA38" s="56">
        <v>5.78</v>
      </c>
      <c r="JB38" s="56">
        <v>44.64</v>
      </c>
      <c r="JC38" s="56">
        <v>1</v>
      </c>
      <c r="JD38" s="56"/>
      <c r="JE38" s="56"/>
      <c r="JF38" s="56"/>
      <c r="JG38" s="56"/>
      <c r="JH38" s="56"/>
      <c r="JI38" s="56"/>
      <c r="JJ38" s="56"/>
      <c r="JK38" s="56"/>
      <c r="JL38" s="56"/>
      <c r="JM38" s="56"/>
      <c r="JN38" s="56"/>
      <c r="JO38" s="56"/>
    </row>
    <row r="39" spans="1:275" x14ac:dyDescent="0.25">
      <c r="A39" s="58">
        <v>43069.35261574074</v>
      </c>
      <c r="B39" s="56" t="s">
        <v>367</v>
      </c>
      <c r="C39" s="56" t="s">
        <v>608</v>
      </c>
      <c r="D39" s="56">
        <v>4</v>
      </c>
      <c r="E39" s="56">
        <v>8</v>
      </c>
      <c r="F39" s="56">
        <v>6960</v>
      </c>
      <c r="G39" s="56" t="s">
        <v>104</v>
      </c>
      <c r="H39" s="56" t="s">
        <v>105</v>
      </c>
      <c r="I39" s="56">
        <v>0</v>
      </c>
      <c r="J39" s="56">
        <v>57.7</v>
      </c>
      <c r="K39" s="56">
        <v>194.21899999999999</v>
      </c>
      <c r="L39" s="56">
        <v>782.04499999999996</v>
      </c>
      <c r="M39" s="56">
        <v>785.77200000000005</v>
      </c>
      <c r="N39" s="56">
        <v>0</v>
      </c>
      <c r="O39" s="56">
        <v>0</v>
      </c>
      <c r="P39" s="56">
        <v>0</v>
      </c>
      <c r="Q39" s="56">
        <v>0</v>
      </c>
      <c r="R39" s="56">
        <v>2033.7</v>
      </c>
      <c r="S39" s="56">
        <v>5455.39</v>
      </c>
      <c r="T39" s="56">
        <v>12062</v>
      </c>
      <c r="U39" s="56">
        <v>433.91399999999999</v>
      </c>
      <c r="V39" s="56">
        <v>21747</v>
      </c>
      <c r="W39" s="56">
        <v>220.518</v>
      </c>
      <c r="X39" s="56">
        <v>0</v>
      </c>
      <c r="Y39" s="56">
        <v>0</v>
      </c>
      <c r="Z39" s="56">
        <v>0</v>
      </c>
      <c r="AA39" s="56">
        <v>662.43499999999995</v>
      </c>
      <c r="AB39" s="56">
        <v>0</v>
      </c>
      <c r="AC39" s="56">
        <v>287.95400000000001</v>
      </c>
      <c r="AD39" s="56">
        <v>0</v>
      </c>
      <c r="AE39" s="56">
        <v>0</v>
      </c>
      <c r="AF39" s="56">
        <v>1170.9100000000001</v>
      </c>
      <c r="AG39" s="56">
        <v>0</v>
      </c>
      <c r="AH39" s="56">
        <v>0</v>
      </c>
      <c r="AI39" s="56">
        <v>0</v>
      </c>
      <c r="AJ39" s="56">
        <v>0</v>
      </c>
      <c r="AK39" s="56">
        <v>0</v>
      </c>
      <c r="AL39" s="56">
        <v>0</v>
      </c>
      <c r="AM39" s="56">
        <v>0</v>
      </c>
      <c r="AN39" s="56">
        <v>0</v>
      </c>
      <c r="AO39" s="56">
        <v>0</v>
      </c>
      <c r="AP39" s="56">
        <v>0</v>
      </c>
      <c r="AQ39" s="56">
        <v>6.46</v>
      </c>
      <c r="AR39" s="56">
        <v>8.75</v>
      </c>
      <c r="AS39" s="56">
        <v>2.4700000000000002</v>
      </c>
      <c r="AT39" s="56">
        <v>0</v>
      </c>
      <c r="AU39" s="56">
        <v>15.84</v>
      </c>
      <c r="AV39" s="56">
        <v>0</v>
      </c>
      <c r="AW39" s="56">
        <v>0</v>
      </c>
      <c r="AX39" s="56">
        <v>6.62</v>
      </c>
      <c r="AY39" s="56">
        <v>24.45</v>
      </c>
      <c r="AZ39" s="56">
        <v>38.6</v>
      </c>
      <c r="BA39" s="56">
        <v>1.31</v>
      </c>
      <c r="BB39" s="56">
        <v>104.5</v>
      </c>
      <c r="BC39" s="56">
        <v>33.520000000000003</v>
      </c>
      <c r="BD39" s="56">
        <v>0</v>
      </c>
      <c r="BE39" s="56">
        <v>2.1524899999999998</v>
      </c>
      <c r="BF39" s="56">
        <v>8.9726299999999995E-2</v>
      </c>
      <c r="BG39" s="56">
        <v>0</v>
      </c>
      <c r="BH39" s="56">
        <v>0</v>
      </c>
      <c r="BI39" s="56">
        <v>0</v>
      </c>
      <c r="BJ39" s="56">
        <v>0</v>
      </c>
      <c r="BK39" s="56">
        <v>0.30136400000000002</v>
      </c>
      <c r="BL39" s="56">
        <v>0.74285599999999996</v>
      </c>
      <c r="BM39" s="56">
        <v>1.54311</v>
      </c>
      <c r="BN39" s="56">
        <v>3.8198599999999999E-2</v>
      </c>
      <c r="BO39" s="56">
        <v>4.8677400000000004</v>
      </c>
      <c r="BP39" s="56">
        <v>2.24221</v>
      </c>
      <c r="BQ39" s="56">
        <v>194.21899999999999</v>
      </c>
      <c r="BR39" s="56">
        <v>782.04499999999996</v>
      </c>
      <c r="BS39" s="56">
        <v>785.77200000000005</v>
      </c>
      <c r="BT39" s="56">
        <v>0</v>
      </c>
      <c r="BU39" s="56">
        <v>0</v>
      </c>
      <c r="BV39" s="56">
        <v>2033.7</v>
      </c>
      <c r="BW39" s="56">
        <v>5455.39</v>
      </c>
      <c r="BX39" s="56">
        <v>12062</v>
      </c>
      <c r="BY39" s="56">
        <v>433.91399999999999</v>
      </c>
      <c r="BZ39" s="56">
        <v>21747</v>
      </c>
      <c r="CA39" s="56">
        <v>220.518</v>
      </c>
      <c r="CB39" s="56">
        <v>0</v>
      </c>
      <c r="CC39" s="56">
        <v>0</v>
      </c>
      <c r="CD39" s="56">
        <v>0</v>
      </c>
      <c r="CE39" s="56">
        <v>662.43499999999995</v>
      </c>
      <c r="CF39" s="56">
        <v>0</v>
      </c>
      <c r="CG39" s="56">
        <v>287.95400000000001</v>
      </c>
      <c r="CH39" s="56">
        <v>0</v>
      </c>
      <c r="CI39" s="56">
        <v>0</v>
      </c>
      <c r="CJ39" s="56">
        <v>1170.9100000000001</v>
      </c>
      <c r="CK39" s="56">
        <v>0</v>
      </c>
      <c r="CL39" s="56">
        <v>0</v>
      </c>
      <c r="CM39" s="56">
        <v>0</v>
      </c>
      <c r="CN39" s="56">
        <v>0</v>
      </c>
      <c r="CO39" s="56">
        <v>0</v>
      </c>
      <c r="CP39" s="56">
        <v>0</v>
      </c>
      <c r="CQ39" s="56">
        <v>0</v>
      </c>
      <c r="CR39" s="56">
        <v>0</v>
      </c>
      <c r="CS39" s="56">
        <v>0</v>
      </c>
      <c r="CT39" s="56">
        <v>0</v>
      </c>
      <c r="CU39" s="56">
        <v>6.46</v>
      </c>
      <c r="CV39" s="56">
        <v>8.75</v>
      </c>
      <c r="CW39" s="56">
        <v>2.4700000000000002</v>
      </c>
      <c r="CX39" s="56">
        <v>0</v>
      </c>
      <c r="CY39" s="56">
        <v>15.84</v>
      </c>
      <c r="CZ39" s="56">
        <v>6.62</v>
      </c>
      <c r="DA39" s="56">
        <v>24.45</v>
      </c>
      <c r="DB39" s="56">
        <v>38.6</v>
      </c>
      <c r="DC39" s="56">
        <v>1.31</v>
      </c>
      <c r="DD39" s="56">
        <v>104.5</v>
      </c>
      <c r="DE39" s="56">
        <v>33.520000000000003</v>
      </c>
      <c r="DF39" s="56">
        <v>0</v>
      </c>
      <c r="DG39" s="56">
        <v>2.1524899999999998</v>
      </c>
      <c r="DH39" s="56">
        <v>8.9726299999999995E-2</v>
      </c>
      <c r="DI39" s="56">
        <v>0</v>
      </c>
      <c r="DJ39" s="56">
        <v>0</v>
      </c>
      <c r="DK39" s="56">
        <v>0.30136400000000002</v>
      </c>
      <c r="DL39" s="56">
        <v>0.74285599999999996</v>
      </c>
      <c r="DM39" s="56">
        <v>1.54311</v>
      </c>
      <c r="DN39" s="56">
        <v>3.8198599999999999E-2</v>
      </c>
      <c r="DO39" s="56">
        <v>4.8677400000000004</v>
      </c>
      <c r="DP39" s="56">
        <v>2.24221</v>
      </c>
      <c r="DQ39" s="56" t="s">
        <v>925</v>
      </c>
      <c r="DR39" s="56" t="s">
        <v>875</v>
      </c>
      <c r="DS39" s="56" t="s">
        <v>22</v>
      </c>
      <c r="DT39" s="56">
        <v>0</v>
      </c>
      <c r="DU39" s="56">
        <v>0</v>
      </c>
      <c r="DV39" s="56">
        <v>0</v>
      </c>
      <c r="DW39" s="56">
        <v>0</v>
      </c>
      <c r="DX39" s="56"/>
      <c r="DY39" s="56"/>
      <c r="DZ39" s="56"/>
      <c r="EA39" s="56"/>
      <c r="EB39" s="56"/>
      <c r="EC39" s="56"/>
      <c r="ED39" s="56"/>
      <c r="EE39" s="56"/>
      <c r="EF39" s="56"/>
      <c r="EG39" s="56"/>
      <c r="EH39" s="56"/>
      <c r="EI39" s="56"/>
      <c r="EJ39" s="56"/>
      <c r="EK39" s="56"/>
      <c r="EL39" s="56"/>
      <c r="EM39" s="56"/>
      <c r="EN39" s="56">
        <v>194.21899999999999</v>
      </c>
      <c r="EO39" s="56">
        <v>782.04499999999996</v>
      </c>
      <c r="EP39" s="56">
        <v>785.77200000000005</v>
      </c>
      <c r="EQ39" s="56">
        <v>0</v>
      </c>
      <c r="ER39" s="56">
        <v>0</v>
      </c>
      <c r="ES39" s="56">
        <v>0</v>
      </c>
      <c r="ET39" s="56">
        <v>0</v>
      </c>
      <c r="EU39" s="56">
        <v>2033.7</v>
      </c>
      <c r="EV39" s="56">
        <v>5455.39</v>
      </c>
      <c r="EW39" s="56">
        <v>12062</v>
      </c>
      <c r="EX39" s="56">
        <v>433.91399999999999</v>
      </c>
      <c r="EY39" s="56">
        <v>21747</v>
      </c>
      <c r="EZ39" s="56">
        <v>220.518</v>
      </c>
      <c r="FA39" s="56">
        <v>0</v>
      </c>
      <c r="FB39" s="56">
        <v>0</v>
      </c>
      <c r="FC39" s="56">
        <v>0</v>
      </c>
      <c r="FD39" s="56">
        <v>662.43499999999995</v>
      </c>
      <c r="FE39" s="56">
        <v>0</v>
      </c>
      <c r="FF39" s="56">
        <v>287.95400000000001</v>
      </c>
      <c r="FG39" s="56">
        <v>0</v>
      </c>
      <c r="FH39" s="56">
        <v>0</v>
      </c>
      <c r="FI39" s="56">
        <v>1170.9100000000001</v>
      </c>
      <c r="FJ39" s="56">
        <v>0</v>
      </c>
      <c r="FK39" s="56">
        <v>0</v>
      </c>
      <c r="FL39" s="56">
        <v>0</v>
      </c>
      <c r="FM39" s="56">
        <v>0</v>
      </c>
      <c r="FN39" s="56">
        <v>0</v>
      </c>
      <c r="FO39" s="56">
        <v>0</v>
      </c>
      <c r="FP39" s="56">
        <v>0</v>
      </c>
      <c r="FQ39" s="56">
        <v>0</v>
      </c>
      <c r="FR39" s="56">
        <v>0</v>
      </c>
      <c r="FS39" s="56">
        <v>0</v>
      </c>
      <c r="FT39" s="56">
        <v>6.46</v>
      </c>
      <c r="FU39" s="56">
        <v>8.75</v>
      </c>
      <c r="FV39" s="56">
        <v>2.4700000000000002</v>
      </c>
      <c r="FW39" s="56">
        <v>0</v>
      </c>
      <c r="FX39" s="56">
        <v>15.84</v>
      </c>
      <c r="FY39" s="56">
        <v>0</v>
      </c>
      <c r="FZ39" s="56">
        <v>0</v>
      </c>
      <c r="GA39" s="56">
        <v>6.62</v>
      </c>
      <c r="GB39" s="56">
        <v>24.45</v>
      </c>
      <c r="GC39" s="56">
        <v>38.6</v>
      </c>
      <c r="GD39" s="56">
        <v>1.31</v>
      </c>
      <c r="GE39" s="56">
        <v>104.5</v>
      </c>
      <c r="GF39" s="56">
        <v>0</v>
      </c>
      <c r="GG39" s="56">
        <v>2.1524899999999998</v>
      </c>
      <c r="GH39" s="56">
        <v>8.9726299999999995E-2</v>
      </c>
      <c r="GI39" s="56">
        <v>0</v>
      </c>
      <c r="GJ39" s="56">
        <v>0</v>
      </c>
      <c r="GK39" s="56">
        <v>0</v>
      </c>
      <c r="GL39" s="56">
        <v>0</v>
      </c>
      <c r="GM39" s="56">
        <v>0.30136400000000002</v>
      </c>
      <c r="GN39" s="56">
        <v>0.74285599999999996</v>
      </c>
      <c r="GO39" s="56">
        <v>1.54311</v>
      </c>
      <c r="GP39" s="56">
        <v>3.8198599999999999E-2</v>
      </c>
      <c r="GQ39" s="56">
        <v>4.8677400000000004</v>
      </c>
      <c r="GR39" s="56">
        <v>751.52800000000002</v>
      </c>
      <c r="GS39" s="56">
        <v>1780.16</v>
      </c>
      <c r="GT39" s="56">
        <v>785.77200000000005</v>
      </c>
      <c r="GU39" s="56">
        <v>0</v>
      </c>
      <c r="GV39" s="56">
        <v>0</v>
      </c>
      <c r="GW39" s="56">
        <v>5894.96</v>
      </c>
      <c r="GX39" s="56">
        <v>6547.68</v>
      </c>
      <c r="GY39" s="56">
        <v>10697.7</v>
      </c>
      <c r="GZ39" s="56">
        <v>540.49900000000002</v>
      </c>
      <c r="HA39" s="56">
        <v>26998.3</v>
      </c>
      <c r="HB39" s="56">
        <v>625.45500000000004</v>
      </c>
      <c r="HC39" s="56">
        <v>0</v>
      </c>
      <c r="HD39" s="56">
        <v>0</v>
      </c>
      <c r="HE39" s="56">
        <v>0</v>
      </c>
      <c r="HF39" s="56">
        <v>1107.1300000000001</v>
      </c>
      <c r="HG39" s="56">
        <v>0</v>
      </c>
      <c r="HH39" s="56">
        <v>291.12400000000002</v>
      </c>
      <c r="HI39" s="56">
        <v>0</v>
      </c>
      <c r="HJ39" s="56">
        <v>0</v>
      </c>
      <c r="HK39" s="56">
        <v>2023.71</v>
      </c>
      <c r="HL39" s="56">
        <v>0</v>
      </c>
      <c r="HM39" s="56">
        <v>0</v>
      </c>
      <c r="HN39" s="56">
        <v>0</v>
      </c>
      <c r="HO39" s="56">
        <v>0</v>
      </c>
      <c r="HP39" s="56">
        <v>0</v>
      </c>
      <c r="HQ39" s="56">
        <v>0</v>
      </c>
      <c r="HR39" s="56">
        <v>0</v>
      </c>
      <c r="HS39" s="56">
        <v>0</v>
      </c>
      <c r="HT39" s="56">
        <v>0</v>
      </c>
      <c r="HU39" s="56">
        <v>0</v>
      </c>
      <c r="HV39" s="56">
        <v>18.79</v>
      </c>
      <c r="HW39" s="56">
        <v>21.18</v>
      </c>
      <c r="HX39" s="56">
        <v>2.4700000000000002</v>
      </c>
      <c r="HY39" s="56">
        <v>0</v>
      </c>
      <c r="HZ39" s="56">
        <v>26.47</v>
      </c>
      <c r="IA39" s="56">
        <v>19.440000000000001</v>
      </c>
      <c r="IB39" s="56">
        <v>27.6</v>
      </c>
      <c r="IC39" s="56">
        <v>34.450000000000003</v>
      </c>
      <c r="ID39" s="56">
        <v>1.53</v>
      </c>
      <c r="IE39" s="56">
        <v>151.93</v>
      </c>
      <c r="IF39" s="56">
        <v>0</v>
      </c>
      <c r="IG39" s="56">
        <v>4.8174799999999998</v>
      </c>
      <c r="IH39" s="56">
        <v>8.9726299999999995E-2</v>
      </c>
      <c r="II39" s="56">
        <v>0</v>
      </c>
      <c r="IJ39" s="56">
        <v>0</v>
      </c>
      <c r="IK39" s="56">
        <v>0.92718</v>
      </c>
      <c r="IL39" s="56">
        <v>0.77117400000000003</v>
      </c>
      <c r="IM39" s="56">
        <v>1.42503</v>
      </c>
      <c r="IN39" s="56">
        <v>7.5326799999999999E-3</v>
      </c>
      <c r="IO39" s="56">
        <v>8.0381199999999993</v>
      </c>
      <c r="IP39" s="56">
        <v>57.7</v>
      </c>
      <c r="IQ39" s="56">
        <v>0</v>
      </c>
      <c r="IR39" s="56">
        <v>57.7</v>
      </c>
      <c r="IS39" s="56">
        <v>0</v>
      </c>
      <c r="IT39" s="56">
        <v>0</v>
      </c>
      <c r="IU39" s="56">
        <v>11.75</v>
      </c>
      <c r="IV39" s="56">
        <v>21.77</v>
      </c>
      <c r="IW39" s="56">
        <v>11.75</v>
      </c>
      <c r="IX39" s="56">
        <v>21.77</v>
      </c>
      <c r="IY39" s="56">
        <v>11.75</v>
      </c>
      <c r="IZ39" s="56">
        <v>21.77</v>
      </c>
      <c r="JA39" s="56">
        <v>25.66</v>
      </c>
      <c r="JB39" s="56">
        <v>43.25</v>
      </c>
      <c r="JC39" s="56">
        <v>1</v>
      </c>
      <c r="JD39" s="56"/>
      <c r="JE39" s="56"/>
      <c r="JF39" s="56"/>
      <c r="JG39" s="56"/>
      <c r="JH39" s="56"/>
      <c r="JI39" s="56"/>
      <c r="JJ39" s="56"/>
      <c r="JK39" s="56"/>
      <c r="JL39" s="56"/>
      <c r="JM39" s="56"/>
      <c r="JN39" s="56"/>
      <c r="JO39" s="56"/>
    </row>
    <row r="40" spans="1:275" x14ac:dyDescent="0.25">
      <c r="A40" s="58">
        <v>43069.35261574074</v>
      </c>
      <c r="B40" s="56" t="s">
        <v>368</v>
      </c>
      <c r="C40" s="56" t="s">
        <v>609</v>
      </c>
      <c r="D40" s="56">
        <v>5</v>
      </c>
      <c r="E40" s="56">
        <v>8</v>
      </c>
      <c r="F40" s="56">
        <v>6960</v>
      </c>
      <c r="G40" s="56" t="s">
        <v>104</v>
      </c>
      <c r="H40" s="56" t="s">
        <v>105</v>
      </c>
      <c r="I40" s="56">
        <v>0</v>
      </c>
      <c r="J40" s="56">
        <v>58.3</v>
      </c>
      <c r="K40" s="56">
        <v>92.135199999999998</v>
      </c>
      <c r="L40" s="56">
        <v>143.65</v>
      </c>
      <c r="M40" s="56">
        <v>785.77200000000005</v>
      </c>
      <c r="N40" s="56">
        <v>0</v>
      </c>
      <c r="O40" s="56">
        <v>0</v>
      </c>
      <c r="P40" s="56">
        <v>0</v>
      </c>
      <c r="Q40" s="56">
        <v>0</v>
      </c>
      <c r="R40" s="56">
        <v>2033.7</v>
      </c>
      <c r="S40" s="56">
        <v>5443.11</v>
      </c>
      <c r="T40" s="56">
        <v>12062</v>
      </c>
      <c r="U40" s="56">
        <v>433.91399999999999</v>
      </c>
      <c r="V40" s="56">
        <v>20994.2</v>
      </c>
      <c r="W40" s="56">
        <v>104.617</v>
      </c>
      <c r="X40" s="56">
        <v>0</v>
      </c>
      <c r="Y40" s="56">
        <v>0</v>
      </c>
      <c r="Z40" s="56">
        <v>0</v>
      </c>
      <c r="AA40" s="56">
        <v>712.00599999999997</v>
      </c>
      <c r="AB40" s="56">
        <v>0</v>
      </c>
      <c r="AC40" s="56">
        <v>287.95400000000001</v>
      </c>
      <c r="AD40" s="56">
        <v>0</v>
      </c>
      <c r="AE40" s="56">
        <v>0</v>
      </c>
      <c r="AF40" s="56">
        <v>1104.58</v>
      </c>
      <c r="AG40" s="56">
        <v>0</v>
      </c>
      <c r="AH40" s="56">
        <v>0</v>
      </c>
      <c r="AI40" s="56">
        <v>0</v>
      </c>
      <c r="AJ40" s="56">
        <v>0</v>
      </c>
      <c r="AK40" s="56">
        <v>0</v>
      </c>
      <c r="AL40" s="56">
        <v>0</v>
      </c>
      <c r="AM40" s="56">
        <v>0</v>
      </c>
      <c r="AN40" s="56">
        <v>0</v>
      </c>
      <c r="AO40" s="56">
        <v>0</v>
      </c>
      <c r="AP40" s="56">
        <v>0</v>
      </c>
      <c r="AQ40" s="56">
        <v>3.04</v>
      </c>
      <c r="AR40" s="56">
        <v>1.68</v>
      </c>
      <c r="AS40" s="56">
        <v>2.4700000000000002</v>
      </c>
      <c r="AT40" s="56">
        <v>0</v>
      </c>
      <c r="AU40" s="56">
        <v>16.940000000000001</v>
      </c>
      <c r="AV40" s="56">
        <v>0</v>
      </c>
      <c r="AW40" s="56">
        <v>0</v>
      </c>
      <c r="AX40" s="56">
        <v>6.51</v>
      </c>
      <c r="AY40" s="56">
        <v>24.23</v>
      </c>
      <c r="AZ40" s="56">
        <v>38.39</v>
      </c>
      <c r="BA40" s="56">
        <v>1.3</v>
      </c>
      <c r="BB40" s="56">
        <v>94.56</v>
      </c>
      <c r="BC40" s="56">
        <v>24.13</v>
      </c>
      <c r="BD40" s="56">
        <v>0</v>
      </c>
      <c r="BE40" s="56">
        <v>0.35947299999999999</v>
      </c>
      <c r="BF40" s="56">
        <v>8.9726299999999995E-2</v>
      </c>
      <c r="BG40" s="56">
        <v>0</v>
      </c>
      <c r="BH40" s="56">
        <v>0</v>
      </c>
      <c r="BI40" s="56">
        <v>0</v>
      </c>
      <c r="BJ40" s="56">
        <v>0</v>
      </c>
      <c r="BK40" s="56">
        <v>0.30136400000000002</v>
      </c>
      <c r="BL40" s="56">
        <v>0.72218199999999999</v>
      </c>
      <c r="BM40" s="56">
        <v>1.54311</v>
      </c>
      <c r="BN40" s="56">
        <v>3.8198599999999999E-2</v>
      </c>
      <c r="BO40" s="56">
        <v>3.0540600000000002</v>
      </c>
      <c r="BP40" s="56">
        <v>0.44919900000000001</v>
      </c>
      <c r="BQ40" s="56">
        <v>92.135199999999998</v>
      </c>
      <c r="BR40" s="56">
        <v>143.65</v>
      </c>
      <c r="BS40" s="56">
        <v>785.77200000000005</v>
      </c>
      <c r="BT40" s="56">
        <v>0</v>
      </c>
      <c r="BU40" s="56">
        <v>0</v>
      </c>
      <c r="BV40" s="56">
        <v>2033.7</v>
      </c>
      <c r="BW40" s="56">
        <v>5443.11</v>
      </c>
      <c r="BX40" s="56">
        <v>12062</v>
      </c>
      <c r="BY40" s="56">
        <v>433.91399999999999</v>
      </c>
      <c r="BZ40" s="56">
        <v>20994.2</v>
      </c>
      <c r="CA40" s="56">
        <v>104.617</v>
      </c>
      <c r="CB40" s="56">
        <v>0</v>
      </c>
      <c r="CC40" s="56">
        <v>0</v>
      </c>
      <c r="CD40" s="56">
        <v>0</v>
      </c>
      <c r="CE40" s="56">
        <v>712.00599999999997</v>
      </c>
      <c r="CF40" s="56">
        <v>0</v>
      </c>
      <c r="CG40" s="56">
        <v>287.95400000000001</v>
      </c>
      <c r="CH40" s="56">
        <v>0</v>
      </c>
      <c r="CI40" s="56">
        <v>0</v>
      </c>
      <c r="CJ40" s="56">
        <v>1104.58</v>
      </c>
      <c r="CK40" s="56">
        <v>0</v>
      </c>
      <c r="CL40" s="56">
        <v>0</v>
      </c>
      <c r="CM40" s="56">
        <v>0</v>
      </c>
      <c r="CN40" s="56">
        <v>0</v>
      </c>
      <c r="CO40" s="56">
        <v>0</v>
      </c>
      <c r="CP40" s="56">
        <v>0</v>
      </c>
      <c r="CQ40" s="56">
        <v>0</v>
      </c>
      <c r="CR40" s="56">
        <v>0</v>
      </c>
      <c r="CS40" s="56">
        <v>0</v>
      </c>
      <c r="CT40" s="56">
        <v>0</v>
      </c>
      <c r="CU40" s="56">
        <v>3.04</v>
      </c>
      <c r="CV40" s="56">
        <v>1.68</v>
      </c>
      <c r="CW40" s="56">
        <v>2.4700000000000002</v>
      </c>
      <c r="CX40" s="56">
        <v>0</v>
      </c>
      <c r="CY40" s="56">
        <v>16.940000000000001</v>
      </c>
      <c r="CZ40" s="56">
        <v>6.51</v>
      </c>
      <c r="DA40" s="56">
        <v>24.23</v>
      </c>
      <c r="DB40" s="56">
        <v>38.39</v>
      </c>
      <c r="DC40" s="56">
        <v>1.3</v>
      </c>
      <c r="DD40" s="56">
        <v>94.56</v>
      </c>
      <c r="DE40" s="56">
        <v>24.13</v>
      </c>
      <c r="DF40" s="56">
        <v>0</v>
      </c>
      <c r="DG40" s="56">
        <v>0.35947299999999999</v>
      </c>
      <c r="DH40" s="56">
        <v>8.9726299999999995E-2</v>
      </c>
      <c r="DI40" s="56">
        <v>0</v>
      </c>
      <c r="DJ40" s="56">
        <v>0</v>
      </c>
      <c r="DK40" s="56">
        <v>0.30136400000000002</v>
      </c>
      <c r="DL40" s="56">
        <v>0.72218199999999999</v>
      </c>
      <c r="DM40" s="56">
        <v>1.54311</v>
      </c>
      <c r="DN40" s="56">
        <v>3.8198599999999999E-2</v>
      </c>
      <c r="DO40" s="56">
        <v>3.0540600000000002</v>
      </c>
      <c r="DP40" s="56">
        <v>0.44919900000000001</v>
      </c>
      <c r="DQ40" s="56" t="s">
        <v>925</v>
      </c>
      <c r="DR40" s="56" t="s">
        <v>875</v>
      </c>
      <c r="DS40" s="56" t="s">
        <v>22</v>
      </c>
      <c r="DT40" s="56">
        <v>0</v>
      </c>
      <c r="DU40" s="56">
        <v>0</v>
      </c>
      <c r="DV40" s="56">
        <v>0</v>
      </c>
      <c r="DW40" s="56">
        <v>0</v>
      </c>
      <c r="DX40" s="56"/>
      <c r="DY40" s="56"/>
      <c r="DZ40" s="56"/>
      <c r="EA40" s="56"/>
      <c r="EB40" s="56"/>
      <c r="EC40" s="56"/>
      <c r="ED40" s="56"/>
      <c r="EE40" s="56"/>
      <c r="EF40" s="56"/>
      <c r="EG40" s="56"/>
      <c r="EH40" s="56"/>
      <c r="EI40" s="56"/>
      <c r="EJ40" s="56"/>
      <c r="EK40" s="56"/>
      <c r="EL40" s="56"/>
      <c r="EM40" s="56"/>
      <c r="EN40" s="56">
        <v>92.135199999999998</v>
      </c>
      <c r="EO40" s="56">
        <v>143.65</v>
      </c>
      <c r="EP40" s="56">
        <v>785.77200000000005</v>
      </c>
      <c r="EQ40" s="56">
        <v>0</v>
      </c>
      <c r="ER40" s="56">
        <v>0</v>
      </c>
      <c r="ES40" s="56">
        <v>0</v>
      </c>
      <c r="ET40" s="56">
        <v>0</v>
      </c>
      <c r="EU40" s="56">
        <v>2033.7</v>
      </c>
      <c r="EV40" s="56">
        <v>5443.11</v>
      </c>
      <c r="EW40" s="56">
        <v>12062</v>
      </c>
      <c r="EX40" s="56">
        <v>433.91399999999999</v>
      </c>
      <c r="EY40" s="56">
        <v>20994.2</v>
      </c>
      <c r="EZ40" s="56">
        <v>104.617</v>
      </c>
      <c r="FA40" s="56">
        <v>0</v>
      </c>
      <c r="FB40" s="56">
        <v>0</v>
      </c>
      <c r="FC40" s="56">
        <v>0</v>
      </c>
      <c r="FD40" s="56">
        <v>712.00599999999997</v>
      </c>
      <c r="FE40" s="56">
        <v>0</v>
      </c>
      <c r="FF40" s="56">
        <v>287.95400000000001</v>
      </c>
      <c r="FG40" s="56">
        <v>0</v>
      </c>
      <c r="FH40" s="56">
        <v>0</v>
      </c>
      <c r="FI40" s="56">
        <v>1104.58</v>
      </c>
      <c r="FJ40" s="56">
        <v>0</v>
      </c>
      <c r="FK40" s="56">
        <v>0</v>
      </c>
      <c r="FL40" s="56">
        <v>0</v>
      </c>
      <c r="FM40" s="56">
        <v>0</v>
      </c>
      <c r="FN40" s="56">
        <v>0</v>
      </c>
      <c r="FO40" s="56">
        <v>0</v>
      </c>
      <c r="FP40" s="56">
        <v>0</v>
      </c>
      <c r="FQ40" s="56">
        <v>0</v>
      </c>
      <c r="FR40" s="56">
        <v>0</v>
      </c>
      <c r="FS40" s="56">
        <v>0</v>
      </c>
      <c r="FT40" s="56">
        <v>3.04</v>
      </c>
      <c r="FU40" s="56">
        <v>1.68</v>
      </c>
      <c r="FV40" s="56">
        <v>2.4700000000000002</v>
      </c>
      <c r="FW40" s="56">
        <v>0</v>
      </c>
      <c r="FX40" s="56">
        <v>16.940000000000001</v>
      </c>
      <c r="FY40" s="56">
        <v>0</v>
      </c>
      <c r="FZ40" s="56">
        <v>0</v>
      </c>
      <c r="GA40" s="56">
        <v>6.51</v>
      </c>
      <c r="GB40" s="56">
        <v>24.23</v>
      </c>
      <c r="GC40" s="56">
        <v>38.39</v>
      </c>
      <c r="GD40" s="56">
        <v>1.3</v>
      </c>
      <c r="GE40" s="56">
        <v>94.56</v>
      </c>
      <c r="GF40" s="56">
        <v>0</v>
      </c>
      <c r="GG40" s="56">
        <v>0.35947299999999999</v>
      </c>
      <c r="GH40" s="56">
        <v>8.9726299999999995E-2</v>
      </c>
      <c r="GI40" s="56">
        <v>0</v>
      </c>
      <c r="GJ40" s="56">
        <v>0</v>
      </c>
      <c r="GK40" s="56">
        <v>0</v>
      </c>
      <c r="GL40" s="56">
        <v>0</v>
      </c>
      <c r="GM40" s="56">
        <v>0.30136400000000002</v>
      </c>
      <c r="GN40" s="56">
        <v>0.72218199999999999</v>
      </c>
      <c r="GO40" s="56">
        <v>1.54311</v>
      </c>
      <c r="GP40" s="56">
        <v>3.8198599999999999E-2</v>
      </c>
      <c r="GQ40" s="56">
        <v>3.0540600000000002</v>
      </c>
      <c r="GR40" s="56">
        <v>778.14800000000002</v>
      </c>
      <c r="GS40" s="56">
        <v>7.0110299999999999</v>
      </c>
      <c r="GT40" s="56">
        <v>785.77200000000005</v>
      </c>
      <c r="GU40" s="56">
        <v>0</v>
      </c>
      <c r="GV40" s="56">
        <v>0</v>
      </c>
      <c r="GW40" s="56">
        <v>5894.96</v>
      </c>
      <c r="GX40" s="56">
        <v>6547.68</v>
      </c>
      <c r="GY40" s="56">
        <v>10697.7</v>
      </c>
      <c r="GZ40" s="56">
        <v>540.49900000000002</v>
      </c>
      <c r="HA40" s="56">
        <v>25251.8</v>
      </c>
      <c r="HB40" s="56">
        <v>647.64499999999998</v>
      </c>
      <c r="HC40" s="56">
        <v>0</v>
      </c>
      <c r="HD40" s="56">
        <v>0</v>
      </c>
      <c r="HE40" s="56">
        <v>0</v>
      </c>
      <c r="HF40" s="56">
        <v>1157.68</v>
      </c>
      <c r="HG40" s="56">
        <v>0</v>
      </c>
      <c r="HH40" s="56">
        <v>291.12400000000002</v>
      </c>
      <c r="HI40" s="56">
        <v>0</v>
      </c>
      <c r="HJ40" s="56">
        <v>0</v>
      </c>
      <c r="HK40" s="56">
        <v>2096.44</v>
      </c>
      <c r="HL40" s="56">
        <v>0</v>
      </c>
      <c r="HM40" s="56">
        <v>0</v>
      </c>
      <c r="HN40" s="56">
        <v>0</v>
      </c>
      <c r="HO40" s="56">
        <v>0</v>
      </c>
      <c r="HP40" s="56">
        <v>0</v>
      </c>
      <c r="HQ40" s="56">
        <v>0</v>
      </c>
      <c r="HR40" s="56">
        <v>0</v>
      </c>
      <c r="HS40" s="56">
        <v>0</v>
      </c>
      <c r="HT40" s="56">
        <v>0</v>
      </c>
      <c r="HU40" s="56">
        <v>0</v>
      </c>
      <c r="HV40" s="56">
        <v>19.07</v>
      </c>
      <c r="HW40" s="56">
        <v>0.05</v>
      </c>
      <c r="HX40" s="56">
        <v>2.4700000000000002</v>
      </c>
      <c r="HY40" s="56">
        <v>0</v>
      </c>
      <c r="HZ40" s="56">
        <v>27.55</v>
      </c>
      <c r="IA40" s="56">
        <v>19.03</v>
      </c>
      <c r="IB40" s="56">
        <v>27.56</v>
      </c>
      <c r="IC40" s="56">
        <v>34.090000000000003</v>
      </c>
      <c r="ID40" s="56">
        <v>1.52</v>
      </c>
      <c r="IE40" s="56">
        <v>131.34</v>
      </c>
      <c r="IF40" s="56">
        <v>0</v>
      </c>
      <c r="IG40" s="56">
        <v>3.3119099999999999E-3</v>
      </c>
      <c r="IH40" s="56">
        <v>8.9726299999999995E-2</v>
      </c>
      <c r="II40" s="56">
        <v>0</v>
      </c>
      <c r="IJ40" s="56">
        <v>0</v>
      </c>
      <c r="IK40" s="56">
        <v>0.92718</v>
      </c>
      <c r="IL40" s="56">
        <v>0.77117400000000003</v>
      </c>
      <c r="IM40" s="56">
        <v>1.42503</v>
      </c>
      <c r="IN40" s="56">
        <v>7.5326799999999999E-3</v>
      </c>
      <c r="IO40" s="56">
        <v>3.2239599999999999</v>
      </c>
      <c r="IP40" s="56">
        <v>58.3</v>
      </c>
      <c r="IQ40" s="56">
        <v>0</v>
      </c>
      <c r="IR40" s="56">
        <v>58.3</v>
      </c>
      <c r="IS40" s="56">
        <v>0</v>
      </c>
      <c r="IT40" s="56">
        <v>0</v>
      </c>
      <c r="IU40" s="56">
        <v>4.4000000000000004</v>
      </c>
      <c r="IV40" s="56">
        <v>19.73</v>
      </c>
      <c r="IW40" s="56">
        <v>4.4000000000000004</v>
      </c>
      <c r="IX40" s="56">
        <v>19.73</v>
      </c>
      <c r="IY40" s="56">
        <v>4.4000000000000004</v>
      </c>
      <c r="IZ40" s="56">
        <v>19.73</v>
      </c>
      <c r="JA40" s="56">
        <v>4.59</v>
      </c>
      <c r="JB40" s="56">
        <v>44.55</v>
      </c>
      <c r="JC40" s="56">
        <v>1</v>
      </c>
      <c r="JD40" s="56"/>
      <c r="JE40" s="56"/>
      <c r="JF40" s="56"/>
      <c r="JG40" s="56"/>
      <c r="JH40" s="56"/>
      <c r="JI40" s="56"/>
      <c r="JJ40" s="56"/>
      <c r="JK40" s="56"/>
      <c r="JL40" s="56"/>
      <c r="JM40" s="56"/>
      <c r="JN40" s="56"/>
      <c r="JO40" s="56"/>
    </row>
    <row r="41" spans="1:275" x14ac:dyDescent="0.25">
      <c r="A41" s="58">
        <v>43069.35261574074</v>
      </c>
      <c r="B41" s="56" t="s">
        <v>369</v>
      </c>
      <c r="C41" s="56" t="s">
        <v>610</v>
      </c>
      <c r="D41" s="56">
        <v>6</v>
      </c>
      <c r="E41" s="56">
        <v>8</v>
      </c>
      <c r="F41" s="56">
        <v>6960</v>
      </c>
      <c r="G41" s="56" t="s">
        <v>104</v>
      </c>
      <c r="H41" s="56" t="s">
        <v>105</v>
      </c>
      <c r="I41" s="56">
        <v>0</v>
      </c>
      <c r="J41" s="56">
        <v>62</v>
      </c>
      <c r="K41" s="56">
        <v>42.774799999999999</v>
      </c>
      <c r="L41" s="56">
        <v>711.245</v>
      </c>
      <c r="M41" s="56">
        <v>785.77200000000005</v>
      </c>
      <c r="N41" s="56">
        <v>0</v>
      </c>
      <c r="O41" s="56">
        <v>0</v>
      </c>
      <c r="P41" s="56">
        <v>0</v>
      </c>
      <c r="Q41" s="56">
        <v>0</v>
      </c>
      <c r="R41" s="56">
        <v>2033.7</v>
      </c>
      <c r="S41" s="56">
        <v>5526.83</v>
      </c>
      <c r="T41" s="56">
        <v>12062</v>
      </c>
      <c r="U41" s="56">
        <v>433.91399999999999</v>
      </c>
      <c r="V41" s="56">
        <v>21596.2</v>
      </c>
      <c r="W41" s="56">
        <v>48.565800000000003</v>
      </c>
      <c r="X41" s="56">
        <v>0</v>
      </c>
      <c r="Y41" s="56">
        <v>0</v>
      </c>
      <c r="Z41" s="56">
        <v>0</v>
      </c>
      <c r="AA41" s="56">
        <v>632.83500000000004</v>
      </c>
      <c r="AB41" s="56">
        <v>0</v>
      </c>
      <c r="AC41" s="56">
        <v>287.95400000000001</v>
      </c>
      <c r="AD41" s="56">
        <v>0</v>
      </c>
      <c r="AE41" s="56">
        <v>0</v>
      </c>
      <c r="AF41" s="56">
        <v>969.35500000000002</v>
      </c>
      <c r="AG41" s="56">
        <v>0</v>
      </c>
      <c r="AH41" s="56">
        <v>0</v>
      </c>
      <c r="AI41" s="56">
        <v>0</v>
      </c>
      <c r="AJ41" s="56">
        <v>0</v>
      </c>
      <c r="AK41" s="56">
        <v>0</v>
      </c>
      <c r="AL41" s="56">
        <v>0</v>
      </c>
      <c r="AM41" s="56">
        <v>0</v>
      </c>
      <c r="AN41" s="56">
        <v>0</v>
      </c>
      <c r="AO41" s="56">
        <v>0</v>
      </c>
      <c r="AP41" s="56">
        <v>0</v>
      </c>
      <c r="AQ41" s="56">
        <v>1.44</v>
      </c>
      <c r="AR41" s="56">
        <v>7.13</v>
      </c>
      <c r="AS41" s="56">
        <v>2.39</v>
      </c>
      <c r="AT41" s="56">
        <v>0</v>
      </c>
      <c r="AU41" s="56">
        <v>15.19</v>
      </c>
      <c r="AV41" s="56">
        <v>0</v>
      </c>
      <c r="AW41" s="56">
        <v>0</v>
      </c>
      <c r="AX41" s="56">
        <v>6.39</v>
      </c>
      <c r="AY41" s="56">
        <v>24</v>
      </c>
      <c r="AZ41" s="56">
        <v>37.35</v>
      </c>
      <c r="BA41" s="56">
        <v>1.26</v>
      </c>
      <c r="BB41" s="56">
        <v>95.15</v>
      </c>
      <c r="BC41" s="56">
        <v>26.15</v>
      </c>
      <c r="BD41" s="56">
        <v>0</v>
      </c>
      <c r="BE41" s="56">
        <v>1.55769</v>
      </c>
      <c r="BF41" s="56">
        <v>8.9726299999999995E-2</v>
      </c>
      <c r="BG41" s="56">
        <v>0</v>
      </c>
      <c r="BH41" s="56">
        <v>0</v>
      </c>
      <c r="BI41" s="56">
        <v>0</v>
      </c>
      <c r="BJ41" s="56">
        <v>0</v>
      </c>
      <c r="BK41" s="56">
        <v>0.30136400000000002</v>
      </c>
      <c r="BL41" s="56">
        <v>0.73853999999999997</v>
      </c>
      <c r="BM41" s="56">
        <v>1.54311</v>
      </c>
      <c r="BN41" s="56">
        <v>3.8198599999999999E-2</v>
      </c>
      <c r="BO41" s="56">
        <v>4.2686299999999999</v>
      </c>
      <c r="BP41" s="56">
        <v>1.6474200000000001</v>
      </c>
      <c r="BQ41" s="56">
        <v>42.774799999999999</v>
      </c>
      <c r="BR41" s="56">
        <v>711.245</v>
      </c>
      <c r="BS41" s="56">
        <v>785.77200000000005</v>
      </c>
      <c r="BT41" s="56">
        <v>0</v>
      </c>
      <c r="BU41" s="56">
        <v>0</v>
      </c>
      <c r="BV41" s="56">
        <v>2033.7</v>
      </c>
      <c r="BW41" s="56">
        <v>5526.83</v>
      </c>
      <c r="BX41" s="56">
        <v>12062</v>
      </c>
      <c r="BY41" s="56">
        <v>433.91399999999999</v>
      </c>
      <c r="BZ41" s="56">
        <v>21596.2</v>
      </c>
      <c r="CA41" s="56">
        <v>48.565800000000003</v>
      </c>
      <c r="CB41" s="56">
        <v>0</v>
      </c>
      <c r="CC41" s="56">
        <v>0</v>
      </c>
      <c r="CD41" s="56">
        <v>0</v>
      </c>
      <c r="CE41" s="56">
        <v>632.83500000000004</v>
      </c>
      <c r="CF41" s="56">
        <v>0</v>
      </c>
      <c r="CG41" s="56">
        <v>287.95400000000001</v>
      </c>
      <c r="CH41" s="56">
        <v>0</v>
      </c>
      <c r="CI41" s="56">
        <v>0</v>
      </c>
      <c r="CJ41" s="56">
        <v>969.35500000000002</v>
      </c>
      <c r="CK41" s="56">
        <v>0</v>
      </c>
      <c r="CL41" s="56">
        <v>0</v>
      </c>
      <c r="CM41" s="56">
        <v>0</v>
      </c>
      <c r="CN41" s="56">
        <v>0</v>
      </c>
      <c r="CO41" s="56">
        <v>0</v>
      </c>
      <c r="CP41" s="56">
        <v>0</v>
      </c>
      <c r="CQ41" s="56">
        <v>0</v>
      </c>
      <c r="CR41" s="56">
        <v>0</v>
      </c>
      <c r="CS41" s="56">
        <v>0</v>
      </c>
      <c r="CT41" s="56">
        <v>0</v>
      </c>
      <c r="CU41" s="56">
        <v>1.44</v>
      </c>
      <c r="CV41" s="56">
        <v>7.13</v>
      </c>
      <c r="CW41" s="56">
        <v>2.39</v>
      </c>
      <c r="CX41" s="56">
        <v>0</v>
      </c>
      <c r="CY41" s="56">
        <v>15.19</v>
      </c>
      <c r="CZ41" s="56">
        <v>6.39</v>
      </c>
      <c r="DA41" s="56">
        <v>24</v>
      </c>
      <c r="DB41" s="56">
        <v>37.35</v>
      </c>
      <c r="DC41" s="56">
        <v>1.26</v>
      </c>
      <c r="DD41" s="56">
        <v>95.15</v>
      </c>
      <c r="DE41" s="56">
        <v>26.15</v>
      </c>
      <c r="DF41" s="56">
        <v>0</v>
      </c>
      <c r="DG41" s="56">
        <v>1.55769</v>
      </c>
      <c r="DH41" s="56">
        <v>8.9726299999999995E-2</v>
      </c>
      <c r="DI41" s="56">
        <v>0</v>
      </c>
      <c r="DJ41" s="56">
        <v>0</v>
      </c>
      <c r="DK41" s="56">
        <v>0.30136400000000002</v>
      </c>
      <c r="DL41" s="56">
        <v>0.73853999999999997</v>
      </c>
      <c r="DM41" s="56">
        <v>1.54311</v>
      </c>
      <c r="DN41" s="56">
        <v>3.8198599999999999E-2</v>
      </c>
      <c r="DO41" s="56">
        <v>4.2686299999999999</v>
      </c>
      <c r="DP41" s="56">
        <v>1.6474200000000001</v>
      </c>
      <c r="DQ41" s="56" t="s">
        <v>925</v>
      </c>
      <c r="DR41" s="56" t="s">
        <v>875</v>
      </c>
      <c r="DS41" s="56" t="s">
        <v>22</v>
      </c>
      <c r="DT41" s="56">
        <v>0</v>
      </c>
      <c r="DU41" s="56">
        <v>0</v>
      </c>
      <c r="DV41" s="56">
        <v>0</v>
      </c>
      <c r="DW41" s="56">
        <v>0</v>
      </c>
      <c r="DX41" s="56"/>
      <c r="DY41" s="56"/>
      <c r="DZ41" s="56"/>
      <c r="EA41" s="56"/>
      <c r="EB41" s="56"/>
      <c r="EC41" s="56"/>
      <c r="ED41" s="56"/>
      <c r="EE41" s="56"/>
      <c r="EF41" s="56"/>
      <c r="EG41" s="56"/>
      <c r="EH41" s="56"/>
      <c r="EI41" s="56"/>
      <c r="EJ41" s="56"/>
      <c r="EK41" s="56"/>
      <c r="EL41" s="56"/>
      <c r="EM41" s="56"/>
      <c r="EN41" s="56">
        <v>42.774799999999999</v>
      </c>
      <c r="EO41" s="56">
        <v>711.245</v>
      </c>
      <c r="EP41" s="56">
        <v>785.77200000000005</v>
      </c>
      <c r="EQ41" s="56">
        <v>0</v>
      </c>
      <c r="ER41" s="56">
        <v>0</v>
      </c>
      <c r="ES41" s="56">
        <v>0</v>
      </c>
      <c r="ET41" s="56">
        <v>0</v>
      </c>
      <c r="EU41" s="56">
        <v>2033.7</v>
      </c>
      <c r="EV41" s="56">
        <v>5526.83</v>
      </c>
      <c r="EW41" s="56">
        <v>12062</v>
      </c>
      <c r="EX41" s="56">
        <v>433.91399999999999</v>
      </c>
      <c r="EY41" s="56">
        <v>21596.2</v>
      </c>
      <c r="EZ41" s="56">
        <v>48.565800000000003</v>
      </c>
      <c r="FA41" s="56">
        <v>0</v>
      </c>
      <c r="FB41" s="56">
        <v>0</v>
      </c>
      <c r="FC41" s="56">
        <v>0</v>
      </c>
      <c r="FD41" s="56">
        <v>632.83500000000004</v>
      </c>
      <c r="FE41" s="56">
        <v>0</v>
      </c>
      <c r="FF41" s="56">
        <v>287.95400000000001</v>
      </c>
      <c r="FG41" s="56">
        <v>0</v>
      </c>
      <c r="FH41" s="56">
        <v>0</v>
      </c>
      <c r="FI41" s="56">
        <v>969.35500000000002</v>
      </c>
      <c r="FJ41" s="56">
        <v>0</v>
      </c>
      <c r="FK41" s="56">
        <v>0</v>
      </c>
      <c r="FL41" s="56">
        <v>0</v>
      </c>
      <c r="FM41" s="56">
        <v>0</v>
      </c>
      <c r="FN41" s="56">
        <v>0</v>
      </c>
      <c r="FO41" s="56">
        <v>0</v>
      </c>
      <c r="FP41" s="56">
        <v>0</v>
      </c>
      <c r="FQ41" s="56">
        <v>0</v>
      </c>
      <c r="FR41" s="56">
        <v>0</v>
      </c>
      <c r="FS41" s="56">
        <v>0</v>
      </c>
      <c r="FT41" s="56">
        <v>1.44</v>
      </c>
      <c r="FU41" s="56">
        <v>7.13</v>
      </c>
      <c r="FV41" s="56">
        <v>2.39</v>
      </c>
      <c r="FW41" s="56">
        <v>0</v>
      </c>
      <c r="FX41" s="56">
        <v>15.19</v>
      </c>
      <c r="FY41" s="56">
        <v>0</v>
      </c>
      <c r="FZ41" s="56">
        <v>0</v>
      </c>
      <c r="GA41" s="56">
        <v>6.39</v>
      </c>
      <c r="GB41" s="56">
        <v>24</v>
      </c>
      <c r="GC41" s="56">
        <v>37.35</v>
      </c>
      <c r="GD41" s="56">
        <v>1.26</v>
      </c>
      <c r="GE41" s="56">
        <v>95.15</v>
      </c>
      <c r="GF41" s="56">
        <v>0</v>
      </c>
      <c r="GG41" s="56">
        <v>1.55769</v>
      </c>
      <c r="GH41" s="56">
        <v>8.9726299999999995E-2</v>
      </c>
      <c r="GI41" s="56">
        <v>0</v>
      </c>
      <c r="GJ41" s="56">
        <v>0</v>
      </c>
      <c r="GK41" s="56">
        <v>0</v>
      </c>
      <c r="GL41" s="56">
        <v>0</v>
      </c>
      <c r="GM41" s="56">
        <v>0.30136400000000002</v>
      </c>
      <c r="GN41" s="56">
        <v>0.73853999999999997</v>
      </c>
      <c r="GO41" s="56">
        <v>1.54311</v>
      </c>
      <c r="GP41" s="56">
        <v>3.8198599999999999E-2</v>
      </c>
      <c r="GQ41" s="56">
        <v>4.2686299999999999</v>
      </c>
      <c r="GR41" s="56">
        <v>248.93899999999999</v>
      </c>
      <c r="GS41" s="56">
        <v>1264.45</v>
      </c>
      <c r="GT41" s="56">
        <v>785.77200000000005</v>
      </c>
      <c r="GU41" s="56">
        <v>0</v>
      </c>
      <c r="GV41" s="56">
        <v>0</v>
      </c>
      <c r="GW41" s="56">
        <v>5894.96</v>
      </c>
      <c r="GX41" s="56">
        <v>6547.68</v>
      </c>
      <c r="GY41" s="56">
        <v>10697.7</v>
      </c>
      <c r="GZ41" s="56">
        <v>540.49900000000002</v>
      </c>
      <c r="HA41" s="56">
        <v>25980</v>
      </c>
      <c r="HB41" s="56">
        <v>207.17400000000001</v>
      </c>
      <c r="HC41" s="56">
        <v>0</v>
      </c>
      <c r="HD41" s="56">
        <v>0</v>
      </c>
      <c r="HE41" s="56">
        <v>0</v>
      </c>
      <c r="HF41" s="56">
        <v>1078.18</v>
      </c>
      <c r="HG41" s="56">
        <v>0</v>
      </c>
      <c r="HH41" s="56">
        <v>291.12400000000002</v>
      </c>
      <c r="HI41" s="56">
        <v>0</v>
      </c>
      <c r="HJ41" s="56">
        <v>0</v>
      </c>
      <c r="HK41" s="56">
        <v>1576.48</v>
      </c>
      <c r="HL41" s="56">
        <v>0</v>
      </c>
      <c r="HM41" s="56">
        <v>0</v>
      </c>
      <c r="HN41" s="56">
        <v>0</v>
      </c>
      <c r="HO41" s="56">
        <v>0</v>
      </c>
      <c r="HP41" s="56">
        <v>0</v>
      </c>
      <c r="HQ41" s="56">
        <v>0</v>
      </c>
      <c r="HR41" s="56">
        <v>0</v>
      </c>
      <c r="HS41" s="56">
        <v>0</v>
      </c>
      <c r="HT41" s="56">
        <v>0</v>
      </c>
      <c r="HU41" s="56">
        <v>0</v>
      </c>
      <c r="HV41" s="56">
        <v>6.28</v>
      </c>
      <c r="HW41" s="56">
        <v>13.98</v>
      </c>
      <c r="HX41" s="56">
        <v>2.39</v>
      </c>
      <c r="HY41" s="56">
        <v>0</v>
      </c>
      <c r="HZ41" s="56">
        <v>25.87</v>
      </c>
      <c r="IA41" s="56">
        <v>18.68</v>
      </c>
      <c r="IB41" s="56">
        <v>26.93</v>
      </c>
      <c r="IC41" s="56">
        <v>33.130000000000003</v>
      </c>
      <c r="ID41" s="56">
        <v>1.5</v>
      </c>
      <c r="IE41" s="56">
        <v>128.76</v>
      </c>
      <c r="IF41" s="56">
        <v>0</v>
      </c>
      <c r="IG41" s="56">
        <v>2.3809999999999998</v>
      </c>
      <c r="IH41" s="56">
        <v>8.9726299999999995E-2</v>
      </c>
      <c r="II41" s="56">
        <v>0</v>
      </c>
      <c r="IJ41" s="56">
        <v>0</v>
      </c>
      <c r="IK41" s="56">
        <v>0.92718</v>
      </c>
      <c r="IL41" s="56">
        <v>0.77117400000000003</v>
      </c>
      <c r="IM41" s="56">
        <v>1.42503</v>
      </c>
      <c r="IN41" s="56">
        <v>7.5326799999999999E-3</v>
      </c>
      <c r="IO41" s="56">
        <v>5.6016399999999997</v>
      </c>
      <c r="IP41" s="56">
        <v>62</v>
      </c>
      <c r="IQ41" s="56">
        <v>0</v>
      </c>
      <c r="IR41" s="56">
        <v>62</v>
      </c>
      <c r="IS41" s="56">
        <v>0</v>
      </c>
      <c r="IT41" s="56">
        <v>0</v>
      </c>
      <c r="IU41" s="56">
        <v>9.6300000000000008</v>
      </c>
      <c r="IV41" s="56">
        <v>16.52</v>
      </c>
      <c r="IW41" s="56">
        <v>9.6300000000000008</v>
      </c>
      <c r="IX41" s="56">
        <v>16.52</v>
      </c>
      <c r="IY41" s="56">
        <v>9.6300000000000008</v>
      </c>
      <c r="IZ41" s="56">
        <v>16.52</v>
      </c>
      <c r="JA41" s="56">
        <v>17</v>
      </c>
      <c r="JB41" s="56">
        <v>31.52</v>
      </c>
      <c r="JC41" s="56">
        <v>1</v>
      </c>
      <c r="JD41" s="56"/>
      <c r="JE41" s="56"/>
      <c r="JF41" s="56"/>
      <c r="JG41" s="56"/>
      <c r="JH41" s="56"/>
      <c r="JI41" s="56"/>
      <c r="JJ41" s="56"/>
      <c r="JK41" s="56"/>
      <c r="JL41" s="56"/>
      <c r="JM41" s="56"/>
      <c r="JN41" s="56"/>
      <c r="JO41" s="56"/>
    </row>
    <row r="42" spans="1:275" x14ac:dyDescent="0.25">
      <c r="A42" s="58">
        <v>43069.352962962963</v>
      </c>
      <c r="B42" s="56" t="s">
        <v>370</v>
      </c>
      <c r="C42" s="56" t="s">
        <v>611</v>
      </c>
      <c r="D42" s="56">
        <v>7</v>
      </c>
      <c r="E42" s="56">
        <v>8</v>
      </c>
      <c r="F42" s="56">
        <v>6960</v>
      </c>
      <c r="G42" s="56" t="s">
        <v>104</v>
      </c>
      <c r="H42" s="56" t="s">
        <v>105</v>
      </c>
      <c r="I42" s="56">
        <v>0</v>
      </c>
      <c r="J42" s="56">
        <v>62.2</v>
      </c>
      <c r="K42" s="56">
        <v>2.44625</v>
      </c>
      <c r="L42" s="56">
        <v>414.43400000000003</v>
      </c>
      <c r="M42" s="56">
        <v>785.77200000000005</v>
      </c>
      <c r="N42" s="56">
        <v>0</v>
      </c>
      <c r="O42" s="56">
        <v>0</v>
      </c>
      <c r="P42" s="56">
        <v>0</v>
      </c>
      <c r="Q42" s="56">
        <v>0</v>
      </c>
      <c r="R42" s="56">
        <v>2033.7</v>
      </c>
      <c r="S42" s="56">
        <v>5538.57</v>
      </c>
      <c r="T42" s="56">
        <v>12062</v>
      </c>
      <c r="U42" s="56">
        <v>433.91399999999999</v>
      </c>
      <c r="V42" s="56">
        <v>21270.799999999999</v>
      </c>
      <c r="W42" s="56">
        <v>2.7773400000000001</v>
      </c>
      <c r="X42" s="56">
        <v>0</v>
      </c>
      <c r="Y42" s="56">
        <v>0</v>
      </c>
      <c r="Z42" s="56">
        <v>0</v>
      </c>
      <c r="AA42" s="56">
        <v>622.87900000000002</v>
      </c>
      <c r="AB42" s="56">
        <v>0</v>
      </c>
      <c r="AC42" s="56">
        <v>287.95400000000001</v>
      </c>
      <c r="AD42" s="56">
        <v>0</v>
      </c>
      <c r="AE42" s="56">
        <v>0</v>
      </c>
      <c r="AF42" s="56">
        <v>913.61</v>
      </c>
      <c r="AG42" s="56">
        <v>0</v>
      </c>
      <c r="AH42" s="56">
        <v>0</v>
      </c>
      <c r="AI42" s="56">
        <v>0</v>
      </c>
      <c r="AJ42" s="56">
        <v>0</v>
      </c>
      <c r="AK42" s="56">
        <v>0</v>
      </c>
      <c r="AL42" s="56">
        <v>0</v>
      </c>
      <c r="AM42" s="56">
        <v>0</v>
      </c>
      <c r="AN42" s="56">
        <v>0</v>
      </c>
      <c r="AO42" s="56">
        <v>0</v>
      </c>
      <c r="AP42" s="56">
        <v>0</v>
      </c>
      <c r="AQ42" s="56">
        <v>0.08</v>
      </c>
      <c r="AR42" s="56">
        <v>6.14</v>
      </c>
      <c r="AS42" s="56">
        <v>2.48</v>
      </c>
      <c r="AT42" s="56">
        <v>0</v>
      </c>
      <c r="AU42" s="56">
        <v>14.67</v>
      </c>
      <c r="AV42" s="56">
        <v>0</v>
      </c>
      <c r="AW42" s="56">
        <v>0</v>
      </c>
      <c r="AX42" s="56">
        <v>6.72</v>
      </c>
      <c r="AY42" s="56">
        <v>24.7</v>
      </c>
      <c r="AZ42" s="56">
        <v>38.92</v>
      </c>
      <c r="BA42" s="56">
        <v>1.33</v>
      </c>
      <c r="BB42" s="56">
        <v>95.04</v>
      </c>
      <c r="BC42" s="56">
        <v>23.37</v>
      </c>
      <c r="BD42" s="56">
        <v>0</v>
      </c>
      <c r="BE42" s="56">
        <v>1.3717299999999999</v>
      </c>
      <c r="BF42" s="56">
        <v>8.9726299999999995E-2</v>
      </c>
      <c r="BG42" s="56">
        <v>0</v>
      </c>
      <c r="BH42" s="56">
        <v>0</v>
      </c>
      <c r="BI42" s="56">
        <v>0</v>
      </c>
      <c r="BJ42" s="56">
        <v>0</v>
      </c>
      <c r="BK42" s="56">
        <v>0.30136400000000002</v>
      </c>
      <c r="BL42" s="56">
        <v>0.73723000000000005</v>
      </c>
      <c r="BM42" s="56">
        <v>1.54311</v>
      </c>
      <c r="BN42" s="56">
        <v>3.8198599999999999E-2</v>
      </c>
      <c r="BO42" s="56">
        <v>4.0813600000000001</v>
      </c>
      <c r="BP42" s="56">
        <v>1.46146</v>
      </c>
      <c r="BQ42" s="56">
        <v>2.44625</v>
      </c>
      <c r="BR42" s="56">
        <v>414.43400000000003</v>
      </c>
      <c r="BS42" s="56">
        <v>785.77200000000005</v>
      </c>
      <c r="BT42" s="56">
        <v>0</v>
      </c>
      <c r="BU42" s="56">
        <v>0</v>
      </c>
      <c r="BV42" s="56">
        <v>2033.7</v>
      </c>
      <c r="BW42" s="56">
        <v>5538.57</v>
      </c>
      <c r="BX42" s="56">
        <v>12062</v>
      </c>
      <c r="BY42" s="56">
        <v>433.91399999999999</v>
      </c>
      <c r="BZ42" s="56">
        <v>21270.799999999999</v>
      </c>
      <c r="CA42" s="56">
        <v>2.7773400000000001</v>
      </c>
      <c r="CB42" s="56">
        <v>0</v>
      </c>
      <c r="CC42" s="56">
        <v>0</v>
      </c>
      <c r="CD42" s="56">
        <v>0</v>
      </c>
      <c r="CE42" s="56">
        <v>622.87900000000002</v>
      </c>
      <c r="CF42" s="56">
        <v>0</v>
      </c>
      <c r="CG42" s="56">
        <v>287.95400000000001</v>
      </c>
      <c r="CH42" s="56">
        <v>0</v>
      </c>
      <c r="CI42" s="56">
        <v>0</v>
      </c>
      <c r="CJ42" s="56">
        <v>913.61</v>
      </c>
      <c r="CK42" s="56">
        <v>0</v>
      </c>
      <c r="CL42" s="56">
        <v>0</v>
      </c>
      <c r="CM42" s="56">
        <v>0</v>
      </c>
      <c r="CN42" s="56">
        <v>0</v>
      </c>
      <c r="CO42" s="56">
        <v>0</v>
      </c>
      <c r="CP42" s="56">
        <v>0</v>
      </c>
      <c r="CQ42" s="56">
        <v>0</v>
      </c>
      <c r="CR42" s="56">
        <v>0</v>
      </c>
      <c r="CS42" s="56">
        <v>0</v>
      </c>
      <c r="CT42" s="56">
        <v>0</v>
      </c>
      <c r="CU42" s="56">
        <v>0.08</v>
      </c>
      <c r="CV42" s="56">
        <v>6.14</v>
      </c>
      <c r="CW42" s="56">
        <v>2.48</v>
      </c>
      <c r="CX42" s="56">
        <v>0</v>
      </c>
      <c r="CY42" s="56">
        <v>14.67</v>
      </c>
      <c r="CZ42" s="56">
        <v>6.72</v>
      </c>
      <c r="DA42" s="56">
        <v>24.7</v>
      </c>
      <c r="DB42" s="56">
        <v>38.92</v>
      </c>
      <c r="DC42" s="56">
        <v>1.33</v>
      </c>
      <c r="DD42" s="56">
        <v>95.04</v>
      </c>
      <c r="DE42" s="56">
        <v>23.37</v>
      </c>
      <c r="DF42" s="56">
        <v>0</v>
      </c>
      <c r="DG42" s="56">
        <v>1.3717299999999999</v>
      </c>
      <c r="DH42" s="56">
        <v>8.9726299999999995E-2</v>
      </c>
      <c r="DI42" s="56">
        <v>0</v>
      </c>
      <c r="DJ42" s="56">
        <v>0</v>
      </c>
      <c r="DK42" s="56">
        <v>0.30136400000000002</v>
      </c>
      <c r="DL42" s="56">
        <v>0.73723000000000005</v>
      </c>
      <c r="DM42" s="56">
        <v>1.54311</v>
      </c>
      <c r="DN42" s="56">
        <v>3.8198599999999999E-2</v>
      </c>
      <c r="DO42" s="56">
        <v>4.0813600000000001</v>
      </c>
      <c r="DP42" s="56">
        <v>1.46146</v>
      </c>
      <c r="DQ42" s="56" t="s">
        <v>925</v>
      </c>
      <c r="DR42" s="56" t="s">
        <v>875</v>
      </c>
      <c r="DS42" s="56" t="s">
        <v>22</v>
      </c>
      <c r="DT42" s="56">
        <v>0</v>
      </c>
      <c r="DU42" s="56">
        <v>0</v>
      </c>
      <c r="DV42" s="56">
        <v>0</v>
      </c>
      <c r="DW42" s="56">
        <v>0</v>
      </c>
      <c r="DX42" s="56"/>
      <c r="DY42" s="56"/>
      <c r="DZ42" s="56"/>
      <c r="EA42" s="56"/>
      <c r="EB42" s="56"/>
      <c r="EC42" s="56"/>
      <c r="ED42" s="56"/>
      <c r="EE42" s="56"/>
      <c r="EF42" s="56"/>
      <c r="EG42" s="56"/>
      <c r="EH42" s="56"/>
      <c r="EI42" s="56"/>
      <c r="EJ42" s="56"/>
      <c r="EK42" s="56"/>
      <c r="EL42" s="56"/>
      <c r="EM42" s="56"/>
      <c r="EN42" s="56">
        <v>2.44625</v>
      </c>
      <c r="EO42" s="56">
        <v>414.43400000000003</v>
      </c>
      <c r="EP42" s="56">
        <v>785.77200000000005</v>
      </c>
      <c r="EQ42" s="56">
        <v>0</v>
      </c>
      <c r="ER42" s="56">
        <v>0</v>
      </c>
      <c r="ES42" s="56">
        <v>0</v>
      </c>
      <c r="ET42" s="56">
        <v>0</v>
      </c>
      <c r="EU42" s="56">
        <v>2033.7</v>
      </c>
      <c r="EV42" s="56">
        <v>5538.57</v>
      </c>
      <c r="EW42" s="56">
        <v>12062</v>
      </c>
      <c r="EX42" s="56">
        <v>433.91399999999999</v>
      </c>
      <c r="EY42" s="56">
        <v>21270.799999999999</v>
      </c>
      <c r="EZ42" s="56">
        <v>2.7773400000000001</v>
      </c>
      <c r="FA42" s="56">
        <v>0</v>
      </c>
      <c r="FB42" s="56">
        <v>0</v>
      </c>
      <c r="FC42" s="56">
        <v>0</v>
      </c>
      <c r="FD42" s="56">
        <v>622.87900000000002</v>
      </c>
      <c r="FE42" s="56">
        <v>0</v>
      </c>
      <c r="FF42" s="56">
        <v>287.95400000000001</v>
      </c>
      <c r="FG42" s="56">
        <v>0</v>
      </c>
      <c r="FH42" s="56">
        <v>0</v>
      </c>
      <c r="FI42" s="56">
        <v>913.61</v>
      </c>
      <c r="FJ42" s="56">
        <v>0</v>
      </c>
      <c r="FK42" s="56">
        <v>0</v>
      </c>
      <c r="FL42" s="56">
        <v>0</v>
      </c>
      <c r="FM42" s="56">
        <v>0</v>
      </c>
      <c r="FN42" s="56">
        <v>0</v>
      </c>
      <c r="FO42" s="56">
        <v>0</v>
      </c>
      <c r="FP42" s="56">
        <v>0</v>
      </c>
      <c r="FQ42" s="56">
        <v>0</v>
      </c>
      <c r="FR42" s="56">
        <v>0</v>
      </c>
      <c r="FS42" s="56">
        <v>0</v>
      </c>
      <c r="FT42" s="56">
        <v>0.08</v>
      </c>
      <c r="FU42" s="56">
        <v>6.14</v>
      </c>
      <c r="FV42" s="56">
        <v>2.48</v>
      </c>
      <c r="FW42" s="56">
        <v>0</v>
      </c>
      <c r="FX42" s="56">
        <v>14.67</v>
      </c>
      <c r="FY42" s="56">
        <v>0</v>
      </c>
      <c r="FZ42" s="56">
        <v>0</v>
      </c>
      <c r="GA42" s="56">
        <v>6.72</v>
      </c>
      <c r="GB42" s="56">
        <v>24.7</v>
      </c>
      <c r="GC42" s="56">
        <v>38.92</v>
      </c>
      <c r="GD42" s="56">
        <v>1.33</v>
      </c>
      <c r="GE42" s="56">
        <v>95.04</v>
      </c>
      <c r="GF42" s="56">
        <v>0</v>
      </c>
      <c r="GG42" s="56">
        <v>1.3717299999999999</v>
      </c>
      <c r="GH42" s="56">
        <v>8.9726299999999995E-2</v>
      </c>
      <c r="GI42" s="56">
        <v>0</v>
      </c>
      <c r="GJ42" s="56">
        <v>0</v>
      </c>
      <c r="GK42" s="56">
        <v>0</v>
      </c>
      <c r="GL42" s="56">
        <v>0</v>
      </c>
      <c r="GM42" s="56">
        <v>0.30136400000000002</v>
      </c>
      <c r="GN42" s="56">
        <v>0.73723000000000005</v>
      </c>
      <c r="GO42" s="56">
        <v>1.54311</v>
      </c>
      <c r="GP42" s="56">
        <v>3.8198599999999999E-2</v>
      </c>
      <c r="GQ42" s="56">
        <v>4.0813600000000001</v>
      </c>
      <c r="GR42" s="56">
        <v>62.119900000000001</v>
      </c>
      <c r="GS42" s="56">
        <v>766.87400000000002</v>
      </c>
      <c r="GT42" s="56">
        <v>785.77200000000005</v>
      </c>
      <c r="GU42" s="56">
        <v>0</v>
      </c>
      <c r="GV42" s="56">
        <v>0</v>
      </c>
      <c r="GW42" s="56">
        <v>5894.96</v>
      </c>
      <c r="GX42" s="56">
        <v>6547.68</v>
      </c>
      <c r="GY42" s="56">
        <v>10697.7</v>
      </c>
      <c r="GZ42" s="56">
        <v>540.49900000000002</v>
      </c>
      <c r="HA42" s="56">
        <v>25295.599999999999</v>
      </c>
      <c r="HB42" s="56">
        <v>51.696100000000001</v>
      </c>
      <c r="HC42" s="56">
        <v>0</v>
      </c>
      <c r="HD42" s="56">
        <v>0</v>
      </c>
      <c r="HE42" s="56">
        <v>0</v>
      </c>
      <c r="HF42" s="56">
        <v>1068.97</v>
      </c>
      <c r="HG42" s="56">
        <v>0</v>
      </c>
      <c r="HH42" s="56">
        <v>291.12400000000002</v>
      </c>
      <c r="HI42" s="56">
        <v>0</v>
      </c>
      <c r="HJ42" s="56">
        <v>0</v>
      </c>
      <c r="HK42" s="56">
        <v>1411.79</v>
      </c>
      <c r="HL42" s="56">
        <v>0</v>
      </c>
      <c r="HM42" s="56">
        <v>0</v>
      </c>
      <c r="HN42" s="56">
        <v>0</v>
      </c>
      <c r="HO42" s="56">
        <v>0</v>
      </c>
      <c r="HP42" s="56">
        <v>0</v>
      </c>
      <c r="HQ42" s="56">
        <v>0</v>
      </c>
      <c r="HR42" s="56">
        <v>0</v>
      </c>
      <c r="HS42" s="56">
        <v>0</v>
      </c>
      <c r="HT42" s="56">
        <v>0</v>
      </c>
      <c r="HU42" s="56">
        <v>0</v>
      </c>
      <c r="HV42" s="56">
        <v>1.52</v>
      </c>
      <c r="HW42" s="56">
        <v>12.02</v>
      </c>
      <c r="HX42" s="56">
        <v>2.48</v>
      </c>
      <c r="HY42" s="56">
        <v>0</v>
      </c>
      <c r="HZ42" s="56">
        <v>25.17</v>
      </c>
      <c r="IA42" s="56">
        <v>19.649999999999999</v>
      </c>
      <c r="IB42" s="56">
        <v>27.62</v>
      </c>
      <c r="IC42" s="56">
        <v>34.58</v>
      </c>
      <c r="ID42" s="56">
        <v>1.61</v>
      </c>
      <c r="IE42" s="56">
        <v>124.65</v>
      </c>
      <c r="IF42" s="56">
        <v>0</v>
      </c>
      <c r="IG42" s="56">
        <v>2.48576</v>
      </c>
      <c r="IH42" s="56">
        <v>8.9726299999999995E-2</v>
      </c>
      <c r="II42" s="56">
        <v>0</v>
      </c>
      <c r="IJ42" s="56">
        <v>0</v>
      </c>
      <c r="IK42" s="56">
        <v>0.92718</v>
      </c>
      <c r="IL42" s="56">
        <v>0.77117400000000003</v>
      </c>
      <c r="IM42" s="56">
        <v>1.42503</v>
      </c>
      <c r="IN42" s="56">
        <v>7.5326799999999999E-3</v>
      </c>
      <c r="IO42" s="56">
        <v>5.70641</v>
      </c>
      <c r="IP42" s="56">
        <v>62.2</v>
      </c>
      <c r="IQ42" s="56">
        <v>0</v>
      </c>
      <c r="IR42" s="56">
        <v>62.2</v>
      </c>
      <c r="IS42" s="56">
        <v>0</v>
      </c>
      <c r="IT42" s="56">
        <v>0</v>
      </c>
      <c r="IU42" s="56">
        <v>8.6300000000000008</v>
      </c>
      <c r="IV42" s="56">
        <v>14.74</v>
      </c>
      <c r="IW42" s="56">
        <v>8.6300000000000008</v>
      </c>
      <c r="IX42" s="56">
        <v>14.74</v>
      </c>
      <c r="IY42" s="56">
        <v>8.6300000000000008</v>
      </c>
      <c r="IZ42" s="56">
        <v>14.74</v>
      </c>
      <c r="JA42" s="56">
        <v>14.66</v>
      </c>
      <c r="JB42" s="56">
        <v>26.53</v>
      </c>
      <c r="JC42" s="56">
        <v>1</v>
      </c>
      <c r="JD42" s="56"/>
      <c r="JE42" s="56"/>
      <c r="JF42" s="56"/>
      <c r="JG42" s="56"/>
      <c r="JH42" s="56"/>
      <c r="JI42" s="56"/>
      <c r="JJ42" s="56"/>
      <c r="JK42" s="56"/>
      <c r="JL42" s="56"/>
      <c r="JM42" s="56"/>
      <c r="JN42" s="56"/>
      <c r="JO42" s="56"/>
    </row>
    <row r="43" spans="1:275" x14ac:dyDescent="0.25">
      <c r="A43" s="58">
        <v>43069.352581018517</v>
      </c>
      <c r="B43" s="56" t="s">
        <v>371</v>
      </c>
      <c r="C43" s="56" t="s">
        <v>612</v>
      </c>
      <c r="D43" s="56">
        <v>8</v>
      </c>
      <c r="E43" s="56">
        <v>8</v>
      </c>
      <c r="F43" s="56">
        <v>6960</v>
      </c>
      <c r="G43" s="56" t="s">
        <v>104</v>
      </c>
      <c r="H43" s="56" t="s">
        <v>105</v>
      </c>
      <c r="I43" s="56">
        <v>0</v>
      </c>
      <c r="J43" s="56">
        <v>60.8</v>
      </c>
      <c r="K43" s="56">
        <v>18.947900000000001</v>
      </c>
      <c r="L43" s="56">
        <v>2161.6999999999998</v>
      </c>
      <c r="M43" s="56">
        <v>785.77200000000005</v>
      </c>
      <c r="N43" s="56">
        <v>0</v>
      </c>
      <c r="O43" s="56">
        <v>0</v>
      </c>
      <c r="P43" s="56">
        <v>0</v>
      </c>
      <c r="Q43" s="56">
        <v>0</v>
      </c>
      <c r="R43" s="56">
        <v>2033.7</v>
      </c>
      <c r="S43" s="56">
        <v>5610.56</v>
      </c>
      <c r="T43" s="56">
        <v>12062</v>
      </c>
      <c r="U43" s="56">
        <v>433.91399999999999</v>
      </c>
      <c r="V43" s="56">
        <v>23106.6</v>
      </c>
      <c r="W43" s="56">
        <v>21.513200000000001</v>
      </c>
      <c r="X43" s="56">
        <v>0</v>
      </c>
      <c r="Y43" s="56">
        <v>0</v>
      </c>
      <c r="Z43" s="56">
        <v>0</v>
      </c>
      <c r="AA43" s="56">
        <v>606.601</v>
      </c>
      <c r="AB43" s="56">
        <v>0</v>
      </c>
      <c r="AC43" s="56">
        <v>287.95400000000001</v>
      </c>
      <c r="AD43" s="56">
        <v>0</v>
      </c>
      <c r="AE43" s="56">
        <v>0</v>
      </c>
      <c r="AF43" s="56">
        <v>916.06899999999996</v>
      </c>
      <c r="AG43" s="56">
        <v>0</v>
      </c>
      <c r="AH43" s="56">
        <v>0</v>
      </c>
      <c r="AI43" s="56">
        <v>0</v>
      </c>
      <c r="AJ43" s="56">
        <v>0</v>
      </c>
      <c r="AK43" s="56">
        <v>0</v>
      </c>
      <c r="AL43" s="56">
        <v>0</v>
      </c>
      <c r="AM43" s="56">
        <v>0</v>
      </c>
      <c r="AN43" s="56">
        <v>0</v>
      </c>
      <c r="AO43" s="56">
        <v>0</v>
      </c>
      <c r="AP43" s="56">
        <v>0</v>
      </c>
      <c r="AQ43" s="56">
        <v>0.64</v>
      </c>
      <c r="AR43" s="56">
        <v>16.7</v>
      </c>
      <c r="AS43" s="56">
        <v>2.4</v>
      </c>
      <c r="AT43" s="56">
        <v>0</v>
      </c>
      <c r="AU43" s="56">
        <v>14.57</v>
      </c>
      <c r="AV43" s="56">
        <v>0</v>
      </c>
      <c r="AW43" s="56">
        <v>0</v>
      </c>
      <c r="AX43" s="56">
        <v>6.45</v>
      </c>
      <c r="AY43" s="56">
        <v>24.38</v>
      </c>
      <c r="AZ43" s="56">
        <v>37.51</v>
      </c>
      <c r="BA43" s="56">
        <v>1.28</v>
      </c>
      <c r="BB43" s="56">
        <v>103.93</v>
      </c>
      <c r="BC43" s="56">
        <v>34.31</v>
      </c>
      <c r="BD43" s="56">
        <v>0</v>
      </c>
      <c r="BE43" s="56">
        <v>3.5474399999999999</v>
      </c>
      <c r="BF43" s="56">
        <v>8.9726299999999995E-2</v>
      </c>
      <c r="BG43" s="56">
        <v>0</v>
      </c>
      <c r="BH43" s="56">
        <v>0</v>
      </c>
      <c r="BI43" s="56">
        <v>0</v>
      </c>
      <c r="BJ43" s="56">
        <v>0</v>
      </c>
      <c r="BK43" s="56">
        <v>0.30136400000000002</v>
      </c>
      <c r="BL43" s="56">
        <v>0.75127200000000005</v>
      </c>
      <c r="BM43" s="56">
        <v>1.54311</v>
      </c>
      <c r="BN43" s="56">
        <v>3.8198599999999999E-2</v>
      </c>
      <c r="BO43" s="56">
        <v>6.2711100000000002</v>
      </c>
      <c r="BP43" s="56">
        <v>3.6371699999999998</v>
      </c>
      <c r="BQ43" s="56">
        <v>18.947900000000001</v>
      </c>
      <c r="BR43" s="56">
        <v>2161.6999999999998</v>
      </c>
      <c r="BS43" s="56">
        <v>785.77200000000005</v>
      </c>
      <c r="BT43" s="56">
        <v>0</v>
      </c>
      <c r="BU43" s="56">
        <v>0</v>
      </c>
      <c r="BV43" s="56">
        <v>2033.7</v>
      </c>
      <c r="BW43" s="56">
        <v>5610.56</v>
      </c>
      <c r="BX43" s="56">
        <v>12062</v>
      </c>
      <c r="BY43" s="56">
        <v>433.91399999999999</v>
      </c>
      <c r="BZ43" s="56">
        <v>23106.6</v>
      </c>
      <c r="CA43" s="56">
        <v>21.513200000000001</v>
      </c>
      <c r="CB43" s="56">
        <v>0</v>
      </c>
      <c r="CC43" s="56">
        <v>0</v>
      </c>
      <c r="CD43" s="56">
        <v>0</v>
      </c>
      <c r="CE43" s="56">
        <v>606.601</v>
      </c>
      <c r="CF43" s="56">
        <v>0</v>
      </c>
      <c r="CG43" s="56">
        <v>287.95400000000001</v>
      </c>
      <c r="CH43" s="56">
        <v>0</v>
      </c>
      <c r="CI43" s="56">
        <v>0</v>
      </c>
      <c r="CJ43" s="56">
        <v>916.06899999999996</v>
      </c>
      <c r="CK43" s="56">
        <v>0</v>
      </c>
      <c r="CL43" s="56">
        <v>0</v>
      </c>
      <c r="CM43" s="56">
        <v>0</v>
      </c>
      <c r="CN43" s="56">
        <v>0</v>
      </c>
      <c r="CO43" s="56">
        <v>0</v>
      </c>
      <c r="CP43" s="56">
        <v>0</v>
      </c>
      <c r="CQ43" s="56">
        <v>0</v>
      </c>
      <c r="CR43" s="56">
        <v>0</v>
      </c>
      <c r="CS43" s="56">
        <v>0</v>
      </c>
      <c r="CT43" s="56">
        <v>0</v>
      </c>
      <c r="CU43" s="56">
        <v>0.64</v>
      </c>
      <c r="CV43" s="56">
        <v>16.7</v>
      </c>
      <c r="CW43" s="56">
        <v>2.4</v>
      </c>
      <c r="CX43" s="56">
        <v>0</v>
      </c>
      <c r="CY43" s="56">
        <v>14.57</v>
      </c>
      <c r="CZ43" s="56">
        <v>6.45</v>
      </c>
      <c r="DA43" s="56">
        <v>24.38</v>
      </c>
      <c r="DB43" s="56">
        <v>37.51</v>
      </c>
      <c r="DC43" s="56">
        <v>1.28</v>
      </c>
      <c r="DD43" s="56">
        <v>103.93</v>
      </c>
      <c r="DE43" s="56">
        <v>34.31</v>
      </c>
      <c r="DF43" s="56">
        <v>0</v>
      </c>
      <c r="DG43" s="56">
        <v>3.5474399999999999</v>
      </c>
      <c r="DH43" s="56">
        <v>8.9726299999999995E-2</v>
      </c>
      <c r="DI43" s="56">
        <v>0</v>
      </c>
      <c r="DJ43" s="56">
        <v>0</v>
      </c>
      <c r="DK43" s="56">
        <v>0.30136400000000002</v>
      </c>
      <c r="DL43" s="56">
        <v>0.75127200000000005</v>
      </c>
      <c r="DM43" s="56">
        <v>1.54311</v>
      </c>
      <c r="DN43" s="56">
        <v>3.8198599999999999E-2</v>
      </c>
      <c r="DO43" s="56">
        <v>6.2711100000000002</v>
      </c>
      <c r="DP43" s="56">
        <v>3.6371699999999998</v>
      </c>
      <c r="DQ43" s="56" t="s">
        <v>925</v>
      </c>
      <c r="DR43" s="56" t="s">
        <v>875</v>
      </c>
      <c r="DS43" s="56" t="s">
        <v>22</v>
      </c>
      <c r="DT43" s="56">
        <v>0</v>
      </c>
      <c r="DU43" s="56">
        <v>0</v>
      </c>
      <c r="DV43" s="56">
        <v>0</v>
      </c>
      <c r="DW43" s="56">
        <v>0</v>
      </c>
      <c r="DX43" s="56"/>
      <c r="DY43" s="56"/>
      <c r="DZ43" s="56"/>
      <c r="EA43" s="56"/>
      <c r="EB43" s="56"/>
      <c r="EC43" s="56"/>
      <c r="ED43" s="56"/>
      <c r="EE43" s="56"/>
      <c r="EF43" s="56"/>
      <c r="EG43" s="56"/>
      <c r="EH43" s="56"/>
      <c r="EI43" s="56"/>
      <c r="EJ43" s="56"/>
      <c r="EK43" s="56"/>
      <c r="EL43" s="56"/>
      <c r="EM43" s="56"/>
      <c r="EN43" s="56">
        <v>18.947900000000001</v>
      </c>
      <c r="EO43" s="56">
        <v>2161.6999999999998</v>
      </c>
      <c r="EP43" s="56">
        <v>785.77200000000005</v>
      </c>
      <c r="EQ43" s="56">
        <v>0</v>
      </c>
      <c r="ER43" s="56">
        <v>0</v>
      </c>
      <c r="ES43" s="56">
        <v>0</v>
      </c>
      <c r="ET43" s="56">
        <v>0</v>
      </c>
      <c r="EU43" s="56">
        <v>2033.7</v>
      </c>
      <c r="EV43" s="56">
        <v>5610.56</v>
      </c>
      <c r="EW43" s="56">
        <v>12062</v>
      </c>
      <c r="EX43" s="56">
        <v>433.91399999999999</v>
      </c>
      <c r="EY43" s="56">
        <v>23106.6</v>
      </c>
      <c r="EZ43" s="56">
        <v>21.513200000000001</v>
      </c>
      <c r="FA43" s="56">
        <v>0</v>
      </c>
      <c r="FB43" s="56">
        <v>0</v>
      </c>
      <c r="FC43" s="56">
        <v>0</v>
      </c>
      <c r="FD43" s="56">
        <v>606.601</v>
      </c>
      <c r="FE43" s="56">
        <v>0</v>
      </c>
      <c r="FF43" s="56">
        <v>287.95400000000001</v>
      </c>
      <c r="FG43" s="56">
        <v>0</v>
      </c>
      <c r="FH43" s="56">
        <v>0</v>
      </c>
      <c r="FI43" s="56">
        <v>916.06899999999996</v>
      </c>
      <c r="FJ43" s="56">
        <v>0</v>
      </c>
      <c r="FK43" s="56">
        <v>0</v>
      </c>
      <c r="FL43" s="56">
        <v>0</v>
      </c>
      <c r="FM43" s="56">
        <v>0</v>
      </c>
      <c r="FN43" s="56">
        <v>0</v>
      </c>
      <c r="FO43" s="56">
        <v>0</v>
      </c>
      <c r="FP43" s="56">
        <v>0</v>
      </c>
      <c r="FQ43" s="56">
        <v>0</v>
      </c>
      <c r="FR43" s="56">
        <v>0</v>
      </c>
      <c r="FS43" s="56">
        <v>0</v>
      </c>
      <c r="FT43" s="56">
        <v>0.64</v>
      </c>
      <c r="FU43" s="56">
        <v>16.7</v>
      </c>
      <c r="FV43" s="56">
        <v>2.4</v>
      </c>
      <c r="FW43" s="56">
        <v>0</v>
      </c>
      <c r="FX43" s="56">
        <v>14.57</v>
      </c>
      <c r="FY43" s="56">
        <v>0</v>
      </c>
      <c r="FZ43" s="56">
        <v>0</v>
      </c>
      <c r="GA43" s="56">
        <v>6.45</v>
      </c>
      <c r="GB43" s="56">
        <v>24.38</v>
      </c>
      <c r="GC43" s="56">
        <v>37.51</v>
      </c>
      <c r="GD43" s="56">
        <v>1.28</v>
      </c>
      <c r="GE43" s="56">
        <v>103.93</v>
      </c>
      <c r="GF43" s="56">
        <v>0</v>
      </c>
      <c r="GG43" s="56">
        <v>3.5474399999999999</v>
      </c>
      <c r="GH43" s="56">
        <v>8.9726299999999995E-2</v>
      </c>
      <c r="GI43" s="56">
        <v>0</v>
      </c>
      <c r="GJ43" s="56">
        <v>0</v>
      </c>
      <c r="GK43" s="56">
        <v>0</v>
      </c>
      <c r="GL43" s="56">
        <v>0</v>
      </c>
      <c r="GM43" s="56">
        <v>0.30136400000000002</v>
      </c>
      <c r="GN43" s="56">
        <v>0.75127200000000005</v>
      </c>
      <c r="GO43" s="56">
        <v>1.54311</v>
      </c>
      <c r="GP43" s="56">
        <v>3.8198599999999999E-2</v>
      </c>
      <c r="GQ43" s="56">
        <v>6.2711100000000002</v>
      </c>
      <c r="GR43" s="56">
        <v>178.518</v>
      </c>
      <c r="GS43" s="56">
        <v>4214.33</v>
      </c>
      <c r="GT43" s="56">
        <v>785.77200000000005</v>
      </c>
      <c r="GU43" s="56">
        <v>0</v>
      </c>
      <c r="GV43" s="56">
        <v>0</v>
      </c>
      <c r="GW43" s="56">
        <v>5894.96</v>
      </c>
      <c r="GX43" s="56">
        <v>6547.68</v>
      </c>
      <c r="GY43" s="56">
        <v>10697.7</v>
      </c>
      <c r="GZ43" s="56">
        <v>540.49900000000002</v>
      </c>
      <c r="HA43" s="56">
        <v>28859.5</v>
      </c>
      <c r="HB43" s="56">
        <v>148.56800000000001</v>
      </c>
      <c r="HC43" s="56">
        <v>0</v>
      </c>
      <c r="HD43" s="56">
        <v>0</v>
      </c>
      <c r="HE43" s="56">
        <v>0</v>
      </c>
      <c r="HF43" s="56">
        <v>1051.57</v>
      </c>
      <c r="HG43" s="56">
        <v>0</v>
      </c>
      <c r="HH43" s="56">
        <v>291.12400000000002</v>
      </c>
      <c r="HI43" s="56">
        <v>0</v>
      </c>
      <c r="HJ43" s="56">
        <v>0</v>
      </c>
      <c r="HK43" s="56">
        <v>1491.26</v>
      </c>
      <c r="HL43" s="56">
        <v>0</v>
      </c>
      <c r="HM43" s="56">
        <v>0</v>
      </c>
      <c r="HN43" s="56">
        <v>0</v>
      </c>
      <c r="HO43" s="56">
        <v>0</v>
      </c>
      <c r="HP43" s="56">
        <v>0</v>
      </c>
      <c r="HQ43" s="56">
        <v>0</v>
      </c>
      <c r="HR43" s="56">
        <v>0</v>
      </c>
      <c r="HS43" s="56">
        <v>0</v>
      </c>
      <c r="HT43" s="56">
        <v>0</v>
      </c>
      <c r="HU43" s="56">
        <v>0</v>
      </c>
      <c r="HV43" s="56">
        <v>4.51</v>
      </c>
      <c r="HW43" s="56">
        <v>34.03</v>
      </c>
      <c r="HX43" s="56">
        <v>2.4</v>
      </c>
      <c r="HY43" s="56">
        <v>0</v>
      </c>
      <c r="HZ43" s="56">
        <v>25.26</v>
      </c>
      <c r="IA43" s="56">
        <v>18.86</v>
      </c>
      <c r="IB43" s="56">
        <v>26.98</v>
      </c>
      <c r="IC43" s="56">
        <v>33.32</v>
      </c>
      <c r="ID43" s="56">
        <v>1.53</v>
      </c>
      <c r="IE43" s="56">
        <v>146.88999999999999</v>
      </c>
      <c r="IF43" s="56">
        <v>0</v>
      </c>
      <c r="IG43" s="56">
        <v>6.3528000000000002</v>
      </c>
      <c r="IH43" s="56">
        <v>8.9726299999999995E-2</v>
      </c>
      <c r="II43" s="56">
        <v>0</v>
      </c>
      <c r="IJ43" s="56">
        <v>0</v>
      </c>
      <c r="IK43" s="56">
        <v>0.92718</v>
      </c>
      <c r="IL43" s="56">
        <v>0.77117400000000003</v>
      </c>
      <c r="IM43" s="56">
        <v>1.42503</v>
      </c>
      <c r="IN43" s="56">
        <v>7.5326799999999999E-3</v>
      </c>
      <c r="IO43" s="56">
        <v>9.5734499999999993</v>
      </c>
      <c r="IP43" s="56">
        <v>60.8</v>
      </c>
      <c r="IQ43" s="56">
        <v>0</v>
      </c>
      <c r="IR43" s="56">
        <v>60.8</v>
      </c>
      <c r="IS43" s="56">
        <v>0</v>
      </c>
      <c r="IT43" s="56">
        <v>0</v>
      </c>
      <c r="IU43" s="56">
        <v>19.149999999999999</v>
      </c>
      <c r="IV43" s="56">
        <v>15.16</v>
      </c>
      <c r="IW43" s="56">
        <v>19.149999999999999</v>
      </c>
      <c r="IX43" s="56">
        <v>15.16</v>
      </c>
      <c r="IY43" s="56">
        <v>19.149999999999999</v>
      </c>
      <c r="IZ43" s="56">
        <v>15.16</v>
      </c>
      <c r="JA43" s="56">
        <v>36.880000000000003</v>
      </c>
      <c r="JB43" s="56">
        <v>29.32</v>
      </c>
      <c r="JC43" s="56">
        <v>1</v>
      </c>
      <c r="JD43" s="56"/>
      <c r="JE43" s="56"/>
      <c r="JF43" s="56"/>
      <c r="JG43" s="56"/>
      <c r="JH43" s="56"/>
      <c r="JI43" s="56"/>
      <c r="JJ43" s="56"/>
      <c r="JK43" s="56"/>
      <c r="JL43" s="56"/>
      <c r="JM43" s="56"/>
      <c r="JN43" s="56"/>
      <c r="JO43" s="56"/>
    </row>
    <row r="44" spans="1:275" x14ac:dyDescent="0.25">
      <c r="A44" s="58">
        <v>43069.35261574074</v>
      </c>
      <c r="B44" s="56" t="s">
        <v>372</v>
      </c>
      <c r="C44" s="56" t="s">
        <v>613</v>
      </c>
      <c r="D44" s="56">
        <v>9</v>
      </c>
      <c r="E44" s="56">
        <v>8</v>
      </c>
      <c r="F44" s="56">
        <v>6960</v>
      </c>
      <c r="G44" s="56" t="s">
        <v>104</v>
      </c>
      <c r="H44" s="56" t="s">
        <v>105</v>
      </c>
      <c r="I44" s="56">
        <v>0</v>
      </c>
      <c r="J44" s="56">
        <v>59.3</v>
      </c>
      <c r="K44" s="56">
        <v>41.617899999999999</v>
      </c>
      <c r="L44" s="56">
        <v>3132.68</v>
      </c>
      <c r="M44" s="56">
        <v>785.77200000000005</v>
      </c>
      <c r="N44" s="56">
        <v>0</v>
      </c>
      <c r="O44" s="56">
        <v>0</v>
      </c>
      <c r="P44" s="56">
        <v>0</v>
      </c>
      <c r="Q44" s="56">
        <v>0</v>
      </c>
      <c r="R44" s="56">
        <v>2033.7</v>
      </c>
      <c r="S44" s="56">
        <v>5587.7</v>
      </c>
      <c r="T44" s="56">
        <v>12062</v>
      </c>
      <c r="U44" s="56">
        <v>433.91399999999999</v>
      </c>
      <c r="V44" s="56">
        <v>24077.3</v>
      </c>
      <c r="W44" s="56">
        <v>47.266599999999997</v>
      </c>
      <c r="X44" s="56">
        <v>0</v>
      </c>
      <c r="Y44" s="56">
        <v>0</v>
      </c>
      <c r="Z44" s="56">
        <v>0</v>
      </c>
      <c r="AA44" s="56">
        <v>605.36500000000001</v>
      </c>
      <c r="AB44" s="56">
        <v>0</v>
      </c>
      <c r="AC44" s="56">
        <v>287.95400000000001</v>
      </c>
      <c r="AD44" s="56">
        <v>0</v>
      </c>
      <c r="AE44" s="56">
        <v>0</v>
      </c>
      <c r="AF44" s="56">
        <v>940.58600000000001</v>
      </c>
      <c r="AG44" s="56">
        <v>0</v>
      </c>
      <c r="AH44" s="56">
        <v>0</v>
      </c>
      <c r="AI44" s="56">
        <v>0</v>
      </c>
      <c r="AJ44" s="56">
        <v>0</v>
      </c>
      <c r="AK44" s="56">
        <v>0</v>
      </c>
      <c r="AL44" s="56">
        <v>0</v>
      </c>
      <c r="AM44" s="56">
        <v>0</v>
      </c>
      <c r="AN44" s="56">
        <v>0</v>
      </c>
      <c r="AO44" s="56">
        <v>0</v>
      </c>
      <c r="AP44" s="56">
        <v>0</v>
      </c>
      <c r="AQ44" s="56">
        <v>1.39</v>
      </c>
      <c r="AR44" s="56">
        <v>26.3</v>
      </c>
      <c r="AS44" s="56">
        <v>2.37</v>
      </c>
      <c r="AT44" s="56">
        <v>0</v>
      </c>
      <c r="AU44" s="56">
        <v>14.57</v>
      </c>
      <c r="AV44" s="56">
        <v>0</v>
      </c>
      <c r="AW44" s="56">
        <v>0</v>
      </c>
      <c r="AX44" s="56">
        <v>6.37</v>
      </c>
      <c r="AY44" s="56">
        <v>24.18</v>
      </c>
      <c r="AZ44" s="56">
        <v>37.08</v>
      </c>
      <c r="BA44" s="56">
        <v>1.26</v>
      </c>
      <c r="BB44" s="56">
        <v>113.52</v>
      </c>
      <c r="BC44" s="56">
        <v>44.63</v>
      </c>
      <c r="BD44" s="56">
        <v>0</v>
      </c>
      <c r="BE44" s="56">
        <v>5.3232799999999996</v>
      </c>
      <c r="BF44" s="56">
        <v>8.9726299999999995E-2</v>
      </c>
      <c r="BG44" s="56">
        <v>0</v>
      </c>
      <c r="BH44" s="56">
        <v>0</v>
      </c>
      <c r="BI44" s="56">
        <v>0</v>
      </c>
      <c r="BJ44" s="56">
        <v>0</v>
      </c>
      <c r="BK44" s="56">
        <v>0.30136400000000002</v>
      </c>
      <c r="BL44" s="56">
        <v>0.75487599999999999</v>
      </c>
      <c r="BM44" s="56">
        <v>1.54311</v>
      </c>
      <c r="BN44" s="56">
        <v>3.8198599999999999E-2</v>
      </c>
      <c r="BO44" s="56">
        <v>8.0505600000000008</v>
      </c>
      <c r="BP44" s="56">
        <v>5.4130099999999999</v>
      </c>
      <c r="BQ44" s="56">
        <v>41.617899999999999</v>
      </c>
      <c r="BR44" s="56">
        <v>3132.68</v>
      </c>
      <c r="BS44" s="56">
        <v>785.77200000000005</v>
      </c>
      <c r="BT44" s="56">
        <v>0</v>
      </c>
      <c r="BU44" s="56">
        <v>0</v>
      </c>
      <c r="BV44" s="56">
        <v>2033.7</v>
      </c>
      <c r="BW44" s="56">
        <v>5587.7</v>
      </c>
      <c r="BX44" s="56">
        <v>12062</v>
      </c>
      <c r="BY44" s="56">
        <v>433.91399999999999</v>
      </c>
      <c r="BZ44" s="56">
        <v>24077.3</v>
      </c>
      <c r="CA44" s="56">
        <v>47.266599999999997</v>
      </c>
      <c r="CB44" s="56">
        <v>0</v>
      </c>
      <c r="CC44" s="56">
        <v>0</v>
      </c>
      <c r="CD44" s="56">
        <v>0</v>
      </c>
      <c r="CE44" s="56">
        <v>605.36500000000001</v>
      </c>
      <c r="CF44" s="56">
        <v>0</v>
      </c>
      <c r="CG44" s="56">
        <v>287.95400000000001</v>
      </c>
      <c r="CH44" s="56">
        <v>0</v>
      </c>
      <c r="CI44" s="56">
        <v>0</v>
      </c>
      <c r="CJ44" s="56">
        <v>940.58600000000001</v>
      </c>
      <c r="CK44" s="56">
        <v>0</v>
      </c>
      <c r="CL44" s="56">
        <v>0</v>
      </c>
      <c r="CM44" s="56">
        <v>0</v>
      </c>
      <c r="CN44" s="56">
        <v>0</v>
      </c>
      <c r="CO44" s="56">
        <v>0</v>
      </c>
      <c r="CP44" s="56">
        <v>0</v>
      </c>
      <c r="CQ44" s="56">
        <v>0</v>
      </c>
      <c r="CR44" s="56">
        <v>0</v>
      </c>
      <c r="CS44" s="56">
        <v>0</v>
      </c>
      <c r="CT44" s="56">
        <v>0</v>
      </c>
      <c r="CU44" s="56">
        <v>1.39</v>
      </c>
      <c r="CV44" s="56">
        <v>26.3</v>
      </c>
      <c r="CW44" s="56">
        <v>2.37</v>
      </c>
      <c r="CX44" s="56">
        <v>0</v>
      </c>
      <c r="CY44" s="56">
        <v>14.57</v>
      </c>
      <c r="CZ44" s="56">
        <v>6.37</v>
      </c>
      <c r="DA44" s="56">
        <v>24.18</v>
      </c>
      <c r="DB44" s="56">
        <v>37.08</v>
      </c>
      <c r="DC44" s="56">
        <v>1.26</v>
      </c>
      <c r="DD44" s="56">
        <v>113.52</v>
      </c>
      <c r="DE44" s="56">
        <v>44.63</v>
      </c>
      <c r="DF44" s="56">
        <v>0</v>
      </c>
      <c r="DG44" s="56">
        <v>5.3232799999999996</v>
      </c>
      <c r="DH44" s="56">
        <v>8.9726299999999995E-2</v>
      </c>
      <c r="DI44" s="56">
        <v>0</v>
      </c>
      <c r="DJ44" s="56">
        <v>0</v>
      </c>
      <c r="DK44" s="56">
        <v>0.30136400000000002</v>
      </c>
      <c r="DL44" s="56">
        <v>0.75487599999999999</v>
      </c>
      <c r="DM44" s="56">
        <v>1.54311</v>
      </c>
      <c r="DN44" s="56">
        <v>3.8198599999999999E-2</v>
      </c>
      <c r="DO44" s="56">
        <v>8.0505600000000008</v>
      </c>
      <c r="DP44" s="56">
        <v>5.4130099999999999</v>
      </c>
      <c r="DQ44" s="56" t="s">
        <v>925</v>
      </c>
      <c r="DR44" s="56" t="s">
        <v>875</v>
      </c>
      <c r="DS44" s="56" t="s">
        <v>22</v>
      </c>
      <c r="DT44" s="56">
        <v>0</v>
      </c>
      <c r="DU44" s="56">
        <v>0</v>
      </c>
      <c r="DV44" s="56">
        <v>0</v>
      </c>
      <c r="DW44" s="56">
        <v>0</v>
      </c>
      <c r="DX44" s="56"/>
      <c r="DY44" s="56"/>
      <c r="DZ44" s="56"/>
      <c r="EA44" s="56"/>
      <c r="EB44" s="56"/>
      <c r="EC44" s="56"/>
      <c r="ED44" s="56"/>
      <c r="EE44" s="56"/>
      <c r="EF44" s="56"/>
      <c r="EG44" s="56"/>
      <c r="EH44" s="56"/>
      <c r="EI44" s="56"/>
      <c r="EJ44" s="56"/>
      <c r="EK44" s="56"/>
      <c r="EL44" s="56"/>
      <c r="EM44" s="56"/>
      <c r="EN44" s="56">
        <v>41.617899999999999</v>
      </c>
      <c r="EO44" s="56">
        <v>3132.68</v>
      </c>
      <c r="EP44" s="56">
        <v>785.77200000000005</v>
      </c>
      <c r="EQ44" s="56">
        <v>0</v>
      </c>
      <c r="ER44" s="56">
        <v>0</v>
      </c>
      <c r="ES44" s="56">
        <v>0</v>
      </c>
      <c r="ET44" s="56">
        <v>0</v>
      </c>
      <c r="EU44" s="56">
        <v>2033.7</v>
      </c>
      <c r="EV44" s="56">
        <v>5587.7</v>
      </c>
      <c r="EW44" s="56">
        <v>12062</v>
      </c>
      <c r="EX44" s="56">
        <v>433.91399999999999</v>
      </c>
      <c r="EY44" s="56">
        <v>24077.3</v>
      </c>
      <c r="EZ44" s="56">
        <v>47.266599999999997</v>
      </c>
      <c r="FA44" s="56">
        <v>0</v>
      </c>
      <c r="FB44" s="56">
        <v>0</v>
      </c>
      <c r="FC44" s="56">
        <v>0</v>
      </c>
      <c r="FD44" s="56">
        <v>605.36500000000001</v>
      </c>
      <c r="FE44" s="56">
        <v>0</v>
      </c>
      <c r="FF44" s="56">
        <v>287.95400000000001</v>
      </c>
      <c r="FG44" s="56">
        <v>0</v>
      </c>
      <c r="FH44" s="56">
        <v>0</v>
      </c>
      <c r="FI44" s="56">
        <v>940.58600000000001</v>
      </c>
      <c r="FJ44" s="56">
        <v>0</v>
      </c>
      <c r="FK44" s="56">
        <v>0</v>
      </c>
      <c r="FL44" s="56">
        <v>0</v>
      </c>
      <c r="FM44" s="56">
        <v>0</v>
      </c>
      <c r="FN44" s="56">
        <v>0</v>
      </c>
      <c r="FO44" s="56">
        <v>0</v>
      </c>
      <c r="FP44" s="56">
        <v>0</v>
      </c>
      <c r="FQ44" s="56">
        <v>0</v>
      </c>
      <c r="FR44" s="56">
        <v>0</v>
      </c>
      <c r="FS44" s="56">
        <v>0</v>
      </c>
      <c r="FT44" s="56">
        <v>1.39</v>
      </c>
      <c r="FU44" s="56">
        <v>26.3</v>
      </c>
      <c r="FV44" s="56">
        <v>2.37</v>
      </c>
      <c r="FW44" s="56">
        <v>0</v>
      </c>
      <c r="FX44" s="56">
        <v>14.57</v>
      </c>
      <c r="FY44" s="56">
        <v>0</v>
      </c>
      <c r="FZ44" s="56">
        <v>0</v>
      </c>
      <c r="GA44" s="56">
        <v>6.37</v>
      </c>
      <c r="GB44" s="56">
        <v>24.18</v>
      </c>
      <c r="GC44" s="56">
        <v>37.08</v>
      </c>
      <c r="GD44" s="56">
        <v>1.26</v>
      </c>
      <c r="GE44" s="56">
        <v>113.52</v>
      </c>
      <c r="GF44" s="56">
        <v>0</v>
      </c>
      <c r="GG44" s="56">
        <v>5.3232799999999996</v>
      </c>
      <c r="GH44" s="56">
        <v>8.9726299999999995E-2</v>
      </c>
      <c r="GI44" s="56">
        <v>0</v>
      </c>
      <c r="GJ44" s="56">
        <v>0</v>
      </c>
      <c r="GK44" s="56">
        <v>0</v>
      </c>
      <c r="GL44" s="56">
        <v>0</v>
      </c>
      <c r="GM44" s="56">
        <v>0.30136400000000002</v>
      </c>
      <c r="GN44" s="56">
        <v>0.75487599999999999</v>
      </c>
      <c r="GO44" s="56">
        <v>1.54311</v>
      </c>
      <c r="GP44" s="56">
        <v>3.8198599999999999E-2</v>
      </c>
      <c r="GQ44" s="56">
        <v>8.0505600000000008</v>
      </c>
      <c r="GR44" s="56">
        <v>295.858</v>
      </c>
      <c r="GS44" s="56">
        <v>6186.94</v>
      </c>
      <c r="GT44" s="56">
        <v>785.77200000000005</v>
      </c>
      <c r="GU44" s="56">
        <v>0</v>
      </c>
      <c r="GV44" s="56">
        <v>0</v>
      </c>
      <c r="GW44" s="56">
        <v>5894.96</v>
      </c>
      <c r="GX44" s="56">
        <v>6547.68</v>
      </c>
      <c r="GY44" s="56">
        <v>10697.7</v>
      </c>
      <c r="GZ44" s="56">
        <v>540.49900000000002</v>
      </c>
      <c r="HA44" s="56">
        <v>30949.5</v>
      </c>
      <c r="HB44" s="56">
        <v>246.297</v>
      </c>
      <c r="HC44" s="56">
        <v>0</v>
      </c>
      <c r="HD44" s="56">
        <v>0</v>
      </c>
      <c r="HE44" s="56">
        <v>0</v>
      </c>
      <c r="HF44" s="56">
        <v>1050.01</v>
      </c>
      <c r="HG44" s="56">
        <v>0</v>
      </c>
      <c r="HH44" s="56">
        <v>291.12400000000002</v>
      </c>
      <c r="HI44" s="56">
        <v>0</v>
      </c>
      <c r="HJ44" s="56">
        <v>0</v>
      </c>
      <c r="HK44" s="56">
        <v>1587.43</v>
      </c>
      <c r="HL44" s="56">
        <v>0</v>
      </c>
      <c r="HM44" s="56">
        <v>0</v>
      </c>
      <c r="HN44" s="56">
        <v>0</v>
      </c>
      <c r="HO44" s="56">
        <v>0</v>
      </c>
      <c r="HP44" s="56">
        <v>0</v>
      </c>
      <c r="HQ44" s="56">
        <v>0</v>
      </c>
      <c r="HR44" s="56">
        <v>0</v>
      </c>
      <c r="HS44" s="56">
        <v>0</v>
      </c>
      <c r="HT44" s="56">
        <v>0</v>
      </c>
      <c r="HU44" s="56">
        <v>0</v>
      </c>
      <c r="HV44" s="56">
        <v>7.42</v>
      </c>
      <c r="HW44" s="56">
        <v>54.17</v>
      </c>
      <c r="HX44" s="56">
        <v>2.37</v>
      </c>
      <c r="HY44" s="56">
        <v>0</v>
      </c>
      <c r="HZ44" s="56">
        <v>25.27</v>
      </c>
      <c r="IA44" s="56">
        <v>18.649999999999999</v>
      </c>
      <c r="IB44" s="56">
        <v>26.78</v>
      </c>
      <c r="IC44" s="56">
        <v>33</v>
      </c>
      <c r="ID44" s="56">
        <v>1.51</v>
      </c>
      <c r="IE44" s="56">
        <v>169.17</v>
      </c>
      <c r="IF44" s="56">
        <v>0</v>
      </c>
      <c r="IG44" s="56">
        <v>9.2733000000000008</v>
      </c>
      <c r="IH44" s="56">
        <v>8.9726299999999995E-2</v>
      </c>
      <c r="II44" s="56">
        <v>0</v>
      </c>
      <c r="IJ44" s="56">
        <v>0</v>
      </c>
      <c r="IK44" s="56">
        <v>0.92718</v>
      </c>
      <c r="IL44" s="56">
        <v>0.77117400000000003</v>
      </c>
      <c r="IM44" s="56">
        <v>1.42503</v>
      </c>
      <c r="IN44" s="56">
        <v>7.5326799999999999E-3</v>
      </c>
      <c r="IO44" s="56">
        <v>12.4939</v>
      </c>
      <c r="IP44" s="56">
        <v>59.3</v>
      </c>
      <c r="IQ44" s="56">
        <v>0</v>
      </c>
      <c r="IR44" s="56">
        <v>59.3</v>
      </c>
      <c r="IS44" s="56">
        <v>0</v>
      </c>
      <c r="IT44" s="56">
        <v>0</v>
      </c>
      <c r="IU44" s="56">
        <v>28.78</v>
      </c>
      <c r="IV44" s="56">
        <v>15.85</v>
      </c>
      <c r="IW44" s="56">
        <v>28.78</v>
      </c>
      <c r="IX44" s="56">
        <v>15.85</v>
      </c>
      <c r="IY44" s="56">
        <v>28.78</v>
      </c>
      <c r="IZ44" s="56">
        <v>15.85</v>
      </c>
      <c r="JA44" s="56">
        <v>57.28</v>
      </c>
      <c r="JB44" s="56">
        <v>31.95</v>
      </c>
      <c r="JC44" s="56">
        <v>1</v>
      </c>
      <c r="JD44" s="56"/>
      <c r="JE44" s="56"/>
      <c r="JF44" s="56"/>
      <c r="JG44" s="56"/>
      <c r="JH44" s="56"/>
      <c r="JI44" s="56"/>
      <c r="JJ44" s="56"/>
      <c r="JK44" s="56"/>
      <c r="JL44" s="56"/>
      <c r="JM44" s="56"/>
      <c r="JN44" s="56"/>
      <c r="JO44" s="56"/>
    </row>
    <row r="45" spans="1:275" x14ac:dyDescent="0.25">
      <c r="A45" s="58">
        <v>43069.352488425924</v>
      </c>
      <c r="B45" s="56" t="s">
        <v>373</v>
      </c>
      <c r="C45" s="56" t="s">
        <v>614</v>
      </c>
      <c r="D45" s="56">
        <v>10</v>
      </c>
      <c r="E45" s="56">
        <v>8</v>
      </c>
      <c r="F45" s="56">
        <v>6960</v>
      </c>
      <c r="G45" s="56" t="s">
        <v>104</v>
      </c>
      <c r="H45" s="56" t="s">
        <v>105</v>
      </c>
      <c r="I45" s="56">
        <v>0</v>
      </c>
      <c r="J45" s="56">
        <v>57.6</v>
      </c>
      <c r="K45" s="56">
        <v>53.918900000000001</v>
      </c>
      <c r="L45" s="56">
        <v>3757.79</v>
      </c>
      <c r="M45" s="56">
        <v>785.77200000000005</v>
      </c>
      <c r="N45" s="56">
        <v>0</v>
      </c>
      <c r="O45" s="56">
        <v>0</v>
      </c>
      <c r="P45" s="56">
        <v>0</v>
      </c>
      <c r="Q45" s="56">
        <v>0</v>
      </c>
      <c r="R45" s="56">
        <v>2033.7</v>
      </c>
      <c r="S45" s="56">
        <v>5593.18</v>
      </c>
      <c r="T45" s="56">
        <v>12062</v>
      </c>
      <c r="U45" s="56">
        <v>433.91399999999999</v>
      </c>
      <c r="V45" s="56">
        <v>24720.2</v>
      </c>
      <c r="W45" s="56">
        <v>61.240099999999998</v>
      </c>
      <c r="X45" s="56">
        <v>0</v>
      </c>
      <c r="Y45" s="56">
        <v>0</v>
      </c>
      <c r="Z45" s="56">
        <v>0</v>
      </c>
      <c r="AA45" s="56">
        <v>600.67600000000004</v>
      </c>
      <c r="AB45" s="56">
        <v>0</v>
      </c>
      <c r="AC45" s="56">
        <v>287.95400000000001</v>
      </c>
      <c r="AD45" s="56">
        <v>0</v>
      </c>
      <c r="AE45" s="56">
        <v>0</v>
      </c>
      <c r="AF45" s="56">
        <v>949.87</v>
      </c>
      <c r="AG45" s="56">
        <v>0</v>
      </c>
      <c r="AH45" s="56">
        <v>0</v>
      </c>
      <c r="AI45" s="56">
        <v>0</v>
      </c>
      <c r="AJ45" s="56">
        <v>0</v>
      </c>
      <c r="AK45" s="56">
        <v>0</v>
      </c>
      <c r="AL45" s="56">
        <v>0</v>
      </c>
      <c r="AM45" s="56">
        <v>0</v>
      </c>
      <c r="AN45" s="56">
        <v>0</v>
      </c>
      <c r="AO45" s="56">
        <v>0</v>
      </c>
      <c r="AP45" s="56">
        <v>0</v>
      </c>
      <c r="AQ45" s="56">
        <v>1.79</v>
      </c>
      <c r="AR45" s="56">
        <v>26.58</v>
      </c>
      <c r="AS45" s="56">
        <v>2.37</v>
      </c>
      <c r="AT45" s="56">
        <v>0</v>
      </c>
      <c r="AU45" s="56">
        <v>14.48</v>
      </c>
      <c r="AV45" s="56">
        <v>0</v>
      </c>
      <c r="AW45" s="56">
        <v>0</v>
      </c>
      <c r="AX45" s="56">
        <v>6.29</v>
      </c>
      <c r="AY45" s="56">
        <v>24.13</v>
      </c>
      <c r="AZ45" s="56">
        <v>36.92</v>
      </c>
      <c r="BA45" s="56">
        <v>1.25</v>
      </c>
      <c r="BB45" s="56">
        <v>113.81</v>
      </c>
      <c r="BC45" s="56">
        <v>45.22</v>
      </c>
      <c r="BD45" s="56">
        <v>0</v>
      </c>
      <c r="BE45" s="56">
        <v>5.2533399999999997</v>
      </c>
      <c r="BF45" s="56">
        <v>8.9726299999999995E-2</v>
      </c>
      <c r="BG45" s="56">
        <v>0</v>
      </c>
      <c r="BH45" s="56">
        <v>0</v>
      </c>
      <c r="BI45" s="56">
        <v>0</v>
      </c>
      <c r="BJ45" s="56">
        <v>0</v>
      </c>
      <c r="BK45" s="56">
        <v>0.30136400000000002</v>
      </c>
      <c r="BL45" s="56">
        <v>0.75553099999999995</v>
      </c>
      <c r="BM45" s="56">
        <v>1.54311</v>
      </c>
      <c r="BN45" s="56">
        <v>3.8198599999999999E-2</v>
      </c>
      <c r="BO45" s="56">
        <v>7.9812700000000003</v>
      </c>
      <c r="BP45" s="56">
        <v>5.34307</v>
      </c>
      <c r="BQ45" s="56">
        <v>53.918900000000001</v>
      </c>
      <c r="BR45" s="56">
        <v>3757.79</v>
      </c>
      <c r="BS45" s="56">
        <v>785.77200000000005</v>
      </c>
      <c r="BT45" s="56">
        <v>0</v>
      </c>
      <c r="BU45" s="56">
        <v>0</v>
      </c>
      <c r="BV45" s="56">
        <v>2033.7</v>
      </c>
      <c r="BW45" s="56">
        <v>5593.18</v>
      </c>
      <c r="BX45" s="56">
        <v>12062</v>
      </c>
      <c r="BY45" s="56">
        <v>433.91399999999999</v>
      </c>
      <c r="BZ45" s="56">
        <v>24720.2</v>
      </c>
      <c r="CA45" s="56">
        <v>61.240099999999998</v>
      </c>
      <c r="CB45" s="56">
        <v>0</v>
      </c>
      <c r="CC45" s="56">
        <v>0</v>
      </c>
      <c r="CD45" s="56">
        <v>0</v>
      </c>
      <c r="CE45" s="56">
        <v>600.67600000000004</v>
      </c>
      <c r="CF45" s="56">
        <v>0</v>
      </c>
      <c r="CG45" s="56">
        <v>287.95400000000001</v>
      </c>
      <c r="CH45" s="56">
        <v>0</v>
      </c>
      <c r="CI45" s="56">
        <v>0</v>
      </c>
      <c r="CJ45" s="56">
        <v>949.87</v>
      </c>
      <c r="CK45" s="56">
        <v>0</v>
      </c>
      <c r="CL45" s="56">
        <v>0</v>
      </c>
      <c r="CM45" s="56">
        <v>0</v>
      </c>
      <c r="CN45" s="56">
        <v>0</v>
      </c>
      <c r="CO45" s="56">
        <v>0</v>
      </c>
      <c r="CP45" s="56">
        <v>0</v>
      </c>
      <c r="CQ45" s="56">
        <v>0</v>
      </c>
      <c r="CR45" s="56">
        <v>0</v>
      </c>
      <c r="CS45" s="56">
        <v>0</v>
      </c>
      <c r="CT45" s="56">
        <v>0</v>
      </c>
      <c r="CU45" s="56">
        <v>1.79</v>
      </c>
      <c r="CV45" s="56">
        <v>26.58</v>
      </c>
      <c r="CW45" s="56">
        <v>2.37</v>
      </c>
      <c r="CX45" s="56">
        <v>0</v>
      </c>
      <c r="CY45" s="56">
        <v>14.48</v>
      </c>
      <c r="CZ45" s="56">
        <v>6.29</v>
      </c>
      <c r="DA45" s="56">
        <v>24.13</v>
      </c>
      <c r="DB45" s="56">
        <v>36.92</v>
      </c>
      <c r="DC45" s="56">
        <v>1.25</v>
      </c>
      <c r="DD45" s="56">
        <v>113.81</v>
      </c>
      <c r="DE45" s="56">
        <v>45.22</v>
      </c>
      <c r="DF45" s="56">
        <v>0</v>
      </c>
      <c r="DG45" s="56">
        <v>5.2533399999999997</v>
      </c>
      <c r="DH45" s="56">
        <v>8.9726299999999995E-2</v>
      </c>
      <c r="DI45" s="56">
        <v>0</v>
      </c>
      <c r="DJ45" s="56">
        <v>0</v>
      </c>
      <c r="DK45" s="56">
        <v>0.30136400000000002</v>
      </c>
      <c r="DL45" s="56">
        <v>0.75553099999999995</v>
      </c>
      <c r="DM45" s="56">
        <v>1.54311</v>
      </c>
      <c r="DN45" s="56">
        <v>3.8198599999999999E-2</v>
      </c>
      <c r="DO45" s="56">
        <v>7.9812700000000003</v>
      </c>
      <c r="DP45" s="56">
        <v>5.34307</v>
      </c>
      <c r="DQ45" s="56" t="s">
        <v>925</v>
      </c>
      <c r="DR45" s="56" t="s">
        <v>875</v>
      </c>
      <c r="DS45" s="56" t="s">
        <v>22</v>
      </c>
      <c r="DT45" s="56">
        <v>0</v>
      </c>
      <c r="DU45" s="56">
        <v>0</v>
      </c>
      <c r="DV45" s="56">
        <v>0</v>
      </c>
      <c r="DW45" s="56">
        <v>0</v>
      </c>
      <c r="DX45" s="56"/>
      <c r="DY45" s="56"/>
      <c r="DZ45" s="56"/>
      <c r="EA45" s="56"/>
      <c r="EB45" s="56"/>
      <c r="EC45" s="56"/>
      <c r="ED45" s="56"/>
      <c r="EE45" s="56"/>
      <c r="EF45" s="56"/>
      <c r="EG45" s="56"/>
      <c r="EH45" s="56"/>
      <c r="EI45" s="56"/>
      <c r="EJ45" s="56"/>
      <c r="EK45" s="56"/>
      <c r="EL45" s="56"/>
      <c r="EM45" s="56"/>
      <c r="EN45" s="56">
        <v>53.918900000000001</v>
      </c>
      <c r="EO45" s="56">
        <v>3757.79</v>
      </c>
      <c r="EP45" s="56">
        <v>785.77200000000005</v>
      </c>
      <c r="EQ45" s="56">
        <v>0</v>
      </c>
      <c r="ER45" s="56">
        <v>0</v>
      </c>
      <c r="ES45" s="56">
        <v>0</v>
      </c>
      <c r="ET45" s="56">
        <v>0</v>
      </c>
      <c r="EU45" s="56">
        <v>2033.7</v>
      </c>
      <c r="EV45" s="56">
        <v>5593.18</v>
      </c>
      <c r="EW45" s="56">
        <v>12062</v>
      </c>
      <c r="EX45" s="56">
        <v>433.91399999999999</v>
      </c>
      <c r="EY45" s="56">
        <v>24720.2</v>
      </c>
      <c r="EZ45" s="56">
        <v>61.240099999999998</v>
      </c>
      <c r="FA45" s="56">
        <v>0</v>
      </c>
      <c r="FB45" s="56">
        <v>0</v>
      </c>
      <c r="FC45" s="56">
        <v>0</v>
      </c>
      <c r="FD45" s="56">
        <v>600.67600000000004</v>
      </c>
      <c r="FE45" s="56">
        <v>0</v>
      </c>
      <c r="FF45" s="56">
        <v>287.95400000000001</v>
      </c>
      <c r="FG45" s="56">
        <v>0</v>
      </c>
      <c r="FH45" s="56">
        <v>0</v>
      </c>
      <c r="FI45" s="56">
        <v>949.87</v>
      </c>
      <c r="FJ45" s="56">
        <v>0</v>
      </c>
      <c r="FK45" s="56">
        <v>0</v>
      </c>
      <c r="FL45" s="56">
        <v>0</v>
      </c>
      <c r="FM45" s="56">
        <v>0</v>
      </c>
      <c r="FN45" s="56">
        <v>0</v>
      </c>
      <c r="FO45" s="56">
        <v>0</v>
      </c>
      <c r="FP45" s="56">
        <v>0</v>
      </c>
      <c r="FQ45" s="56">
        <v>0</v>
      </c>
      <c r="FR45" s="56">
        <v>0</v>
      </c>
      <c r="FS45" s="56">
        <v>0</v>
      </c>
      <c r="FT45" s="56">
        <v>1.79</v>
      </c>
      <c r="FU45" s="56">
        <v>26.58</v>
      </c>
      <c r="FV45" s="56">
        <v>2.37</v>
      </c>
      <c r="FW45" s="56">
        <v>0</v>
      </c>
      <c r="FX45" s="56">
        <v>14.48</v>
      </c>
      <c r="FY45" s="56">
        <v>0</v>
      </c>
      <c r="FZ45" s="56">
        <v>0</v>
      </c>
      <c r="GA45" s="56">
        <v>6.29</v>
      </c>
      <c r="GB45" s="56">
        <v>24.13</v>
      </c>
      <c r="GC45" s="56">
        <v>36.92</v>
      </c>
      <c r="GD45" s="56">
        <v>1.25</v>
      </c>
      <c r="GE45" s="56">
        <v>113.81</v>
      </c>
      <c r="GF45" s="56">
        <v>0</v>
      </c>
      <c r="GG45" s="56">
        <v>5.2533399999999997</v>
      </c>
      <c r="GH45" s="56">
        <v>8.9726299999999995E-2</v>
      </c>
      <c r="GI45" s="56">
        <v>0</v>
      </c>
      <c r="GJ45" s="56">
        <v>0</v>
      </c>
      <c r="GK45" s="56">
        <v>0</v>
      </c>
      <c r="GL45" s="56">
        <v>0</v>
      </c>
      <c r="GM45" s="56">
        <v>0.30136400000000002</v>
      </c>
      <c r="GN45" s="56">
        <v>0.75553099999999995</v>
      </c>
      <c r="GO45" s="56">
        <v>1.54311</v>
      </c>
      <c r="GP45" s="56">
        <v>3.8198599999999999E-2</v>
      </c>
      <c r="GQ45" s="56">
        <v>7.9812700000000003</v>
      </c>
      <c r="GR45" s="56">
        <v>337.20100000000002</v>
      </c>
      <c r="GS45" s="56">
        <v>7779.25</v>
      </c>
      <c r="GT45" s="56">
        <v>785.77200000000005</v>
      </c>
      <c r="GU45" s="56">
        <v>0</v>
      </c>
      <c r="GV45" s="56">
        <v>0</v>
      </c>
      <c r="GW45" s="56">
        <v>5894.96</v>
      </c>
      <c r="GX45" s="56">
        <v>6547.68</v>
      </c>
      <c r="GY45" s="56">
        <v>10697.7</v>
      </c>
      <c r="GZ45" s="56">
        <v>540.49900000000002</v>
      </c>
      <c r="HA45" s="56">
        <v>32583.1</v>
      </c>
      <c r="HB45" s="56">
        <v>280.72699999999998</v>
      </c>
      <c r="HC45" s="56">
        <v>0</v>
      </c>
      <c r="HD45" s="56">
        <v>0</v>
      </c>
      <c r="HE45" s="56">
        <v>0</v>
      </c>
      <c r="HF45" s="56">
        <v>1044.67</v>
      </c>
      <c r="HG45" s="56">
        <v>0</v>
      </c>
      <c r="HH45" s="56">
        <v>291.12400000000002</v>
      </c>
      <c r="HI45" s="56">
        <v>0</v>
      </c>
      <c r="HJ45" s="56">
        <v>0</v>
      </c>
      <c r="HK45" s="56">
        <v>1616.52</v>
      </c>
      <c r="HL45" s="56">
        <v>0</v>
      </c>
      <c r="HM45" s="56">
        <v>0</v>
      </c>
      <c r="HN45" s="56">
        <v>0</v>
      </c>
      <c r="HO45" s="56">
        <v>0</v>
      </c>
      <c r="HP45" s="56">
        <v>0</v>
      </c>
      <c r="HQ45" s="56">
        <v>0</v>
      </c>
      <c r="HR45" s="56">
        <v>0</v>
      </c>
      <c r="HS45" s="56">
        <v>0</v>
      </c>
      <c r="HT45" s="56">
        <v>0</v>
      </c>
      <c r="HU45" s="56">
        <v>0</v>
      </c>
      <c r="HV45" s="56">
        <v>8.44</v>
      </c>
      <c r="HW45" s="56">
        <v>59.45</v>
      </c>
      <c r="HX45" s="56">
        <v>2.37</v>
      </c>
      <c r="HY45" s="56">
        <v>0</v>
      </c>
      <c r="HZ45" s="56">
        <v>25.19</v>
      </c>
      <c r="IA45" s="56">
        <v>18.45</v>
      </c>
      <c r="IB45" s="56">
        <v>26.75</v>
      </c>
      <c r="IC45" s="56">
        <v>32.86</v>
      </c>
      <c r="ID45" s="56">
        <v>1.49</v>
      </c>
      <c r="IE45" s="56">
        <v>175</v>
      </c>
      <c r="IF45" s="56">
        <v>0</v>
      </c>
      <c r="IG45" s="56">
        <v>9.9956499999999995</v>
      </c>
      <c r="IH45" s="56">
        <v>8.9726299999999995E-2</v>
      </c>
      <c r="II45" s="56">
        <v>0</v>
      </c>
      <c r="IJ45" s="56">
        <v>0</v>
      </c>
      <c r="IK45" s="56">
        <v>0.92718</v>
      </c>
      <c r="IL45" s="56">
        <v>0.77117400000000003</v>
      </c>
      <c r="IM45" s="56">
        <v>1.42503</v>
      </c>
      <c r="IN45" s="56">
        <v>7.5326799999999999E-3</v>
      </c>
      <c r="IO45" s="56">
        <v>13.2163</v>
      </c>
      <c r="IP45" s="56">
        <v>57.6</v>
      </c>
      <c r="IQ45" s="56">
        <v>0</v>
      </c>
      <c r="IR45" s="56">
        <v>57.6</v>
      </c>
      <c r="IS45" s="56">
        <v>0</v>
      </c>
      <c r="IT45" s="56">
        <v>0</v>
      </c>
      <c r="IU45" s="56">
        <v>29.09</v>
      </c>
      <c r="IV45" s="56">
        <v>16.13</v>
      </c>
      <c r="IW45" s="56">
        <v>29.09</v>
      </c>
      <c r="IX45" s="56">
        <v>16.13</v>
      </c>
      <c r="IY45" s="56">
        <v>29.09</v>
      </c>
      <c r="IZ45" s="56">
        <v>16.13</v>
      </c>
      <c r="JA45" s="56">
        <v>62.67</v>
      </c>
      <c r="JB45" s="56">
        <v>32.78</v>
      </c>
      <c r="JC45" s="56">
        <v>1</v>
      </c>
      <c r="JD45" s="56"/>
      <c r="JE45" s="56"/>
      <c r="JF45" s="56"/>
      <c r="JG45" s="56"/>
      <c r="JH45" s="56"/>
      <c r="JI45" s="56"/>
      <c r="JJ45" s="56"/>
      <c r="JK45" s="56"/>
      <c r="JL45" s="56"/>
      <c r="JM45" s="56"/>
      <c r="JN45" s="56"/>
      <c r="JO45" s="56"/>
    </row>
    <row r="46" spans="1:275" x14ac:dyDescent="0.25">
      <c r="A46" s="58">
        <v>43069.352488425924</v>
      </c>
      <c r="B46" s="56" t="s">
        <v>374</v>
      </c>
      <c r="C46" s="56" t="s">
        <v>615</v>
      </c>
      <c r="D46" s="56">
        <v>11</v>
      </c>
      <c r="E46" s="56">
        <v>8</v>
      </c>
      <c r="F46" s="56">
        <v>6960</v>
      </c>
      <c r="G46" s="56" t="s">
        <v>104</v>
      </c>
      <c r="H46" s="56" t="s">
        <v>105</v>
      </c>
      <c r="I46" s="56">
        <v>0</v>
      </c>
      <c r="J46" s="56">
        <v>57.8</v>
      </c>
      <c r="K46" s="56">
        <v>296.73200000000003</v>
      </c>
      <c r="L46" s="56">
        <v>6028.58</v>
      </c>
      <c r="M46" s="56">
        <v>785.77200000000005</v>
      </c>
      <c r="N46" s="56">
        <v>0</v>
      </c>
      <c r="O46" s="56">
        <v>0</v>
      </c>
      <c r="P46" s="56">
        <v>0</v>
      </c>
      <c r="Q46" s="56">
        <v>0</v>
      </c>
      <c r="R46" s="56">
        <v>2033.7</v>
      </c>
      <c r="S46" s="56">
        <v>5547.69</v>
      </c>
      <c r="T46" s="56">
        <v>12062</v>
      </c>
      <c r="U46" s="56">
        <v>433.91399999999999</v>
      </c>
      <c r="V46" s="56">
        <v>27188.3</v>
      </c>
      <c r="W46" s="56">
        <v>336.94499999999999</v>
      </c>
      <c r="X46" s="56">
        <v>0</v>
      </c>
      <c r="Y46" s="56">
        <v>0</v>
      </c>
      <c r="Z46" s="56">
        <v>0</v>
      </c>
      <c r="AA46" s="56">
        <v>612.15599999999995</v>
      </c>
      <c r="AB46" s="56">
        <v>0</v>
      </c>
      <c r="AC46" s="56">
        <v>287.95400000000001</v>
      </c>
      <c r="AD46" s="56">
        <v>0</v>
      </c>
      <c r="AE46" s="56">
        <v>0</v>
      </c>
      <c r="AF46" s="56">
        <v>1237.05</v>
      </c>
      <c r="AG46" s="56">
        <v>0</v>
      </c>
      <c r="AH46" s="56">
        <v>0</v>
      </c>
      <c r="AI46" s="56">
        <v>0</v>
      </c>
      <c r="AJ46" s="56">
        <v>0</v>
      </c>
      <c r="AK46" s="56">
        <v>0</v>
      </c>
      <c r="AL46" s="56">
        <v>0</v>
      </c>
      <c r="AM46" s="56">
        <v>0</v>
      </c>
      <c r="AN46" s="56">
        <v>0</v>
      </c>
      <c r="AO46" s="56">
        <v>0</v>
      </c>
      <c r="AP46" s="56">
        <v>0</v>
      </c>
      <c r="AQ46" s="56">
        <v>9.91</v>
      </c>
      <c r="AR46" s="56">
        <v>43.05</v>
      </c>
      <c r="AS46" s="56">
        <v>2.4700000000000002</v>
      </c>
      <c r="AT46" s="56">
        <v>0</v>
      </c>
      <c r="AU46" s="56">
        <v>14.78</v>
      </c>
      <c r="AV46" s="56">
        <v>0</v>
      </c>
      <c r="AW46" s="56">
        <v>0</v>
      </c>
      <c r="AX46" s="56">
        <v>6.7</v>
      </c>
      <c r="AY46" s="56">
        <v>24.97</v>
      </c>
      <c r="AZ46" s="56">
        <v>38.71</v>
      </c>
      <c r="BA46" s="56">
        <v>1.32</v>
      </c>
      <c r="BB46" s="56">
        <v>141.91</v>
      </c>
      <c r="BC46" s="56">
        <v>70.209999999999994</v>
      </c>
      <c r="BD46" s="56">
        <v>0</v>
      </c>
      <c r="BE46" s="56">
        <v>6.4100099999999998</v>
      </c>
      <c r="BF46" s="56">
        <v>8.9726299999999995E-2</v>
      </c>
      <c r="BG46" s="56">
        <v>0</v>
      </c>
      <c r="BH46" s="56">
        <v>0</v>
      </c>
      <c r="BI46" s="56">
        <v>0</v>
      </c>
      <c r="BJ46" s="56">
        <v>0</v>
      </c>
      <c r="BK46" s="56">
        <v>0.30136400000000002</v>
      </c>
      <c r="BL46" s="56">
        <v>0.75342399999999998</v>
      </c>
      <c r="BM46" s="56">
        <v>1.54311</v>
      </c>
      <c r="BN46" s="56">
        <v>3.8198599999999999E-2</v>
      </c>
      <c r="BO46" s="56">
        <v>9.1358300000000003</v>
      </c>
      <c r="BP46" s="56">
        <v>6.4997299999999996</v>
      </c>
      <c r="BQ46" s="56">
        <v>296.73200000000003</v>
      </c>
      <c r="BR46" s="56">
        <v>6028.58</v>
      </c>
      <c r="BS46" s="56">
        <v>785.77200000000005</v>
      </c>
      <c r="BT46" s="56">
        <v>0</v>
      </c>
      <c r="BU46" s="56">
        <v>0</v>
      </c>
      <c r="BV46" s="56">
        <v>2033.7</v>
      </c>
      <c r="BW46" s="56">
        <v>5547.69</v>
      </c>
      <c r="BX46" s="56">
        <v>12062</v>
      </c>
      <c r="BY46" s="56">
        <v>433.91399999999999</v>
      </c>
      <c r="BZ46" s="56">
        <v>27188.3</v>
      </c>
      <c r="CA46" s="56">
        <v>336.94499999999999</v>
      </c>
      <c r="CB46" s="56">
        <v>0</v>
      </c>
      <c r="CC46" s="56">
        <v>0</v>
      </c>
      <c r="CD46" s="56">
        <v>0</v>
      </c>
      <c r="CE46" s="56">
        <v>612.15599999999995</v>
      </c>
      <c r="CF46" s="56">
        <v>0</v>
      </c>
      <c r="CG46" s="56">
        <v>287.95400000000001</v>
      </c>
      <c r="CH46" s="56">
        <v>0</v>
      </c>
      <c r="CI46" s="56">
        <v>0</v>
      </c>
      <c r="CJ46" s="56">
        <v>1237.05</v>
      </c>
      <c r="CK46" s="56">
        <v>0</v>
      </c>
      <c r="CL46" s="56">
        <v>0</v>
      </c>
      <c r="CM46" s="56">
        <v>0</v>
      </c>
      <c r="CN46" s="56">
        <v>0</v>
      </c>
      <c r="CO46" s="56">
        <v>0</v>
      </c>
      <c r="CP46" s="56">
        <v>0</v>
      </c>
      <c r="CQ46" s="56">
        <v>0</v>
      </c>
      <c r="CR46" s="56">
        <v>0</v>
      </c>
      <c r="CS46" s="56">
        <v>0</v>
      </c>
      <c r="CT46" s="56">
        <v>0</v>
      </c>
      <c r="CU46" s="56">
        <v>9.91</v>
      </c>
      <c r="CV46" s="56">
        <v>43.05</v>
      </c>
      <c r="CW46" s="56">
        <v>2.4700000000000002</v>
      </c>
      <c r="CX46" s="56">
        <v>0</v>
      </c>
      <c r="CY46" s="56">
        <v>14.78</v>
      </c>
      <c r="CZ46" s="56">
        <v>6.7</v>
      </c>
      <c r="DA46" s="56">
        <v>24.97</v>
      </c>
      <c r="DB46" s="56">
        <v>38.71</v>
      </c>
      <c r="DC46" s="56">
        <v>1.32</v>
      </c>
      <c r="DD46" s="56">
        <v>141.91</v>
      </c>
      <c r="DE46" s="56">
        <v>70.209999999999994</v>
      </c>
      <c r="DF46" s="56">
        <v>0</v>
      </c>
      <c r="DG46" s="56">
        <v>6.4100099999999998</v>
      </c>
      <c r="DH46" s="56">
        <v>8.9726299999999995E-2</v>
      </c>
      <c r="DI46" s="56">
        <v>0</v>
      </c>
      <c r="DJ46" s="56">
        <v>0</v>
      </c>
      <c r="DK46" s="56">
        <v>0.30136400000000002</v>
      </c>
      <c r="DL46" s="56">
        <v>0.75342399999999998</v>
      </c>
      <c r="DM46" s="56">
        <v>1.54311</v>
      </c>
      <c r="DN46" s="56">
        <v>3.8198599999999999E-2</v>
      </c>
      <c r="DO46" s="56">
        <v>9.1358300000000003</v>
      </c>
      <c r="DP46" s="56">
        <v>6.4997299999999996</v>
      </c>
      <c r="DQ46" s="56" t="s">
        <v>925</v>
      </c>
      <c r="DR46" s="56" t="s">
        <v>875</v>
      </c>
      <c r="DS46" s="56" t="s">
        <v>22</v>
      </c>
      <c r="DT46" s="56">
        <v>0</v>
      </c>
      <c r="DU46" s="56">
        <v>0</v>
      </c>
      <c r="DV46" s="56">
        <v>0</v>
      </c>
      <c r="DW46" s="56">
        <v>0</v>
      </c>
      <c r="DX46" s="56"/>
      <c r="DY46" s="56"/>
      <c r="DZ46" s="56"/>
      <c r="EA46" s="56"/>
      <c r="EB46" s="56"/>
      <c r="EC46" s="56"/>
      <c r="ED46" s="56"/>
      <c r="EE46" s="56"/>
      <c r="EF46" s="56"/>
      <c r="EG46" s="56"/>
      <c r="EH46" s="56"/>
      <c r="EI46" s="56"/>
      <c r="EJ46" s="56"/>
      <c r="EK46" s="56"/>
      <c r="EL46" s="56"/>
      <c r="EM46" s="56"/>
      <c r="EN46" s="56">
        <v>296.73200000000003</v>
      </c>
      <c r="EO46" s="56">
        <v>6028.58</v>
      </c>
      <c r="EP46" s="56">
        <v>785.77200000000005</v>
      </c>
      <c r="EQ46" s="56">
        <v>0</v>
      </c>
      <c r="ER46" s="56">
        <v>0</v>
      </c>
      <c r="ES46" s="56">
        <v>0</v>
      </c>
      <c r="ET46" s="56">
        <v>0</v>
      </c>
      <c r="EU46" s="56">
        <v>2033.7</v>
      </c>
      <c r="EV46" s="56">
        <v>5547.69</v>
      </c>
      <c r="EW46" s="56">
        <v>12062</v>
      </c>
      <c r="EX46" s="56">
        <v>433.91399999999999</v>
      </c>
      <c r="EY46" s="56">
        <v>27188.3</v>
      </c>
      <c r="EZ46" s="56">
        <v>336.94499999999999</v>
      </c>
      <c r="FA46" s="56">
        <v>0</v>
      </c>
      <c r="FB46" s="56">
        <v>0</v>
      </c>
      <c r="FC46" s="56">
        <v>0</v>
      </c>
      <c r="FD46" s="56">
        <v>612.15599999999995</v>
      </c>
      <c r="FE46" s="56">
        <v>0</v>
      </c>
      <c r="FF46" s="56">
        <v>287.95400000000001</v>
      </c>
      <c r="FG46" s="56">
        <v>0</v>
      </c>
      <c r="FH46" s="56">
        <v>0</v>
      </c>
      <c r="FI46" s="56">
        <v>1237.05</v>
      </c>
      <c r="FJ46" s="56">
        <v>0</v>
      </c>
      <c r="FK46" s="56">
        <v>0</v>
      </c>
      <c r="FL46" s="56">
        <v>0</v>
      </c>
      <c r="FM46" s="56">
        <v>0</v>
      </c>
      <c r="FN46" s="56">
        <v>0</v>
      </c>
      <c r="FO46" s="56">
        <v>0</v>
      </c>
      <c r="FP46" s="56">
        <v>0</v>
      </c>
      <c r="FQ46" s="56">
        <v>0</v>
      </c>
      <c r="FR46" s="56">
        <v>0</v>
      </c>
      <c r="FS46" s="56">
        <v>0</v>
      </c>
      <c r="FT46" s="56">
        <v>9.91</v>
      </c>
      <c r="FU46" s="56">
        <v>43.05</v>
      </c>
      <c r="FV46" s="56">
        <v>2.4700000000000002</v>
      </c>
      <c r="FW46" s="56">
        <v>0</v>
      </c>
      <c r="FX46" s="56">
        <v>14.78</v>
      </c>
      <c r="FY46" s="56">
        <v>0</v>
      </c>
      <c r="FZ46" s="56">
        <v>0</v>
      </c>
      <c r="GA46" s="56">
        <v>6.7</v>
      </c>
      <c r="GB46" s="56">
        <v>24.97</v>
      </c>
      <c r="GC46" s="56">
        <v>38.71</v>
      </c>
      <c r="GD46" s="56">
        <v>1.32</v>
      </c>
      <c r="GE46" s="56">
        <v>141.91</v>
      </c>
      <c r="GF46" s="56">
        <v>0</v>
      </c>
      <c r="GG46" s="56">
        <v>6.4100099999999998</v>
      </c>
      <c r="GH46" s="56">
        <v>8.9726299999999995E-2</v>
      </c>
      <c r="GI46" s="56">
        <v>0</v>
      </c>
      <c r="GJ46" s="56">
        <v>0</v>
      </c>
      <c r="GK46" s="56">
        <v>0</v>
      </c>
      <c r="GL46" s="56">
        <v>0</v>
      </c>
      <c r="GM46" s="56">
        <v>0.30136400000000002</v>
      </c>
      <c r="GN46" s="56">
        <v>0.75342399999999998</v>
      </c>
      <c r="GO46" s="56">
        <v>1.54311</v>
      </c>
      <c r="GP46" s="56">
        <v>3.8198599999999999E-2</v>
      </c>
      <c r="GQ46" s="56">
        <v>9.1358300000000003</v>
      </c>
      <c r="GR46" s="56">
        <v>974.42700000000002</v>
      </c>
      <c r="GS46" s="56">
        <v>12220.1</v>
      </c>
      <c r="GT46" s="56">
        <v>785.77200000000005</v>
      </c>
      <c r="GU46" s="56">
        <v>0</v>
      </c>
      <c r="GV46" s="56">
        <v>0</v>
      </c>
      <c r="GW46" s="56">
        <v>5894.96</v>
      </c>
      <c r="GX46" s="56">
        <v>6547.68</v>
      </c>
      <c r="GY46" s="56">
        <v>10697.7</v>
      </c>
      <c r="GZ46" s="56">
        <v>540.49900000000002</v>
      </c>
      <c r="HA46" s="56">
        <v>37661.199999999997</v>
      </c>
      <c r="HB46" s="56">
        <v>811.04300000000001</v>
      </c>
      <c r="HC46" s="56">
        <v>0</v>
      </c>
      <c r="HD46" s="56">
        <v>0</v>
      </c>
      <c r="HE46" s="56">
        <v>0</v>
      </c>
      <c r="HF46" s="56">
        <v>1054.8</v>
      </c>
      <c r="HG46" s="56">
        <v>0</v>
      </c>
      <c r="HH46" s="56">
        <v>291.12400000000002</v>
      </c>
      <c r="HI46" s="56">
        <v>0</v>
      </c>
      <c r="HJ46" s="56">
        <v>0</v>
      </c>
      <c r="HK46" s="56">
        <v>2156.9699999999998</v>
      </c>
      <c r="HL46" s="56">
        <v>0</v>
      </c>
      <c r="HM46" s="56">
        <v>0</v>
      </c>
      <c r="HN46" s="56">
        <v>0</v>
      </c>
      <c r="HO46" s="56">
        <v>0</v>
      </c>
      <c r="HP46" s="56">
        <v>0</v>
      </c>
      <c r="HQ46" s="56">
        <v>0</v>
      </c>
      <c r="HR46" s="56">
        <v>0</v>
      </c>
      <c r="HS46" s="56">
        <v>0</v>
      </c>
      <c r="HT46" s="56">
        <v>0</v>
      </c>
      <c r="HU46" s="56">
        <v>0</v>
      </c>
      <c r="HV46" s="56">
        <v>24.43</v>
      </c>
      <c r="HW46" s="56">
        <v>82.29</v>
      </c>
      <c r="HX46" s="56">
        <v>2.4700000000000002</v>
      </c>
      <c r="HY46" s="56">
        <v>0</v>
      </c>
      <c r="HZ46" s="56">
        <v>25.46</v>
      </c>
      <c r="IA46" s="56">
        <v>19.739999999999998</v>
      </c>
      <c r="IB46" s="56">
        <v>27.62</v>
      </c>
      <c r="IC46" s="56">
        <v>34.61</v>
      </c>
      <c r="ID46" s="56">
        <v>1.57</v>
      </c>
      <c r="IE46" s="56">
        <v>218.19</v>
      </c>
      <c r="IF46" s="56">
        <v>0</v>
      </c>
      <c r="IG46" s="56">
        <v>11.1289</v>
      </c>
      <c r="IH46" s="56">
        <v>8.9726299999999995E-2</v>
      </c>
      <c r="II46" s="56">
        <v>0</v>
      </c>
      <c r="IJ46" s="56">
        <v>0</v>
      </c>
      <c r="IK46" s="56">
        <v>0.92718</v>
      </c>
      <c r="IL46" s="56">
        <v>0.77117400000000003</v>
      </c>
      <c r="IM46" s="56">
        <v>1.42503</v>
      </c>
      <c r="IN46" s="56">
        <v>7.5326799999999999E-3</v>
      </c>
      <c r="IO46" s="56">
        <v>14.349500000000001</v>
      </c>
      <c r="IP46" s="56">
        <v>57.8</v>
      </c>
      <c r="IQ46" s="56">
        <v>0</v>
      </c>
      <c r="IR46" s="56">
        <v>57.8</v>
      </c>
      <c r="IS46" s="56">
        <v>0</v>
      </c>
      <c r="IT46" s="56">
        <v>0</v>
      </c>
      <c r="IU46" s="56">
        <v>46.34</v>
      </c>
      <c r="IV46" s="56">
        <v>23.87</v>
      </c>
      <c r="IW46" s="56">
        <v>46.34</v>
      </c>
      <c r="IX46" s="56">
        <v>23.87</v>
      </c>
      <c r="IY46" s="56">
        <v>46.34</v>
      </c>
      <c r="IZ46" s="56">
        <v>23.87</v>
      </c>
      <c r="JA46" s="56">
        <v>87.38</v>
      </c>
      <c r="JB46" s="56">
        <v>47.27</v>
      </c>
      <c r="JC46" s="56">
        <v>1</v>
      </c>
      <c r="JD46" s="56"/>
      <c r="JE46" s="56"/>
      <c r="JF46" s="56"/>
      <c r="JG46" s="56"/>
      <c r="JH46" s="56"/>
      <c r="JI46" s="56"/>
      <c r="JJ46" s="56"/>
      <c r="JK46" s="56"/>
      <c r="JL46" s="56"/>
      <c r="JM46" s="56"/>
      <c r="JN46" s="56"/>
      <c r="JO46" s="56"/>
    </row>
    <row r="47" spans="1:275" x14ac:dyDescent="0.25">
      <c r="A47" s="58">
        <v>43069.352534722224</v>
      </c>
      <c r="B47" s="56" t="s">
        <v>375</v>
      </c>
      <c r="C47" s="56" t="s">
        <v>616</v>
      </c>
      <c r="D47" s="56">
        <v>12</v>
      </c>
      <c r="E47" s="56">
        <v>8</v>
      </c>
      <c r="F47" s="56">
        <v>6960</v>
      </c>
      <c r="G47" s="56" t="s">
        <v>104</v>
      </c>
      <c r="H47" s="56" t="s">
        <v>105</v>
      </c>
      <c r="I47" s="56">
        <v>0</v>
      </c>
      <c r="J47" s="56">
        <v>57.9</v>
      </c>
      <c r="K47" s="56">
        <v>291.995</v>
      </c>
      <c r="L47" s="56">
        <v>2593.6799999999998</v>
      </c>
      <c r="M47" s="56">
        <v>785.77200000000005</v>
      </c>
      <c r="N47" s="56">
        <v>0</v>
      </c>
      <c r="O47" s="56">
        <v>0</v>
      </c>
      <c r="P47" s="56">
        <v>0</v>
      </c>
      <c r="Q47" s="56">
        <v>0</v>
      </c>
      <c r="R47" s="56">
        <v>2033.7</v>
      </c>
      <c r="S47" s="56">
        <v>5506.22</v>
      </c>
      <c r="T47" s="56">
        <v>12062</v>
      </c>
      <c r="U47" s="56">
        <v>433.91399999999999</v>
      </c>
      <c r="V47" s="56">
        <v>23707.200000000001</v>
      </c>
      <c r="W47" s="56">
        <v>331.51499999999999</v>
      </c>
      <c r="X47" s="56">
        <v>0</v>
      </c>
      <c r="Y47" s="56">
        <v>0</v>
      </c>
      <c r="Z47" s="56">
        <v>0</v>
      </c>
      <c r="AA47" s="56">
        <v>643.84</v>
      </c>
      <c r="AB47" s="56">
        <v>0</v>
      </c>
      <c r="AC47" s="56">
        <v>287.95400000000001</v>
      </c>
      <c r="AD47" s="56">
        <v>0</v>
      </c>
      <c r="AE47" s="56">
        <v>0</v>
      </c>
      <c r="AF47" s="56">
        <v>1263.31</v>
      </c>
      <c r="AG47" s="56">
        <v>0</v>
      </c>
      <c r="AH47" s="56">
        <v>0</v>
      </c>
      <c r="AI47" s="56">
        <v>0</v>
      </c>
      <c r="AJ47" s="56">
        <v>0</v>
      </c>
      <c r="AK47" s="56">
        <v>0</v>
      </c>
      <c r="AL47" s="56">
        <v>0</v>
      </c>
      <c r="AM47" s="56">
        <v>0</v>
      </c>
      <c r="AN47" s="56">
        <v>0</v>
      </c>
      <c r="AO47" s="56">
        <v>0</v>
      </c>
      <c r="AP47" s="56">
        <v>0</v>
      </c>
      <c r="AQ47" s="56">
        <v>9.7799999999999994</v>
      </c>
      <c r="AR47" s="56">
        <v>26.66</v>
      </c>
      <c r="AS47" s="56">
        <v>2.4700000000000002</v>
      </c>
      <c r="AT47" s="56">
        <v>0</v>
      </c>
      <c r="AU47" s="56">
        <v>15.46</v>
      </c>
      <c r="AV47" s="56">
        <v>0</v>
      </c>
      <c r="AW47" s="56">
        <v>0</v>
      </c>
      <c r="AX47" s="56">
        <v>6.74</v>
      </c>
      <c r="AY47" s="56">
        <v>24.81</v>
      </c>
      <c r="AZ47" s="56">
        <v>38.78</v>
      </c>
      <c r="BA47" s="56">
        <v>1.33</v>
      </c>
      <c r="BB47" s="56">
        <v>126.03</v>
      </c>
      <c r="BC47" s="56">
        <v>54.37</v>
      </c>
      <c r="BD47" s="56">
        <v>0</v>
      </c>
      <c r="BE47" s="56">
        <v>4.73651</v>
      </c>
      <c r="BF47" s="56">
        <v>8.9726299999999995E-2</v>
      </c>
      <c r="BG47" s="56">
        <v>0</v>
      </c>
      <c r="BH47" s="56">
        <v>0</v>
      </c>
      <c r="BI47" s="56">
        <v>0</v>
      </c>
      <c r="BJ47" s="56">
        <v>0</v>
      </c>
      <c r="BK47" s="56">
        <v>0.30136400000000002</v>
      </c>
      <c r="BL47" s="56">
        <v>0.74904099999999996</v>
      </c>
      <c r="BM47" s="56">
        <v>1.54311</v>
      </c>
      <c r="BN47" s="56">
        <v>3.8198599999999999E-2</v>
      </c>
      <c r="BO47" s="56">
        <v>7.4579500000000003</v>
      </c>
      <c r="BP47" s="56">
        <v>4.8262400000000003</v>
      </c>
      <c r="BQ47" s="56">
        <v>291.995</v>
      </c>
      <c r="BR47" s="56">
        <v>2593.6799999999998</v>
      </c>
      <c r="BS47" s="56">
        <v>785.77200000000005</v>
      </c>
      <c r="BT47" s="56">
        <v>0</v>
      </c>
      <c r="BU47" s="56">
        <v>0</v>
      </c>
      <c r="BV47" s="56">
        <v>2033.7</v>
      </c>
      <c r="BW47" s="56">
        <v>5506.22</v>
      </c>
      <c r="BX47" s="56">
        <v>12062</v>
      </c>
      <c r="BY47" s="56">
        <v>433.91399999999999</v>
      </c>
      <c r="BZ47" s="56">
        <v>23707.200000000001</v>
      </c>
      <c r="CA47" s="56">
        <v>331.51499999999999</v>
      </c>
      <c r="CB47" s="56">
        <v>0</v>
      </c>
      <c r="CC47" s="56">
        <v>0</v>
      </c>
      <c r="CD47" s="56">
        <v>0</v>
      </c>
      <c r="CE47" s="56">
        <v>643.84</v>
      </c>
      <c r="CF47" s="56">
        <v>0</v>
      </c>
      <c r="CG47" s="56">
        <v>287.95400000000001</v>
      </c>
      <c r="CH47" s="56">
        <v>0</v>
      </c>
      <c r="CI47" s="56">
        <v>0</v>
      </c>
      <c r="CJ47" s="56">
        <v>1263.31</v>
      </c>
      <c r="CK47" s="56">
        <v>0</v>
      </c>
      <c r="CL47" s="56">
        <v>0</v>
      </c>
      <c r="CM47" s="56">
        <v>0</v>
      </c>
      <c r="CN47" s="56">
        <v>0</v>
      </c>
      <c r="CO47" s="56">
        <v>0</v>
      </c>
      <c r="CP47" s="56">
        <v>0</v>
      </c>
      <c r="CQ47" s="56">
        <v>0</v>
      </c>
      <c r="CR47" s="56">
        <v>0</v>
      </c>
      <c r="CS47" s="56">
        <v>0</v>
      </c>
      <c r="CT47" s="56">
        <v>0</v>
      </c>
      <c r="CU47" s="56">
        <v>9.7799999999999994</v>
      </c>
      <c r="CV47" s="56">
        <v>26.66</v>
      </c>
      <c r="CW47" s="56">
        <v>2.4700000000000002</v>
      </c>
      <c r="CX47" s="56">
        <v>0</v>
      </c>
      <c r="CY47" s="56">
        <v>15.46</v>
      </c>
      <c r="CZ47" s="56">
        <v>6.74</v>
      </c>
      <c r="DA47" s="56">
        <v>24.81</v>
      </c>
      <c r="DB47" s="56">
        <v>38.78</v>
      </c>
      <c r="DC47" s="56">
        <v>1.33</v>
      </c>
      <c r="DD47" s="56">
        <v>126.03</v>
      </c>
      <c r="DE47" s="56">
        <v>54.37</v>
      </c>
      <c r="DF47" s="56">
        <v>0</v>
      </c>
      <c r="DG47" s="56">
        <v>4.73651</v>
      </c>
      <c r="DH47" s="56">
        <v>8.9726299999999995E-2</v>
      </c>
      <c r="DI47" s="56">
        <v>0</v>
      </c>
      <c r="DJ47" s="56">
        <v>0</v>
      </c>
      <c r="DK47" s="56">
        <v>0.30136400000000002</v>
      </c>
      <c r="DL47" s="56">
        <v>0.74904099999999996</v>
      </c>
      <c r="DM47" s="56">
        <v>1.54311</v>
      </c>
      <c r="DN47" s="56">
        <v>3.8198599999999999E-2</v>
      </c>
      <c r="DO47" s="56">
        <v>7.4579500000000003</v>
      </c>
      <c r="DP47" s="56">
        <v>4.8262400000000003</v>
      </c>
      <c r="DQ47" s="56" t="s">
        <v>925</v>
      </c>
      <c r="DR47" s="56" t="s">
        <v>875</v>
      </c>
      <c r="DS47" s="56" t="s">
        <v>22</v>
      </c>
      <c r="DT47" s="56">
        <v>0</v>
      </c>
      <c r="DU47" s="56">
        <v>0</v>
      </c>
      <c r="DV47" s="56">
        <v>0</v>
      </c>
      <c r="DW47" s="56">
        <v>0</v>
      </c>
      <c r="DX47" s="56"/>
      <c r="DY47" s="56"/>
      <c r="DZ47" s="56"/>
      <c r="EA47" s="56"/>
      <c r="EB47" s="56"/>
      <c r="EC47" s="56"/>
      <c r="ED47" s="56"/>
      <c r="EE47" s="56"/>
      <c r="EF47" s="56"/>
      <c r="EG47" s="56"/>
      <c r="EH47" s="56"/>
      <c r="EI47" s="56"/>
      <c r="EJ47" s="56"/>
      <c r="EK47" s="56"/>
      <c r="EL47" s="56"/>
      <c r="EM47" s="56"/>
      <c r="EN47" s="56">
        <v>291.995</v>
      </c>
      <c r="EO47" s="56">
        <v>2593.6799999999998</v>
      </c>
      <c r="EP47" s="56">
        <v>785.77200000000005</v>
      </c>
      <c r="EQ47" s="56">
        <v>0</v>
      </c>
      <c r="ER47" s="56">
        <v>0</v>
      </c>
      <c r="ES47" s="56">
        <v>0</v>
      </c>
      <c r="ET47" s="56">
        <v>0</v>
      </c>
      <c r="EU47" s="56">
        <v>2033.7</v>
      </c>
      <c r="EV47" s="56">
        <v>5506.22</v>
      </c>
      <c r="EW47" s="56">
        <v>12062</v>
      </c>
      <c r="EX47" s="56">
        <v>433.91399999999999</v>
      </c>
      <c r="EY47" s="56">
        <v>23707.200000000001</v>
      </c>
      <c r="EZ47" s="56">
        <v>331.51499999999999</v>
      </c>
      <c r="FA47" s="56">
        <v>0</v>
      </c>
      <c r="FB47" s="56">
        <v>0</v>
      </c>
      <c r="FC47" s="56">
        <v>0</v>
      </c>
      <c r="FD47" s="56">
        <v>643.84</v>
      </c>
      <c r="FE47" s="56">
        <v>0</v>
      </c>
      <c r="FF47" s="56">
        <v>287.95400000000001</v>
      </c>
      <c r="FG47" s="56">
        <v>0</v>
      </c>
      <c r="FH47" s="56">
        <v>0</v>
      </c>
      <c r="FI47" s="56">
        <v>1263.31</v>
      </c>
      <c r="FJ47" s="56">
        <v>0</v>
      </c>
      <c r="FK47" s="56">
        <v>0</v>
      </c>
      <c r="FL47" s="56">
        <v>0</v>
      </c>
      <c r="FM47" s="56">
        <v>0</v>
      </c>
      <c r="FN47" s="56">
        <v>0</v>
      </c>
      <c r="FO47" s="56">
        <v>0</v>
      </c>
      <c r="FP47" s="56">
        <v>0</v>
      </c>
      <c r="FQ47" s="56">
        <v>0</v>
      </c>
      <c r="FR47" s="56">
        <v>0</v>
      </c>
      <c r="FS47" s="56">
        <v>0</v>
      </c>
      <c r="FT47" s="56">
        <v>9.7799999999999994</v>
      </c>
      <c r="FU47" s="56">
        <v>26.66</v>
      </c>
      <c r="FV47" s="56">
        <v>2.4700000000000002</v>
      </c>
      <c r="FW47" s="56">
        <v>0</v>
      </c>
      <c r="FX47" s="56">
        <v>15.46</v>
      </c>
      <c r="FY47" s="56">
        <v>0</v>
      </c>
      <c r="FZ47" s="56">
        <v>0</v>
      </c>
      <c r="GA47" s="56">
        <v>6.74</v>
      </c>
      <c r="GB47" s="56">
        <v>24.81</v>
      </c>
      <c r="GC47" s="56">
        <v>38.78</v>
      </c>
      <c r="GD47" s="56">
        <v>1.33</v>
      </c>
      <c r="GE47" s="56">
        <v>126.03</v>
      </c>
      <c r="GF47" s="56">
        <v>0</v>
      </c>
      <c r="GG47" s="56">
        <v>4.73651</v>
      </c>
      <c r="GH47" s="56">
        <v>8.9726299999999995E-2</v>
      </c>
      <c r="GI47" s="56">
        <v>0</v>
      </c>
      <c r="GJ47" s="56">
        <v>0</v>
      </c>
      <c r="GK47" s="56">
        <v>0</v>
      </c>
      <c r="GL47" s="56">
        <v>0</v>
      </c>
      <c r="GM47" s="56">
        <v>0.30136400000000002</v>
      </c>
      <c r="GN47" s="56">
        <v>0.74904099999999996</v>
      </c>
      <c r="GO47" s="56">
        <v>1.54311</v>
      </c>
      <c r="GP47" s="56">
        <v>3.8198599999999999E-2</v>
      </c>
      <c r="GQ47" s="56">
        <v>7.4579500000000003</v>
      </c>
      <c r="GR47" s="56">
        <v>969.75599999999997</v>
      </c>
      <c r="GS47" s="56">
        <v>5726.28</v>
      </c>
      <c r="GT47" s="56">
        <v>785.77200000000005</v>
      </c>
      <c r="GU47" s="56">
        <v>0</v>
      </c>
      <c r="GV47" s="56">
        <v>0</v>
      </c>
      <c r="GW47" s="56">
        <v>5894.96</v>
      </c>
      <c r="GX47" s="56">
        <v>6547.68</v>
      </c>
      <c r="GY47" s="56">
        <v>10697.7</v>
      </c>
      <c r="GZ47" s="56">
        <v>540.49900000000002</v>
      </c>
      <c r="HA47" s="56">
        <v>31162.7</v>
      </c>
      <c r="HB47" s="56">
        <v>807.03</v>
      </c>
      <c r="HC47" s="56">
        <v>0</v>
      </c>
      <c r="HD47" s="56">
        <v>0</v>
      </c>
      <c r="HE47" s="56">
        <v>0</v>
      </c>
      <c r="HF47" s="56">
        <v>1087.46</v>
      </c>
      <c r="HG47" s="56">
        <v>0</v>
      </c>
      <c r="HH47" s="56">
        <v>291.12400000000002</v>
      </c>
      <c r="HI47" s="56">
        <v>0</v>
      </c>
      <c r="HJ47" s="56">
        <v>0</v>
      </c>
      <c r="HK47" s="56">
        <v>2185.62</v>
      </c>
      <c r="HL47" s="56">
        <v>0</v>
      </c>
      <c r="HM47" s="56">
        <v>0</v>
      </c>
      <c r="HN47" s="56">
        <v>0</v>
      </c>
      <c r="HO47" s="56">
        <v>0</v>
      </c>
      <c r="HP47" s="56">
        <v>0</v>
      </c>
      <c r="HQ47" s="56">
        <v>0</v>
      </c>
      <c r="HR47" s="56">
        <v>0</v>
      </c>
      <c r="HS47" s="56">
        <v>0</v>
      </c>
      <c r="HT47" s="56">
        <v>0</v>
      </c>
      <c r="HU47" s="56">
        <v>0</v>
      </c>
      <c r="HV47" s="56">
        <v>24.39</v>
      </c>
      <c r="HW47" s="56">
        <v>53.12</v>
      </c>
      <c r="HX47" s="56">
        <v>2.4700000000000002</v>
      </c>
      <c r="HY47" s="56">
        <v>0</v>
      </c>
      <c r="HZ47" s="56">
        <v>26.11</v>
      </c>
      <c r="IA47" s="56">
        <v>19.850000000000001</v>
      </c>
      <c r="IB47" s="56">
        <v>27.63</v>
      </c>
      <c r="IC47" s="56">
        <v>34.69</v>
      </c>
      <c r="ID47" s="56">
        <v>1.57</v>
      </c>
      <c r="IE47" s="56">
        <v>189.83</v>
      </c>
      <c r="IF47" s="56">
        <v>0</v>
      </c>
      <c r="IG47" s="56">
        <v>8.9714799999999997</v>
      </c>
      <c r="IH47" s="56">
        <v>8.9726299999999995E-2</v>
      </c>
      <c r="II47" s="56">
        <v>0</v>
      </c>
      <c r="IJ47" s="56">
        <v>0</v>
      </c>
      <c r="IK47" s="56">
        <v>0.92718</v>
      </c>
      <c r="IL47" s="56">
        <v>0.77117400000000003</v>
      </c>
      <c r="IM47" s="56">
        <v>1.42503</v>
      </c>
      <c r="IN47" s="56">
        <v>7.5326799999999999E-3</v>
      </c>
      <c r="IO47" s="56">
        <v>12.1921</v>
      </c>
      <c r="IP47" s="56">
        <v>57.9</v>
      </c>
      <c r="IQ47" s="56">
        <v>0</v>
      </c>
      <c r="IR47" s="56">
        <v>57.9</v>
      </c>
      <c r="IS47" s="56">
        <v>0</v>
      </c>
      <c r="IT47" s="56">
        <v>0</v>
      </c>
      <c r="IU47" s="56">
        <v>29.94</v>
      </c>
      <c r="IV47" s="56">
        <v>24.43</v>
      </c>
      <c r="IW47" s="56">
        <v>29.94</v>
      </c>
      <c r="IX47" s="56">
        <v>24.43</v>
      </c>
      <c r="IY47" s="56">
        <v>29.94</v>
      </c>
      <c r="IZ47" s="56">
        <v>24.43</v>
      </c>
      <c r="JA47" s="56">
        <v>58.21</v>
      </c>
      <c r="JB47" s="56">
        <v>47.88</v>
      </c>
      <c r="JC47" s="56">
        <v>1</v>
      </c>
      <c r="JD47" s="56"/>
      <c r="JE47" s="56"/>
      <c r="JF47" s="56"/>
      <c r="JG47" s="56"/>
      <c r="JH47" s="56"/>
      <c r="JI47" s="56"/>
      <c r="JJ47" s="56"/>
      <c r="JK47" s="56"/>
      <c r="JL47" s="56"/>
      <c r="JM47" s="56"/>
      <c r="JN47" s="56"/>
      <c r="JO47" s="56"/>
    </row>
    <row r="48" spans="1:275" x14ac:dyDescent="0.25">
      <c r="A48" s="58">
        <v>43069.352824074071</v>
      </c>
      <c r="B48" s="56" t="s">
        <v>376</v>
      </c>
      <c r="C48" s="56" t="s">
        <v>617</v>
      </c>
      <c r="D48" s="56">
        <v>13</v>
      </c>
      <c r="E48" s="56">
        <v>8</v>
      </c>
      <c r="F48" s="56">
        <v>6960</v>
      </c>
      <c r="G48" s="56" t="s">
        <v>104</v>
      </c>
      <c r="H48" s="56" t="s">
        <v>105</v>
      </c>
      <c r="I48" s="56">
        <v>0</v>
      </c>
      <c r="J48" s="56">
        <v>59.2</v>
      </c>
      <c r="K48" s="56">
        <v>255.108</v>
      </c>
      <c r="L48" s="56">
        <v>6660.57</v>
      </c>
      <c r="M48" s="56">
        <v>785.77200000000005</v>
      </c>
      <c r="N48" s="56">
        <v>0</v>
      </c>
      <c r="O48" s="56">
        <v>0</v>
      </c>
      <c r="P48" s="56">
        <v>0</v>
      </c>
      <c r="Q48" s="56">
        <v>0</v>
      </c>
      <c r="R48" s="56">
        <v>2033.7</v>
      </c>
      <c r="S48" s="56">
        <v>5575.23</v>
      </c>
      <c r="T48" s="56">
        <v>12062</v>
      </c>
      <c r="U48" s="56">
        <v>433.91399999999999</v>
      </c>
      <c r="V48" s="56">
        <v>27806.3</v>
      </c>
      <c r="W48" s="56">
        <v>289.678</v>
      </c>
      <c r="X48" s="56">
        <v>0</v>
      </c>
      <c r="Y48" s="56">
        <v>0</v>
      </c>
      <c r="Z48" s="56">
        <v>0</v>
      </c>
      <c r="AA48" s="56">
        <v>600.59500000000003</v>
      </c>
      <c r="AB48" s="56">
        <v>0</v>
      </c>
      <c r="AC48" s="56">
        <v>287.95400000000001</v>
      </c>
      <c r="AD48" s="56">
        <v>0</v>
      </c>
      <c r="AE48" s="56">
        <v>0</v>
      </c>
      <c r="AF48" s="56">
        <v>1178.23</v>
      </c>
      <c r="AG48" s="56">
        <v>0</v>
      </c>
      <c r="AH48" s="56">
        <v>0</v>
      </c>
      <c r="AI48" s="56">
        <v>0</v>
      </c>
      <c r="AJ48" s="56">
        <v>0</v>
      </c>
      <c r="AK48" s="56">
        <v>0</v>
      </c>
      <c r="AL48" s="56">
        <v>0</v>
      </c>
      <c r="AM48" s="56">
        <v>0</v>
      </c>
      <c r="AN48" s="56">
        <v>0</v>
      </c>
      <c r="AO48" s="56">
        <v>0</v>
      </c>
      <c r="AP48" s="56">
        <v>0</v>
      </c>
      <c r="AQ48" s="56">
        <v>8.57</v>
      </c>
      <c r="AR48" s="56">
        <v>46.23</v>
      </c>
      <c r="AS48" s="56">
        <v>2.4700000000000002</v>
      </c>
      <c r="AT48" s="56">
        <v>0</v>
      </c>
      <c r="AU48" s="56">
        <v>14.5</v>
      </c>
      <c r="AV48" s="56">
        <v>0</v>
      </c>
      <c r="AW48" s="56">
        <v>0</v>
      </c>
      <c r="AX48" s="56">
        <v>6.67</v>
      </c>
      <c r="AY48" s="56">
        <v>24.96</v>
      </c>
      <c r="AZ48" s="56">
        <v>38.69</v>
      </c>
      <c r="BA48" s="56">
        <v>1.32</v>
      </c>
      <c r="BB48" s="56">
        <v>143.41</v>
      </c>
      <c r="BC48" s="56">
        <v>71.77</v>
      </c>
      <c r="BD48" s="56">
        <v>0</v>
      </c>
      <c r="BE48" s="56">
        <v>7.3479099999999997</v>
      </c>
      <c r="BF48" s="56">
        <v>8.9726299999999995E-2</v>
      </c>
      <c r="BG48" s="56">
        <v>0</v>
      </c>
      <c r="BH48" s="56">
        <v>0</v>
      </c>
      <c r="BI48" s="56">
        <v>0</v>
      </c>
      <c r="BJ48" s="56">
        <v>0</v>
      </c>
      <c r="BK48" s="56">
        <v>0.30136400000000002</v>
      </c>
      <c r="BL48" s="56">
        <v>0.75521700000000003</v>
      </c>
      <c r="BM48" s="56">
        <v>1.54311</v>
      </c>
      <c r="BN48" s="56">
        <v>3.8198599999999999E-2</v>
      </c>
      <c r="BO48" s="56">
        <v>10.0755</v>
      </c>
      <c r="BP48" s="56">
        <v>7.4376300000000004</v>
      </c>
      <c r="BQ48" s="56">
        <v>255.108</v>
      </c>
      <c r="BR48" s="56">
        <v>6660.57</v>
      </c>
      <c r="BS48" s="56">
        <v>785.77200000000005</v>
      </c>
      <c r="BT48" s="56">
        <v>0</v>
      </c>
      <c r="BU48" s="56">
        <v>0</v>
      </c>
      <c r="BV48" s="56">
        <v>2033.7</v>
      </c>
      <c r="BW48" s="56">
        <v>5575.23</v>
      </c>
      <c r="BX48" s="56">
        <v>12062</v>
      </c>
      <c r="BY48" s="56">
        <v>433.91399999999999</v>
      </c>
      <c r="BZ48" s="56">
        <v>27806.3</v>
      </c>
      <c r="CA48" s="56">
        <v>289.678</v>
      </c>
      <c r="CB48" s="56">
        <v>0</v>
      </c>
      <c r="CC48" s="56">
        <v>0</v>
      </c>
      <c r="CD48" s="56">
        <v>0</v>
      </c>
      <c r="CE48" s="56">
        <v>600.59500000000003</v>
      </c>
      <c r="CF48" s="56">
        <v>0</v>
      </c>
      <c r="CG48" s="56">
        <v>287.95400000000001</v>
      </c>
      <c r="CH48" s="56">
        <v>0</v>
      </c>
      <c r="CI48" s="56">
        <v>0</v>
      </c>
      <c r="CJ48" s="56">
        <v>1178.23</v>
      </c>
      <c r="CK48" s="56">
        <v>0</v>
      </c>
      <c r="CL48" s="56">
        <v>0</v>
      </c>
      <c r="CM48" s="56">
        <v>0</v>
      </c>
      <c r="CN48" s="56">
        <v>0</v>
      </c>
      <c r="CO48" s="56">
        <v>0</v>
      </c>
      <c r="CP48" s="56">
        <v>0</v>
      </c>
      <c r="CQ48" s="56">
        <v>0</v>
      </c>
      <c r="CR48" s="56">
        <v>0</v>
      </c>
      <c r="CS48" s="56">
        <v>0</v>
      </c>
      <c r="CT48" s="56">
        <v>0</v>
      </c>
      <c r="CU48" s="56">
        <v>8.57</v>
      </c>
      <c r="CV48" s="56">
        <v>46.23</v>
      </c>
      <c r="CW48" s="56">
        <v>2.4700000000000002</v>
      </c>
      <c r="CX48" s="56">
        <v>0</v>
      </c>
      <c r="CY48" s="56">
        <v>14.5</v>
      </c>
      <c r="CZ48" s="56">
        <v>6.67</v>
      </c>
      <c r="DA48" s="56">
        <v>24.96</v>
      </c>
      <c r="DB48" s="56">
        <v>38.69</v>
      </c>
      <c r="DC48" s="56">
        <v>1.32</v>
      </c>
      <c r="DD48" s="56">
        <v>143.41</v>
      </c>
      <c r="DE48" s="56">
        <v>71.77</v>
      </c>
      <c r="DF48" s="56">
        <v>0</v>
      </c>
      <c r="DG48" s="56">
        <v>7.3479099999999997</v>
      </c>
      <c r="DH48" s="56">
        <v>8.9726299999999995E-2</v>
      </c>
      <c r="DI48" s="56">
        <v>0</v>
      </c>
      <c r="DJ48" s="56">
        <v>0</v>
      </c>
      <c r="DK48" s="56">
        <v>0.30136400000000002</v>
      </c>
      <c r="DL48" s="56">
        <v>0.75521700000000003</v>
      </c>
      <c r="DM48" s="56">
        <v>1.54311</v>
      </c>
      <c r="DN48" s="56">
        <v>3.8198599999999999E-2</v>
      </c>
      <c r="DO48" s="56">
        <v>10.0755</v>
      </c>
      <c r="DP48" s="56">
        <v>7.4376300000000004</v>
      </c>
      <c r="DQ48" s="56" t="s">
        <v>925</v>
      </c>
      <c r="DR48" s="56" t="s">
        <v>875</v>
      </c>
      <c r="DS48" s="56" t="s">
        <v>22</v>
      </c>
      <c r="DT48" s="56">
        <v>0</v>
      </c>
      <c r="DU48" s="56">
        <v>0</v>
      </c>
      <c r="DV48" s="56">
        <v>0</v>
      </c>
      <c r="DW48" s="56">
        <v>0</v>
      </c>
      <c r="DX48" s="56"/>
      <c r="DY48" s="56"/>
      <c r="DZ48" s="56"/>
      <c r="EA48" s="56"/>
      <c r="EB48" s="56"/>
      <c r="EC48" s="56"/>
      <c r="ED48" s="56"/>
      <c r="EE48" s="56"/>
      <c r="EF48" s="56"/>
      <c r="EG48" s="56"/>
      <c r="EH48" s="56"/>
      <c r="EI48" s="56"/>
      <c r="EJ48" s="56"/>
      <c r="EK48" s="56"/>
      <c r="EL48" s="56"/>
      <c r="EM48" s="56"/>
      <c r="EN48" s="56">
        <v>255.108</v>
      </c>
      <c r="EO48" s="56">
        <v>6660.57</v>
      </c>
      <c r="EP48" s="56">
        <v>785.77200000000005</v>
      </c>
      <c r="EQ48" s="56">
        <v>0</v>
      </c>
      <c r="ER48" s="56">
        <v>0</v>
      </c>
      <c r="ES48" s="56">
        <v>0</v>
      </c>
      <c r="ET48" s="56">
        <v>0</v>
      </c>
      <c r="EU48" s="56">
        <v>2033.7</v>
      </c>
      <c r="EV48" s="56">
        <v>5575.23</v>
      </c>
      <c r="EW48" s="56">
        <v>12062</v>
      </c>
      <c r="EX48" s="56">
        <v>433.91399999999999</v>
      </c>
      <c r="EY48" s="56">
        <v>27806.3</v>
      </c>
      <c r="EZ48" s="56">
        <v>289.678</v>
      </c>
      <c r="FA48" s="56">
        <v>0</v>
      </c>
      <c r="FB48" s="56">
        <v>0</v>
      </c>
      <c r="FC48" s="56">
        <v>0</v>
      </c>
      <c r="FD48" s="56">
        <v>600.59500000000003</v>
      </c>
      <c r="FE48" s="56">
        <v>0</v>
      </c>
      <c r="FF48" s="56">
        <v>287.95400000000001</v>
      </c>
      <c r="FG48" s="56">
        <v>0</v>
      </c>
      <c r="FH48" s="56">
        <v>0</v>
      </c>
      <c r="FI48" s="56">
        <v>1178.23</v>
      </c>
      <c r="FJ48" s="56">
        <v>0</v>
      </c>
      <c r="FK48" s="56">
        <v>0</v>
      </c>
      <c r="FL48" s="56">
        <v>0</v>
      </c>
      <c r="FM48" s="56">
        <v>0</v>
      </c>
      <c r="FN48" s="56">
        <v>0</v>
      </c>
      <c r="FO48" s="56">
        <v>0</v>
      </c>
      <c r="FP48" s="56">
        <v>0</v>
      </c>
      <c r="FQ48" s="56">
        <v>0</v>
      </c>
      <c r="FR48" s="56">
        <v>0</v>
      </c>
      <c r="FS48" s="56">
        <v>0</v>
      </c>
      <c r="FT48" s="56">
        <v>8.57</v>
      </c>
      <c r="FU48" s="56">
        <v>46.23</v>
      </c>
      <c r="FV48" s="56">
        <v>2.4700000000000002</v>
      </c>
      <c r="FW48" s="56">
        <v>0</v>
      </c>
      <c r="FX48" s="56">
        <v>14.5</v>
      </c>
      <c r="FY48" s="56">
        <v>0</v>
      </c>
      <c r="FZ48" s="56">
        <v>0</v>
      </c>
      <c r="GA48" s="56">
        <v>6.67</v>
      </c>
      <c r="GB48" s="56">
        <v>24.96</v>
      </c>
      <c r="GC48" s="56">
        <v>38.69</v>
      </c>
      <c r="GD48" s="56">
        <v>1.32</v>
      </c>
      <c r="GE48" s="56">
        <v>143.41</v>
      </c>
      <c r="GF48" s="56">
        <v>0</v>
      </c>
      <c r="GG48" s="56">
        <v>7.3479099999999997</v>
      </c>
      <c r="GH48" s="56">
        <v>8.9726299999999995E-2</v>
      </c>
      <c r="GI48" s="56">
        <v>0</v>
      </c>
      <c r="GJ48" s="56">
        <v>0</v>
      </c>
      <c r="GK48" s="56">
        <v>0</v>
      </c>
      <c r="GL48" s="56">
        <v>0</v>
      </c>
      <c r="GM48" s="56">
        <v>0.30136400000000002</v>
      </c>
      <c r="GN48" s="56">
        <v>0.75521700000000003</v>
      </c>
      <c r="GO48" s="56">
        <v>1.54311</v>
      </c>
      <c r="GP48" s="56">
        <v>3.8198599999999999E-2</v>
      </c>
      <c r="GQ48" s="56">
        <v>10.0755</v>
      </c>
      <c r="GR48" s="56">
        <v>872.98199999999997</v>
      </c>
      <c r="GS48" s="56">
        <v>13363.1</v>
      </c>
      <c r="GT48" s="56">
        <v>785.77200000000005</v>
      </c>
      <c r="GU48" s="56">
        <v>0</v>
      </c>
      <c r="GV48" s="56">
        <v>0</v>
      </c>
      <c r="GW48" s="56">
        <v>5894.96</v>
      </c>
      <c r="GX48" s="56">
        <v>6547.68</v>
      </c>
      <c r="GY48" s="56">
        <v>10697.7</v>
      </c>
      <c r="GZ48" s="56">
        <v>540.49900000000002</v>
      </c>
      <c r="HA48" s="56">
        <v>38702.699999999997</v>
      </c>
      <c r="HB48" s="56">
        <v>726.60299999999995</v>
      </c>
      <c r="HC48" s="56">
        <v>0</v>
      </c>
      <c r="HD48" s="56">
        <v>0</v>
      </c>
      <c r="HE48" s="56">
        <v>0</v>
      </c>
      <c r="HF48" s="56">
        <v>1042.5</v>
      </c>
      <c r="HG48" s="56">
        <v>0</v>
      </c>
      <c r="HH48" s="56">
        <v>291.12400000000002</v>
      </c>
      <c r="HI48" s="56">
        <v>0</v>
      </c>
      <c r="HJ48" s="56">
        <v>0</v>
      </c>
      <c r="HK48" s="56">
        <v>2060.23</v>
      </c>
      <c r="HL48" s="56">
        <v>0</v>
      </c>
      <c r="HM48" s="56">
        <v>0</v>
      </c>
      <c r="HN48" s="56">
        <v>0</v>
      </c>
      <c r="HO48" s="56">
        <v>0</v>
      </c>
      <c r="HP48" s="56">
        <v>0</v>
      </c>
      <c r="HQ48" s="56">
        <v>0</v>
      </c>
      <c r="HR48" s="56">
        <v>0</v>
      </c>
      <c r="HS48" s="56">
        <v>0</v>
      </c>
      <c r="HT48" s="56">
        <v>0</v>
      </c>
      <c r="HU48" s="56">
        <v>0</v>
      </c>
      <c r="HV48" s="56">
        <v>22.02</v>
      </c>
      <c r="HW48" s="56">
        <v>83.46</v>
      </c>
      <c r="HX48" s="56">
        <v>2.4700000000000002</v>
      </c>
      <c r="HY48" s="56">
        <v>0</v>
      </c>
      <c r="HZ48" s="56">
        <v>25.18</v>
      </c>
      <c r="IA48" s="56">
        <v>19.649999999999999</v>
      </c>
      <c r="IB48" s="56">
        <v>27.62</v>
      </c>
      <c r="IC48" s="56">
        <v>34.590000000000003</v>
      </c>
      <c r="ID48" s="56">
        <v>1.54</v>
      </c>
      <c r="IE48" s="56">
        <v>216.53</v>
      </c>
      <c r="IF48" s="56">
        <v>0</v>
      </c>
      <c r="IG48" s="56">
        <v>11.891500000000001</v>
      </c>
      <c r="IH48" s="56">
        <v>8.9726299999999995E-2</v>
      </c>
      <c r="II48" s="56">
        <v>0</v>
      </c>
      <c r="IJ48" s="56">
        <v>0</v>
      </c>
      <c r="IK48" s="56">
        <v>0.92718</v>
      </c>
      <c r="IL48" s="56">
        <v>0.77117400000000003</v>
      </c>
      <c r="IM48" s="56">
        <v>1.42503</v>
      </c>
      <c r="IN48" s="56">
        <v>7.5326799999999999E-3</v>
      </c>
      <c r="IO48" s="56">
        <v>15.1121</v>
      </c>
      <c r="IP48" s="56">
        <v>59.2</v>
      </c>
      <c r="IQ48" s="56">
        <v>0</v>
      </c>
      <c r="IR48" s="56">
        <v>59.2</v>
      </c>
      <c r="IS48" s="56">
        <v>0</v>
      </c>
      <c r="IT48" s="56">
        <v>0</v>
      </c>
      <c r="IU48" s="56">
        <v>49.41</v>
      </c>
      <c r="IV48" s="56">
        <v>22.36</v>
      </c>
      <c r="IW48" s="56">
        <v>49.41</v>
      </c>
      <c r="IX48" s="56">
        <v>22.36</v>
      </c>
      <c r="IY48" s="56">
        <v>49.41</v>
      </c>
      <c r="IZ48" s="56">
        <v>22.36</v>
      </c>
      <c r="JA48" s="56">
        <v>88.29</v>
      </c>
      <c r="JB48" s="56">
        <v>44.84</v>
      </c>
      <c r="JC48" s="56">
        <v>1</v>
      </c>
      <c r="JD48" s="56"/>
      <c r="JE48" s="56"/>
      <c r="JF48" s="56"/>
      <c r="JG48" s="56"/>
      <c r="JH48" s="56"/>
      <c r="JI48" s="56"/>
      <c r="JJ48" s="56"/>
      <c r="JK48" s="56"/>
      <c r="JL48" s="56"/>
      <c r="JM48" s="56"/>
      <c r="JN48" s="56"/>
      <c r="JO48" s="56"/>
    </row>
    <row r="49" spans="1:275" x14ac:dyDescent="0.25">
      <c r="A49" s="58">
        <v>43069.352453703701</v>
      </c>
      <c r="B49" s="56" t="s">
        <v>377</v>
      </c>
      <c r="C49" s="56" t="s">
        <v>618</v>
      </c>
      <c r="D49" s="56">
        <v>14</v>
      </c>
      <c r="E49" s="56">
        <v>8</v>
      </c>
      <c r="F49" s="56">
        <v>6960</v>
      </c>
      <c r="G49" s="56" t="s">
        <v>104</v>
      </c>
      <c r="H49" s="56" t="s">
        <v>105</v>
      </c>
      <c r="I49" s="56">
        <v>0</v>
      </c>
      <c r="J49" s="56">
        <v>58.6</v>
      </c>
      <c r="K49" s="56">
        <v>286.65800000000002</v>
      </c>
      <c r="L49" s="56">
        <v>5716.76</v>
      </c>
      <c r="M49" s="56">
        <v>785.77200000000005</v>
      </c>
      <c r="N49" s="56">
        <v>0</v>
      </c>
      <c r="O49" s="56">
        <v>0</v>
      </c>
      <c r="P49" s="56">
        <v>0</v>
      </c>
      <c r="Q49" s="56">
        <v>0</v>
      </c>
      <c r="R49" s="56">
        <v>2033.7</v>
      </c>
      <c r="S49" s="56">
        <v>5544.26</v>
      </c>
      <c r="T49" s="56">
        <v>12062</v>
      </c>
      <c r="U49" s="56">
        <v>433.91399999999999</v>
      </c>
      <c r="V49" s="56">
        <v>26863</v>
      </c>
      <c r="W49" s="56">
        <v>325.851</v>
      </c>
      <c r="X49" s="56">
        <v>0</v>
      </c>
      <c r="Y49" s="56">
        <v>0</v>
      </c>
      <c r="Z49" s="56">
        <v>0</v>
      </c>
      <c r="AA49" s="56">
        <v>619.43299999999999</v>
      </c>
      <c r="AB49" s="56">
        <v>0</v>
      </c>
      <c r="AC49" s="56">
        <v>287.95400000000001</v>
      </c>
      <c r="AD49" s="56">
        <v>0</v>
      </c>
      <c r="AE49" s="56">
        <v>0</v>
      </c>
      <c r="AF49" s="56">
        <v>1233.24</v>
      </c>
      <c r="AG49" s="56">
        <v>0</v>
      </c>
      <c r="AH49" s="56">
        <v>0</v>
      </c>
      <c r="AI49" s="56">
        <v>0</v>
      </c>
      <c r="AJ49" s="56">
        <v>0</v>
      </c>
      <c r="AK49" s="56">
        <v>0</v>
      </c>
      <c r="AL49" s="56">
        <v>0</v>
      </c>
      <c r="AM49" s="56">
        <v>0</v>
      </c>
      <c r="AN49" s="56">
        <v>0</v>
      </c>
      <c r="AO49" s="56">
        <v>0</v>
      </c>
      <c r="AP49" s="56">
        <v>0</v>
      </c>
      <c r="AQ49" s="56">
        <v>9.61</v>
      </c>
      <c r="AR49" s="56">
        <v>39.46</v>
      </c>
      <c r="AS49" s="56">
        <v>2.37</v>
      </c>
      <c r="AT49" s="56">
        <v>0</v>
      </c>
      <c r="AU49" s="56">
        <v>15.06</v>
      </c>
      <c r="AV49" s="56">
        <v>0</v>
      </c>
      <c r="AW49" s="56">
        <v>0</v>
      </c>
      <c r="AX49" s="56">
        <v>6.38</v>
      </c>
      <c r="AY49" s="56">
        <v>24.14</v>
      </c>
      <c r="AZ49" s="56">
        <v>37.020000000000003</v>
      </c>
      <c r="BA49" s="56">
        <v>1.26</v>
      </c>
      <c r="BB49" s="56">
        <v>135.30000000000001</v>
      </c>
      <c r="BC49" s="56">
        <v>66.5</v>
      </c>
      <c r="BD49" s="56">
        <v>0</v>
      </c>
      <c r="BE49" s="56">
        <v>6.74953</v>
      </c>
      <c r="BF49" s="56">
        <v>8.9726299999999995E-2</v>
      </c>
      <c r="BG49" s="56">
        <v>0</v>
      </c>
      <c r="BH49" s="56">
        <v>0</v>
      </c>
      <c r="BI49" s="56">
        <v>0</v>
      </c>
      <c r="BJ49" s="56">
        <v>0</v>
      </c>
      <c r="BK49" s="56">
        <v>0.30136400000000002</v>
      </c>
      <c r="BL49" s="56">
        <v>0.75533600000000001</v>
      </c>
      <c r="BM49" s="56">
        <v>1.54311</v>
      </c>
      <c r="BN49" s="56">
        <v>3.8198599999999999E-2</v>
      </c>
      <c r="BO49" s="56">
        <v>9.4772700000000007</v>
      </c>
      <c r="BP49" s="56">
        <v>6.8392600000000003</v>
      </c>
      <c r="BQ49" s="56">
        <v>286.65800000000002</v>
      </c>
      <c r="BR49" s="56">
        <v>5716.76</v>
      </c>
      <c r="BS49" s="56">
        <v>785.77200000000005</v>
      </c>
      <c r="BT49" s="56">
        <v>0</v>
      </c>
      <c r="BU49" s="56">
        <v>0</v>
      </c>
      <c r="BV49" s="56">
        <v>2033.7</v>
      </c>
      <c r="BW49" s="56">
        <v>5544.26</v>
      </c>
      <c r="BX49" s="56">
        <v>12062</v>
      </c>
      <c r="BY49" s="56">
        <v>433.91399999999999</v>
      </c>
      <c r="BZ49" s="56">
        <v>26863</v>
      </c>
      <c r="CA49" s="56">
        <v>325.851</v>
      </c>
      <c r="CB49" s="56">
        <v>0</v>
      </c>
      <c r="CC49" s="56">
        <v>0</v>
      </c>
      <c r="CD49" s="56">
        <v>0</v>
      </c>
      <c r="CE49" s="56">
        <v>619.43299999999999</v>
      </c>
      <c r="CF49" s="56">
        <v>0</v>
      </c>
      <c r="CG49" s="56">
        <v>287.95400000000001</v>
      </c>
      <c r="CH49" s="56">
        <v>0</v>
      </c>
      <c r="CI49" s="56">
        <v>0</v>
      </c>
      <c r="CJ49" s="56">
        <v>1233.24</v>
      </c>
      <c r="CK49" s="56">
        <v>0</v>
      </c>
      <c r="CL49" s="56">
        <v>0</v>
      </c>
      <c r="CM49" s="56">
        <v>0</v>
      </c>
      <c r="CN49" s="56">
        <v>0</v>
      </c>
      <c r="CO49" s="56">
        <v>0</v>
      </c>
      <c r="CP49" s="56">
        <v>0</v>
      </c>
      <c r="CQ49" s="56">
        <v>0</v>
      </c>
      <c r="CR49" s="56">
        <v>0</v>
      </c>
      <c r="CS49" s="56">
        <v>0</v>
      </c>
      <c r="CT49" s="56">
        <v>0</v>
      </c>
      <c r="CU49" s="56">
        <v>9.61</v>
      </c>
      <c r="CV49" s="56">
        <v>39.46</v>
      </c>
      <c r="CW49" s="56">
        <v>2.37</v>
      </c>
      <c r="CX49" s="56">
        <v>0</v>
      </c>
      <c r="CY49" s="56">
        <v>15.06</v>
      </c>
      <c r="CZ49" s="56">
        <v>6.38</v>
      </c>
      <c r="DA49" s="56">
        <v>24.14</v>
      </c>
      <c r="DB49" s="56">
        <v>37.020000000000003</v>
      </c>
      <c r="DC49" s="56">
        <v>1.26</v>
      </c>
      <c r="DD49" s="56">
        <v>135.30000000000001</v>
      </c>
      <c r="DE49" s="56">
        <v>66.5</v>
      </c>
      <c r="DF49" s="56">
        <v>0</v>
      </c>
      <c r="DG49" s="56">
        <v>6.74953</v>
      </c>
      <c r="DH49" s="56">
        <v>8.9726299999999995E-2</v>
      </c>
      <c r="DI49" s="56">
        <v>0</v>
      </c>
      <c r="DJ49" s="56">
        <v>0</v>
      </c>
      <c r="DK49" s="56">
        <v>0.30136400000000002</v>
      </c>
      <c r="DL49" s="56">
        <v>0.75533600000000001</v>
      </c>
      <c r="DM49" s="56">
        <v>1.54311</v>
      </c>
      <c r="DN49" s="56">
        <v>3.8198599999999999E-2</v>
      </c>
      <c r="DO49" s="56">
        <v>9.4772700000000007</v>
      </c>
      <c r="DP49" s="56">
        <v>6.8392600000000003</v>
      </c>
      <c r="DQ49" s="56" t="s">
        <v>925</v>
      </c>
      <c r="DR49" s="56" t="s">
        <v>875</v>
      </c>
      <c r="DS49" s="56" t="s">
        <v>22</v>
      </c>
      <c r="DT49" s="56">
        <v>0</v>
      </c>
      <c r="DU49" s="56">
        <v>0</v>
      </c>
      <c r="DV49" s="56">
        <v>0</v>
      </c>
      <c r="DW49" s="56">
        <v>0</v>
      </c>
      <c r="DX49" s="56"/>
      <c r="DY49" s="56"/>
      <c r="DZ49" s="56"/>
      <c r="EA49" s="56"/>
      <c r="EB49" s="56"/>
      <c r="EC49" s="56"/>
      <c r="ED49" s="56"/>
      <c r="EE49" s="56"/>
      <c r="EF49" s="56"/>
      <c r="EG49" s="56"/>
      <c r="EH49" s="56"/>
      <c r="EI49" s="56"/>
      <c r="EJ49" s="56"/>
      <c r="EK49" s="56"/>
      <c r="EL49" s="56"/>
      <c r="EM49" s="56"/>
      <c r="EN49" s="56">
        <v>286.65800000000002</v>
      </c>
      <c r="EO49" s="56">
        <v>5716.76</v>
      </c>
      <c r="EP49" s="56">
        <v>785.77200000000005</v>
      </c>
      <c r="EQ49" s="56">
        <v>0</v>
      </c>
      <c r="ER49" s="56">
        <v>0</v>
      </c>
      <c r="ES49" s="56">
        <v>0</v>
      </c>
      <c r="ET49" s="56">
        <v>0</v>
      </c>
      <c r="EU49" s="56">
        <v>2033.7</v>
      </c>
      <c r="EV49" s="56">
        <v>5544.26</v>
      </c>
      <c r="EW49" s="56">
        <v>12062</v>
      </c>
      <c r="EX49" s="56">
        <v>433.91399999999999</v>
      </c>
      <c r="EY49" s="56">
        <v>26863</v>
      </c>
      <c r="EZ49" s="56">
        <v>325.851</v>
      </c>
      <c r="FA49" s="56">
        <v>0</v>
      </c>
      <c r="FB49" s="56">
        <v>0</v>
      </c>
      <c r="FC49" s="56">
        <v>0</v>
      </c>
      <c r="FD49" s="56">
        <v>619.43299999999999</v>
      </c>
      <c r="FE49" s="56">
        <v>0</v>
      </c>
      <c r="FF49" s="56">
        <v>287.95400000000001</v>
      </c>
      <c r="FG49" s="56">
        <v>0</v>
      </c>
      <c r="FH49" s="56">
        <v>0</v>
      </c>
      <c r="FI49" s="56">
        <v>1233.24</v>
      </c>
      <c r="FJ49" s="56">
        <v>0</v>
      </c>
      <c r="FK49" s="56">
        <v>0</v>
      </c>
      <c r="FL49" s="56">
        <v>0</v>
      </c>
      <c r="FM49" s="56">
        <v>0</v>
      </c>
      <c r="FN49" s="56">
        <v>0</v>
      </c>
      <c r="FO49" s="56">
        <v>0</v>
      </c>
      <c r="FP49" s="56">
        <v>0</v>
      </c>
      <c r="FQ49" s="56">
        <v>0</v>
      </c>
      <c r="FR49" s="56">
        <v>0</v>
      </c>
      <c r="FS49" s="56">
        <v>0</v>
      </c>
      <c r="FT49" s="56">
        <v>9.61</v>
      </c>
      <c r="FU49" s="56">
        <v>39.46</v>
      </c>
      <c r="FV49" s="56">
        <v>2.37</v>
      </c>
      <c r="FW49" s="56">
        <v>0</v>
      </c>
      <c r="FX49" s="56">
        <v>15.06</v>
      </c>
      <c r="FY49" s="56">
        <v>0</v>
      </c>
      <c r="FZ49" s="56">
        <v>0</v>
      </c>
      <c r="GA49" s="56">
        <v>6.38</v>
      </c>
      <c r="GB49" s="56">
        <v>24.14</v>
      </c>
      <c r="GC49" s="56">
        <v>37.020000000000003</v>
      </c>
      <c r="GD49" s="56">
        <v>1.26</v>
      </c>
      <c r="GE49" s="56">
        <v>135.30000000000001</v>
      </c>
      <c r="GF49" s="56">
        <v>0</v>
      </c>
      <c r="GG49" s="56">
        <v>6.74953</v>
      </c>
      <c r="GH49" s="56">
        <v>8.9726299999999995E-2</v>
      </c>
      <c r="GI49" s="56">
        <v>0</v>
      </c>
      <c r="GJ49" s="56">
        <v>0</v>
      </c>
      <c r="GK49" s="56">
        <v>0</v>
      </c>
      <c r="GL49" s="56">
        <v>0</v>
      </c>
      <c r="GM49" s="56">
        <v>0.30136400000000002</v>
      </c>
      <c r="GN49" s="56">
        <v>0.75533600000000001</v>
      </c>
      <c r="GO49" s="56">
        <v>1.54311</v>
      </c>
      <c r="GP49" s="56">
        <v>3.8198599999999999E-2</v>
      </c>
      <c r="GQ49" s="56">
        <v>9.4772700000000007</v>
      </c>
      <c r="GR49" s="56">
        <v>966.03499999999997</v>
      </c>
      <c r="GS49" s="56">
        <v>11659.6</v>
      </c>
      <c r="GT49" s="56">
        <v>785.77200000000005</v>
      </c>
      <c r="GU49" s="56">
        <v>0</v>
      </c>
      <c r="GV49" s="56">
        <v>0</v>
      </c>
      <c r="GW49" s="56">
        <v>5894.96</v>
      </c>
      <c r="GX49" s="56">
        <v>6547.68</v>
      </c>
      <c r="GY49" s="56">
        <v>10697.7</v>
      </c>
      <c r="GZ49" s="56">
        <v>540.49900000000002</v>
      </c>
      <c r="HA49" s="56">
        <v>37092.300000000003</v>
      </c>
      <c r="HB49" s="56">
        <v>804.92200000000003</v>
      </c>
      <c r="HC49" s="56">
        <v>0</v>
      </c>
      <c r="HD49" s="56">
        <v>0</v>
      </c>
      <c r="HE49" s="56">
        <v>0</v>
      </c>
      <c r="HF49" s="56">
        <v>1061.3499999999999</v>
      </c>
      <c r="HG49" s="56">
        <v>0</v>
      </c>
      <c r="HH49" s="56">
        <v>291.12400000000002</v>
      </c>
      <c r="HI49" s="56">
        <v>0</v>
      </c>
      <c r="HJ49" s="56">
        <v>0</v>
      </c>
      <c r="HK49" s="56">
        <v>2157.4</v>
      </c>
      <c r="HL49" s="56">
        <v>0</v>
      </c>
      <c r="HM49" s="56">
        <v>0</v>
      </c>
      <c r="HN49" s="56">
        <v>0</v>
      </c>
      <c r="HO49" s="56">
        <v>0</v>
      </c>
      <c r="HP49" s="56">
        <v>0</v>
      </c>
      <c r="HQ49" s="56">
        <v>0</v>
      </c>
      <c r="HR49" s="56">
        <v>0</v>
      </c>
      <c r="HS49" s="56">
        <v>0</v>
      </c>
      <c r="HT49" s="56">
        <v>0</v>
      </c>
      <c r="HU49" s="56">
        <v>0</v>
      </c>
      <c r="HV49" s="56">
        <v>24.3</v>
      </c>
      <c r="HW49" s="56">
        <v>73.62</v>
      </c>
      <c r="HX49" s="56">
        <v>2.37</v>
      </c>
      <c r="HY49" s="56">
        <v>0</v>
      </c>
      <c r="HZ49" s="56">
        <v>25.8</v>
      </c>
      <c r="IA49" s="56">
        <v>18.829999999999998</v>
      </c>
      <c r="IB49" s="56">
        <v>26.77</v>
      </c>
      <c r="IC49" s="56">
        <v>33.130000000000003</v>
      </c>
      <c r="ID49" s="56">
        <v>1.49</v>
      </c>
      <c r="IE49" s="56">
        <v>206.31</v>
      </c>
      <c r="IF49" s="56">
        <v>0</v>
      </c>
      <c r="IG49" s="56">
        <v>10.969099999999999</v>
      </c>
      <c r="IH49" s="56">
        <v>8.9726299999999995E-2</v>
      </c>
      <c r="II49" s="56">
        <v>0</v>
      </c>
      <c r="IJ49" s="56">
        <v>0</v>
      </c>
      <c r="IK49" s="56">
        <v>0.92718</v>
      </c>
      <c r="IL49" s="56">
        <v>0.77117400000000003</v>
      </c>
      <c r="IM49" s="56">
        <v>1.42503</v>
      </c>
      <c r="IN49" s="56">
        <v>7.5326799999999999E-3</v>
      </c>
      <c r="IO49" s="56">
        <v>14.1897</v>
      </c>
      <c r="IP49" s="56">
        <v>58.6</v>
      </c>
      <c r="IQ49" s="56">
        <v>0</v>
      </c>
      <c r="IR49" s="56">
        <v>58.6</v>
      </c>
      <c r="IS49" s="56">
        <v>0</v>
      </c>
      <c r="IT49" s="56">
        <v>0</v>
      </c>
      <c r="IU49" s="56">
        <v>42.57</v>
      </c>
      <c r="IV49" s="56">
        <v>23.93</v>
      </c>
      <c r="IW49" s="56">
        <v>42.57</v>
      </c>
      <c r="IX49" s="56">
        <v>23.93</v>
      </c>
      <c r="IY49" s="56">
        <v>42.57</v>
      </c>
      <c r="IZ49" s="56">
        <v>23.93</v>
      </c>
      <c r="JA49" s="56">
        <v>78.42</v>
      </c>
      <c r="JB49" s="56">
        <v>47.67</v>
      </c>
      <c r="JC49" s="56">
        <v>1</v>
      </c>
      <c r="JD49" s="56"/>
      <c r="JE49" s="56"/>
      <c r="JF49" s="56"/>
      <c r="JG49" s="56"/>
      <c r="JH49" s="56"/>
      <c r="JI49" s="56"/>
      <c r="JJ49" s="56"/>
      <c r="JK49" s="56"/>
      <c r="JL49" s="56"/>
      <c r="JM49" s="56"/>
      <c r="JN49" s="56"/>
      <c r="JO49" s="56"/>
    </row>
    <row r="50" spans="1:275" x14ac:dyDescent="0.25">
      <c r="A50" s="58">
        <v>43069.352534722224</v>
      </c>
      <c r="B50" s="56" t="s">
        <v>378</v>
      </c>
      <c r="C50" s="56" t="s">
        <v>619</v>
      </c>
      <c r="D50" s="56">
        <v>15</v>
      </c>
      <c r="E50" s="56">
        <v>8</v>
      </c>
      <c r="F50" s="56">
        <v>6960</v>
      </c>
      <c r="G50" s="56" t="s">
        <v>104</v>
      </c>
      <c r="H50" s="56" t="s">
        <v>105</v>
      </c>
      <c r="I50" s="56">
        <v>0</v>
      </c>
      <c r="J50" s="56">
        <v>62.9</v>
      </c>
      <c r="K50" s="56">
        <v>2.55314</v>
      </c>
      <c r="L50" s="56">
        <v>17045.5</v>
      </c>
      <c r="M50" s="56">
        <v>785.77200000000005</v>
      </c>
      <c r="N50" s="56">
        <v>0</v>
      </c>
      <c r="O50" s="56">
        <v>0</v>
      </c>
      <c r="P50" s="56">
        <v>0</v>
      </c>
      <c r="Q50" s="56">
        <v>0</v>
      </c>
      <c r="R50" s="56">
        <v>2033.7</v>
      </c>
      <c r="S50" s="56">
        <v>5782.61</v>
      </c>
      <c r="T50" s="56">
        <v>12062</v>
      </c>
      <c r="U50" s="56">
        <v>433.91399999999999</v>
      </c>
      <c r="V50" s="56">
        <v>38146</v>
      </c>
      <c r="W50" s="56">
        <v>2.8993099999999998</v>
      </c>
      <c r="X50" s="56">
        <v>0</v>
      </c>
      <c r="Y50" s="56">
        <v>0</v>
      </c>
      <c r="Z50" s="56">
        <v>0</v>
      </c>
      <c r="AA50" s="56">
        <v>449.84300000000002</v>
      </c>
      <c r="AB50" s="56">
        <v>0</v>
      </c>
      <c r="AC50" s="56">
        <v>287.95400000000001</v>
      </c>
      <c r="AD50" s="56">
        <v>0</v>
      </c>
      <c r="AE50" s="56">
        <v>0</v>
      </c>
      <c r="AF50" s="56">
        <v>740.697</v>
      </c>
      <c r="AG50" s="56">
        <v>0</v>
      </c>
      <c r="AH50" s="56">
        <v>0</v>
      </c>
      <c r="AI50" s="56">
        <v>0</v>
      </c>
      <c r="AJ50" s="56">
        <v>0</v>
      </c>
      <c r="AK50" s="56">
        <v>0</v>
      </c>
      <c r="AL50" s="56">
        <v>0</v>
      </c>
      <c r="AM50" s="56">
        <v>0</v>
      </c>
      <c r="AN50" s="56">
        <v>0</v>
      </c>
      <c r="AO50" s="56">
        <v>0</v>
      </c>
      <c r="AP50" s="56">
        <v>0</v>
      </c>
      <c r="AQ50" s="56">
        <v>0.09</v>
      </c>
      <c r="AR50" s="56">
        <v>88.55</v>
      </c>
      <c r="AS50" s="56">
        <v>2.37</v>
      </c>
      <c r="AT50" s="56">
        <v>0</v>
      </c>
      <c r="AU50" s="56">
        <v>11.01</v>
      </c>
      <c r="AV50" s="56">
        <v>0</v>
      </c>
      <c r="AW50" s="56">
        <v>0</v>
      </c>
      <c r="AX50" s="56">
        <v>6.42</v>
      </c>
      <c r="AY50" s="56">
        <v>24.78</v>
      </c>
      <c r="AZ50" s="56">
        <v>37.11</v>
      </c>
      <c r="BA50" s="56">
        <v>1.27</v>
      </c>
      <c r="BB50" s="56">
        <v>171.6</v>
      </c>
      <c r="BC50" s="56">
        <v>102.02</v>
      </c>
      <c r="BD50" s="56">
        <v>0</v>
      </c>
      <c r="BE50" s="56">
        <v>11.8078</v>
      </c>
      <c r="BF50" s="56">
        <v>8.9726299999999995E-2</v>
      </c>
      <c r="BG50" s="56">
        <v>0</v>
      </c>
      <c r="BH50" s="56">
        <v>0</v>
      </c>
      <c r="BI50" s="56">
        <v>0</v>
      </c>
      <c r="BJ50" s="56">
        <v>0</v>
      </c>
      <c r="BK50" s="56">
        <v>0.30136400000000002</v>
      </c>
      <c r="BL50" s="56">
        <v>0.75790500000000005</v>
      </c>
      <c r="BM50" s="56">
        <v>1.54311</v>
      </c>
      <c r="BN50" s="56">
        <v>3.8198599999999999E-2</v>
      </c>
      <c r="BO50" s="56">
        <v>14.5381</v>
      </c>
      <c r="BP50" s="56">
        <v>11.897500000000001</v>
      </c>
      <c r="BQ50" s="56">
        <v>2.55314</v>
      </c>
      <c r="BR50" s="56">
        <v>17045.5</v>
      </c>
      <c r="BS50" s="56">
        <v>785.77200000000005</v>
      </c>
      <c r="BT50" s="56">
        <v>0</v>
      </c>
      <c r="BU50" s="56">
        <v>0</v>
      </c>
      <c r="BV50" s="56">
        <v>2033.7</v>
      </c>
      <c r="BW50" s="56">
        <v>5782.61</v>
      </c>
      <c r="BX50" s="56">
        <v>12062</v>
      </c>
      <c r="BY50" s="56">
        <v>433.91399999999999</v>
      </c>
      <c r="BZ50" s="56">
        <v>38146</v>
      </c>
      <c r="CA50" s="56">
        <v>2.8993099999999998</v>
      </c>
      <c r="CB50" s="56">
        <v>0</v>
      </c>
      <c r="CC50" s="56">
        <v>0</v>
      </c>
      <c r="CD50" s="56">
        <v>0</v>
      </c>
      <c r="CE50" s="56">
        <v>449.84300000000002</v>
      </c>
      <c r="CF50" s="56">
        <v>0</v>
      </c>
      <c r="CG50" s="56">
        <v>287.95400000000001</v>
      </c>
      <c r="CH50" s="56">
        <v>0</v>
      </c>
      <c r="CI50" s="56">
        <v>0</v>
      </c>
      <c r="CJ50" s="56">
        <v>740.697</v>
      </c>
      <c r="CK50" s="56">
        <v>0</v>
      </c>
      <c r="CL50" s="56">
        <v>0</v>
      </c>
      <c r="CM50" s="56">
        <v>0</v>
      </c>
      <c r="CN50" s="56">
        <v>0</v>
      </c>
      <c r="CO50" s="56">
        <v>0</v>
      </c>
      <c r="CP50" s="56">
        <v>0</v>
      </c>
      <c r="CQ50" s="56">
        <v>0</v>
      </c>
      <c r="CR50" s="56">
        <v>0</v>
      </c>
      <c r="CS50" s="56">
        <v>0</v>
      </c>
      <c r="CT50" s="56">
        <v>0</v>
      </c>
      <c r="CU50" s="56">
        <v>0.09</v>
      </c>
      <c r="CV50" s="56">
        <v>88.55</v>
      </c>
      <c r="CW50" s="56">
        <v>2.37</v>
      </c>
      <c r="CX50" s="56">
        <v>0</v>
      </c>
      <c r="CY50" s="56">
        <v>11.01</v>
      </c>
      <c r="CZ50" s="56">
        <v>6.42</v>
      </c>
      <c r="DA50" s="56">
        <v>24.78</v>
      </c>
      <c r="DB50" s="56">
        <v>37.11</v>
      </c>
      <c r="DC50" s="56">
        <v>1.27</v>
      </c>
      <c r="DD50" s="56">
        <v>171.6</v>
      </c>
      <c r="DE50" s="56">
        <v>102.02</v>
      </c>
      <c r="DF50" s="56">
        <v>0</v>
      </c>
      <c r="DG50" s="56">
        <v>11.8078</v>
      </c>
      <c r="DH50" s="56">
        <v>8.9726299999999995E-2</v>
      </c>
      <c r="DI50" s="56">
        <v>0</v>
      </c>
      <c r="DJ50" s="56">
        <v>0</v>
      </c>
      <c r="DK50" s="56">
        <v>0.30136400000000002</v>
      </c>
      <c r="DL50" s="56">
        <v>0.75790500000000005</v>
      </c>
      <c r="DM50" s="56">
        <v>1.54311</v>
      </c>
      <c r="DN50" s="56">
        <v>3.8198599999999999E-2</v>
      </c>
      <c r="DO50" s="56">
        <v>14.5381</v>
      </c>
      <c r="DP50" s="56">
        <v>11.897500000000001</v>
      </c>
      <c r="DQ50" s="56" t="s">
        <v>925</v>
      </c>
      <c r="DR50" s="56" t="s">
        <v>875</v>
      </c>
      <c r="DS50" s="56" t="s">
        <v>22</v>
      </c>
      <c r="DT50" s="56">
        <v>0</v>
      </c>
      <c r="DU50" s="56">
        <v>0</v>
      </c>
      <c r="DV50" s="56">
        <v>0</v>
      </c>
      <c r="DW50" s="56">
        <v>0</v>
      </c>
      <c r="DX50" s="56"/>
      <c r="DY50" s="56"/>
      <c r="DZ50" s="56"/>
      <c r="EA50" s="56"/>
      <c r="EB50" s="56"/>
      <c r="EC50" s="56"/>
      <c r="ED50" s="56"/>
      <c r="EE50" s="56"/>
      <c r="EF50" s="56"/>
      <c r="EG50" s="56"/>
      <c r="EH50" s="56"/>
      <c r="EI50" s="56"/>
      <c r="EJ50" s="56"/>
      <c r="EK50" s="56"/>
      <c r="EL50" s="56"/>
      <c r="EM50" s="56"/>
      <c r="EN50" s="56">
        <v>2.55314</v>
      </c>
      <c r="EO50" s="56">
        <v>17045.5</v>
      </c>
      <c r="EP50" s="56">
        <v>785.77200000000005</v>
      </c>
      <c r="EQ50" s="56">
        <v>0</v>
      </c>
      <c r="ER50" s="56">
        <v>0</v>
      </c>
      <c r="ES50" s="56">
        <v>0</v>
      </c>
      <c r="ET50" s="56">
        <v>0</v>
      </c>
      <c r="EU50" s="56">
        <v>2033.7</v>
      </c>
      <c r="EV50" s="56">
        <v>5782.61</v>
      </c>
      <c r="EW50" s="56">
        <v>12062</v>
      </c>
      <c r="EX50" s="56">
        <v>433.91399999999999</v>
      </c>
      <c r="EY50" s="56">
        <v>38146</v>
      </c>
      <c r="EZ50" s="56">
        <v>2.8993099999999998</v>
      </c>
      <c r="FA50" s="56">
        <v>0</v>
      </c>
      <c r="FB50" s="56">
        <v>0</v>
      </c>
      <c r="FC50" s="56">
        <v>0</v>
      </c>
      <c r="FD50" s="56">
        <v>449.84300000000002</v>
      </c>
      <c r="FE50" s="56">
        <v>0</v>
      </c>
      <c r="FF50" s="56">
        <v>287.95400000000001</v>
      </c>
      <c r="FG50" s="56">
        <v>0</v>
      </c>
      <c r="FH50" s="56">
        <v>0</v>
      </c>
      <c r="FI50" s="56">
        <v>740.697</v>
      </c>
      <c r="FJ50" s="56">
        <v>0</v>
      </c>
      <c r="FK50" s="56">
        <v>0</v>
      </c>
      <c r="FL50" s="56">
        <v>0</v>
      </c>
      <c r="FM50" s="56">
        <v>0</v>
      </c>
      <c r="FN50" s="56">
        <v>0</v>
      </c>
      <c r="FO50" s="56">
        <v>0</v>
      </c>
      <c r="FP50" s="56">
        <v>0</v>
      </c>
      <c r="FQ50" s="56">
        <v>0</v>
      </c>
      <c r="FR50" s="56">
        <v>0</v>
      </c>
      <c r="FS50" s="56">
        <v>0</v>
      </c>
      <c r="FT50" s="56">
        <v>0.09</v>
      </c>
      <c r="FU50" s="56">
        <v>88.55</v>
      </c>
      <c r="FV50" s="56">
        <v>2.37</v>
      </c>
      <c r="FW50" s="56">
        <v>0</v>
      </c>
      <c r="FX50" s="56">
        <v>11.01</v>
      </c>
      <c r="FY50" s="56">
        <v>0</v>
      </c>
      <c r="FZ50" s="56">
        <v>0</v>
      </c>
      <c r="GA50" s="56">
        <v>6.42</v>
      </c>
      <c r="GB50" s="56">
        <v>24.78</v>
      </c>
      <c r="GC50" s="56">
        <v>37.11</v>
      </c>
      <c r="GD50" s="56">
        <v>1.27</v>
      </c>
      <c r="GE50" s="56">
        <v>171.6</v>
      </c>
      <c r="GF50" s="56">
        <v>0</v>
      </c>
      <c r="GG50" s="56">
        <v>11.8078</v>
      </c>
      <c r="GH50" s="56">
        <v>8.9726299999999995E-2</v>
      </c>
      <c r="GI50" s="56">
        <v>0</v>
      </c>
      <c r="GJ50" s="56">
        <v>0</v>
      </c>
      <c r="GK50" s="56">
        <v>0</v>
      </c>
      <c r="GL50" s="56">
        <v>0</v>
      </c>
      <c r="GM50" s="56">
        <v>0.30136400000000002</v>
      </c>
      <c r="GN50" s="56">
        <v>0.75790500000000005</v>
      </c>
      <c r="GO50" s="56">
        <v>1.54311</v>
      </c>
      <c r="GP50" s="56">
        <v>3.8198599999999999E-2</v>
      </c>
      <c r="GQ50" s="56">
        <v>14.5381</v>
      </c>
      <c r="GR50" s="56">
        <v>82.3279</v>
      </c>
      <c r="GS50" s="56">
        <v>32220.7</v>
      </c>
      <c r="GT50" s="56">
        <v>785.77200000000005</v>
      </c>
      <c r="GU50" s="56">
        <v>0</v>
      </c>
      <c r="GV50" s="56">
        <v>0</v>
      </c>
      <c r="GW50" s="56">
        <v>5894.96</v>
      </c>
      <c r="GX50" s="56">
        <v>6547.68</v>
      </c>
      <c r="GY50" s="56">
        <v>10697.7</v>
      </c>
      <c r="GZ50" s="56">
        <v>540.49900000000002</v>
      </c>
      <c r="HA50" s="56">
        <v>56769.7</v>
      </c>
      <c r="HB50" s="56">
        <v>68.528000000000006</v>
      </c>
      <c r="HC50" s="56">
        <v>0</v>
      </c>
      <c r="HD50" s="56">
        <v>0</v>
      </c>
      <c r="HE50" s="56">
        <v>0</v>
      </c>
      <c r="HF50" s="56">
        <v>886.69299999999998</v>
      </c>
      <c r="HG50" s="56">
        <v>0</v>
      </c>
      <c r="HH50" s="56">
        <v>291.12400000000002</v>
      </c>
      <c r="HI50" s="56">
        <v>0</v>
      </c>
      <c r="HJ50" s="56">
        <v>0</v>
      </c>
      <c r="HK50" s="56">
        <v>1246.3499999999999</v>
      </c>
      <c r="HL50" s="56">
        <v>0</v>
      </c>
      <c r="HM50" s="56">
        <v>0</v>
      </c>
      <c r="HN50" s="56">
        <v>0</v>
      </c>
      <c r="HO50" s="56">
        <v>0</v>
      </c>
      <c r="HP50" s="56">
        <v>0</v>
      </c>
      <c r="HQ50" s="56">
        <v>0</v>
      </c>
      <c r="HR50" s="56">
        <v>0</v>
      </c>
      <c r="HS50" s="56">
        <v>0</v>
      </c>
      <c r="HT50" s="56">
        <v>0</v>
      </c>
      <c r="HU50" s="56">
        <v>0</v>
      </c>
      <c r="HV50" s="56">
        <v>2.1</v>
      </c>
      <c r="HW50" s="56">
        <v>149.46</v>
      </c>
      <c r="HX50" s="56">
        <v>2.37</v>
      </c>
      <c r="HY50" s="56">
        <v>0</v>
      </c>
      <c r="HZ50" s="56">
        <v>21.71</v>
      </c>
      <c r="IA50" s="56">
        <v>18.93</v>
      </c>
      <c r="IB50" s="56">
        <v>26.8</v>
      </c>
      <c r="IC50" s="56">
        <v>33.18</v>
      </c>
      <c r="ID50" s="56">
        <v>1.51</v>
      </c>
      <c r="IE50" s="56">
        <v>256.06</v>
      </c>
      <c r="IF50" s="56">
        <v>0</v>
      </c>
      <c r="IG50" s="56">
        <v>16.495799999999999</v>
      </c>
      <c r="IH50" s="56">
        <v>8.9726299999999995E-2</v>
      </c>
      <c r="II50" s="56">
        <v>0</v>
      </c>
      <c r="IJ50" s="56">
        <v>0</v>
      </c>
      <c r="IK50" s="56">
        <v>0.92718</v>
      </c>
      <c r="IL50" s="56">
        <v>0.77117400000000003</v>
      </c>
      <c r="IM50" s="56">
        <v>1.42503</v>
      </c>
      <c r="IN50" s="56">
        <v>7.5326799999999999E-3</v>
      </c>
      <c r="IO50" s="56">
        <v>19.7164</v>
      </c>
      <c r="IP50" s="56">
        <v>62.9</v>
      </c>
      <c r="IQ50" s="56">
        <v>0</v>
      </c>
      <c r="IR50" s="56">
        <v>62.9</v>
      </c>
      <c r="IS50" s="56">
        <v>0</v>
      </c>
      <c r="IT50" s="56">
        <v>0</v>
      </c>
      <c r="IU50" s="56">
        <v>90.93</v>
      </c>
      <c r="IV50" s="56">
        <v>11.09</v>
      </c>
      <c r="IW50" s="56">
        <v>90.93</v>
      </c>
      <c r="IX50" s="56">
        <v>11.09</v>
      </c>
      <c r="IY50" s="56">
        <v>90.93</v>
      </c>
      <c r="IZ50" s="56">
        <v>11.09</v>
      </c>
      <c r="JA50" s="56">
        <v>152.04</v>
      </c>
      <c r="JB50" s="56">
        <v>23.6</v>
      </c>
      <c r="JC50" s="56">
        <v>1</v>
      </c>
      <c r="JD50" s="56"/>
      <c r="JE50" s="56"/>
      <c r="JF50" s="56"/>
      <c r="JG50" s="56"/>
      <c r="JH50" s="56"/>
      <c r="JI50" s="56"/>
      <c r="JJ50" s="56"/>
      <c r="JK50" s="56"/>
      <c r="JL50" s="56"/>
      <c r="JM50" s="56"/>
      <c r="JN50" s="56"/>
      <c r="JO50" s="56"/>
    </row>
    <row r="51" spans="1:275" x14ac:dyDescent="0.25">
      <c r="A51" s="58">
        <v>43069.352488425924</v>
      </c>
      <c r="B51" s="56" t="s">
        <v>379</v>
      </c>
      <c r="C51" s="56" t="s">
        <v>620</v>
      </c>
      <c r="D51" s="56">
        <v>16</v>
      </c>
      <c r="E51" s="56">
        <v>8</v>
      </c>
      <c r="F51" s="56">
        <v>6960</v>
      </c>
      <c r="G51" s="56" t="s">
        <v>104</v>
      </c>
      <c r="H51" s="56" t="s">
        <v>105</v>
      </c>
      <c r="I51" s="56">
        <v>0</v>
      </c>
      <c r="J51" s="56">
        <v>62.9</v>
      </c>
      <c r="K51" s="56">
        <v>821.10900000000004</v>
      </c>
      <c r="L51" s="56">
        <v>944.12199999999996</v>
      </c>
      <c r="M51" s="56">
        <v>785.77200000000005</v>
      </c>
      <c r="N51" s="56">
        <v>0</v>
      </c>
      <c r="O51" s="56">
        <v>0</v>
      </c>
      <c r="P51" s="56">
        <v>0</v>
      </c>
      <c r="Q51" s="56">
        <v>0</v>
      </c>
      <c r="R51" s="56">
        <v>2033.7</v>
      </c>
      <c r="S51" s="56">
        <v>5403.92</v>
      </c>
      <c r="T51" s="56">
        <v>12062</v>
      </c>
      <c r="U51" s="56">
        <v>433.91399999999999</v>
      </c>
      <c r="V51" s="56">
        <v>22484.5</v>
      </c>
      <c r="W51" s="56">
        <v>934.77</v>
      </c>
      <c r="X51" s="56">
        <v>0</v>
      </c>
      <c r="Y51" s="56">
        <v>0</v>
      </c>
      <c r="Z51" s="56">
        <v>0</v>
      </c>
      <c r="AA51" s="56">
        <v>764.06399999999996</v>
      </c>
      <c r="AB51" s="56">
        <v>0</v>
      </c>
      <c r="AC51" s="56">
        <v>287.95400000000001</v>
      </c>
      <c r="AD51" s="56">
        <v>0</v>
      </c>
      <c r="AE51" s="56">
        <v>0</v>
      </c>
      <c r="AF51" s="56">
        <v>1986.79</v>
      </c>
      <c r="AG51" s="56">
        <v>0</v>
      </c>
      <c r="AH51" s="56">
        <v>0</v>
      </c>
      <c r="AI51" s="56">
        <v>0</v>
      </c>
      <c r="AJ51" s="56">
        <v>0</v>
      </c>
      <c r="AK51" s="56">
        <v>0</v>
      </c>
      <c r="AL51" s="56">
        <v>0</v>
      </c>
      <c r="AM51" s="56">
        <v>0</v>
      </c>
      <c r="AN51" s="56">
        <v>0</v>
      </c>
      <c r="AO51" s="56">
        <v>0</v>
      </c>
      <c r="AP51" s="56">
        <v>0</v>
      </c>
      <c r="AQ51" s="56">
        <v>26.63</v>
      </c>
      <c r="AR51" s="56">
        <v>8.7899999999999991</v>
      </c>
      <c r="AS51" s="56">
        <v>2.36</v>
      </c>
      <c r="AT51" s="56">
        <v>0</v>
      </c>
      <c r="AU51" s="56">
        <v>18.45</v>
      </c>
      <c r="AV51" s="56">
        <v>0</v>
      </c>
      <c r="AW51" s="56">
        <v>0</v>
      </c>
      <c r="AX51" s="56">
        <v>6.33</v>
      </c>
      <c r="AY51" s="56">
        <v>23.67</v>
      </c>
      <c r="AZ51" s="56">
        <v>36.909999999999997</v>
      </c>
      <c r="BA51" s="56">
        <v>1.25</v>
      </c>
      <c r="BB51" s="56">
        <v>124.39</v>
      </c>
      <c r="BC51" s="56">
        <v>56.23</v>
      </c>
      <c r="BD51" s="56">
        <v>0</v>
      </c>
      <c r="BE51" s="56">
        <v>1.64899</v>
      </c>
      <c r="BF51" s="56">
        <v>8.9726299999999995E-2</v>
      </c>
      <c r="BG51" s="56">
        <v>0</v>
      </c>
      <c r="BH51" s="56">
        <v>0</v>
      </c>
      <c r="BI51" s="56">
        <v>0</v>
      </c>
      <c r="BJ51" s="56">
        <v>0</v>
      </c>
      <c r="BK51" s="56">
        <v>0.30136400000000002</v>
      </c>
      <c r="BL51" s="56">
        <v>0.74351100000000003</v>
      </c>
      <c r="BM51" s="56">
        <v>1.54311</v>
      </c>
      <c r="BN51" s="56">
        <v>3.8198599999999999E-2</v>
      </c>
      <c r="BO51" s="56">
        <v>4.3648999999999996</v>
      </c>
      <c r="BP51" s="56">
        <v>1.73872</v>
      </c>
      <c r="BQ51" s="56">
        <v>821.10900000000004</v>
      </c>
      <c r="BR51" s="56">
        <v>944.12199999999996</v>
      </c>
      <c r="BS51" s="56">
        <v>785.77200000000005</v>
      </c>
      <c r="BT51" s="56">
        <v>0</v>
      </c>
      <c r="BU51" s="56">
        <v>0</v>
      </c>
      <c r="BV51" s="56">
        <v>2033.7</v>
      </c>
      <c r="BW51" s="56">
        <v>5403.92</v>
      </c>
      <c r="BX51" s="56">
        <v>12062</v>
      </c>
      <c r="BY51" s="56">
        <v>433.91399999999999</v>
      </c>
      <c r="BZ51" s="56">
        <v>22484.5</v>
      </c>
      <c r="CA51" s="56">
        <v>934.77</v>
      </c>
      <c r="CB51" s="56">
        <v>0</v>
      </c>
      <c r="CC51" s="56">
        <v>0</v>
      </c>
      <c r="CD51" s="56">
        <v>0</v>
      </c>
      <c r="CE51" s="56">
        <v>764.06399999999996</v>
      </c>
      <c r="CF51" s="56">
        <v>0</v>
      </c>
      <c r="CG51" s="56">
        <v>287.95400000000001</v>
      </c>
      <c r="CH51" s="56">
        <v>0</v>
      </c>
      <c r="CI51" s="56">
        <v>0</v>
      </c>
      <c r="CJ51" s="56">
        <v>1986.79</v>
      </c>
      <c r="CK51" s="56">
        <v>0</v>
      </c>
      <c r="CL51" s="56">
        <v>0</v>
      </c>
      <c r="CM51" s="56">
        <v>0</v>
      </c>
      <c r="CN51" s="56">
        <v>0</v>
      </c>
      <c r="CO51" s="56">
        <v>0</v>
      </c>
      <c r="CP51" s="56">
        <v>0</v>
      </c>
      <c r="CQ51" s="56">
        <v>0</v>
      </c>
      <c r="CR51" s="56">
        <v>0</v>
      </c>
      <c r="CS51" s="56">
        <v>0</v>
      </c>
      <c r="CT51" s="56">
        <v>0</v>
      </c>
      <c r="CU51" s="56">
        <v>26.63</v>
      </c>
      <c r="CV51" s="56">
        <v>8.7899999999999991</v>
      </c>
      <c r="CW51" s="56">
        <v>2.36</v>
      </c>
      <c r="CX51" s="56">
        <v>0</v>
      </c>
      <c r="CY51" s="56">
        <v>18.45</v>
      </c>
      <c r="CZ51" s="56">
        <v>6.33</v>
      </c>
      <c r="DA51" s="56">
        <v>23.67</v>
      </c>
      <c r="DB51" s="56">
        <v>36.909999999999997</v>
      </c>
      <c r="DC51" s="56">
        <v>1.25</v>
      </c>
      <c r="DD51" s="56">
        <v>124.39</v>
      </c>
      <c r="DE51" s="56">
        <v>56.23</v>
      </c>
      <c r="DF51" s="56">
        <v>0</v>
      </c>
      <c r="DG51" s="56">
        <v>1.64899</v>
      </c>
      <c r="DH51" s="56">
        <v>8.9726299999999995E-2</v>
      </c>
      <c r="DI51" s="56">
        <v>0</v>
      </c>
      <c r="DJ51" s="56">
        <v>0</v>
      </c>
      <c r="DK51" s="56">
        <v>0.30136400000000002</v>
      </c>
      <c r="DL51" s="56">
        <v>0.74351100000000003</v>
      </c>
      <c r="DM51" s="56">
        <v>1.54311</v>
      </c>
      <c r="DN51" s="56">
        <v>3.8198599999999999E-2</v>
      </c>
      <c r="DO51" s="56">
        <v>4.3648999999999996</v>
      </c>
      <c r="DP51" s="56">
        <v>1.73872</v>
      </c>
      <c r="DQ51" s="56" t="s">
        <v>925</v>
      </c>
      <c r="DR51" s="56" t="s">
        <v>875</v>
      </c>
      <c r="DS51" s="56" t="s">
        <v>22</v>
      </c>
      <c r="DT51" s="56">
        <v>0</v>
      </c>
      <c r="DU51" s="56">
        <v>0</v>
      </c>
      <c r="DV51" s="56">
        <v>0</v>
      </c>
      <c r="DW51" s="56">
        <v>0</v>
      </c>
      <c r="DX51" s="56"/>
      <c r="DY51" s="56"/>
      <c r="DZ51" s="56"/>
      <c r="EA51" s="56"/>
      <c r="EB51" s="56"/>
      <c r="EC51" s="56"/>
      <c r="ED51" s="56"/>
      <c r="EE51" s="56"/>
      <c r="EF51" s="56"/>
      <c r="EG51" s="56"/>
      <c r="EH51" s="56"/>
      <c r="EI51" s="56"/>
      <c r="EJ51" s="56"/>
      <c r="EK51" s="56"/>
      <c r="EL51" s="56"/>
      <c r="EM51" s="56"/>
      <c r="EN51" s="56">
        <v>821.10900000000004</v>
      </c>
      <c r="EO51" s="56">
        <v>944.12199999999996</v>
      </c>
      <c r="EP51" s="56">
        <v>785.77200000000005</v>
      </c>
      <c r="EQ51" s="56">
        <v>0</v>
      </c>
      <c r="ER51" s="56">
        <v>0</v>
      </c>
      <c r="ES51" s="56">
        <v>0</v>
      </c>
      <c r="ET51" s="56">
        <v>0</v>
      </c>
      <c r="EU51" s="56">
        <v>2033.7</v>
      </c>
      <c r="EV51" s="56">
        <v>5403.92</v>
      </c>
      <c r="EW51" s="56">
        <v>12062</v>
      </c>
      <c r="EX51" s="56">
        <v>433.91399999999999</v>
      </c>
      <c r="EY51" s="56">
        <v>22484.5</v>
      </c>
      <c r="EZ51" s="56">
        <v>934.77</v>
      </c>
      <c r="FA51" s="56">
        <v>0</v>
      </c>
      <c r="FB51" s="56">
        <v>0</v>
      </c>
      <c r="FC51" s="56">
        <v>0</v>
      </c>
      <c r="FD51" s="56">
        <v>764.06399999999996</v>
      </c>
      <c r="FE51" s="56">
        <v>0</v>
      </c>
      <c r="FF51" s="56">
        <v>287.95400000000001</v>
      </c>
      <c r="FG51" s="56">
        <v>0</v>
      </c>
      <c r="FH51" s="56">
        <v>0</v>
      </c>
      <c r="FI51" s="56">
        <v>1986.79</v>
      </c>
      <c r="FJ51" s="56">
        <v>0</v>
      </c>
      <c r="FK51" s="56">
        <v>0</v>
      </c>
      <c r="FL51" s="56">
        <v>0</v>
      </c>
      <c r="FM51" s="56">
        <v>0</v>
      </c>
      <c r="FN51" s="56">
        <v>0</v>
      </c>
      <c r="FO51" s="56">
        <v>0</v>
      </c>
      <c r="FP51" s="56">
        <v>0</v>
      </c>
      <c r="FQ51" s="56">
        <v>0</v>
      </c>
      <c r="FR51" s="56">
        <v>0</v>
      </c>
      <c r="FS51" s="56">
        <v>0</v>
      </c>
      <c r="FT51" s="56">
        <v>26.63</v>
      </c>
      <c r="FU51" s="56">
        <v>8.7899999999999991</v>
      </c>
      <c r="FV51" s="56">
        <v>2.36</v>
      </c>
      <c r="FW51" s="56">
        <v>0</v>
      </c>
      <c r="FX51" s="56">
        <v>18.45</v>
      </c>
      <c r="FY51" s="56">
        <v>0</v>
      </c>
      <c r="FZ51" s="56">
        <v>0</v>
      </c>
      <c r="GA51" s="56">
        <v>6.33</v>
      </c>
      <c r="GB51" s="56">
        <v>23.67</v>
      </c>
      <c r="GC51" s="56">
        <v>36.909999999999997</v>
      </c>
      <c r="GD51" s="56">
        <v>1.25</v>
      </c>
      <c r="GE51" s="56">
        <v>124.39</v>
      </c>
      <c r="GF51" s="56">
        <v>0</v>
      </c>
      <c r="GG51" s="56">
        <v>1.64899</v>
      </c>
      <c r="GH51" s="56">
        <v>8.9726299999999995E-2</v>
      </c>
      <c r="GI51" s="56">
        <v>0</v>
      </c>
      <c r="GJ51" s="56">
        <v>0</v>
      </c>
      <c r="GK51" s="56">
        <v>0</v>
      </c>
      <c r="GL51" s="56">
        <v>0</v>
      </c>
      <c r="GM51" s="56">
        <v>0.30136400000000002</v>
      </c>
      <c r="GN51" s="56">
        <v>0.74351100000000003</v>
      </c>
      <c r="GO51" s="56">
        <v>1.54311</v>
      </c>
      <c r="GP51" s="56">
        <v>3.8198599999999999E-2</v>
      </c>
      <c r="GQ51" s="56">
        <v>4.3648999999999996</v>
      </c>
      <c r="GR51" s="56">
        <v>1246.5899999999999</v>
      </c>
      <c r="GS51" s="56">
        <v>2682.58</v>
      </c>
      <c r="GT51" s="56">
        <v>785.77200000000005</v>
      </c>
      <c r="GU51" s="56">
        <v>0</v>
      </c>
      <c r="GV51" s="56">
        <v>0</v>
      </c>
      <c r="GW51" s="56">
        <v>5894.96</v>
      </c>
      <c r="GX51" s="56">
        <v>6547.68</v>
      </c>
      <c r="GY51" s="56">
        <v>10697.7</v>
      </c>
      <c r="GZ51" s="56">
        <v>540.49900000000002</v>
      </c>
      <c r="HA51" s="56">
        <v>28395.8</v>
      </c>
      <c r="HB51" s="56">
        <v>1040.26</v>
      </c>
      <c r="HC51" s="56">
        <v>0</v>
      </c>
      <c r="HD51" s="56">
        <v>0</v>
      </c>
      <c r="HE51" s="56">
        <v>0</v>
      </c>
      <c r="HF51" s="56">
        <v>1206.92</v>
      </c>
      <c r="HG51" s="56">
        <v>0</v>
      </c>
      <c r="HH51" s="56">
        <v>291.12400000000002</v>
      </c>
      <c r="HI51" s="56">
        <v>0</v>
      </c>
      <c r="HJ51" s="56">
        <v>0</v>
      </c>
      <c r="HK51" s="56">
        <v>2538.31</v>
      </c>
      <c r="HL51" s="56">
        <v>0</v>
      </c>
      <c r="HM51" s="56">
        <v>0</v>
      </c>
      <c r="HN51" s="56">
        <v>0</v>
      </c>
      <c r="HO51" s="56">
        <v>0</v>
      </c>
      <c r="HP51" s="56">
        <v>0</v>
      </c>
      <c r="HQ51" s="56">
        <v>0</v>
      </c>
      <c r="HR51" s="56">
        <v>0</v>
      </c>
      <c r="HS51" s="56">
        <v>0</v>
      </c>
      <c r="HT51" s="56">
        <v>0</v>
      </c>
      <c r="HU51" s="56">
        <v>0</v>
      </c>
      <c r="HV51" s="56">
        <v>30.56</v>
      </c>
      <c r="HW51" s="56">
        <v>22.17</v>
      </c>
      <c r="HX51" s="56">
        <v>2.36</v>
      </c>
      <c r="HY51" s="56">
        <v>0</v>
      </c>
      <c r="HZ51" s="56">
        <v>29.14</v>
      </c>
      <c r="IA51" s="56">
        <v>18.649999999999999</v>
      </c>
      <c r="IB51" s="56">
        <v>26.72</v>
      </c>
      <c r="IC51" s="56">
        <v>32.99</v>
      </c>
      <c r="ID51" s="56">
        <v>1.48</v>
      </c>
      <c r="IE51" s="56">
        <v>164.07</v>
      </c>
      <c r="IF51" s="56">
        <v>0</v>
      </c>
      <c r="IG51" s="56">
        <v>3.5481099999999999</v>
      </c>
      <c r="IH51" s="56">
        <v>8.9726299999999995E-2</v>
      </c>
      <c r="II51" s="56">
        <v>0</v>
      </c>
      <c r="IJ51" s="56">
        <v>0</v>
      </c>
      <c r="IK51" s="56">
        <v>0.92718</v>
      </c>
      <c r="IL51" s="56">
        <v>0.77117400000000003</v>
      </c>
      <c r="IM51" s="56">
        <v>1.42503</v>
      </c>
      <c r="IN51" s="56">
        <v>7.5326799999999999E-3</v>
      </c>
      <c r="IO51" s="56">
        <v>6.7687600000000003</v>
      </c>
      <c r="IP51" s="56">
        <v>62.9</v>
      </c>
      <c r="IQ51" s="56">
        <v>0</v>
      </c>
      <c r="IR51" s="56">
        <v>62.9</v>
      </c>
      <c r="IS51" s="56">
        <v>0</v>
      </c>
      <c r="IT51" s="56">
        <v>0</v>
      </c>
      <c r="IU51" s="56">
        <v>13.25</v>
      </c>
      <c r="IV51" s="56">
        <v>42.98</v>
      </c>
      <c r="IW51" s="56">
        <v>13.25</v>
      </c>
      <c r="IX51" s="56">
        <v>42.98</v>
      </c>
      <c r="IY51" s="56">
        <v>13.25</v>
      </c>
      <c r="IZ51" s="56">
        <v>42.98</v>
      </c>
      <c r="JA51" s="56">
        <v>27.66</v>
      </c>
      <c r="JB51" s="56">
        <v>56.57</v>
      </c>
      <c r="JC51" s="56">
        <v>1</v>
      </c>
      <c r="JD51" s="56"/>
      <c r="JE51" s="56"/>
      <c r="JF51" s="56"/>
      <c r="JG51" s="56"/>
      <c r="JH51" s="56"/>
      <c r="JI51" s="56"/>
      <c r="JJ51" s="56"/>
      <c r="JK51" s="56"/>
      <c r="JL51" s="56"/>
      <c r="JM51" s="56"/>
      <c r="JN51" s="56"/>
      <c r="JO51" s="56"/>
    </row>
    <row r="52" spans="1:275" x14ac:dyDescent="0.25">
      <c r="A52" s="58">
        <v>43069.352708333332</v>
      </c>
      <c r="B52" s="56" t="s">
        <v>380</v>
      </c>
      <c r="C52" s="56" t="s">
        <v>621</v>
      </c>
      <c r="D52" s="56">
        <v>1</v>
      </c>
      <c r="E52" s="56">
        <v>1</v>
      </c>
      <c r="F52" s="56">
        <v>2100</v>
      </c>
      <c r="G52" s="56" t="s">
        <v>104</v>
      </c>
      <c r="H52" s="56" t="s">
        <v>105</v>
      </c>
      <c r="I52" s="56">
        <v>1.33</v>
      </c>
      <c r="J52" s="56">
        <v>60.4</v>
      </c>
      <c r="K52" s="56">
        <v>307.45499999999998</v>
      </c>
      <c r="L52" s="56">
        <v>0</v>
      </c>
      <c r="M52" s="56">
        <v>111.69</v>
      </c>
      <c r="N52" s="56">
        <v>0</v>
      </c>
      <c r="O52" s="56">
        <v>0</v>
      </c>
      <c r="P52" s="56">
        <v>0</v>
      </c>
      <c r="Q52" s="56">
        <v>0</v>
      </c>
      <c r="R52" s="56">
        <v>505.55700000000002</v>
      </c>
      <c r="S52" s="56">
        <v>885.33799999999997</v>
      </c>
      <c r="T52" s="56">
        <v>2025.88</v>
      </c>
      <c r="U52" s="56">
        <v>119.621</v>
      </c>
      <c r="V52" s="56">
        <v>3955.54</v>
      </c>
      <c r="W52" s="56">
        <v>349.09800000000001</v>
      </c>
      <c r="X52" s="56">
        <v>0</v>
      </c>
      <c r="Y52" s="56">
        <v>0</v>
      </c>
      <c r="Z52" s="56">
        <v>0</v>
      </c>
      <c r="AA52" s="56">
        <v>128.119</v>
      </c>
      <c r="AB52" s="56">
        <v>0</v>
      </c>
      <c r="AC52" s="56">
        <v>43.669699999999999</v>
      </c>
      <c r="AD52" s="56">
        <v>0</v>
      </c>
      <c r="AE52" s="56">
        <v>0</v>
      </c>
      <c r="AF52" s="56">
        <v>520.88699999999994</v>
      </c>
      <c r="AG52" s="56">
        <v>0</v>
      </c>
      <c r="AH52" s="56">
        <v>0</v>
      </c>
      <c r="AI52" s="56">
        <v>0</v>
      </c>
      <c r="AJ52" s="56">
        <v>0</v>
      </c>
      <c r="AK52" s="56">
        <v>0</v>
      </c>
      <c r="AL52" s="56">
        <v>0</v>
      </c>
      <c r="AM52" s="56">
        <v>0</v>
      </c>
      <c r="AN52" s="56">
        <v>0</v>
      </c>
      <c r="AO52" s="56">
        <v>0</v>
      </c>
      <c r="AP52" s="56">
        <v>0</v>
      </c>
      <c r="AQ52" s="56">
        <v>32.04</v>
      </c>
      <c r="AR52" s="56">
        <v>0</v>
      </c>
      <c r="AS52" s="56">
        <v>1.17</v>
      </c>
      <c r="AT52" s="56">
        <v>0</v>
      </c>
      <c r="AU52" s="56">
        <v>10.14</v>
      </c>
      <c r="AV52" s="56">
        <v>0</v>
      </c>
      <c r="AW52" s="56">
        <v>0</v>
      </c>
      <c r="AX52" s="56">
        <v>5.44</v>
      </c>
      <c r="AY52" s="56">
        <v>13.01</v>
      </c>
      <c r="AZ52" s="56">
        <v>21.44</v>
      </c>
      <c r="BA52" s="56">
        <v>1.2</v>
      </c>
      <c r="BB52" s="56">
        <v>84.44</v>
      </c>
      <c r="BC52" s="56">
        <v>43.35</v>
      </c>
      <c r="BD52" s="59">
        <v>1.0021500000000001E-9</v>
      </c>
      <c r="BE52" s="56">
        <v>0</v>
      </c>
      <c r="BF52" s="56">
        <v>1.2753799999999999E-2</v>
      </c>
      <c r="BG52" s="56">
        <v>0</v>
      </c>
      <c r="BH52" s="56">
        <v>0</v>
      </c>
      <c r="BI52" s="56">
        <v>0</v>
      </c>
      <c r="BJ52" s="56">
        <v>0</v>
      </c>
      <c r="BK52" s="56">
        <v>7.4915999999999996E-2</v>
      </c>
      <c r="BL52" s="56">
        <v>0.13126099999999999</v>
      </c>
      <c r="BM52" s="56">
        <v>0.25846799999999998</v>
      </c>
      <c r="BN52" s="56">
        <v>1.0530599999999999E-2</v>
      </c>
      <c r="BO52" s="56">
        <v>0.487929</v>
      </c>
      <c r="BP52" s="56">
        <v>1.2753799999999999E-2</v>
      </c>
      <c r="BQ52" s="56">
        <v>316.505</v>
      </c>
      <c r="BR52" s="56">
        <v>0</v>
      </c>
      <c r="BS52" s="56">
        <v>111.69</v>
      </c>
      <c r="BT52" s="56">
        <v>0</v>
      </c>
      <c r="BU52" s="56">
        <v>0</v>
      </c>
      <c r="BV52" s="56">
        <v>505.55700000000002</v>
      </c>
      <c r="BW52" s="56">
        <v>889.02300000000002</v>
      </c>
      <c r="BX52" s="56">
        <v>2025.88</v>
      </c>
      <c r="BY52" s="56">
        <v>119.621</v>
      </c>
      <c r="BZ52" s="56">
        <v>3968.28</v>
      </c>
      <c r="CA52" s="56">
        <v>359.37400000000002</v>
      </c>
      <c r="CB52" s="56">
        <v>0</v>
      </c>
      <c r="CC52" s="56">
        <v>0</v>
      </c>
      <c r="CD52" s="56">
        <v>0</v>
      </c>
      <c r="CE52" s="56">
        <v>128.119</v>
      </c>
      <c r="CF52" s="56">
        <v>0</v>
      </c>
      <c r="CG52" s="56">
        <v>43.669699999999999</v>
      </c>
      <c r="CH52" s="56">
        <v>0</v>
      </c>
      <c r="CI52" s="56">
        <v>0</v>
      </c>
      <c r="CJ52" s="56">
        <v>531.16300000000001</v>
      </c>
      <c r="CK52" s="56">
        <v>0</v>
      </c>
      <c r="CL52" s="56">
        <v>0</v>
      </c>
      <c r="CM52" s="56">
        <v>0</v>
      </c>
      <c r="CN52" s="56">
        <v>0</v>
      </c>
      <c r="CO52" s="56">
        <v>0</v>
      </c>
      <c r="CP52" s="56">
        <v>0</v>
      </c>
      <c r="CQ52" s="56">
        <v>0</v>
      </c>
      <c r="CR52" s="56">
        <v>0</v>
      </c>
      <c r="CS52" s="56">
        <v>0</v>
      </c>
      <c r="CT52" s="56">
        <v>0</v>
      </c>
      <c r="CU52" s="56">
        <v>33.369999999999997</v>
      </c>
      <c r="CV52" s="56">
        <v>0</v>
      </c>
      <c r="CW52" s="56">
        <v>1.17</v>
      </c>
      <c r="CX52" s="56">
        <v>0</v>
      </c>
      <c r="CY52" s="56">
        <v>10.14</v>
      </c>
      <c r="CZ52" s="56">
        <v>5.44</v>
      </c>
      <c r="DA52" s="56">
        <v>13.06</v>
      </c>
      <c r="DB52" s="56">
        <v>21.44</v>
      </c>
      <c r="DC52" s="56">
        <v>1.2</v>
      </c>
      <c r="DD52" s="56">
        <v>85.82</v>
      </c>
      <c r="DE52" s="56">
        <v>44.68</v>
      </c>
      <c r="DF52" s="59">
        <v>1.4257199999999999E-9</v>
      </c>
      <c r="DG52" s="56">
        <v>0</v>
      </c>
      <c r="DH52" s="56">
        <v>1.2753799999999999E-2</v>
      </c>
      <c r="DI52" s="56">
        <v>0</v>
      </c>
      <c r="DJ52" s="56">
        <v>0</v>
      </c>
      <c r="DK52" s="56">
        <v>7.4915999999999996E-2</v>
      </c>
      <c r="DL52" s="56">
        <v>0.132273</v>
      </c>
      <c r="DM52" s="56">
        <v>0.25846799999999998</v>
      </c>
      <c r="DN52" s="56">
        <v>1.0530599999999999E-2</v>
      </c>
      <c r="DO52" s="56">
        <v>0.48894100000000001</v>
      </c>
      <c r="DP52" s="56">
        <v>1.2753799999999999E-2</v>
      </c>
      <c r="DQ52" s="56" t="s">
        <v>925</v>
      </c>
      <c r="DR52" s="56" t="s">
        <v>875</v>
      </c>
      <c r="DS52" s="56" t="s">
        <v>22</v>
      </c>
      <c r="DT52" s="56">
        <v>1.01205E-3</v>
      </c>
      <c r="DU52" s="59">
        <v>4.2356099999999999E-10</v>
      </c>
      <c r="DV52" s="56">
        <v>1.60802</v>
      </c>
      <c r="DW52" s="56">
        <v>2.9767199999999998</v>
      </c>
      <c r="DX52" s="56"/>
      <c r="DY52" s="56"/>
      <c r="DZ52" s="56"/>
      <c r="EA52" s="56"/>
      <c r="EB52" s="56"/>
      <c r="EC52" s="56"/>
      <c r="ED52" s="56"/>
      <c r="EE52" s="56"/>
      <c r="EF52" s="56"/>
      <c r="EG52" s="56"/>
      <c r="EH52" s="56"/>
      <c r="EI52" s="56"/>
      <c r="EJ52" s="56"/>
      <c r="EK52" s="56"/>
      <c r="EL52" s="56"/>
      <c r="EM52" s="56"/>
      <c r="EN52" s="56">
        <v>307.45499999999998</v>
      </c>
      <c r="EO52" s="56">
        <v>0</v>
      </c>
      <c r="EP52" s="56">
        <v>111.69</v>
      </c>
      <c r="EQ52" s="56">
        <v>0</v>
      </c>
      <c r="ER52" s="56">
        <v>0</v>
      </c>
      <c r="ES52" s="56">
        <v>0</v>
      </c>
      <c r="ET52" s="56">
        <v>0</v>
      </c>
      <c r="EU52" s="56">
        <v>505.55700000000002</v>
      </c>
      <c r="EV52" s="56">
        <v>885.33799999999997</v>
      </c>
      <c r="EW52" s="56">
        <v>2025.88</v>
      </c>
      <c r="EX52" s="56">
        <v>119.621</v>
      </c>
      <c r="EY52" s="56">
        <v>3955.54</v>
      </c>
      <c r="EZ52" s="56">
        <v>349.09800000000001</v>
      </c>
      <c r="FA52" s="56">
        <v>0</v>
      </c>
      <c r="FB52" s="56">
        <v>0</v>
      </c>
      <c r="FC52" s="56">
        <v>0</v>
      </c>
      <c r="FD52" s="56">
        <v>128.119</v>
      </c>
      <c r="FE52" s="56">
        <v>0</v>
      </c>
      <c r="FF52" s="56">
        <v>43.669699999999999</v>
      </c>
      <c r="FG52" s="56">
        <v>0</v>
      </c>
      <c r="FH52" s="56">
        <v>0</v>
      </c>
      <c r="FI52" s="56">
        <v>520.88699999999994</v>
      </c>
      <c r="FJ52" s="56">
        <v>0</v>
      </c>
      <c r="FK52" s="56">
        <v>0</v>
      </c>
      <c r="FL52" s="56">
        <v>0</v>
      </c>
      <c r="FM52" s="56">
        <v>0</v>
      </c>
      <c r="FN52" s="56">
        <v>0</v>
      </c>
      <c r="FO52" s="56">
        <v>0</v>
      </c>
      <c r="FP52" s="56">
        <v>0</v>
      </c>
      <c r="FQ52" s="56">
        <v>0</v>
      </c>
      <c r="FR52" s="56">
        <v>0</v>
      </c>
      <c r="FS52" s="56">
        <v>0</v>
      </c>
      <c r="FT52" s="56">
        <v>32.04</v>
      </c>
      <c r="FU52" s="56">
        <v>0</v>
      </c>
      <c r="FV52" s="56">
        <v>1.17</v>
      </c>
      <c r="FW52" s="56">
        <v>0</v>
      </c>
      <c r="FX52" s="56">
        <v>10.14</v>
      </c>
      <c r="FY52" s="56">
        <v>0</v>
      </c>
      <c r="FZ52" s="56">
        <v>0</v>
      </c>
      <c r="GA52" s="56">
        <v>5.44</v>
      </c>
      <c r="GB52" s="56">
        <v>13.01</v>
      </c>
      <c r="GC52" s="56">
        <v>21.44</v>
      </c>
      <c r="GD52" s="56">
        <v>1.2</v>
      </c>
      <c r="GE52" s="56">
        <v>84.44</v>
      </c>
      <c r="GF52" s="59">
        <v>1.0021500000000001E-9</v>
      </c>
      <c r="GG52" s="56">
        <v>0</v>
      </c>
      <c r="GH52" s="56">
        <v>1.2753799999999999E-2</v>
      </c>
      <c r="GI52" s="56">
        <v>0</v>
      </c>
      <c r="GJ52" s="56">
        <v>0</v>
      </c>
      <c r="GK52" s="56">
        <v>0</v>
      </c>
      <c r="GL52" s="56">
        <v>0</v>
      </c>
      <c r="GM52" s="56">
        <v>7.4915999999999996E-2</v>
      </c>
      <c r="GN52" s="56">
        <v>0.13126099999999999</v>
      </c>
      <c r="GO52" s="56">
        <v>0.25846799999999998</v>
      </c>
      <c r="GP52" s="56">
        <v>1.0530599999999999E-2</v>
      </c>
      <c r="GQ52" s="56">
        <v>0.487929</v>
      </c>
      <c r="GR52" s="56">
        <v>423.50400000000002</v>
      </c>
      <c r="GS52" s="56">
        <v>0</v>
      </c>
      <c r="GT52" s="56">
        <v>111.69</v>
      </c>
      <c r="GU52" s="56">
        <v>0</v>
      </c>
      <c r="GV52" s="56">
        <v>0</v>
      </c>
      <c r="GW52" s="56">
        <v>2135</v>
      </c>
      <c r="GX52" s="56">
        <v>930.00099999999998</v>
      </c>
      <c r="GY52" s="56">
        <v>2637.81</v>
      </c>
      <c r="GZ52" s="56">
        <v>297.5</v>
      </c>
      <c r="HA52" s="56">
        <v>6535.51</v>
      </c>
      <c r="HB52" s="56">
        <v>352.47</v>
      </c>
      <c r="HC52" s="56">
        <v>0</v>
      </c>
      <c r="HD52" s="56">
        <v>0</v>
      </c>
      <c r="HE52" s="56">
        <v>0</v>
      </c>
      <c r="HF52" s="56">
        <v>182.03399999999999</v>
      </c>
      <c r="HG52" s="56">
        <v>0</v>
      </c>
      <c r="HH52" s="56">
        <v>65.400000000000006</v>
      </c>
      <c r="HI52" s="56">
        <v>0</v>
      </c>
      <c r="HJ52" s="56">
        <v>0</v>
      </c>
      <c r="HK52" s="56">
        <v>599.904</v>
      </c>
      <c r="HL52" s="56">
        <v>0</v>
      </c>
      <c r="HM52" s="56">
        <v>0</v>
      </c>
      <c r="HN52" s="56">
        <v>0</v>
      </c>
      <c r="HO52" s="56">
        <v>0</v>
      </c>
      <c r="HP52" s="56">
        <v>0</v>
      </c>
      <c r="HQ52" s="56">
        <v>0</v>
      </c>
      <c r="HR52" s="56">
        <v>0</v>
      </c>
      <c r="HS52" s="56">
        <v>0</v>
      </c>
      <c r="HT52" s="56">
        <v>0</v>
      </c>
      <c r="HU52" s="56">
        <v>0</v>
      </c>
      <c r="HV52" s="56">
        <v>33.67</v>
      </c>
      <c r="HW52" s="56">
        <v>0</v>
      </c>
      <c r="HX52" s="56">
        <v>1.17</v>
      </c>
      <c r="HY52" s="56">
        <v>0</v>
      </c>
      <c r="HZ52" s="56">
        <v>14.41</v>
      </c>
      <c r="IA52" s="56">
        <v>23.21</v>
      </c>
      <c r="IB52" s="56">
        <v>14.89</v>
      </c>
      <c r="IC52" s="56">
        <v>28.04</v>
      </c>
      <c r="ID52" s="56">
        <v>2.82</v>
      </c>
      <c r="IE52" s="56">
        <v>118.21</v>
      </c>
      <c r="IF52" s="59">
        <v>1.9711900000000001E-9</v>
      </c>
      <c r="IG52" s="56">
        <v>0</v>
      </c>
      <c r="IH52" s="56">
        <v>1.2753799999999999E-2</v>
      </c>
      <c r="II52" s="56">
        <v>0</v>
      </c>
      <c r="IJ52" s="56">
        <v>0</v>
      </c>
      <c r="IK52" s="56">
        <v>0.33579999999999999</v>
      </c>
      <c r="IL52" s="56">
        <v>0.11074100000000001</v>
      </c>
      <c r="IM52" s="56">
        <v>0.35138000000000003</v>
      </c>
      <c r="IN52" s="56">
        <v>4.1461199999999997E-3</v>
      </c>
      <c r="IO52" s="56">
        <v>0.81482200000000005</v>
      </c>
      <c r="IP52" s="56">
        <v>60.4</v>
      </c>
      <c r="IQ52" s="56">
        <v>0</v>
      </c>
      <c r="IR52" s="56">
        <v>61.4</v>
      </c>
      <c r="IS52" s="56">
        <v>0</v>
      </c>
      <c r="IT52" s="56">
        <v>0</v>
      </c>
      <c r="IU52" s="56">
        <v>3.94</v>
      </c>
      <c r="IV52" s="56">
        <v>39.409999999999997</v>
      </c>
      <c r="IW52" s="56">
        <v>4.03</v>
      </c>
      <c r="IX52" s="56">
        <v>40.65</v>
      </c>
      <c r="IY52" s="56">
        <v>3.94</v>
      </c>
      <c r="IZ52" s="56">
        <v>39.409999999999997</v>
      </c>
      <c r="JA52" s="56">
        <v>4.92</v>
      </c>
      <c r="JB52" s="56">
        <v>44.33</v>
      </c>
      <c r="JC52" s="56">
        <v>1</v>
      </c>
      <c r="JD52" s="56"/>
      <c r="JE52" s="56"/>
      <c r="JF52" s="56"/>
      <c r="JG52" s="56"/>
      <c r="JH52" s="56"/>
      <c r="JI52" s="56"/>
      <c r="JJ52" s="56"/>
      <c r="JK52" s="56"/>
      <c r="JL52" s="56"/>
      <c r="JM52" s="56"/>
      <c r="JN52" s="56"/>
      <c r="JO52" s="56"/>
    </row>
    <row r="53" spans="1:275" x14ac:dyDescent="0.25">
      <c r="A53" s="58">
        <v>43069.352453703701</v>
      </c>
      <c r="B53" s="56" t="s">
        <v>381</v>
      </c>
      <c r="C53" s="56" t="s">
        <v>622</v>
      </c>
      <c r="D53" s="56">
        <v>2</v>
      </c>
      <c r="E53" s="56">
        <v>1</v>
      </c>
      <c r="F53" s="56">
        <v>2100</v>
      </c>
      <c r="G53" s="56" t="s">
        <v>104</v>
      </c>
      <c r="H53" s="56" t="s">
        <v>105</v>
      </c>
      <c r="I53" s="56">
        <v>1.49</v>
      </c>
      <c r="J53" s="56">
        <v>51.7</v>
      </c>
      <c r="K53" s="56">
        <v>203.761</v>
      </c>
      <c r="L53" s="56">
        <v>0.76482499999999998</v>
      </c>
      <c r="M53" s="56">
        <v>111.69</v>
      </c>
      <c r="N53" s="56">
        <v>0</v>
      </c>
      <c r="O53" s="56">
        <v>0</v>
      </c>
      <c r="P53" s="56">
        <v>0</v>
      </c>
      <c r="Q53" s="56">
        <v>0</v>
      </c>
      <c r="R53" s="56">
        <v>505.55700000000002</v>
      </c>
      <c r="S53" s="56">
        <v>920.62900000000002</v>
      </c>
      <c r="T53" s="56">
        <v>2025.88</v>
      </c>
      <c r="U53" s="56">
        <v>119.621</v>
      </c>
      <c r="V53" s="56">
        <v>3887.91</v>
      </c>
      <c r="W53" s="56">
        <v>231.351</v>
      </c>
      <c r="X53" s="56">
        <v>0</v>
      </c>
      <c r="Y53" s="56">
        <v>0</v>
      </c>
      <c r="Z53" s="56">
        <v>0</v>
      </c>
      <c r="AA53" s="56">
        <v>115.04</v>
      </c>
      <c r="AB53" s="56">
        <v>0</v>
      </c>
      <c r="AC53" s="56">
        <v>43.669699999999999</v>
      </c>
      <c r="AD53" s="56">
        <v>0</v>
      </c>
      <c r="AE53" s="56">
        <v>0</v>
      </c>
      <c r="AF53" s="56">
        <v>390.06</v>
      </c>
      <c r="AG53" s="56">
        <v>0</v>
      </c>
      <c r="AH53" s="56">
        <v>0</v>
      </c>
      <c r="AI53" s="56">
        <v>0</v>
      </c>
      <c r="AJ53" s="56">
        <v>0</v>
      </c>
      <c r="AK53" s="56">
        <v>0</v>
      </c>
      <c r="AL53" s="56">
        <v>0</v>
      </c>
      <c r="AM53" s="56">
        <v>0</v>
      </c>
      <c r="AN53" s="56">
        <v>0</v>
      </c>
      <c r="AO53" s="56">
        <v>0</v>
      </c>
      <c r="AP53" s="56">
        <v>0</v>
      </c>
      <c r="AQ53" s="56">
        <v>22.16</v>
      </c>
      <c r="AR53" s="56">
        <v>0.02</v>
      </c>
      <c r="AS53" s="56">
        <v>1.17</v>
      </c>
      <c r="AT53" s="56">
        <v>0</v>
      </c>
      <c r="AU53" s="56">
        <v>9.15</v>
      </c>
      <c r="AV53" s="56">
        <v>0</v>
      </c>
      <c r="AW53" s="56">
        <v>0</v>
      </c>
      <c r="AX53" s="56">
        <v>5.44</v>
      </c>
      <c r="AY53" s="56">
        <v>13.62</v>
      </c>
      <c r="AZ53" s="56">
        <v>21.46</v>
      </c>
      <c r="BA53" s="56">
        <v>1.2</v>
      </c>
      <c r="BB53" s="56">
        <v>74.22</v>
      </c>
      <c r="BC53" s="56">
        <v>32.5</v>
      </c>
      <c r="BD53" s="56">
        <v>0</v>
      </c>
      <c r="BE53" s="56">
        <v>9.3997299999999998E-4</v>
      </c>
      <c r="BF53" s="56">
        <v>1.2753799999999999E-2</v>
      </c>
      <c r="BG53" s="56">
        <v>0</v>
      </c>
      <c r="BH53" s="56">
        <v>0</v>
      </c>
      <c r="BI53" s="56">
        <v>0</v>
      </c>
      <c r="BJ53" s="56">
        <v>0</v>
      </c>
      <c r="BK53" s="56">
        <v>7.4915999999999996E-2</v>
      </c>
      <c r="BL53" s="56">
        <v>0.141653</v>
      </c>
      <c r="BM53" s="56">
        <v>0.25846799999999998</v>
      </c>
      <c r="BN53" s="56">
        <v>1.0530599999999999E-2</v>
      </c>
      <c r="BO53" s="56">
        <v>0.49926100000000001</v>
      </c>
      <c r="BP53" s="56">
        <v>1.36937E-2</v>
      </c>
      <c r="BQ53" s="56">
        <v>213.34299999999999</v>
      </c>
      <c r="BR53" s="56">
        <v>6.19665</v>
      </c>
      <c r="BS53" s="56">
        <v>111.69</v>
      </c>
      <c r="BT53" s="56">
        <v>0</v>
      </c>
      <c r="BU53" s="56">
        <v>0</v>
      </c>
      <c r="BV53" s="56">
        <v>505.55700000000002</v>
      </c>
      <c r="BW53" s="56">
        <v>926.024</v>
      </c>
      <c r="BX53" s="56">
        <v>2025.88</v>
      </c>
      <c r="BY53" s="56">
        <v>119.621</v>
      </c>
      <c r="BZ53" s="56">
        <v>3908.31</v>
      </c>
      <c r="CA53" s="56">
        <v>242.23</v>
      </c>
      <c r="CB53" s="56">
        <v>0</v>
      </c>
      <c r="CC53" s="56">
        <v>0</v>
      </c>
      <c r="CD53" s="56">
        <v>0</v>
      </c>
      <c r="CE53" s="56">
        <v>115.04</v>
      </c>
      <c r="CF53" s="56">
        <v>0</v>
      </c>
      <c r="CG53" s="56">
        <v>43.669699999999999</v>
      </c>
      <c r="CH53" s="56">
        <v>0</v>
      </c>
      <c r="CI53" s="56">
        <v>0</v>
      </c>
      <c r="CJ53" s="56">
        <v>400.94</v>
      </c>
      <c r="CK53" s="56">
        <v>0</v>
      </c>
      <c r="CL53" s="56">
        <v>0</v>
      </c>
      <c r="CM53" s="56">
        <v>0</v>
      </c>
      <c r="CN53" s="56">
        <v>0</v>
      </c>
      <c r="CO53" s="56">
        <v>0</v>
      </c>
      <c r="CP53" s="56">
        <v>0</v>
      </c>
      <c r="CQ53" s="56">
        <v>0</v>
      </c>
      <c r="CR53" s="56">
        <v>0</v>
      </c>
      <c r="CS53" s="56">
        <v>0</v>
      </c>
      <c r="CT53" s="56">
        <v>0</v>
      </c>
      <c r="CU53" s="56">
        <v>23.31</v>
      </c>
      <c r="CV53" s="56">
        <v>0.36</v>
      </c>
      <c r="CW53" s="56">
        <v>1.17</v>
      </c>
      <c r="CX53" s="56">
        <v>0</v>
      </c>
      <c r="CY53" s="56">
        <v>9.15</v>
      </c>
      <c r="CZ53" s="56">
        <v>5.44</v>
      </c>
      <c r="DA53" s="56">
        <v>13.69</v>
      </c>
      <c r="DB53" s="56">
        <v>21.46</v>
      </c>
      <c r="DC53" s="56">
        <v>1.2</v>
      </c>
      <c r="DD53" s="56">
        <v>75.78</v>
      </c>
      <c r="DE53" s="56">
        <v>33.99</v>
      </c>
      <c r="DF53" s="56">
        <v>0</v>
      </c>
      <c r="DG53" s="56">
        <v>1.12902E-2</v>
      </c>
      <c r="DH53" s="56">
        <v>1.2753799999999999E-2</v>
      </c>
      <c r="DI53" s="56">
        <v>0</v>
      </c>
      <c r="DJ53" s="56">
        <v>0</v>
      </c>
      <c r="DK53" s="56">
        <v>7.4915999999999996E-2</v>
      </c>
      <c r="DL53" s="56">
        <v>0.143015</v>
      </c>
      <c r="DM53" s="56">
        <v>0.25846799999999998</v>
      </c>
      <c r="DN53" s="56">
        <v>1.0530599999999999E-2</v>
      </c>
      <c r="DO53" s="56">
        <v>0.51097400000000004</v>
      </c>
      <c r="DP53" s="56">
        <v>2.40439E-2</v>
      </c>
      <c r="DQ53" s="56" t="s">
        <v>925</v>
      </c>
      <c r="DR53" s="56" t="s">
        <v>875</v>
      </c>
      <c r="DS53" s="56" t="s">
        <v>22</v>
      </c>
      <c r="DT53" s="56">
        <v>1.17129E-2</v>
      </c>
      <c r="DU53" s="56">
        <v>1.03502E-2</v>
      </c>
      <c r="DV53" s="56">
        <v>2.0585900000000001</v>
      </c>
      <c r="DW53" s="56">
        <v>4.3836399999999998</v>
      </c>
      <c r="DX53" s="56"/>
      <c r="DY53" s="56"/>
      <c r="DZ53" s="56"/>
      <c r="EA53" s="56"/>
      <c r="EB53" s="56"/>
      <c r="EC53" s="56"/>
      <c r="ED53" s="56"/>
      <c r="EE53" s="56"/>
      <c r="EF53" s="56"/>
      <c r="EG53" s="56"/>
      <c r="EH53" s="56"/>
      <c r="EI53" s="56"/>
      <c r="EJ53" s="56"/>
      <c r="EK53" s="56"/>
      <c r="EL53" s="56"/>
      <c r="EM53" s="56"/>
      <c r="EN53" s="56">
        <v>203.761</v>
      </c>
      <c r="EO53" s="56">
        <v>0.76482499999999998</v>
      </c>
      <c r="EP53" s="56">
        <v>111.69</v>
      </c>
      <c r="EQ53" s="56">
        <v>0</v>
      </c>
      <c r="ER53" s="56">
        <v>0</v>
      </c>
      <c r="ES53" s="56">
        <v>0</v>
      </c>
      <c r="ET53" s="56">
        <v>0</v>
      </c>
      <c r="EU53" s="56">
        <v>505.55700000000002</v>
      </c>
      <c r="EV53" s="56">
        <v>920.62900000000002</v>
      </c>
      <c r="EW53" s="56">
        <v>2025.88</v>
      </c>
      <c r="EX53" s="56">
        <v>119.621</v>
      </c>
      <c r="EY53" s="56">
        <v>3887.91</v>
      </c>
      <c r="EZ53" s="56">
        <v>231.351</v>
      </c>
      <c r="FA53" s="56">
        <v>0</v>
      </c>
      <c r="FB53" s="56">
        <v>0</v>
      </c>
      <c r="FC53" s="56">
        <v>0</v>
      </c>
      <c r="FD53" s="56">
        <v>115.04</v>
      </c>
      <c r="FE53" s="56">
        <v>0</v>
      </c>
      <c r="FF53" s="56">
        <v>43.669699999999999</v>
      </c>
      <c r="FG53" s="56">
        <v>0</v>
      </c>
      <c r="FH53" s="56">
        <v>0</v>
      </c>
      <c r="FI53" s="56">
        <v>390.06</v>
      </c>
      <c r="FJ53" s="56">
        <v>0</v>
      </c>
      <c r="FK53" s="56">
        <v>0</v>
      </c>
      <c r="FL53" s="56">
        <v>0</v>
      </c>
      <c r="FM53" s="56">
        <v>0</v>
      </c>
      <c r="FN53" s="56">
        <v>0</v>
      </c>
      <c r="FO53" s="56">
        <v>0</v>
      </c>
      <c r="FP53" s="56">
        <v>0</v>
      </c>
      <c r="FQ53" s="56">
        <v>0</v>
      </c>
      <c r="FR53" s="56">
        <v>0</v>
      </c>
      <c r="FS53" s="56">
        <v>0</v>
      </c>
      <c r="FT53" s="56">
        <v>22.16</v>
      </c>
      <c r="FU53" s="56">
        <v>0.02</v>
      </c>
      <c r="FV53" s="56">
        <v>1.17</v>
      </c>
      <c r="FW53" s="56">
        <v>0</v>
      </c>
      <c r="FX53" s="56">
        <v>9.15</v>
      </c>
      <c r="FY53" s="56">
        <v>0</v>
      </c>
      <c r="FZ53" s="56">
        <v>0</v>
      </c>
      <c r="GA53" s="56">
        <v>5.44</v>
      </c>
      <c r="GB53" s="56">
        <v>13.62</v>
      </c>
      <c r="GC53" s="56">
        <v>21.46</v>
      </c>
      <c r="GD53" s="56">
        <v>1.2</v>
      </c>
      <c r="GE53" s="56">
        <v>74.22</v>
      </c>
      <c r="GF53" s="56">
        <v>0</v>
      </c>
      <c r="GG53" s="56">
        <v>9.3997299999999998E-4</v>
      </c>
      <c r="GH53" s="56">
        <v>1.2753799999999999E-2</v>
      </c>
      <c r="GI53" s="56">
        <v>0</v>
      </c>
      <c r="GJ53" s="56">
        <v>0</v>
      </c>
      <c r="GK53" s="56">
        <v>0</v>
      </c>
      <c r="GL53" s="56">
        <v>0</v>
      </c>
      <c r="GM53" s="56">
        <v>7.4915999999999996E-2</v>
      </c>
      <c r="GN53" s="56">
        <v>0.141653</v>
      </c>
      <c r="GO53" s="56">
        <v>0.25846799999999998</v>
      </c>
      <c r="GP53" s="56">
        <v>1.0530599999999999E-2</v>
      </c>
      <c r="GQ53" s="56">
        <v>0.49926100000000001</v>
      </c>
      <c r="GR53" s="56">
        <v>455.72300000000001</v>
      </c>
      <c r="GS53" s="56">
        <v>63.205399999999997</v>
      </c>
      <c r="GT53" s="56">
        <v>111.69</v>
      </c>
      <c r="GU53" s="56">
        <v>0</v>
      </c>
      <c r="GV53" s="56">
        <v>0</v>
      </c>
      <c r="GW53" s="56">
        <v>2135</v>
      </c>
      <c r="GX53" s="56">
        <v>930.00099999999998</v>
      </c>
      <c r="GY53" s="56">
        <v>2637.81</v>
      </c>
      <c r="GZ53" s="56">
        <v>297.5</v>
      </c>
      <c r="HA53" s="56">
        <v>6630.93</v>
      </c>
      <c r="HB53" s="56">
        <v>379.27100000000002</v>
      </c>
      <c r="HC53" s="56">
        <v>0</v>
      </c>
      <c r="HD53" s="56">
        <v>0</v>
      </c>
      <c r="HE53" s="56">
        <v>0</v>
      </c>
      <c r="HF53" s="56">
        <v>169.505</v>
      </c>
      <c r="HG53" s="56">
        <v>0</v>
      </c>
      <c r="HH53" s="56">
        <v>65.400000000000006</v>
      </c>
      <c r="HI53" s="56">
        <v>0</v>
      </c>
      <c r="HJ53" s="56">
        <v>0</v>
      </c>
      <c r="HK53" s="56">
        <v>614.17600000000004</v>
      </c>
      <c r="HL53" s="56">
        <v>0</v>
      </c>
      <c r="HM53" s="56">
        <v>0</v>
      </c>
      <c r="HN53" s="56">
        <v>0</v>
      </c>
      <c r="HO53" s="56">
        <v>0</v>
      </c>
      <c r="HP53" s="56">
        <v>0</v>
      </c>
      <c r="HQ53" s="56">
        <v>0</v>
      </c>
      <c r="HR53" s="56">
        <v>0</v>
      </c>
      <c r="HS53" s="56">
        <v>0</v>
      </c>
      <c r="HT53" s="56">
        <v>0</v>
      </c>
      <c r="HU53" s="56">
        <v>0</v>
      </c>
      <c r="HV53" s="56">
        <v>37.39</v>
      </c>
      <c r="HW53" s="56">
        <v>3.55</v>
      </c>
      <c r="HX53" s="56">
        <v>1.17</v>
      </c>
      <c r="HY53" s="56">
        <v>0</v>
      </c>
      <c r="HZ53" s="56">
        <v>13.49</v>
      </c>
      <c r="IA53" s="56">
        <v>23.29</v>
      </c>
      <c r="IB53" s="56">
        <v>14.9</v>
      </c>
      <c r="IC53" s="56">
        <v>28.13</v>
      </c>
      <c r="ID53" s="56">
        <v>2.81</v>
      </c>
      <c r="IE53" s="56">
        <v>124.73</v>
      </c>
      <c r="IF53" s="56">
        <v>0</v>
      </c>
      <c r="IG53" s="56">
        <v>0.130719</v>
      </c>
      <c r="IH53" s="56">
        <v>1.2753799999999999E-2</v>
      </c>
      <c r="II53" s="56">
        <v>0</v>
      </c>
      <c r="IJ53" s="56">
        <v>0</v>
      </c>
      <c r="IK53" s="56">
        <v>0.33579999999999999</v>
      </c>
      <c r="IL53" s="56">
        <v>0.11074100000000001</v>
      </c>
      <c r="IM53" s="56">
        <v>0.35138000000000003</v>
      </c>
      <c r="IN53" s="56">
        <v>4.1461199999999997E-3</v>
      </c>
      <c r="IO53" s="56">
        <v>0.94554099999999996</v>
      </c>
      <c r="IP53" s="56">
        <v>51.7</v>
      </c>
      <c r="IQ53" s="56">
        <v>0</v>
      </c>
      <c r="IR53" s="56">
        <v>52.8</v>
      </c>
      <c r="IS53" s="56">
        <v>0</v>
      </c>
      <c r="IT53" s="56">
        <v>0</v>
      </c>
      <c r="IU53" s="56">
        <v>3.04</v>
      </c>
      <c r="IV53" s="56">
        <v>29.46</v>
      </c>
      <c r="IW53" s="56">
        <v>3.47</v>
      </c>
      <c r="IX53" s="56">
        <v>30.52</v>
      </c>
      <c r="IY53" s="56">
        <v>3.04</v>
      </c>
      <c r="IZ53" s="56">
        <v>29.46</v>
      </c>
      <c r="JA53" s="56">
        <v>8.77</v>
      </c>
      <c r="JB53" s="56">
        <v>46.83</v>
      </c>
      <c r="JC53" s="56">
        <v>1</v>
      </c>
      <c r="JD53" s="56"/>
      <c r="JE53" s="56"/>
      <c r="JF53" s="56"/>
      <c r="JG53" s="56"/>
      <c r="JH53" s="56"/>
      <c r="JI53" s="56"/>
      <c r="JJ53" s="56"/>
      <c r="JK53" s="56"/>
      <c r="JL53" s="56"/>
      <c r="JM53" s="56"/>
      <c r="JN53" s="56"/>
      <c r="JO53" s="56"/>
    </row>
    <row r="54" spans="1:275" x14ac:dyDescent="0.25">
      <c r="A54" s="58">
        <v>43069.352453703701</v>
      </c>
      <c r="B54" s="56" t="s">
        <v>382</v>
      </c>
      <c r="C54" s="56" t="s">
        <v>623</v>
      </c>
      <c r="D54" s="56">
        <v>3</v>
      </c>
      <c r="E54" s="56">
        <v>1</v>
      </c>
      <c r="F54" s="56">
        <v>2100</v>
      </c>
      <c r="G54" s="56" t="s">
        <v>104</v>
      </c>
      <c r="H54" s="56" t="s">
        <v>105</v>
      </c>
      <c r="I54" s="56">
        <v>1.96</v>
      </c>
      <c r="J54" s="56">
        <v>49.2</v>
      </c>
      <c r="K54" s="56">
        <v>113.95399999999999</v>
      </c>
      <c r="L54" s="56">
        <v>0</v>
      </c>
      <c r="M54" s="56">
        <v>111.69</v>
      </c>
      <c r="N54" s="56">
        <v>0</v>
      </c>
      <c r="O54" s="56">
        <v>0</v>
      </c>
      <c r="P54" s="56">
        <v>0</v>
      </c>
      <c r="Q54" s="56">
        <v>0</v>
      </c>
      <c r="R54" s="56">
        <v>505.55700000000002</v>
      </c>
      <c r="S54" s="56">
        <v>915.63599999999997</v>
      </c>
      <c r="T54" s="56">
        <v>2025.88</v>
      </c>
      <c r="U54" s="56">
        <v>119.621</v>
      </c>
      <c r="V54" s="56">
        <v>3792.34</v>
      </c>
      <c r="W54" s="56">
        <v>129.37700000000001</v>
      </c>
      <c r="X54" s="56">
        <v>0</v>
      </c>
      <c r="Y54" s="56">
        <v>0</v>
      </c>
      <c r="Z54" s="56">
        <v>0</v>
      </c>
      <c r="AA54" s="56">
        <v>115.515</v>
      </c>
      <c r="AB54" s="56">
        <v>0</v>
      </c>
      <c r="AC54" s="56">
        <v>43.669699999999999</v>
      </c>
      <c r="AD54" s="56">
        <v>0</v>
      </c>
      <c r="AE54" s="56">
        <v>0</v>
      </c>
      <c r="AF54" s="56">
        <v>288.56200000000001</v>
      </c>
      <c r="AG54" s="56">
        <v>0</v>
      </c>
      <c r="AH54" s="56">
        <v>0</v>
      </c>
      <c r="AI54" s="56">
        <v>0</v>
      </c>
      <c r="AJ54" s="56">
        <v>0</v>
      </c>
      <c r="AK54" s="56">
        <v>0</v>
      </c>
      <c r="AL54" s="56">
        <v>0</v>
      </c>
      <c r="AM54" s="56">
        <v>0</v>
      </c>
      <c r="AN54" s="56">
        <v>0</v>
      </c>
      <c r="AO54" s="56">
        <v>0</v>
      </c>
      <c r="AP54" s="56">
        <v>0</v>
      </c>
      <c r="AQ54" s="56">
        <v>12.48</v>
      </c>
      <c r="AR54" s="56">
        <v>0</v>
      </c>
      <c r="AS54" s="56">
        <v>1.17</v>
      </c>
      <c r="AT54" s="56">
        <v>0</v>
      </c>
      <c r="AU54" s="56">
        <v>9.17</v>
      </c>
      <c r="AV54" s="56">
        <v>0</v>
      </c>
      <c r="AW54" s="56">
        <v>0</v>
      </c>
      <c r="AX54" s="56">
        <v>5.41</v>
      </c>
      <c r="AY54" s="56">
        <v>13.49</v>
      </c>
      <c r="AZ54" s="56">
        <v>21.43</v>
      </c>
      <c r="BA54" s="56">
        <v>1.19</v>
      </c>
      <c r="BB54" s="56">
        <v>64.34</v>
      </c>
      <c r="BC54" s="56">
        <v>22.82</v>
      </c>
      <c r="BD54" s="56">
        <v>0</v>
      </c>
      <c r="BE54" s="56">
        <v>0</v>
      </c>
      <c r="BF54" s="56">
        <v>1.2753799999999999E-2</v>
      </c>
      <c r="BG54" s="56">
        <v>0</v>
      </c>
      <c r="BH54" s="56">
        <v>0</v>
      </c>
      <c r="BI54" s="56">
        <v>0</v>
      </c>
      <c r="BJ54" s="56">
        <v>0</v>
      </c>
      <c r="BK54" s="56">
        <v>7.4915999999999996E-2</v>
      </c>
      <c r="BL54" s="56">
        <v>0.13772499999999999</v>
      </c>
      <c r="BM54" s="56">
        <v>0.25846799999999998</v>
      </c>
      <c r="BN54" s="56">
        <v>1.0530599999999999E-2</v>
      </c>
      <c r="BO54" s="56">
        <v>0.494394</v>
      </c>
      <c r="BP54" s="56">
        <v>1.2753799999999999E-2</v>
      </c>
      <c r="BQ54" s="56">
        <v>130.71600000000001</v>
      </c>
      <c r="BR54" s="56">
        <v>0</v>
      </c>
      <c r="BS54" s="56">
        <v>111.69</v>
      </c>
      <c r="BT54" s="56">
        <v>0</v>
      </c>
      <c r="BU54" s="56">
        <v>0</v>
      </c>
      <c r="BV54" s="56">
        <v>505.55700000000002</v>
      </c>
      <c r="BW54" s="56">
        <v>919.51599999999996</v>
      </c>
      <c r="BX54" s="56">
        <v>2025.88</v>
      </c>
      <c r="BY54" s="56">
        <v>119.621</v>
      </c>
      <c r="BZ54" s="56">
        <v>3812.98</v>
      </c>
      <c r="CA54" s="56">
        <v>148.40700000000001</v>
      </c>
      <c r="CB54" s="56">
        <v>0</v>
      </c>
      <c r="CC54" s="56">
        <v>0</v>
      </c>
      <c r="CD54" s="56">
        <v>0</v>
      </c>
      <c r="CE54" s="56">
        <v>115.515</v>
      </c>
      <c r="CF54" s="56">
        <v>0</v>
      </c>
      <c r="CG54" s="56">
        <v>43.669699999999999</v>
      </c>
      <c r="CH54" s="56">
        <v>0</v>
      </c>
      <c r="CI54" s="56">
        <v>0</v>
      </c>
      <c r="CJ54" s="56">
        <v>307.59199999999998</v>
      </c>
      <c r="CK54" s="56">
        <v>0</v>
      </c>
      <c r="CL54" s="56">
        <v>0</v>
      </c>
      <c r="CM54" s="56">
        <v>0</v>
      </c>
      <c r="CN54" s="56">
        <v>0</v>
      </c>
      <c r="CO54" s="56">
        <v>0</v>
      </c>
      <c r="CP54" s="56">
        <v>0</v>
      </c>
      <c r="CQ54" s="56">
        <v>0</v>
      </c>
      <c r="CR54" s="56">
        <v>0</v>
      </c>
      <c r="CS54" s="56">
        <v>0</v>
      </c>
      <c r="CT54" s="56">
        <v>0</v>
      </c>
      <c r="CU54" s="56">
        <v>14.44</v>
      </c>
      <c r="CV54" s="56">
        <v>0</v>
      </c>
      <c r="CW54" s="56">
        <v>1.17</v>
      </c>
      <c r="CX54" s="56">
        <v>0</v>
      </c>
      <c r="CY54" s="56">
        <v>9.17</v>
      </c>
      <c r="CZ54" s="56">
        <v>5.41</v>
      </c>
      <c r="DA54" s="56">
        <v>13.54</v>
      </c>
      <c r="DB54" s="56">
        <v>21.43</v>
      </c>
      <c r="DC54" s="56">
        <v>1.19</v>
      </c>
      <c r="DD54" s="56">
        <v>66.349999999999994</v>
      </c>
      <c r="DE54" s="56">
        <v>24.78</v>
      </c>
      <c r="DF54" s="56">
        <v>0</v>
      </c>
      <c r="DG54" s="56">
        <v>0</v>
      </c>
      <c r="DH54" s="56">
        <v>1.2753799999999999E-2</v>
      </c>
      <c r="DI54" s="56">
        <v>0</v>
      </c>
      <c r="DJ54" s="56">
        <v>0</v>
      </c>
      <c r="DK54" s="56">
        <v>7.4915999999999996E-2</v>
      </c>
      <c r="DL54" s="56">
        <v>0.138936</v>
      </c>
      <c r="DM54" s="56">
        <v>0.25846799999999998</v>
      </c>
      <c r="DN54" s="56">
        <v>1.0530599999999999E-2</v>
      </c>
      <c r="DO54" s="56">
        <v>0.49560500000000002</v>
      </c>
      <c r="DP54" s="56">
        <v>1.2753799999999999E-2</v>
      </c>
      <c r="DQ54" s="56" t="s">
        <v>925</v>
      </c>
      <c r="DR54" s="56" t="s">
        <v>875</v>
      </c>
      <c r="DS54" s="56" t="s">
        <v>22</v>
      </c>
      <c r="DT54" s="56">
        <v>1.21098E-3</v>
      </c>
      <c r="DU54" s="56">
        <v>0</v>
      </c>
      <c r="DV54" s="56">
        <v>3.0293899999999998</v>
      </c>
      <c r="DW54" s="56">
        <v>7.9096000000000002</v>
      </c>
      <c r="DX54" s="56"/>
      <c r="DY54" s="56"/>
      <c r="DZ54" s="56"/>
      <c r="EA54" s="56"/>
      <c r="EB54" s="56"/>
      <c r="EC54" s="56"/>
      <c r="ED54" s="56"/>
      <c r="EE54" s="56"/>
      <c r="EF54" s="56"/>
      <c r="EG54" s="56"/>
      <c r="EH54" s="56"/>
      <c r="EI54" s="56"/>
      <c r="EJ54" s="56"/>
      <c r="EK54" s="56"/>
      <c r="EL54" s="56"/>
      <c r="EM54" s="56"/>
      <c r="EN54" s="56">
        <v>113.95399999999999</v>
      </c>
      <c r="EO54" s="56">
        <v>0</v>
      </c>
      <c r="EP54" s="56">
        <v>111.69</v>
      </c>
      <c r="EQ54" s="56">
        <v>0</v>
      </c>
      <c r="ER54" s="56">
        <v>0</v>
      </c>
      <c r="ES54" s="56">
        <v>0</v>
      </c>
      <c r="ET54" s="56">
        <v>0</v>
      </c>
      <c r="EU54" s="56">
        <v>505.55700000000002</v>
      </c>
      <c r="EV54" s="56">
        <v>915.63599999999997</v>
      </c>
      <c r="EW54" s="56">
        <v>2025.88</v>
      </c>
      <c r="EX54" s="56">
        <v>119.621</v>
      </c>
      <c r="EY54" s="56">
        <v>3792.34</v>
      </c>
      <c r="EZ54" s="56">
        <v>129.37700000000001</v>
      </c>
      <c r="FA54" s="56">
        <v>0</v>
      </c>
      <c r="FB54" s="56">
        <v>0</v>
      </c>
      <c r="FC54" s="56">
        <v>0</v>
      </c>
      <c r="FD54" s="56">
        <v>115.515</v>
      </c>
      <c r="FE54" s="56">
        <v>0</v>
      </c>
      <c r="FF54" s="56">
        <v>43.669699999999999</v>
      </c>
      <c r="FG54" s="56">
        <v>0</v>
      </c>
      <c r="FH54" s="56">
        <v>0</v>
      </c>
      <c r="FI54" s="56">
        <v>288.56200000000001</v>
      </c>
      <c r="FJ54" s="56">
        <v>0</v>
      </c>
      <c r="FK54" s="56">
        <v>0</v>
      </c>
      <c r="FL54" s="56">
        <v>0</v>
      </c>
      <c r="FM54" s="56">
        <v>0</v>
      </c>
      <c r="FN54" s="56">
        <v>0</v>
      </c>
      <c r="FO54" s="56">
        <v>0</v>
      </c>
      <c r="FP54" s="56">
        <v>0</v>
      </c>
      <c r="FQ54" s="56">
        <v>0</v>
      </c>
      <c r="FR54" s="56">
        <v>0</v>
      </c>
      <c r="FS54" s="56">
        <v>0</v>
      </c>
      <c r="FT54" s="56">
        <v>12.48</v>
      </c>
      <c r="FU54" s="56">
        <v>0</v>
      </c>
      <c r="FV54" s="56">
        <v>1.17</v>
      </c>
      <c r="FW54" s="56">
        <v>0</v>
      </c>
      <c r="FX54" s="56">
        <v>9.17</v>
      </c>
      <c r="FY54" s="56">
        <v>0</v>
      </c>
      <c r="FZ54" s="56">
        <v>0</v>
      </c>
      <c r="GA54" s="56">
        <v>5.41</v>
      </c>
      <c r="GB54" s="56">
        <v>13.49</v>
      </c>
      <c r="GC54" s="56">
        <v>21.43</v>
      </c>
      <c r="GD54" s="56">
        <v>1.19</v>
      </c>
      <c r="GE54" s="56">
        <v>64.34</v>
      </c>
      <c r="GF54" s="56">
        <v>0</v>
      </c>
      <c r="GG54" s="56">
        <v>0</v>
      </c>
      <c r="GH54" s="56">
        <v>1.2753799999999999E-2</v>
      </c>
      <c r="GI54" s="56">
        <v>0</v>
      </c>
      <c r="GJ54" s="56">
        <v>0</v>
      </c>
      <c r="GK54" s="56">
        <v>0</v>
      </c>
      <c r="GL54" s="56">
        <v>0</v>
      </c>
      <c r="GM54" s="56">
        <v>7.4915999999999996E-2</v>
      </c>
      <c r="GN54" s="56">
        <v>0.13772499999999999</v>
      </c>
      <c r="GO54" s="56">
        <v>0.25846799999999998</v>
      </c>
      <c r="GP54" s="56">
        <v>1.0530599999999999E-2</v>
      </c>
      <c r="GQ54" s="56">
        <v>0.494394</v>
      </c>
      <c r="GR54" s="56">
        <v>387.17700000000002</v>
      </c>
      <c r="GS54" s="56">
        <v>0</v>
      </c>
      <c r="GT54" s="56">
        <v>111.69</v>
      </c>
      <c r="GU54" s="56">
        <v>0</v>
      </c>
      <c r="GV54" s="56">
        <v>0</v>
      </c>
      <c r="GW54" s="56">
        <v>2135</v>
      </c>
      <c r="GX54" s="56">
        <v>930.00099999999998</v>
      </c>
      <c r="GY54" s="56">
        <v>2637.81</v>
      </c>
      <c r="GZ54" s="56">
        <v>297.5</v>
      </c>
      <c r="HA54" s="56">
        <v>6499.18</v>
      </c>
      <c r="HB54" s="56">
        <v>322.20699999999999</v>
      </c>
      <c r="HC54" s="56">
        <v>0</v>
      </c>
      <c r="HD54" s="56">
        <v>0</v>
      </c>
      <c r="HE54" s="56">
        <v>0</v>
      </c>
      <c r="HF54" s="56">
        <v>170.06899999999999</v>
      </c>
      <c r="HG54" s="56">
        <v>0</v>
      </c>
      <c r="HH54" s="56">
        <v>65.400000000000006</v>
      </c>
      <c r="HI54" s="56">
        <v>0</v>
      </c>
      <c r="HJ54" s="56">
        <v>0</v>
      </c>
      <c r="HK54" s="56">
        <v>557.67600000000004</v>
      </c>
      <c r="HL54" s="56">
        <v>0</v>
      </c>
      <c r="HM54" s="56">
        <v>0</v>
      </c>
      <c r="HN54" s="56">
        <v>0</v>
      </c>
      <c r="HO54" s="56">
        <v>0</v>
      </c>
      <c r="HP54" s="56">
        <v>0</v>
      </c>
      <c r="HQ54" s="56">
        <v>0</v>
      </c>
      <c r="HR54" s="56">
        <v>0</v>
      </c>
      <c r="HS54" s="56">
        <v>0</v>
      </c>
      <c r="HT54" s="56">
        <v>0</v>
      </c>
      <c r="HU54" s="56">
        <v>0</v>
      </c>
      <c r="HV54" s="56">
        <v>31.69</v>
      </c>
      <c r="HW54" s="56">
        <v>0</v>
      </c>
      <c r="HX54" s="56">
        <v>1.17</v>
      </c>
      <c r="HY54" s="56">
        <v>0</v>
      </c>
      <c r="HZ54" s="56">
        <v>13.5</v>
      </c>
      <c r="IA54" s="56">
        <v>23.09</v>
      </c>
      <c r="IB54" s="56">
        <v>14.89</v>
      </c>
      <c r="IC54" s="56">
        <v>28.02</v>
      </c>
      <c r="ID54" s="56">
        <v>2.78</v>
      </c>
      <c r="IE54" s="56">
        <v>115.14</v>
      </c>
      <c r="IF54" s="56">
        <v>0</v>
      </c>
      <c r="IG54" s="56">
        <v>0</v>
      </c>
      <c r="IH54" s="56">
        <v>1.2753799999999999E-2</v>
      </c>
      <c r="II54" s="56">
        <v>0</v>
      </c>
      <c r="IJ54" s="56">
        <v>0</v>
      </c>
      <c r="IK54" s="56">
        <v>0.33579999999999999</v>
      </c>
      <c r="IL54" s="56">
        <v>0.11074100000000001</v>
      </c>
      <c r="IM54" s="56">
        <v>0.35138000000000003</v>
      </c>
      <c r="IN54" s="56">
        <v>4.1461199999999997E-3</v>
      </c>
      <c r="IO54" s="56">
        <v>0.81482200000000005</v>
      </c>
      <c r="IP54" s="56">
        <v>49.2</v>
      </c>
      <c r="IQ54" s="56">
        <v>0</v>
      </c>
      <c r="IR54" s="56">
        <v>50.8</v>
      </c>
      <c r="IS54" s="56">
        <v>0</v>
      </c>
      <c r="IT54" s="56">
        <v>0</v>
      </c>
      <c r="IU54" s="56">
        <v>2.21</v>
      </c>
      <c r="IV54" s="56">
        <v>20.61</v>
      </c>
      <c r="IW54" s="56">
        <v>2.36</v>
      </c>
      <c r="IX54" s="56">
        <v>22.42</v>
      </c>
      <c r="IY54" s="56">
        <v>2.21</v>
      </c>
      <c r="IZ54" s="56">
        <v>20.61</v>
      </c>
      <c r="JA54" s="56">
        <v>4.6100000000000003</v>
      </c>
      <c r="JB54" s="56">
        <v>41.75</v>
      </c>
      <c r="JC54" s="56">
        <v>1</v>
      </c>
      <c r="JD54" s="56"/>
      <c r="JE54" s="56"/>
      <c r="JF54" s="56"/>
      <c r="JG54" s="56"/>
      <c r="JH54" s="56"/>
      <c r="JI54" s="56"/>
      <c r="JJ54" s="56"/>
      <c r="JK54" s="56"/>
      <c r="JL54" s="56"/>
      <c r="JM54" s="56"/>
      <c r="JN54" s="56"/>
      <c r="JO54" s="56"/>
    </row>
    <row r="55" spans="1:275" x14ac:dyDescent="0.25">
      <c r="A55" s="58">
        <v>43069.352303240739</v>
      </c>
      <c r="B55" s="56" t="s">
        <v>383</v>
      </c>
      <c r="C55" s="56" t="s">
        <v>624</v>
      </c>
      <c r="D55" s="56">
        <v>4</v>
      </c>
      <c r="E55" s="56">
        <v>1</v>
      </c>
      <c r="F55" s="56">
        <v>2100</v>
      </c>
      <c r="G55" s="56" t="s">
        <v>104</v>
      </c>
      <c r="H55" s="56" t="s">
        <v>105</v>
      </c>
      <c r="I55" s="56">
        <v>2.65</v>
      </c>
      <c r="J55" s="56">
        <v>48.7</v>
      </c>
      <c r="K55" s="56">
        <v>139.49600000000001</v>
      </c>
      <c r="L55" s="56">
        <v>6.9493999999999998</v>
      </c>
      <c r="M55" s="56">
        <v>111.69</v>
      </c>
      <c r="N55" s="56">
        <v>0</v>
      </c>
      <c r="O55" s="56">
        <v>0</v>
      </c>
      <c r="P55" s="56">
        <v>0</v>
      </c>
      <c r="Q55" s="56">
        <v>0</v>
      </c>
      <c r="R55" s="56">
        <v>505.55700000000002</v>
      </c>
      <c r="S55" s="56">
        <v>933.73500000000001</v>
      </c>
      <c r="T55" s="56">
        <v>2025.88</v>
      </c>
      <c r="U55" s="56">
        <v>119.621</v>
      </c>
      <c r="V55" s="56">
        <v>3842.93</v>
      </c>
      <c r="W55" s="56">
        <v>158.38499999999999</v>
      </c>
      <c r="X55" s="56">
        <v>0</v>
      </c>
      <c r="Y55" s="56">
        <v>0</v>
      </c>
      <c r="Z55" s="56">
        <v>0</v>
      </c>
      <c r="AA55" s="56">
        <v>110.069</v>
      </c>
      <c r="AB55" s="56">
        <v>0</v>
      </c>
      <c r="AC55" s="56">
        <v>43.669699999999999</v>
      </c>
      <c r="AD55" s="56">
        <v>0</v>
      </c>
      <c r="AE55" s="56">
        <v>0</v>
      </c>
      <c r="AF55" s="56">
        <v>312.12299999999999</v>
      </c>
      <c r="AG55" s="56">
        <v>0</v>
      </c>
      <c r="AH55" s="56">
        <v>0</v>
      </c>
      <c r="AI55" s="56">
        <v>0</v>
      </c>
      <c r="AJ55" s="56">
        <v>0</v>
      </c>
      <c r="AK55" s="56">
        <v>0</v>
      </c>
      <c r="AL55" s="56">
        <v>0</v>
      </c>
      <c r="AM55" s="56">
        <v>0</v>
      </c>
      <c r="AN55" s="56">
        <v>0</v>
      </c>
      <c r="AO55" s="56">
        <v>0</v>
      </c>
      <c r="AP55" s="56">
        <v>0</v>
      </c>
      <c r="AQ55" s="56">
        <v>15.22</v>
      </c>
      <c r="AR55" s="56">
        <v>0.26</v>
      </c>
      <c r="AS55" s="56">
        <v>1.17</v>
      </c>
      <c r="AT55" s="56">
        <v>0</v>
      </c>
      <c r="AU55" s="56">
        <v>8.77</v>
      </c>
      <c r="AV55" s="56">
        <v>0</v>
      </c>
      <c r="AW55" s="56">
        <v>0</v>
      </c>
      <c r="AX55" s="56">
        <v>5.46</v>
      </c>
      <c r="AY55" s="56">
        <v>13.71</v>
      </c>
      <c r="AZ55" s="56">
        <v>21.48</v>
      </c>
      <c r="BA55" s="56">
        <v>1.2</v>
      </c>
      <c r="BB55" s="56">
        <v>67.27</v>
      </c>
      <c r="BC55" s="56">
        <v>25.42</v>
      </c>
      <c r="BD55" s="56">
        <v>0</v>
      </c>
      <c r="BE55" s="56">
        <v>2.4018299999999999E-2</v>
      </c>
      <c r="BF55" s="56">
        <v>1.2753799999999999E-2</v>
      </c>
      <c r="BG55" s="56">
        <v>0</v>
      </c>
      <c r="BH55" s="56">
        <v>0</v>
      </c>
      <c r="BI55" s="56">
        <v>0</v>
      </c>
      <c r="BJ55" s="56">
        <v>0</v>
      </c>
      <c r="BK55" s="56">
        <v>7.4915999999999996E-2</v>
      </c>
      <c r="BL55" s="56">
        <v>0.145505</v>
      </c>
      <c r="BM55" s="56">
        <v>0.25846799999999998</v>
      </c>
      <c r="BN55" s="56">
        <v>1.0530599999999999E-2</v>
      </c>
      <c r="BO55" s="56">
        <v>0.52619199999999999</v>
      </c>
      <c r="BP55" s="56">
        <v>3.6772100000000002E-2</v>
      </c>
      <c r="BQ55" s="56">
        <v>150.68600000000001</v>
      </c>
      <c r="BR55" s="56">
        <v>24.601199999999999</v>
      </c>
      <c r="BS55" s="56">
        <v>111.69</v>
      </c>
      <c r="BT55" s="56">
        <v>0</v>
      </c>
      <c r="BU55" s="56">
        <v>0</v>
      </c>
      <c r="BV55" s="56">
        <v>505.55700000000002</v>
      </c>
      <c r="BW55" s="56">
        <v>938.95</v>
      </c>
      <c r="BX55" s="56">
        <v>2025.88</v>
      </c>
      <c r="BY55" s="56">
        <v>119.621</v>
      </c>
      <c r="BZ55" s="56">
        <v>3876.99</v>
      </c>
      <c r="CA55" s="56">
        <v>171.09</v>
      </c>
      <c r="CB55" s="56">
        <v>0</v>
      </c>
      <c r="CC55" s="56">
        <v>0</v>
      </c>
      <c r="CD55" s="56">
        <v>0</v>
      </c>
      <c r="CE55" s="56">
        <v>110.069</v>
      </c>
      <c r="CF55" s="56">
        <v>0</v>
      </c>
      <c r="CG55" s="56">
        <v>43.669699999999999</v>
      </c>
      <c r="CH55" s="56">
        <v>0</v>
      </c>
      <c r="CI55" s="56">
        <v>0</v>
      </c>
      <c r="CJ55" s="56">
        <v>324.82799999999997</v>
      </c>
      <c r="CK55" s="56">
        <v>0</v>
      </c>
      <c r="CL55" s="56">
        <v>0</v>
      </c>
      <c r="CM55" s="56">
        <v>0</v>
      </c>
      <c r="CN55" s="56">
        <v>0</v>
      </c>
      <c r="CO55" s="56">
        <v>0</v>
      </c>
      <c r="CP55" s="56">
        <v>0</v>
      </c>
      <c r="CQ55" s="56">
        <v>0</v>
      </c>
      <c r="CR55" s="56">
        <v>0</v>
      </c>
      <c r="CS55" s="56">
        <v>0</v>
      </c>
      <c r="CT55" s="56">
        <v>0</v>
      </c>
      <c r="CU55" s="56">
        <v>16.53</v>
      </c>
      <c r="CV55" s="56">
        <v>1.6</v>
      </c>
      <c r="CW55" s="56">
        <v>1.17</v>
      </c>
      <c r="CX55" s="56">
        <v>0</v>
      </c>
      <c r="CY55" s="56">
        <v>8.77</v>
      </c>
      <c r="CZ55" s="56">
        <v>5.46</v>
      </c>
      <c r="DA55" s="56">
        <v>13.77</v>
      </c>
      <c r="DB55" s="56">
        <v>21.48</v>
      </c>
      <c r="DC55" s="56">
        <v>1.2</v>
      </c>
      <c r="DD55" s="56">
        <v>69.98</v>
      </c>
      <c r="DE55" s="56">
        <v>28.07</v>
      </c>
      <c r="DF55" s="56">
        <v>0</v>
      </c>
      <c r="DG55" s="56">
        <v>0.15366199999999999</v>
      </c>
      <c r="DH55" s="56">
        <v>1.2753799999999999E-2</v>
      </c>
      <c r="DI55" s="56">
        <v>0</v>
      </c>
      <c r="DJ55" s="56">
        <v>0</v>
      </c>
      <c r="DK55" s="56">
        <v>7.4915999999999996E-2</v>
      </c>
      <c r="DL55" s="56">
        <v>0.146596</v>
      </c>
      <c r="DM55" s="56">
        <v>0.25846799999999998</v>
      </c>
      <c r="DN55" s="56">
        <v>1.0530599999999999E-2</v>
      </c>
      <c r="DO55" s="56">
        <v>0.65692600000000001</v>
      </c>
      <c r="DP55" s="56">
        <v>0.16641500000000001</v>
      </c>
      <c r="DQ55" s="56" t="s">
        <v>925</v>
      </c>
      <c r="DR55" s="56" t="s">
        <v>875</v>
      </c>
      <c r="DS55" s="56" t="s">
        <v>22</v>
      </c>
      <c r="DT55" s="56">
        <v>0.13073399999999999</v>
      </c>
      <c r="DU55" s="56">
        <v>0.12964300000000001</v>
      </c>
      <c r="DV55" s="56">
        <v>3.8725399999999999</v>
      </c>
      <c r="DW55" s="56">
        <v>9.4406800000000004</v>
      </c>
      <c r="DX55" s="56"/>
      <c r="DY55" s="56"/>
      <c r="DZ55" s="56"/>
      <c r="EA55" s="56"/>
      <c r="EB55" s="56"/>
      <c r="EC55" s="56"/>
      <c r="ED55" s="56"/>
      <c r="EE55" s="56"/>
      <c r="EF55" s="56"/>
      <c r="EG55" s="56"/>
      <c r="EH55" s="56"/>
      <c r="EI55" s="56"/>
      <c r="EJ55" s="56"/>
      <c r="EK55" s="56"/>
      <c r="EL55" s="56"/>
      <c r="EM55" s="56"/>
      <c r="EN55" s="56">
        <v>139.49600000000001</v>
      </c>
      <c r="EO55" s="56">
        <v>6.9493999999999998</v>
      </c>
      <c r="EP55" s="56">
        <v>111.69</v>
      </c>
      <c r="EQ55" s="56">
        <v>0</v>
      </c>
      <c r="ER55" s="56">
        <v>0</v>
      </c>
      <c r="ES55" s="56">
        <v>0</v>
      </c>
      <c r="ET55" s="56">
        <v>0</v>
      </c>
      <c r="EU55" s="56">
        <v>505.55700000000002</v>
      </c>
      <c r="EV55" s="56">
        <v>933.73500000000001</v>
      </c>
      <c r="EW55" s="56">
        <v>2025.88</v>
      </c>
      <c r="EX55" s="56">
        <v>119.621</v>
      </c>
      <c r="EY55" s="56">
        <v>3842.93</v>
      </c>
      <c r="EZ55" s="56">
        <v>158.38499999999999</v>
      </c>
      <c r="FA55" s="56">
        <v>0</v>
      </c>
      <c r="FB55" s="56">
        <v>0</v>
      </c>
      <c r="FC55" s="56">
        <v>0</v>
      </c>
      <c r="FD55" s="56">
        <v>110.069</v>
      </c>
      <c r="FE55" s="56">
        <v>0</v>
      </c>
      <c r="FF55" s="56">
        <v>43.669699999999999</v>
      </c>
      <c r="FG55" s="56">
        <v>0</v>
      </c>
      <c r="FH55" s="56">
        <v>0</v>
      </c>
      <c r="FI55" s="56">
        <v>312.12299999999999</v>
      </c>
      <c r="FJ55" s="56">
        <v>0</v>
      </c>
      <c r="FK55" s="56">
        <v>0</v>
      </c>
      <c r="FL55" s="56">
        <v>0</v>
      </c>
      <c r="FM55" s="56">
        <v>0</v>
      </c>
      <c r="FN55" s="56">
        <v>0</v>
      </c>
      <c r="FO55" s="56">
        <v>0</v>
      </c>
      <c r="FP55" s="56">
        <v>0</v>
      </c>
      <c r="FQ55" s="56">
        <v>0</v>
      </c>
      <c r="FR55" s="56">
        <v>0</v>
      </c>
      <c r="FS55" s="56">
        <v>0</v>
      </c>
      <c r="FT55" s="56">
        <v>15.22</v>
      </c>
      <c r="FU55" s="56">
        <v>0.26</v>
      </c>
      <c r="FV55" s="56">
        <v>1.17</v>
      </c>
      <c r="FW55" s="56">
        <v>0</v>
      </c>
      <c r="FX55" s="56">
        <v>8.77</v>
      </c>
      <c r="FY55" s="56">
        <v>0</v>
      </c>
      <c r="FZ55" s="56">
        <v>0</v>
      </c>
      <c r="GA55" s="56">
        <v>5.46</v>
      </c>
      <c r="GB55" s="56">
        <v>13.71</v>
      </c>
      <c r="GC55" s="56">
        <v>21.48</v>
      </c>
      <c r="GD55" s="56">
        <v>1.2</v>
      </c>
      <c r="GE55" s="56">
        <v>67.27</v>
      </c>
      <c r="GF55" s="56">
        <v>0</v>
      </c>
      <c r="GG55" s="56">
        <v>2.4018299999999999E-2</v>
      </c>
      <c r="GH55" s="56">
        <v>1.2753799999999999E-2</v>
      </c>
      <c r="GI55" s="56">
        <v>0</v>
      </c>
      <c r="GJ55" s="56">
        <v>0</v>
      </c>
      <c r="GK55" s="56">
        <v>0</v>
      </c>
      <c r="GL55" s="56">
        <v>0</v>
      </c>
      <c r="GM55" s="56">
        <v>7.4915999999999996E-2</v>
      </c>
      <c r="GN55" s="56">
        <v>0.145505</v>
      </c>
      <c r="GO55" s="56">
        <v>0.25846799999999998</v>
      </c>
      <c r="GP55" s="56">
        <v>1.0530599999999999E-2</v>
      </c>
      <c r="GQ55" s="56">
        <v>0.52619199999999999</v>
      </c>
      <c r="GR55" s="56">
        <v>351.05599999999998</v>
      </c>
      <c r="GS55" s="56">
        <v>151.226</v>
      </c>
      <c r="GT55" s="56">
        <v>111.69</v>
      </c>
      <c r="GU55" s="56">
        <v>0</v>
      </c>
      <c r="GV55" s="56">
        <v>0</v>
      </c>
      <c r="GW55" s="56">
        <v>2135</v>
      </c>
      <c r="GX55" s="56">
        <v>930.00099999999998</v>
      </c>
      <c r="GY55" s="56">
        <v>2637.81</v>
      </c>
      <c r="GZ55" s="56">
        <v>297.5</v>
      </c>
      <c r="HA55" s="56">
        <v>6614.28</v>
      </c>
      <c r="HB55" s="56">
        <v>292.16399999999999</v>
      </c>
      <c r="HC55" s="56">
        <v>0</v>
      </c>
      <c r="HD55" s="56">
        <v>0</v>
      </c>
      <c r="HE55" s="56">
        <v>0</v>
      </c>
      <c r="HF55" s="56">
        <v>164.714</v>
      </c>
      <c r="HG55" s="56">
        <v>0</v>
      </c>
      <c r="HH55" s="56">
        <v>65.400000000000006</v>
      </c>
      <c r="HI55" s="56">
        <v>0</v>
      </c>
      <c r="HJ55" s="56">
        <v>0</v>
      </c>
      <c r="HK55" s="56">
        <v>522.27800000000002</v>
      </c>
      <c r="HL55" s="56">
        <v>0</v>
      </c>
      <c r="HM55" s="56">
        <v>0</v>
      </c>
      <c r="HN55" s="56">
        <v>0</v>
      </c>
      <c r="HO55" s="56">
        <v>0</v>
      </c>
      <c r="HP55" s="56">
        <v>0</v>
      </c>
      <c r="HQ55" s="56">
        <v>0</v>
      </c>
      <c r="HR55" s="56">
        <v>0</v>
      </c>
      <c r="HS55" s="56">
        <v>0</v>
      </c>
      <c r="HT55" s="56">
        <v>0</v>
      </c>
      <c r="HU55" s="56">
        <v>0</v>
      </c>
      <c r="HV55" s="56">
        <v>28.98</v>
      </c>
      <c r="HW55" s="56">
        <v>8.16</v>
      </c>
      <c r="HX55" s="56">
        <v>1.17</v>
      </c>
      <c r="HY55" s="56">
        <v>0</v>
      </c>
      <c r="HZ55" s="56">
        <v>13.12</v>
      </c>
      <c r="IA55" s="56">
        <v>23.33</v>
      </c>
      <c r="IB55" s="56">
        <v>14.9</v>
      </c>
      <c r="IC55" s="56">
        <v>28.15</v>
      </c>
      <c r="ID55" s="56">
        <v>2.8</v>
      </c>
      <c r="IE55" s="56">
        <v>120.61</v>
      </c>
      <c r="IF55" s="56">
        <v>0</v>
      </c>
      <c r="IG55" s="56">
        <v>0.64194200000000001</v>
      </c>
      <c r="IH55" s="56">
        <v>1.2753799999999999E-2</v>
      </c>
      <c r="II55" s="56">
        <v>0</v>
      </c>
      <c r="IJ55" s="56">
        <v>0</v>
      </c>
      <c r="IK55" s="56">
        <v>0.33579999999999999</v>
      </c>
      <c r="IL55" s="56">
        <v>0.11074100000000001</v>
      </c>
      <c r="IM55" s="56">
        <v>0.35138000000000003</v>
      </c>
      <c r="IN55" s="56">
        <v>4.1461199999999997E-3</v>
      </c>
      <c r="IO55" s="56">
        <v>1.4567600000000001</v>
      </c>
      <c r="IP55" s="56">
        <v>48.7</v>
      </c>
      <c r="IQ55" s="56">
        <v>0</v>
      </c>
      <c r="IR55" s="56">
        <v>50.6</v>
      </c>
      <c r="IS55" s="56">
        <v>0</v>
      </c>
      <c r="IT55" s="56">
        <v>0</v>
      </c>
      <c r="IU55" s="56">
        <v>2.69</v>
      </c>
      <c r="IV55" s="56">
        <v>22.73</v>
      </c>
      <c r="IW55" s="56">
        <v>4.1399999999999997</v>
      </c>
      <c r="IX55" s="56">
        <v>23.93</v>
      </c>
      <c r="IY55" s="56">
        <v>2.69</v>
      </c>
      <c r="IZ55" s="56">
        <v>22.73</v>
      </c>
      <c r="JA55" s="56">
        <v>12.44</v>
      </c>
      <c r="JB55" s="56">
        <v>38.99</v>
      </c>
      <c r="JC55" s="56">
        <v>1</v>
      </c>
      <c r="JD55" s="56"/>
      <c r="JE55" s="56"/>
      <c r="JF55" s="56"/>
      <c r="JG55" s="56"/>
      <c r="JH55" s="56"/>
      <c r="JI55" s="56"/>
      <c r="JJ55" s="56"/>
      <c r="JK55" s="56"/>
      <c r="JL55" s="56"/>
      <c r="JM55" s="56"/>
      <c r="JN55" s="56"/>
      <c r="JO55" s="56"/>
    </row>
    <row r="56" spans="1:275" x14ac:dyDescent="0.25">
      <c r="A56" s="58">
        <v>43069.35229166667</v>
      </c>
      <c r="B56" s="56" t="s">
        <v>384</v>
      </c>
      <c r="C56" s="56" t="s">
        <v>625</v>
      </c>
      <c r="D56" s="56">
        <v>5</v>
      </c>
      <c r="E56" s="56">
        <v>1</v>
      </c>
      <c r="F56" s="56">
        <v>2100</v>
      </c>
      <c r="G56" s="56" t="s">
        <v>104</v>
      </c>
      <c r="H56" s="56" t="s">
        <v>105</v>
      </c>
      <c r="I56" s="56">
        <v>2.0699999999999998</v>
      </c>
      <c r="J56" s="56">
        <v>45.9</v>
      </c>
      <c r="K56" s="56">
        <v>92.189599999999999</v>
      </c>
      <c r="L56" s="56">
        <v>0</v>
      </c>
      <c r="M56" s="56">
        <v>111.69</v>
      </c>
      <c r="N56" s="56">
        <v>0</v>
      </c>
      <c r="O56" s="56">
        <v>0</v>
      </c>
      <c r="P56" s="56">
        <v>0</v>
      </c>
      <c r="Q56" s="56">
        <v>0</v>
      </c>
      <c r="R56" s="56">
        <v>505.55700000000002</v>
      </c>
      <c r="S56" s="56">
        <v>914.351</v>
      </c>
      <c r="T56" s="56">
        <v>2025.88</v>
      </c>
      <c r="U56" s="56">
        <v>119.621</v>
      </c>
      <c r="V56" s="56">
        <v>3769.29</v>
      </c>
      <c r="W56" s="56">
        <v>104.678</v>
      </c>
      <c r="X56" s="56">
        <v>0</v>
      </c>
      <c r="Y56" s="56">
        <v>0</v>
      </c>
      <c r="Z56" s="56">
        <v>0</v>
      </c>
      <c r="AA56" s="56">
        <v>118.246</v>
      </c>
      <c r="AB56" s="56">
        <v>0</v>
      </c>
      <c r="AC56" s="56">
        <v>43.669699999999999</v>
      </c>
      <c r="AD56" s="56">
        <v>0</v>
      </c>
      <c r="AE56" s="56">
        <v>0</v>
      </c>
      <c r="AF56" s="56">
        <v>266.59399999999999</v>
      </c>
      <c r="AG56" s="56">
        <v>0</v>
      </c>
      <c r="AH56" s="56">
        <v>0</v>
      </c>
      <c r="AI56" s="56">
        <v>0</v>
      </c>
      <c r="AJ56" s="56">
        <v>0</v>
      </c>
      <c r="AK56" s="56">
        <v>0</v>
      </c>
      <c r="AL56" s="56">
        <v>0</v>
      </c>
      <c r="AM56" s="56">
        <v>0</v>
      </c>
      <c r="AN56" s="56">
        <v>0</v>
      </c>
      <c r="AO56" s="56">
        <v>0</v>
      </c>
      <c r="AP56" s="56">
        <v>0</v>
      </c>
      <c r="AQ56" s="56">
        <v>9.7899999999999991</v>
      </c>
      <c r="AR56" s="56">
        <v>0</v>
      </c>
      <c r="AS56" s="56">
        <v>1.17</v>
      </c>
      <c r="AT56" s="56">
        <v>0</v>
      </c>
      <c r="AU56" s="56">
        <v>9.3699999999999992</v>
      </c>
      <c r="AV56" s="56">
        <v>0</v>
      </c>
      <c r="AW56" s="56">
        <v>0</v>
      </c>
      <c r="AX56" s="56">
        <v>5.36</v>
      </c>
      <c r="AY56" s="56">
        <v>13.38</v>
      </c>
      <c r="AZ56" s="56">
        <v>21.36</v>
      </c>
      <c r="BA56" s="56">
        <v>1.19</v>
      </c>
      <c r="BB56" s="56">
        <v>61.62</v>
      </c>
      <c r="BC56" s="56">
        <v>20.329999999999998</v>
      </c>
      <c r="BD56" s="56">
        <v>0</v>
      </c>
      <c r="BE56" s="56">
        <v>0</v>
      </c>
      <c r="BF56" s="56">
        <v>1.2753799999999999E-2</v>
      </c>
      <c r="BG56" s="56">
        <v>0</v>
      </c>
      <c r="BH56" s="56">
        <v>0</v>
      </c>
      <c r="BI56" s="56">
        <v>0</v>
      </c>
      <c r="BJ56" s="56">
        <v>0</v>
      </c>
      <c r="BK56" s="56">
        <v>7.4915999999999996E-2</v>
      </c>
      <c r="BL56" s="56">
        <v>0.13670299999999999</v>
      </c>
      <c r="BM56" s="56">
        <v>0.25846799999999998</v>
      </c>
      <c r="BN56" s="56">
        <v>1.0530599999999999E-2</v>
      </c>
      <c r="BO56" s="56">
        <v>0.493371</v>
      </c>
      <c r="BP56" s="56">
        <v>1.2753799999999999E-2</v>
      </c>
      <c r="BQ56" s="56">
        <v>109.14400000000001</v>
      </c>
      <c r="BR56" s="56">
        <v>0</v>
      </c>
      <c r="BS56" s="56">
        <v>111.69</v>
      </c>
      <c r="BT56" s="56">
        <v>0</v>
      </c>
      <c r="BU56" s="56">
        <v>0</v>
      </c>
      <c r="BV56" s="56">
        <v>505.55700000000002</v>
      </c>
      <c r="BW56" s="56">
        <v>919.37400000000002</v>
      </c>
      <c r="BX56" s="56">
        <v>2025.88</v>
      </c>
      <c r="BY56" s="56">
        <v>119.621</v>
      </c>
      <c r="BZ56" s="56">
        <v>3791.27</v>
      </c>
      <c r="CA56" s="56">
        <v>123.929</v>
      </c>
      <c r="CB56" s="56">
        <v>0</v>
      </c>
      <c r="CC56" s="56">
        <v>0</v>
      </c>
      <c r="CD56" s="56">
        <v>0</v>
      </c>
      <c r="CE56" s="56">
        <v>118.246</v>
      </c>
      <c r="CF56" s="56">
        <v>0</v>
      </c>
      <c r="CG56" s="56">
        <v>43.669699999999999</v>
      </c>
      <c r="CH56" s="56">
        <v>0</v>
      </c>
      <c r="CI56" s="56">
        <v>0</v>
      </c>
      <c r="CJ56" s="56">
        <v>285.84500000000003</v>
      </c>
      <c r="CK56" s="56">
        <v>0</v>
      </c>
      <c r="CL56" s="56">
        <v>0</v>
      </c>
      <c r="CM56" s="56">
        <v>0</v>
      </c>
      <c r="CN56" s="56">
        <v>0</v>
      </c>
      <c r="CO56" s="56">
        <v>0</v>
      </c>
      <c r="CP56" s="56">
        <v>0</v>
      </c>
      <c r="CQ56" s="56">
        <v>0</v>
      </c>
      <c r="CR56" s="56">
        <v>0</v>
      </c>
      <c r="CS56" s="56">
        <v>0</v>
      </c>
      <c r="CT56" s="56">
        <v>0</v>
      </c>
      <c r="CU56" s="56">
        <v>11.86</v>
      </c>
      <c r="CV56" s="56">
        <v>0</v>
      </c>
      <c r="CW56" s="56">
        <v>1.17</v>
      </c>
      <c r="CX56" s="56">
        <v>0</v>
      </c>
      <c r="CY56" s="56">
        <v>9.3699999999999992</v>
      </c>
      <c r="CZ56" s="56">
        <v>5.36</v>
      </c>
      <c r="DA56" s="56">
        <v>13.44</v>
      </c>
      <c r="DB56" s="56">
        <v>21.36</v>
      </c>
      <c r="DC56" s="56">
        <v>1.19</v>
      </c>
      <c r="DD56" s="56">
        <v>63.75</v>
      </c>
      <c r="DE56" s="56">
        <v>22.4</v>
      </c>
      <c r="DF56" s="56">
        <v>0</v>
      </c>
      <c r="DG56" s="56">
        <v>0</v>
      </c>
      <c r="DH56" s="56">
        <v>1.2753799999999999E-2</v>
      </c>
      <c r="DI56" s="56">
        <v>0</v>
      </c>
      <c r="DJ56" s="56">
        <v>0</v>
      </c>
      <c r="DK56" s="56">
        <v>7.4915999999999996E-2</v>
      </c>
      <c r="DL56" s="56">
        <v>0.13844999999999999</v>
      </c>
      <c r="DM56" s="56">
        <v>0.25846799999999998</v>
      </c>
      <c r="DN56" s="56">
        <v>1.0530599999999999E-2</v>
      </c>
      <c r="DO56" s="56">
        <v>0.495118</v>
      </c>
      <c r="DP56" s="56">
        <v>1.2753799999999999E-2</v>
      </c>
      <c r="DQ56" s="56" t="s">
        <v>925</v>
      </c>
      <c r="DR56" s="56" t="s">
        <v>875</v>
      </c>
      <c r="DS56" s="56" t="s">
        <v>22</v>
      </c>
      <c r="DT56" s="56">
        <v>1.74705E-3</v>
      </c>
      <c r="DU56" s="56">
        <v>0</v>
      </c>
      <c r="DV56" s="56">
        <v>3.34118</v>
      </c>
      <c r="DW56" s="56">
        <v>9.2410700000000006</v>
      </c>
      <c r="DX56" s="56"/>
      <c r="DY56" s="56"/>
      <c r="DZ56" s="56"/>
      <c r="EA56" s="56"/>
      <c r="EB56" s="56"/>
      <c r="EC56" s="56"/>
      <c r="ED56" s="56"/>
      <c r="EE56" s="56"/>
      <c r="EF56" s="56"/>
      <c r="EG56" s="56"/>
      <c r="EH56" s="56"/>
      <c r="EI56" s="56"/>
      <c r="EJ56" s="56"/>
      <c r="EK56" s="56"/>
      <c r="EL56" s="56"/>
      <c r="EM56" s="56"/>
      <c r="EN56" s="56">
        <v>92.189599999999999</v>
      </c>
      <c r="EO56" s="56">
        <v>0</v>
      </c>
      <c r="EP56" s="56">
        <v>111.69</v>
      </c>
      <c r="EQ56" s="56">
        <v>0</v>
      </c>
      <c r="ER56" s="56">
        <v>0</v>
      </c>
      <c r="ES56" s="56">
        <v>0</v>
      </c>
      <c r="ET56" s="56">
        <v>0</v>
      </c>
      <c r="EU56" s="56">
        <v>505.55700000000002</v>
      </c>
      <c r="EV56" s="56">
        <v>914.351</v>
      </c>
      <c r="EW56" s="56">
        <v>2025.88</v>
      </c>
      <c r="EX56" s="56">
        <v>119.621</v>
      </c>
      <c r="EY56" s="56">
        <v>3769.29</v>
      </c>
      <c r="EZ56" s="56">
        <v>104.678</v>
      </c>
      <c r="FA56" s="56">
        <v>0</v>
      </c>
      <c r="FB56" s="56">
        <v>0</v>
      </c>
      <c r="FC56" s="56">
        <v>0</v>
      </c>
      <c r="FD56" s="56">
        <v>118.246</v>
      </c>
      <c r="FE56" s="56">
        <v>0</v>
      </c>
      <c r="FF56" s="56">
        <v>43.669699999999999</v>
      </c>
      <c r="FG56" s="56">
        <v>0</v>
      </c>
      <c r="FH56" s="56">
        <v>0</v>
      </c>
      <c r="FI56" s="56">
        <v>266.59399999999999</v>
      </c>
      <c r="FJ56" s="56">
        <v>0</v>
      </c>
      <c r="FK56" s="56">
        <v>0</v>
      </c>
      <c r="FL56" s="56">
        <v>0</v>
      </c>
      <c r="FM56" s="56">
        <v>0</v>
      </c>
      <c r="FN56" s="56">
        <v>0</v>
      </c>
      <c r="FO56" s="56">
        <v>0</v>
      </c>
      <c r="FP56" s="56">
        <v>0</v>
      </c>
      <c r="FQ56" s="56">
        <v>0</v>
      </c>
      <c r="FR56" s="56">
        <v>0</v>
      </c>
      <c r="FS56" s="56">
        <v>0</v>
      </c>
      <c r="FT56" s="56">
        <v>9.7899999999999991</v>
      </c>
      <c r="FU56" s="56">
        <v>0</v>
      </c>
      <c r="FV56" s="56">
        <v>1.17</v>
      </c>
      <c r="FW56" s="56">
        <v>0</v>
      </c>
      <c r="FX56" s="56">
        <v>9.3699999999999992</v>
      </c>
      <c r="FY56" s="56">
        <v>0</v>
      </c>
      <c r="FZ56" s="56">
        <v>0</v>
      </c>
      <c r="GA56" s="56">
        <v>5.36</v>
      </c>
      <c r="GB56" s="56">
        <v>13.38</v>
      </c>
      <c r="GC56" s="56">
        <v>21.36</v>
      </c>
      <c r="GD56" s="56">
        <v>1.19</v>
      </c>
      <c r="GE56" s="56">
        <v>61.62</v>
      </c>
      <c r="GF56" s="56">
        <v>0</v>
      </c>
      <c r="GG56" s="56">
        <v>0</v>
      </c>
      <c r="GH56" s="56">
        <v>1.2753799999999999E-2</v>
      </c>
      <c r="GI56" s="56">
        <v>0</v>
      </c>
      <c r="GJ56" s="56">
        <v>0</v>
      </c>
      <c r="GK56" s="56">
        <v>0</v>
      </c>
      <c r="GL56" s="56">
        <v>0</v>
      </c>
      <c r="GM56" s="56">
        <v>7.4915999999999996E-2</v>
      </c>
      <c r="GN56" s="56">
        <v>0.13670299999999999</v>
      </c>
      <c r="GO56" s="56">
        <v>0.25846799999999998</v>
      </c>
      <c r="GP56" s="56">
        <v>1.0530599999999999E-2</v>
      </c>
      <c r="GQ56" s="56">
        <v>0.493371</v>
      </c>
      <c r="GR56" s="56">
        <v>402.94099999999997</v>
      </c>
      <c r="GS56" s="56">
        <v>0</v>
      </c>
      <c r="GT56" s="56">
        <v>111.69</v>
      </c>
      <c r="GU56" s="56">
        <v>0</v>
      </c>
      <c r="GV56" s="56">
        <v>0</v>
      </c>
      <c r="GW56" s="56">
        <v>2135</v>
      </c>
      <c r="GX56" s="56">
        <v>930.00099999999998</v>
      </c>
      <c r="GY56" s="56">
        <v>2637.81</v>
      </c>
      <c r="GZ56" s="56">
        <v>297.5</v>
      </c>
      <c r="HA56" s="56">
        <v>6514.94</v>
      </c>
      <c r="HB56" s="56">
        <v>335.36399999999998</v>
      </c>
      <c r="HC56" s="56">
        <v>0</v>
      </c>
      <c r="HD56" s="56">
        <v>0</v>
      </c>
      <c r="HE56" s="56">
        <v>0</v>
      </c>
      <c r="HF56" s="56">
        <v>172.69200000000001</v>
      </c>
      <c r="HG56" s="56">
        <v>0</v>
      </c>
      <c r="HH56" s="56">
        <v>65.400000000000006</v>
      </c>
      <c r="HI56" s="56">
        <v>0</v>
      </c>
      <c r="HJ56" s="56">
        <v>0</v>
      </c>
      <c r="HK56" s="56">
        <v>573.45600000000002</v>
      </c>
      <c r="HL56" s="56">
        <v>0</v>
      </c>
      <c r="HM56" s="56">
        <v>0</v>
      </c>
      <c r="HN56" s="56">
        <v>0</v>
      </c>
      <c r="HO56" s="56">
        <v>0</v>
      </c>
      <c r="HP56" s="56">
        <v>0</v>
      </c>
      <c r="HQ56" s="56">
        <v>0</v>
      </c>
      <c r="HR56" s="56">
        <v>0</v>
      </c>
      <c r="HS56" s="56">
        <v>0</v>
      </c>
      <c r="HT56" s="56">
        <v>0</v>
      </c>
      <c r="HU56" s="56">
        <v>0</v>
      </c>
      <c r="HV56" s="56">
        <v>32.380000000000003</v>
      </c>
      <c r="HW56" s="56">
        <v>0</v>
      </c>
      <c r="HX56" s="56">
        <v>1.17</v>
      </c>
      <c r="HY56" s="56">
        <v>0</v>
      </c>
      <c r="HZ56" s="56">
        <v>13.69</v>
      </c>
      <c r="IA56" s="56">
        <v>22.84</v>
      </c>
      <c r="IB56" s="56">
        <v>14.87</v>
      </c>
      <c r="IC56" s="56">
        <v>27.86</v>
      </c>
      <c r="ID56" s="56">
        <v>2.78</v>
      </c>
      <c r="IE56" s="56">
        <v>115.59</v>
      </c>
      <c r="IF56" s="59">
        <v>2.6510899999999999E-15</v>
      </c>
      <c r="IG56" s="56">
        <v>0</v>
      </c>
      <c r="IH56" s="56">
        <v>1.2753799999999999E-2</v>
      </c>
      <c r="II56" s="56">
        <v>0</v>
      </c>
      <c r="IJ56" s="56">
        <v>0</v>
      </c>
      <c r="IK56" s="56">
        <v>0.33579999999999999</v>
      </c>
      <c r="IL56" s="56">
        <v>0.11074100000000001</v>
      </c>
      <c r="IM56" s="56">
        <v>0.35138000000000003</v>
      </c>
      <c r="IN56" s="56">
        <v>4.1461199999999997E-3</v>
      </c>
      <c r="IO56" s="56">
        <v>0.81482200000000005</v>
      </c>
      <c r="IP56" s="56">
        <v>45.9</v>
      </c>
      <c r="IQ56" s="56">
        <v>0</v>
      </c>
      <c r="IR56" s="56">
        <v>47.4</v>
      </c>
      <c r="IS56" s="56">
        <v>0</v>
      </c>
      <c r="IT56" s="56">
        <v>0</v>
      </c>
      <c r="IU56" s="56">
        <v>2</v>
      </c>
      <c r="IV56" s="56">
        <v>18.329999999999998</v>
      </c>
      <c r="IW56" s="56">
        <v>2.16</v>
      </c>
      <c r="IX56" s="56">
        <v>20.239999999999998</v>
      </c>
      <c r="IY56" s="56">
        <v>2</v>
      </c>
      <c r="IZ56" s="56">
        <v>18.329999999999998</v>
      </c>
      <c r="JA56" s="56">
        <v>4.72</v>
      </c>
      <c r="JB56" s="56">
        <v>42.52</v>
      </c>
      <c r="JC56" s="56">
        <v>1</v>
      </c>
      <c r="JD56" s="56"/>
      <c r="JE56" s="56"/>
      <c r="JF56" s="56"/>
      <c r="JG56" s="56"/>
      <c r="JH56" s="56"/>
      <c r="JI56" s="56"/>
      <c r="JJ56" s="56"/>
      <c r="JK56" s="56"/>
      <c r="JL56" s="56"/>
      <c r="JM56" s="56"/>
      <c r="JN56" s="56"/>
      <c r="JO56" s="56"/>
    </row>
    <row r="57" spans="1:275" x14ac:dyDescent="0.25">
      <c r="A57" s="58">
        <v>43069.352303240739</v>
      </c>
      <c r="B57" s="56" t="s">
        <v>385</v>
      </c>
      <c r="C57" s="56" t="s">
        <v>626</v>
      </c>
      <c r="D57" s="56">
        <v>6</v>
      </c>
      <c r="E57" s="56">
        <v>1</v>
      </c>
      <c r="F57" s="56">
        <v>2100</v>
      </c>
      <c r="G57" s="56" t="s">
        <v>104</v>
      </c>
      <c r="H57" s="56" t="s">
        <v>105</v>
      </c>
      <c r="I57" s="56">
        <v>1.64</v>
      </c>
      <c r="J57" s="56">
        <v>51.5</v>
      </c>
      <c r="K57" s="56">
        <v>59.092599999999997</v>
      </c>
      <c r="L57" s="56">
        <v>20.138400000000001</v>
      </c>
      <c r="M57" s="56">
        <v>111.69</v>
      </c>
      <c r="N57" s="56">
        <v>0</v>
      </c>
      <c r="O57" s="56">
        <v>0</v>
      </c>
      <c r="P57" s="56">
        <v>0</v>
      </c>
      <c r="Q57" s="56">
        <v>0</v>
      </c>
      <c r="R57" s="56">
        <v>505.55700000000002</v>
      </c>
      <c r="S57" s="56">
        <v>949.54100000000005</v>
      </c>
      <c r="T57" s="56">
        <v>2025.88</v>
      </c>
      <c r="U57" s="56">
        <v>119.621</v>
      </c>
      <c r="V57" s="56">
        <v>3791.52</v>
      </c>
      <c r="W57" s="56">
        <v>67.092699999999994</v>
      </c>
      <c r="X57" s="56">
        <v>0</v>
      </c>
      <c r="Y57" s="56">
        <v>0</v>
      </c>
      <c r="Z57" s="56">
        <v>0</v>
      </c>
      <c r="AA57" s="56">
        <v>105.038</v>
      </c>
      <c r="AB57" s="56">
        <v>0</v>
      </c>
      <c r="AC57" s="56">
        <v>43.669699999999999</v>
      </c>
      <c r="AD57" s="56">
        <v>0</v>
      </c>
      <c r="AE57" s="56">
        <v>0</v>
      </c>
      <c r="AF57" s="56">
        <v>215.8</v>
      </c>
      <c r="AG57" s="56">
        <v>0</v>
      </c>
      <c r="AH57" s="56">
        <v>0</v>
      </c>
      <c r="AI57" s="56">
        <v>0</v>
      </c>
      <c r="AJ57" s="56">
        <v>0</v>
      </c>
      <c r="AK57" s="56">
        <v>0</v>
      </c>
      <c r="AL57" s="56">
        <v>0</v>
      </c>
      <c r="AM57" s="56">
        <v>0</v>
      </c>
      <c r="AN57" s="56">
        <v>0</v>
      </c>
      <c r="AO57" s="56">
        <v>0</v>
      </c>
      <c r="AP57" s="56">
        <v>0</v>
      </c>
      <c r="AQ57" s="56">
        <v>6.51</v>
      </c>
      <c r="AR57" s="56">
        <v>1.5</v>
      </c>
      <c r="AS57" s="56">
        <v>1.1299999999999999</v>
      </c>
      <c r="AT57" s="56">
        <v>0</v>
      </c>
      <c r="AU57" s="56">
        <v>8.4</v>
      </c>
      <c r="AV57" s="56">
        <v>0</v>
      </c>
      <c r="AW57" s="56">
        <v>0</v>
      </c>
      <c r="AX57" s="56">
        <v>5.27</v>
      </c>
      <c r="AY57" s="56">
        <v>13.58</v>
      </c>
      <c r="AZ57" s="56">
        <v>20.78</v>
      </c>
      <c r="BA57" s="56">
        <v>1.1499999999999999</v>
      </c>
      <c r="BB57" s="56">
        <v>58.32</v>
      </c>
      <c r="BC57" s="56">
        <v>17.54</v>
      </c>
      <c r="BD57" s="56">
        <v>0</v>
      </c>
      <c r="BE57" s="56">
        <v>0.136017</v>
      </c>
      <c r="BF57" s="56">
        <v>1.2753799999999999E-2</v>
      </c>
      <c r="BG57" s="56">
        <v>0</v>
      </c>
      <c r="BH57" s="56">
        <v>0</v>
      </c>
      <c r="BI57" s="56">
        <v>0</v>
      </c>
      <c r="BJ57" s="56">
        <v>0</v>
      </c>
      <c r="BK57" s="56">
        <v>7.4915999999999996E-2</v>
      </c>
      <c r="BL57" s="56">
        <v>0.143596</v>
      </c>
      <c r="BM57" s="56">
        <v>0.25846799999999998</v>
      </c>
      <c r="BN57" s="56">
        <v>1.0530599999999999E-2</v>
      </c>
      <c r="BO57" s="56">
        <v>0.63628200000000001</v>
      </c>
      <c r="BP57" s="56">
        <v>0.14877099999999999</v>
      </c>
      <c r="BQ57" s="56">
        <v>67.596299999999999</v>
      </c>
      <c r="BR57" s="56">
        <v>35.649500000000003</v>
      </c>
      <c r="BS57" s="56">
        <v>111.69</v>
      </c>
      <c r="BT57" s="56">
        <v>0</v>
      </c>
      <c r="BU57" s="56">
        <v>0</v>
      </c>
      <c r="BV57" s="56">
        <v>505.55700000000002</v>
      </c>
      <c r="BW57" s="56">
        <v>953.51900000000001</v>
      </c>
      <c r="BX57" s="56">
        <v>2025.88</v>
      </c>
      <c r="BY57" s="56">
        <v>119.621</v>
      </c>
      <c r="BZ57" s="56">
        <v>3819.52</v>
      </c>
      <c r="CA57" s="56">
        <v>76.747699999999995</v>
      </c>
      <c r="CB57" s="56">
        <v>0</v>
      </c>
      <c r="CC57" s="56">
        <v>0</v>
      </c>
      <c r="CD57" s="56">
        <v>0</v>
      </c>
      <c r="CE57" s="56">
        <v>105.038</v>
      </c>
      <c r="CF57" s="56">
        <v>0</v>
      </c>
      <c r="CG57" s="56">
        <v>43.669699999999999</v>
      </c>
      <c r="CH57" s="56">
        <v>0</v>
      </c>
      <c r="CI57" s="56">
        <v>0</v>
      </c>
      <c r="CJ57" s="56">
        <v>225.45500000000001</v>
      </c>
      <c r="CK57" s="56">
        <v>0</v>
      </c>
      <c r="CL57" s="56">
        <v>0</v>
      </c>
      <c r="CM57" s="56">
        <v>0</v>
      </c>
      <c r="CN57" s="56">
        <v>0</v>
      </c>
      <c r="CO57" s="56">
        <v>0</v>
      </c>
      <c r="CP57" s="56">
        <v>0</v>
      </c>
      <c r="CQ57" s="56">
        <v>0</v>
      </c>
      <c r="CR57" s="56">
        <v>0</v>
      </c>
      <c r="CS57" s="56">
        <v>0</v>
      </c>
      <c r="CT57" s="56">
        <v>0</v>
      </c>
      <c r="CU57" s="56">
        <v>7.51</v>
      </c>
      <c r="CV57" s="56">
        <v>2.14</v>
      </c>
      <c r="CW57" s="56">
        <v>1.1299999999999999</v>
      </c>
      <c r="CX57" s="56">
        <v>0</v>
      </c>
      <c r="CY57" s="56">
        <v>8.4</v>
      </c>
      <c r="CZ57" s="56">
        <v>5.27</v>
      </c>
      <c r="DA57" s="56">
        <v>13.63</v>
      </c>
      <c r="DB57" s="56">
        <v>20.78</v>
      </c>
      <c r="DC57" s="56">
        <v>1.1499999999999999</v>
      </c>
      <c r="DD57" s="56">
        <v>60.01</v>
      </c>
      <c r="DE57" s="56">
        <v>19.18</v>
      </c>
      <c r="DF57" s="56">
        <v>0</v>
      </c>
      <c r="DG57" s="56">
        <v>0.172066</v>
      </c>
      <c r="DH57" s="56">
        <v>1.2753799999999999E-2</v>
      </c>
      <c r="DI57" s="56">
        <v>0</v>
      </c>
      <c r="DJ57" s="56">
        <v>0</v>
      </c>
      <c r="DK57" s="56">
        <v>7.4915999999999996E-2</v>
      </c>
      <c r="DL57" s="56">
        <v>0.144536</v>
      </c>
      <c r="DM57" s="56">
        <v>0.25846799999999998</v>
      </c>
      <c r="DN57" s="56">
        <v>1.0530599999999999E-2</v>
      </c>
      <c r="DO57" s="56">
        <v>0.67327000000000004</v>
      </c>
      <c r="DP57" s="56">
        <v>0.18482000000000001</v>
      </c>
      <c r="DQ57" s="56" t="s">
        <v>925</v>
      </c>
      <c r="DR57" s="56" t="s">
        <v>875</v>
      </c>
      <c r="DS57" s="56" t="s">
        <v>22</v>
      </c>
      <c r="DT57" s="56">
        <v>3.6988500000000001E-2</v>
      </c>
      <c r="DU57" s="56">
        <v>3.6048400000000001E-2</v>
      </c>
      <c r="DV57" s="56">
        <v>2.8161999999999998</v>
      </c>
      <c r="DW57" s="56">
        <v>8.5505700000000004</v>
      </c>
      <c r="DX57" s="56"/>
      <c r="DY57" s="56"/>
      <c r="DZ57" s="56"/>
      <c r="EA57" s="56"/>
      <c r="EB57" s="56"/>
      <c r="EC57" s="56"/>
      <c r="ED57" s="56"/>
      <c r="EE57" s="56"/>
      <c r="EF57" s="56"/>
      <c r="EG57" s="56"/>
      <c r="EH57" s="56"/>
      <c r="EI57" s="56"/>
      <c r="EJ57" s="56"/>
      <c r="EK57" s="56"/>
      <c r="EL57" s="56"/>
      <c r="EM57" s="56"/>
      <c r="EN57" s="56">
        <v>59.092599999999997</v>
      </c>
      <c r="EO57" s="56">
        <v>20.138400000000001</v>
      </c>
      <c r="EP57" s="56">
        <v>111.69</v>
      </c>
      <c r="EQ57" s="56">
        <v>0</v>
      </c>
      <c r="ER57" s="56">
        <v>0</v>
      </c>
      <c r="ES57" s="56">
        <v>0</v>
      </c>
      <c r="ET57" s="56">
        <v>0</v>
      </c>
      <c r="EU57" s="56">
        <v>505.55700000000002</v>
      </c>
      <c r="EV57" s="56">
        <v>949.54100000000005</v>
      </c>
      <c r="EW57" s="56">
        <v>2025.88</v>
      </c>
      <c r="EX57" s="56">
        <v>119.621</v>
      </c>
      <c r="EY57" s="56">
        <v>3791.52</v>
      </c>
      <c r="EZ57" s="56">
        <v>67.092699999999994</v>
      </c>
      <c r="FA57" s="56">
        <v>0</v>
      </c>
      <c r="FB57" s="56">
        <v>0</v>
      </c>
      <c r="FC57" s="56">
        <v>0</v>
      </c>
      <c r="FD57" s="56">
        <v>105.038</v>
      </c>
      <c r="FE57" s="56">
        <v>0</v>
      </c>
      <c r="FF57" s="56">
        <v>43.669699999999999</v>
      </c>
      <c r="FG57" s="56">
        <v>0</v>
      </c>
      <c r="FH57" s="56">
        <v>0</v>
      </c>
      <c r="FI57" s="56">
        <v>215.8</v>
      </c>
      <c r="FJ57" s="56">
        <v>0</v>
      </c>
      <c r="FK57" s="56">
        <v>0</v>
      </c>
      <c r="FL57" s="56">
        <v>0</v>
      </c>
      <c r="FM57" s="56">
        <v>0</v>
      </c>
      <c r="FN57" s="56">
        <v>0</v>
      </c>
      <c r="FO57" s="56">
        <v>0</v>
      </c>
      <c r="FP57" s="56">
        <v>0</v>
      </c>
      <c r="FQ57" s="56">
        <v>0</v>
      </c>
      <c r="FR57" s="56">
        <v>0</v>
      </c>
      <c r="FS57" s="56">
        <v>0</v>
      </c>
      <c r="FT57" s="56">
        <v>6.51</v>
      </c>
      <c r="FU57" s="56">
        <v>1.5</v>
      </c>
      <c r="FV57" s="56">
        <v>1.1299999999999999</v>
      </c>
      <c r="FW57" s="56">
        <v>0</v>
      </c>
      <c r="FX57" s="56">
        <v>8.4</v>
      </c>
      <c r="FY57" s="56">
        <v>0</v>
      </c>
      <c r="FZ57" s="56">
        <v>0</v>
      </c>
      <c r="GA57" s="56">
        <v>5.27</v>
      </c>
      <c r="GB57" s="56">
        <v>13.58</v>
      </c>
      <c r="GC57" s="56">
        <v>20.78</v>
      </c>
      <c r="GD57" s="56">
        <v>1.1499999999999999</v>
      </c>
      <c r="GE57" s="56">
        <v>58.32</v>
      </c>
      <c r="GF57" s="56">
        <v>0</v>
      </c>
      <c r="GG57" s="56">
        <v>0.136017</v>
      </c>
      <c r="GH57" s="56">
        <v>1.2753799999999999E-2</v>
      </c>
      <c r="GI57" s="56">
        <v>0</v>
      </c>
      <c r="GJ57" s="56">
        <v>0</v>
      </c>
      <c r="GK57" s="56">
        <v>0</v>
      </c>
      <c r="GL57" s="56">
        <v>0</v>
      </c>
      <c r="GM57" s="56">
        <v>7.4915999999999996E-2</v>
      </c>
      <c r="GN57" s="56">
        <v>0.143596</v>
      </c>
      <c r="GO57" s="56">
        <v>0.25846799999999998</v>
      </c>
      <c r="GP57" s="56">
        <v>1.0530599999999999E-2</v>
      </c>
      <c r="GQ57" s="56">
        <v>0.63628200000000001</v>
      </c>
      <c r="GR57" s="56">
        <v>148.465</v>
      </c>
      <c r="GS57" s="56">
        <v>90.926299999999998</v>
      </c>
      <c r="GT57" s="56">
        <v>111.69</v>
      </c>
      <c r="GU57" s="56">
        <v>0</v>
      </c>
      <c r="GV57" s="56">
        <v>0</v>
      </c>
      <c r="GW57" s="56">
        <v>2135</v>
      </c>
      <c r="GX57" s="56">
        <v>930.00099999999998</v>
      </c>
      <c r="GY57" s="56">
        <v>2637.81</v>
      </c>
      <c r="GZ57" s="56">
        <v>297.5</v>
      </c>
      <c r="HA57" s="56">
        <v>6351.39</v>
      </c>
      <c r="HB57" s="56">
        <v>123.556</v>
      </c>
      <c r="HC57" s="56">
        <v>0</v>
      </c>
      <c r="HD57" s="56">
        <v>0</v>
      </c>
      <c r="HE57" s="56">
        <v>0</v>
      </c>
      <c r="HF57" s="56">
        <v>159.96299999999999</v>
      </c>
      <c r="HG57" s="56">
        <v>0</v>
      </c>
      <c r="HH57" s="56">
        <v>65.400000000000006</v>
      </c>
      <c r="HI57" s="56">
        <v>0</v>
      </c>
      <c r="HJ57" s="56">
        <v>0</v>
      </c>
      <c r="HK57" s="56">
        <v>348.91899999999998</v>
      </c>
      <c r="HL57" s="56">
        <v>0</v>
      </c>
      <c r="HM57" s="56">
        <v>0</v>
      </c>
      <c r="HN57" s="56">
        <v>0</v>
      </c>
      <c r="HO57" s="56">
        <v>0</v>
      </c>
      <c r="HP57" s="56">
        <v>0</v>
      </c>
      <c r="HQ57" s="56">
        <v>0</v>
      </c>
      <c r="HR57" s="56">
        <v>0</v>
      </c>
      <c r="HS57" s="56">
        <v>0</v>
      </c>
      <c r="HT57" s="56">
        <v>0</v>
      </c>
      <c r="HU57" s="56">
        <v>0</v>
      </c>
      <c r="HV57" s="56">
        <v>12.35</v>
      </c>
      <c r="HW57" s="56">
        <v>5.55</v>
      </c>
      <c r="HX57" s="56">
        <v>1.1299999999999999</v>
      </c>
      <c r="HY57" s="56">
        <v>0</v>
      </c>
      <c r="HZ57" s="56">
        <v>12.79</v>
      </c>
      <c r="IA57" s="56">
        <v>22.42</v>
      </c>
      <c r="IB57" s="56">
        <v>14.59</v>
      </c>
      <c r="IC57" s="56">
        <v>27.08</v>
      </c>
      <c r="ID57" s="56">
        <v>2.74</v>
      </c>
      <c r="IE57" s="56">
        <v>98.65</v>
      </c>
      <c r="IF57" s="56">
        <v>0</v>
      </c>
      <c r="IG57" s="56">
        <v>0.299788</v>
      </c>
      <c r="IH57" s="56">
        <v>1.2753799999999999E-2</v>
      </c>
      <c r="II57" s="56">
        <v>0</v>
      </c>
      <c r="IJ57" s="56">
        <v>0</v>
      </c>
      <c r="IK57" s="56">
        <v>0.33579999999999999</v>
      </c>
      <c r="IL57" s="56">
        <v>0.11074100000000001</v>
      </c>
      <c r="IM57" s="56">
        <v>0.35138000000000003</v>
      </c>
      <c r="IN57" s="56">
        <v>4.1461199999999997E-3</v>
      </c>
      <c r="IO57" s="56">
        <v>1.1146100000000001</v>
      </c>
      <c r="IP57" s="56">
        <v>51.5</v>
      </c>
      <c r="IQ57" s="56">
        <v>0</v>
      </c>
      <c r="IR57" s="56">
        <v>53</v>
      </c>
      <c r="IS57" s="56">
        <v>0</v>
      </c>
      <c r="IT57" s="56">
        <v>0</v>
      </c>
      <c r="IU57" s="56">
        <v>3.14</v>
      </c>
      <c r="IV57" s="56">
        <v>14.4</v>
      </c>
      <c r="IW57" s="56">
        <v>3.86</v>
      </c>
      <c r="IX57" s="56">
        <v>15.32</v>
      </c>
      <c r="IY57" s="56">
        <v>3.14</v>
      </c>
      <c r="IZ57" s="56">
        <v>14.4</v>
      </c>
      <c r="JA57" s="56">
        <v>7.92</v>
      </c>
      <c r="JB57" s="56">
        <v>23.9</v>
      </c>
      <c r="JC57" s="56">
        <v>1</v>
      </c>
      <c r="JD57" s="56"/>
      <c r="JE57" s="56"/>
      <c r="JF57" s="56"/>
      <c r="JG57" s="56"/>
      <c r="JH57" s="56"/>
      <c r="JI57" s="56"/>
      <c r="JJ57" s="56"/>
      <c r="JK57" s="56"/>
      <c r="JL57" s="56"/>
      <c r="JM57" s="56"/>
      <c r="JN57" s="56"/>
      <c r="JO57" s="56"/>
    </row>
    <row r="58" spans="1:275" x14ac:dyDescent="0.25">
      <c r="A58" s="58">
        <v>43069.35255787037</v>
      </c>
      <c r="B58" s="56" t="s">
        <v>386</v>
      </c>
      <c r="C58" s="56" t="s">
        <v>627</v>
      </c>
      <c r="D58" s="56">
        <v>7</v>
      </c>
      <c r="E58" s="56">
        <v>1</v>
      </c>
      <c r="F58" s="56">
        <v>2100</v>
      </c>
      <c r="G58" s="56" t="s">
        <v>104</v>
      </c>
      <c r="H58" s="56" t="s">
        <v>105</v>
      </c>
      <c r="I58" s="56">
        <v>0.81</v>
      </c>
      <c r="J58" s="56">
        <v>50.1</v>
      </c>
      <c r="K58" s="56">
        <v>19.818300000000001</v>
      </c>
      <c r="L58" s="56">
        <v>1.3343499999999999</v>
      </c>
      <c r="M58" s="56">
        <v>111.69</v>
      </c>
      <c r="N58" s="56">
        <v>0</v>
      </c>
      <c r="O58" s="56">
        <v>0</v>
      </c>
      <c r="P58" s="56">
        <v>0</v>
      </c>
      <c r="Q58" s="56">
        <v>0</v>
      </c>
      <c r="R58" s="56">
        <v>505.55700000000002</v>
      </c>
      <c r="S58" s="56">
        <v>951.14400000000001</v>
      </c>
      <c r="T58" s="56">
        <v>2025.88</v>
      </c>
      <c r="U58" s="56">
        <v>119.621</v>
      </c>
      <c r="V58" s="56">
        <v>3735.05</v>
      </c>
      <c r="W58" s="56">
        <v>22.500599999999999</v>
      </c>
      <c r="X58" s="56">
        <v>0</v>
      </c>
      <c r="Y58" s="56">
        <v>0</v>
      </c>
      <c r="Z58" s="56">
        <v>0</v>
      </c>
      <c r="AA58" s="56">
        <v>103.33</v>
      </c>
      <c r="AB58" s="56">
        <v>0</v>
      </c>
      <c r="AC58" s="56">
        <v>43.669699999999999</v>
      </c>
      <c r="AD58" s="56">
        <v>0</v>
      </c>
      <c r="AE58" s="56">
        <v>0</v>
      </c>
      <c r="AF58" s="56">
        <v>169.501</v>
      </c>
      <c r="AG58" s="56">
        <v>0</v>
      </c>
      <c r="AH58" s="56">
        <v>0</v>
      </c>
      <c r="AI58" s="56">
        <v>0</v>
      </c>
      <c r="AJ58" s="56">
        <v>0</v>
      </c>
      <c r="AK58" s="56">
        <v>0</v>
      </c>
      <c r="AL58" s="56">
        <v>0</v>
      </c>
      <c r="AM58" s="56">
        <v>0</v>
      </c>
      <c r="AN58" s="56">
        <v>0</v>
      </c>
      <c r="AO58" s="56">
        <v>0</v>
      </c>
      <c r="AP58" s="56">
        <v>0</v>
      </c>
      <c r="AQ58" s="56">
        <v>2.09</v>
      </c>
      <c r="AR58" s="56">
        <v>7.0000000000000007E-2</v>
      </c>
      <c r="AS58" s="56">
        <v>1.17</v>
      </c>
      <c r="AT58" s="56">
        <v>0</v>
      </c>
      <c r="AU58" s="56">
        <v>8.1</v>
      </c>
      <c r="AV58" s="56">
        <v>0</v>
      </c>
      <c r="AW58" s="56">
        <v>0</v>
      </c>
      <c r="AX58" s="56">
        <v>5.54</v>
      </c>
      <c r="AY58" s="56">
        <v>13.84</v>
      </c>
      <c r="AZ58" s="56">
        <v>21.65</v>
      </c>
      <c r="BA58" s="56">
        <v>1.22</v>
      </c>
      <c r="BB58" s="56">
        <v>53.68</v>
      </c>
      <c r="BC58" s="56">
        <v>11.43</v>
      </c>
      <c r="BD58" s="56">
        <v>0</v>
      </c>
      <c r="BE58" s="56">
        <v>7.6218900000000001E-3</v>
      </c>
      <c r="BF58" s="56">
        <v>1.2753799999999999E-2</v>
      </c>
      <c r="BG58" s="56">
        <v>0</v>
      </c>
      <c r="BH58" s="56">
        <v>0</v>
      </c>
      <c r="BI58" s="56">
        <v>0</v>
      </c>
      <c r="BJ58" s="56">
        <v>0</v>
      </c>
      <c r="BK58" s="56">
        <v>7.4915999999999996E-2</v>
      </c>
      <c r="BL58" s="56">
        <v>0.14293400000000001</v>
      </c>
      <c r="BM58" s="56">
        <v>0.25846799999999998</v>
      </c>
      <c r="BN58" s="56">
        <v>1.0530599999999999E-2</v>
      </c>
      <c r="BO58" s="56">
        <v>0.50722400000000001</v>
      </c>
      <c r="BP58" s="56">
        <v>2.0375600000000001E-2</v>
      </c>
      <c r="BQ58" s="56">
        <v>24.9663</v>
      </c>
      <c r="BR58" s="56">
        <v>3.4861300000000002</v>
      </c>
      <c r="BS58" s="56">
        <v>111.69</v>
      </c>
      <c r="BT58" s="56">
        <v>0</v>
      </c>
      <c r="BU58" s="56">
        <v>0</v>
      </c>
      <c r="BV58" s="56">
        <v>505.55700000000002</v>
      </c>
      <c r="BW58" s="56">
        <v>955.10799999999995</v>
      </c>
      <c r="BX58" s="56">
        <v>2025.88</v>
      </c>
      <c r="BY58" s="56">
        <v>119.621</v>
      </c>
      <c r="BZ58" s="56">
        <v>3746.31</v>
      </c>
      <c r="CA58" s="56">
        <v>28.345300000000002</v>
      </c>
      <c r="CB58" s="56">
        <v>0</v>
      </c>
      <c r="CC58" s="56">
        <v>0</v>
      </c>
      <c r="CD58" s="56">
        <v>0</v>
      </c>
      <c r="CE58" s="56">
        <v>103.33</v>
      </c>
      <c r="CF58" s="56">
        <v>0</v>
      </c>
      <c r="CG58" s="56">
        <v>43.669699999999999</v>
      </c>
      <c r="CH58" s="56">
        <v>0</v>
      </c>
      <c r="CI58" s="56">
        <v>0</v>
      </c>
      <c r="CJ58" s="56">
        <v>175.346</v>
      </c>
      <c r="CK58" s="56">
        <v>0</v>
      </c>
      <c r="CL58" s="56">
        <v>0</v>
      </c>
      <c r="CM58" s="56">
        <v>0</v>
      </c>
      <c r="CN58" s="56">
        <v>0</v>
      </c>
      <c r="CO58" s="56">
        <v>0</v>
      </c>
      <c r="CP58" s="56">
        <v>0</v>
      </c>
      <c r="CQ58" s="56">
        <v>0</v>
      </c>
      <c r="CR58" s="56">
        <v>0</v>
      </c>
      <c r="CS58" s="56">
        <v>0</v>
      </c>
      <c r="CT58" s="56">
        <v>0</v>
      </c>
      <c r="CU58" s="56">
        <v>2.68</v>
      </c>
      <c r="CV58" s="56">
        <v>0.28999999999999998</v>
      </c>
      <c r="CW58" s="56">
        <v>1.17</v>
      </c>
      <c r="CX58" s="56">
        <v>0</v>
      </c>
      <c r="CY58" s="56">
        <v>8.1</v>
      </c>
      <c r="CZ58" s="56">
        <v>5.54</v>
      </c>
      <c r="DA58" s="56">
        <v>13.89</v>
      </c>
      <c r="DB58" s="56">
        <v>21.65</v>
      </c>
      <c r="DC58" s="56">
        <v>1.22</v>
      </c>
      <c r="DD58" s="56">
        <v>54.54</v>
      </c>
      <c r="DE58" s="56">
        <v>12.24</v>
      </c>
      <c r="DF58" s="56">
        <v>0</v>
      </c>
      <c r="DG58" s="56">
        <v>3.1978600000000003E-2</v>
      </c>
      <c r="DH58" s="56">
        <v>1.2753799999999999E-2</v>
      </c>
      <c r="DI58" s="56">
        <v>0</v>
      </c>
      <c r="DJ58" s="56">
        <v>0</v>
      </c>
      <c r="DK58" s="56">
        <v>7.4915999999999996E-2</v>
      </c>
      <c r="DL58" s="56">
        <v>0.14405599999999999</v>
      </c>
      <c r="DM58" s="56">
        <v>0.25846799999999998</v>
      </c>
      <c r="DN58" s="56">
        <v>1.0530599999999999E-2</v>
      </c>
      <c r="DO58" s="56">
        <v>0.53270300000000004</v>
      </c>
      <c r="DP58" s="56">
        <v>4.4732399999999999E-2</v>
      </c>
      <c r="DQ58" s="56" t="s">
        <v>925</v>
      </c>
      <c r="DR58" s="56" t="s">
        <v>875</v>
      </c>
      <c r="DS58" s="56" t="s">
        <v>22</v>
      </c>
      <c r="DT58" s="56">
        <v>2.5478399999999998E-2</v>
      </c>
      <c r="DU58" s="56">
        <v>2.4356699999999998E-2</v>
      </c>
      <c r="DV58" s="56">
        <v>1.5768200000000001</v>
      </c>
      <c r="DW58" s="56">
        <v>6.6176500000000003</v>
      </c>
      <c r="DX58" s="56"/>
      <c r="DY58" s="56"/>
      <c r="DZ58" s="56"/>
      <c r="EA58" s="56"/>
      <c r="EB58" s="56"/>
      <c r="EC58" s="56"/>
      <c r="ED58" s="56"/>
      <c r="EE58" s="56"/>
      <c r="EF58" s="56"/>
      <c r="EG58" s="56"/>
      <c r="EH58" s="56"/>
      <c r="EI58" s="56"/>
      <c r="EJ58" s="56"/>
      <c r="EK58" s="56"/>
      <c r="EL58" s="56"/>
      <c r="EM58" s="56"/>
      <c r="EN58" s="56">
        <v>19.818300000000001</v>
      </c>
      <c r="EO58" s="56">
        <v>1.3343499999999999</v>
      </c>
      <c r="EP58" s="56">
        <v>111.69</v>
      </c>
      <c r="EQ58" s="56">
        <v>0</v>
      </c>
      <c r="ER58" s="56">
        <v>0</v>
      </c>
      <c r="ES58" s="56">
        <v>0</v>
      </c>
      <c r="ET58" s="56">
        <v>0</v>
      </c>
      <c r="EU58" s="56">
        <v>505.55700000000002</v>
      </c>
      <c r="EV58" s="56">
        <v>951.14400000000001</v>
      </c>
      <c r="EW58" s="56">
        <v>2025.88</v>
      </c>
      <c r="EX58" s="56">
        <v>119.621</v>
      </c>
      <c r="EY58" s="56">
        <v>3735.05</v>
      </c>
      <c r="EZ58" s="56">
        <v>22.500599999999999</v>
      </c>
      <c r="FA58" s="56">
        <v>0</v>
      </c>
      <c r="FB58" s="56">
        <v>0</v>
      </c>
      <c r="FC58" s="56">
        <v>0</v>
      </c>
      <c r="FD58" s="56">
        <v>103.33</v>
      </c>
      <c r="FE58" s="56">
        <v>0</v>
      </c>
      <c r="FF58" s="56">
        <v>43.669699999999999</v>
      </c>
      <c r="FG58" s="56">
        <v>0</v>
      </c>
      <c r="FH58" s="56">
        <v>0</v>
      </c>
      <c r="FI58" s="56">
        <v>169.501</v>
      </c>
      <c r="FJ58" s="56">
        <v>0</v>
      </c>
      <c r="FK58" s="56">
        <v>0</v>
      </c>
      <c r="FL58" s="56">
        <v>0</v>
      </c>
      <c r="FM58" s="56">
        <v>0</v>
      </c>
      <c r="FN58" s="56">
        <v>0</v>
      </c>
      <c r="FO58" s="56">
        <v>0</v>
      </c>
      <c r="FP58" s="56">
        <v>0</v>
      </c>
      <c r="FQ58" s="56">
        <v>0</v>
      </c>
      <c r="FR58" s="56">
        <v>0</v>
      </c>
      <c r="FS58" s="56">
        <v>0</v>
      </c>
      <c r="FT58" s="56">
        <v>2.09</v>
      </c>
      <c r="FU58" s="56">
        <v>7.0000000000000007E-2</v>
      </c>
      <c r="FV58" s="56">
        <v>1.17</v>
      </c>
      <c r="FW58" s="56">
        <v>0</v>
      </c>
      <c r="FX58" s="56">
        <v>8.1</v>
      </c>
      <c r="FY58" s="56">
        <v>0</v>
      </c>
      <c r="FZ58" s="56">
        <v>0</v>
      </c>
      <c r="GA58" s="56">
        <v>5.54</v>
      </c>
      <c r="GB58" s="56">
        <v>13.84</v>
      </c>
      <c r="GC58" s="56">
        <v>21.65</v>
      </c>
      <c r="GD58" s="56">
        <v>1.22</v>
      </c>
      <c r="GE58" s="56">
        <v>53.68</v>
      </c>
      <c r="GF58" s="56">
        <v>0</v>
      </c>
      <c r="GG58" s="56">
        <v>7.6218900000000001E-3</v>
      </c>
      <c r="GH58" s="56">
        <v>1.2753799999999999E-2</v>
      </c>
      <c r="GI58" s="56">
        <v>0</v>
      </c>
      <c r="GJ58" s="56">
        <v>0</v>
      </c>
      <c r="GK58" s="56">
        <v>0</v>
      </c>
      <c r="GL58" s="56">
        <v>0</v>
      </c>
      <c r="GM58" s="56">
        <v>7.4915999999999996E-2</v>
      </c>
      <c r="GN58" s="56">
        <v>0.14293400000000001</v>
      </c>
      <c r="GO58" s="56">
        <v>0.25846799999999998</v>
      </c>
      <c r="GP58" s="56">
        <v>1.0530599999999999E-2</v>
      </c>
      <c r="GQ58" s="56">
        <v>0.50722400000000001</v>
      </c>
      <c r="GR58" s="56">
        <v>60.110799999999998</v>
      </c>
      <c r="GS58" s="56">
        <v>29.023700000000002</v>
      </c>
      <c r="GT58" s="56">
        <v>111.69</v>
      </c>
      <c r="GU58" s="56">
        <v>0</v>
      </c>
      <c r="GV58" s="56">
        <v>0</v>
      </c>
      <c r="GW58" s="56">
        <v>2135</v>
      </c>
      <c r="GX58" s="56">
        <v>930.00099999999998</v>
      </c>
      <c r="GY58" s="56">
        <v>2637.81</v>
      </c>
      <c r="GZ58" s="56">
        <v>297.5</v>
      </c>
      <c r="HA58" s="56">
        <v>6201.14</v>
      </c>
      <c r="HB58" s="56">
        <v>50.024000000000001</v>
      </c>
      <c r="HC58" s="56">
        <v>0</v>
      </c>
      <c r="HD58" s="56">
        <v>0</v>
      </c>
      <c r="HE58" s="56">
        <v>0</v>
      </c>
      <c r="HF58" s="56">
        <v>158.42400000000001</v>
      </c>
      <c r="HG58" s="56">
        <v>0</v>
      </c>
      <c r="HH58" s="56">
        <v>65.400000000000006</v>
      </c>
      <c r="HI58" s="56">
        <v>0</v>
      </c>
      <c r="HJ58" s="56">
        <v>0</v>
      </c>
      <c r="HK58" s="56">
        <v>273.84800000000001</v>
      </c>
      <c r="HL58" s="56">
        <v>0</v>
      </c>
      <c r="HM58" s="56">
        <v>0</v>
      </c>
      <c r="HN58" s="56">
        <v>0</v>
      </c>
      <c r="HO58" s="56">
        <v>0</v>
      </c>
      <c r="HP58" s="56">
        <v>0</v>
      </c>
      <c r="HQ58" s="56">
        <v>0</v>
      </c>
      <c r="HR58" s="56">
        <v>0</v>
      </c>
      <c r="HS58" s="56">
        <v>0</v>
      </c>
      <c r="HT58" s="56">
        <v>0</v>
      </c>
      <c r="HU58" s="56">
        <v>0</v>
      </c>
      <c r="HV58" s="56">
        <v>4.8499999999999996</v>
      </c>
      <c r="HW58" s="56">
        <v>2.38</v>
      </c>
      <c r="HX58" s="56">
        <v>1.17</v>
      </c>
      <c r="HY58" s="56">
        <v>0</v>
      </c>
      <c r="HZ58" s="56">
        <v>12.42</v>
      </c>
      <c r="IA58" s="56">
        <v>23.59</v>
      </c>
      <c r="IB58" s="56">
        <v>14.88</v>
      </c>
      <c r="IC58" s="56">
        <v>28.26</v>
      </c>
      <c r="ID58" s="56">
        <v>2.93</v>
      </c>
      <c r="IE58" s="56">
        <v>90.48</v>
      </c>
      <c r="IF58" s="56">
        <v>0</v>
      </c>
      <c r="IG58" s="56">
        <v>0.133802</v>
      </c>
      <c r="IH58" s="56">
        <v>1.2753799999999999E-2</v>
      </c>
      <c r="II58" s="56">
        <v>0</v>
      </c>
      <c r="IJ58" s="56">
        <v>0</v>
      </c>
      <c r="IK58" s="56">
        <v>0.33579999999999999</v>
      </c>
      <c r="IL58" s="56">
        <v>0.11074100000000001</v>
      </c>
      <c r="IM58" s="56">
        <v>0.35138000000000003</v>
      </c>
      <c r="IN58" s="56">
        <v>4.1461199999999997E-3</v>
      </c>
      <c r="IO58" s="56">
        <v>0.94862299999999999</v>
      </c>
      <c r="IP58" s="56">
        <v>50.1</v>
      </c>
      <c r="IQ58" s="56">
        <v>0</v>
      </c>
      <c r="IR58" s="56">
        <v>50.9</v>
      </c>
      <c r="IS58" s="56">
        <v>0</v>
      </c>
      <c r="IT58" s="56">
        <v>0</v>
      </c>
      <c r="IU58" s="56">
        <v>1.42</v>
      </c>
      <c r="IV58" s="56">
        <v>10.01</v>
      </c>
      <c r="IW58" s="56">
        <v>1.69</v>
      </c>
      <c r="IX58" s="56">
        <v>10.55</v>
      </c>
      <c r="IY58" s="56">
        <v>1.42</v>
      </c>
      <c r="IZ58" s="56">
        <v>10.01</v>
      </c>
      <c r="JA58" s="56">
        <v>4.07</v>
      </c>
      <c r="JB58" s="56">
        <v>16.75</v>
      </c>
      <c r="JC58" s="56">
        <v>1</v>
      </c>
      <c r="JD58" s="56"/>
      <c r="JE58" s="56"/>
      <c r="JF58" s="56"/>
      <c r="JG58" s="56"/>
      <c r="JH58" s="56"/>
      <c r="JI58" s="56"/>
      <c r="JJ58" s="56"/>
      <c r="JK58" s="56"/>
      <c r="JL58" s="56"/>
      <c r="JM58" s="56"/>
      <c r="JN58" s="56"/>
      <c r="JO58" s="56"/>
    </row>
    <row r="59" spans="1:275" x14ac:dyDescent="0.25">
      <c r="A59" s="58">
        <v>43069.352303240739</v>
      </c>
      <c r="B59" s="56" t="s">
        <v>387</v>
      </c>
      <c r="C59" s="56" t="s">
        <v>628</v>
      </c>
      <c r="D59" s="56">
        <v>8</v>
      </c>
      <c r="E59" s="56">
        <v>1</v>
      </c>
      <c r="F59" s="56">
        <v>2100</v>
      </c>
      <c r="G59" s="56" t="s">
        <v>104</v>
      </c>
      <c r="H59" s="56" t="s">
        <v>105</v>
      </c>
      <c r="I59" s="56">
        <v>2.0499999999999998</v>
      </c>
      <c r="J59" s="56">
        <v>46.1</v>
      </c>
      <c r="K59" s="56">
        <v>29.431799999999999</v>
      </c>
      <c r="L59" s="56">
        <v>184.69300000000001</v>
      </c>
      <c r="M59" s="56">
        <v>111.69</v>
      </c>
      <c r="N59" s="56">
        <v>0</v>
      </c>
      <c r="O59" s="56">
        <v>0</v>
      </c>
      <c r="P59" s="56">
        <v>0</v>
      </c>
      <c r="Q59" s="56">
        <v>0</v>
      </c>
      <c r="R59" s="56">
        <v>505.55700000000002</v>
      </c>
      <c r="S59" s="56">
        <v>965.58600000000001</v>
      </c>
      <c r="T59" s="56">
        <v>2025.88</v>
      </c>
      <c r="U59" s="56">
        <v>119.621</v>
      </c>
      <c r="V59" s="56">
        <v>3942.46</v>
      </c>
      <c r="W59" s="56">
        <v>33.416499999999999</v>
      </c>
      <c r="X59" s="56">
        <v>0</v>
      </c>
      <c r="Y59" s="56">
        <v>0</v>
      </c>
      <c r="Z59" s="56">
        <v>0</v>
      </c>
      <c r="AA59" s="56">
        <v>100.66</v>
      </c>
      <c r="AB59" s="56">
        <v>0</v>
      </c>
      <c r="AC59" s="56">
        <v>43.669699999999999</v>
      </c>
      <c r="AD59" s="56">
        <v>0</v>
      </c>
      <c r="AE59" s="56">
        <v>0</v>
      </c>
      <c r="AF59" s="56">
        <v>177.74600000000001</v>
      </c>
      <c r="AG59" s="56">
        <v>0</v>
      </c>
      <c r="AH59" s="56">
        <v>0</v>
      </c>
      <c r="AI59" s="56">
        <v>0</v>
      </c>
      <c r="AJ59" s="56">
        <v>0</v>
      </c>
      <c r="AK59" s="56">
        <v>0</v>
      </c>
      <c r="AL59" s="56">
        <v>0</v>
      </c>
      <c r="AM59" s="56">
        <v>0</v>
      </c>
      <c r="AN59" s="56">
        <v>0</v>
      </c>
      <c r="AO59" s="56">
        <v>0</v>
      </c>
      <c r="AP59" s="56">
        <v>0</v>
      </c>
      <c r="AQ59" s="56">
        <v>3.26</v>
      </c>
      <c r="AR59" s="56">
        <v>4.91</v>
      </c>
      <c r="AS59" s="56">
        <v>1.1299999999999999</v>
      </c>
      <c r="AT59" s="56">
        <v>0</v>
      </c>
      <c r="AU59" s="56">
        <v>8.0500000000000007</v>
      </c>
      <c r="AV59" s="56">
        <v>0</v>
      </c>
      <c r="AW59" s="56">
        <v>0</v>
      </c>
      <c r="AX59" s="56">
        <v>5.32</v>
      </c>
      <c r="AY59" s="56">
        <v>13.79</v>
      </c>
      <c r="AZ59" s="56">
        <v>20.87</v>
      </c>
      <c r="BA59" s="56">
        <v>1.17</v>
      </c>
      <c r="BB59" s="56">
        <v>58.5</v>
      </c>
      <c r="BC59" s="56">
        <v>17.350000000000001</v>
      </c>
      <c r="BD59" s="56">
        <v>0</v>
      </c>
      <c r="BE59" s="56">
        <v>0.33740399999999998</v>
      </c>
      <c r="BF59" s="56">
        <v>1.2753799999999999E-2</v>
      </c>
      <c r="BG59" s="56">
        <v>0</v>
      </c>
      <c r="BH59" s="56">
        <v>0</v>
      </c>
      <c r="BI59" s="56">
        <v>0</v>
      </c>
      <c r="BJ59" s="56">
        <v>0</v>
      </c>
      <c r="BK59" s="56">
        <v>7.4915999999999996E-2</v>
      </c>
      <c r="BL59" s="56">
        <v>0.14815300000000001</v>
      </c>
      <c r="BM59" s="56">
        <v>0.25846799999999998</v>
      </c>
      <c r="BN59" s="56">
        <v>1.0530599999999999E-2</v>
      </c>
      <c r="BO59" s="56">
        <v>0.842225</v>
      </c>
      <c r="BP59" s="56">
        <v>0.350157</v>
      </c>
      <c r="BQ59" s="56">
        <v>35.706299999999999</v>
      </c>
      <c r="BR59" s="56">
        <v>226.69800000000001</v>
      </c>
      <c r="BS59" s="56">
        <v>111.69</v>
      </c>
      <c r="BT59" s="56">
        <v>0</v>
      </c>
      <c r="BU59" s="56">
        <v>0</v>
      </c>
      <c r="BV59" s="56">
        <v>505.55700000000002</v>
      </c>
      <c r="BW59" s="56">
        <v>969.92</v>
      </c>
      <c r="BX59" s="56">
        <v>2025.88</v>
      </c>
      <c r="BY59" s="56">
        <v>119.621</v>
      </c>
      <c r="BZ59" s="56">
        <v>3995.07</v>
      </c>
      <c r="CA59" s="56">
        <v>40.540399999999998</v>
      </c>
      <c r="CB59" s="56">
        <v>0</v>
      </c>
      <c r="CC59" s="56">
        <v>0</v>
      </c>
      <c r="CD59" s="56">
        <v>0</v>
      </c>
      <c r="CE59" s="56">
        <v>100.66</v>
      </c>
      <c r="CF59" s="56">
        <v>0</v>
      </c>
      <c r="CG59" s="56">
        <v>43.669699999999999</v>
      </c>
      <c r="CH59" s="56">
        <v>0</v>
      </c>
      <c r="CI59" s="56">
        <v>0</v>
      </c>
      <c r="CJ59" s="56">
        <v>184.87</v>
      </c>
      <c r="CK59" s="56">
        <v>0</v>
      </c>
      <c r="CL59" s="56">
        <v>0</v>
      </c>
      <c r="CM59" s="56">
        <v>0</v>
      </c>
      <c r="CN59" s="56">
        <v>0</v>
      </c>
      <c r="CO59" s="56">
        <v>0</v>
      </c>
      <c r="CP59" s="56">
        <v>0</v>
      </c>
      <c r="CQ59" s="56">
        <v>0</v>
      </c>
      <c r="CR59" s="56">
        <v>0</v>
      </c>
      <c r="CS59" s="56">
        <v>0</v>
      </c>
      <c r="CT59" s="56">
        <v>0</v>
      </c>
      <c r="CU59" s="56">
        <v>3.98</v>
      </c>
      <c r="CV59" s="56">
        <v>6.24</v>
      </c>
      <c r="CW59" s="56">
        <v>1.1299999999999999</v>
      </c>
      <c r="CX59" s="56">
        <v>0</v>
      </c>
      <c r="CY59" s="56">
        <v>8.0500000000000007</v>
      </c>
      <c r="CZ59" s="56">
        <v>5.32</v>
      </c>
      <c r="DA59" s="56">
        <v>13.84</v>
      </c>
      <c r="DB59" s="56">
        <v>20.87</v>
      </c>
      <c r="DC59" s="56">
        <v>1.17</v>
      </c>
      <c r="DD59" s="56">
        <v>60.6</v>
      </c>
      <c r="DE59" s="56">
        <v>19.399999999999999</v>
      </c>
      <c r="DF59" s="56">
        <v>0</v>
      </c>
      <c r="DG59" s="56">
        <v>0.45319399999999999</v>
      </c>
      <c r="DH59" s="56">
        <v>1.2753799999999999E-2</v>
      </c>
      <c r="DI59" s="56">
        <v>0</v>
      </c>
      <c r="DJ59" s="56">
        <v>0</v>
      </c>
      <c r="DK59" s="56">
        <v>7.4915999999999996E-2</v>
      </c>
      <c r="DL59" s="56">
        <v>0.14919199999999999</v>
      </c>
      <c r="DM59" s="56">
        <v>0.25846799999999998</v>
      </c>
      <c r="DN59" s="56">
        <v>1.0530599999999999E-2</v>
      </c>
      <c r="DO59" s="56">
        <v>0.95905499999999999</v>
      </c>
      <c r="DP59" s="56">
        <v>0.46594799999999997</v>
      </c>
      <c r="DQ59" s="56" t="s">
        <v>925</v>
      </c>
      <c r="DR59" s="56" t="s">
        <v>875</v>
      </c>
      <c r="DS59" s="56" t="s">
        <v>22</v>
      </c>
      <c r="DT59" s="56">
        <v>0.11683</v>
      </c>
      <c r="DU59" s="56">
        <v>0.11579100000000001</v>
      </c>
      <c r="DV59" s="56">
        <v>3.4653499999999999</v>
      </c>
      <c r="DW59" s="56">
        <v>10.567</v>
      </c>
      <c r="DX59" s="56"/>
      <c r="DY59" s="56"/>
      <c r="DZ59" s="56"/>
      <c r="EA59" s="56"/>
      <c r="EB59" s="56"/>
      <c r="EC59" s="56"/>
      <c r="ED59" s="56"/>
      <c r="EE59" s="56"/>
      <c r="EF59" s="56"/>
      <c r="EG59" s="56"/>
      <c r="EH59" s="56"/>
      <c r="EI59" s="56"/>
      <c r="EJ59" s="56"/>
      <c r="EK59" s="56"/>
      <c r="EL59" s="56"/>
      <c r="EM59" s="56"/>
      <c r="EN59" s="56">
        <v>29.431799999999999</v>
      </c>
      <c r="EO59" s="56">
        <v>184.69300000000001</v>
      </c>
      <c r="EP59" s="56">
        <v>111.69</v>
      </c>
      <c r="EQ59" s="56">
        <v>0</v>
      </c>
      <c r="ER59" s="56">
        <v>0</v>
      </c>
      <c r="ES59" s="56">
        <v>0</v>
      </c>
      <c r="ET59" s="56">
        <v>0</v>
      </c>
      <c r="EU59" s="56">
        <v>505.55700000000002</v>
      </c>
      <c r="EV59" s="56">
        <v>965.58600000000001</v>
      </c>
      <c r="EW59" s="56">
        <v>2025.88</v>
      </c>
      <c r="EX59" s="56">
        <v>119.621</v>
      </c>
      <c r="EY59" s="56">
        <v>3942.46</v>
      </c>
      <c r="EZ59" s="56">
        <v>33.416499999999999</v>
      </c>
      <c r="FA59" s="56">
        <v>0</v>
      </c>
      <c r="FB59" s="56">
        <v>0</v>
      </c>
      <c r="FC59" s="56">
        <v>0</v>
      </c>
      <c r="FD59" s="56">
        <v>100.66</v>
      </c>
      <c r="FE59" s="56">
        <v>0</v>
      </c>
      <c r="FF59" s="56">
        <v>43.669699999999999</v>
      </c>
      <c r="FG59" s="56">
        <v>0</v>
      </c>
      <c r="FH59" s="56">
        <v>0</v>
      </c>
      <c r="FI59" s="56">
        <v>177.74600000000001</v>
      </c>
      <c r="FJ59" s="56">
        <v>0</v>
      </c>
      <c r="FK59" s="56">
        <v>0</v>
      </c>
      <c r="FL59" s="56">
        <v>0</v>
      </c>
      <c r="FM59" s="56">
        <v>0</v>
      </c>
      <c r="FN59" s="56">
        <v>0</v>
      </c>
      <c r="FO59" s="56">
        <v>0</v>
      </c>
      <c r="FP59" s="56">
        <v>0</v>
      </c>
      <c r="FQ59" s="56">
        <v>0</v>
      </c>
      <c r="FR59" s="56">
        <v>0</v>
      </c>
      <c r="FS59" s="56">
        <v>0</v>
      </c>
      <c r="FT59" s="56">
        <v>3.26</v>
      </c>
      <c r="FU59" s="56">
        <v>4.91</v>
      </c>
      <c r="FV59" s="56">
        <v>1.1299999999999999</v>
      </c>
      <c r="FW59" s="56">
        <v>0</v>
      </c>
      <c r="FX59" s="56">
        <v>8.0500000000000007</v>
      </c>
      <c r="FY59" s="56">
        <v>0</v>
      </c>
      <c r="FZ59" s="56">
        <v>0</v>
      </c>
      <c r="GA59" s="56">
        <v>5.32</v>
      </c>
      <c r="GB59" s="56">
        <v>13.79</v>
      </c>
      <c r="GC59" s="56">
        <v>20.87</v>
      </c>
      <c r="GD59" s="56">
        <v>1.17</v>
      </c>
      <c r="GE59" s="56">
        <v>58.5</v>
      </c>
      <c r="GF59" s="56">
        <v>0</v>
      </c>
      <c r="GG59" s="56">
        <v>0.33740399999999998</v>
      </c>
      <c r="GH59" s="56">
        <v>1.2753799999999999E-2</v>
      </c>
      <c r="GI59" s="56">
        <v>0</v>
      </c>
      <c r="GJ59" s="56">
        <v>0</v>
      </c>
      <c r="GK59" s="56">
        <v>0</v>
      </c>
      <c r="GL59" s="56">
        <v>0</v>
      </c>
      <c r="GM59" s="56">
        <v>7.4915999999999996E-2</v>
      </c>
      <c r="GN59" s="56">
        <v>0.14815300000000001</v>
      </c>
      <c r="GO59" s="56">
        <v>0.25846799999999998</v>
      </c>
      <c r="GP59" s="56">
        <v>1.0530599999999999E-2</v>
      </c>
      <c r="GQ59" s="56">
        <v>0.842225</v>
      </c>
      <c r="GR59" s="56">
        <v>108.01900000000001</v>
      </c>
      <c r="GS59" s="56">
        <v>654.303</v>
      </c>
      <c r="GT59" s="56">
        <v>111.69</v>
      </c>
      <c r="GU59" s="56">
        <v>0</v>
      </c>
      <c r="GV59" s="56">
        <v>0</v>
      </c>
      <c r="GW59" s="56">
        <v>2135</v>
      </c>
      <c r="GX59" s="56">
        <v>930.00099999999998</v>
      </c>
      <c r="GY59" s="56">
        <v>2637.81</v>
      </c>
      <c r="GZ59" s="56">
        <v>297.5</v>
      </c>
      <c r="HA59" s="56">
        <v>6874.32</v>
      </c>
      <c r="HB59" s="56">
        <v>89.896600000000007</v>
      </c>
      <c r="HC59" s="56">
        <v>0</v>
      </c>
      <c r="HD59" s="56">
        <v>0</v>
      </c>
      <c r="HE59" s="56">
        <v>0</v>
      </c>
      <c r="HF59" s="56">
        <v>155.691</v>
      </c>
      <c r="HG59" s="56">
        <v>0</v>
      </c>
      <c r="HH59" s="56">
        <v>65.400000000000006</v>
      </c>
      <c r="HI59" s="56">
        <v>0</v>
      </c>
      <c r="HJ59" s="56">
        <v>0</v>
      </c>
      <c r="HK59" s="56">
        <v>310.98700000000002</v>
      </c>
      <c r="HL59" s="56">
        <v>0</v>
      </c>
      <c r="HM59" s="56">
        <v>0</v>
      </c>
      <c r="HN59" s="56">
        <v>0</v>
      </c>
      <c r="HO59" s="56">
        <v>0</v>
      </c>
      <c r="HP59" s="56">
        <v>0</v>
      </c>
      <c r="HQ59" s="56">
        <v>0</v>
      </c>
      <c r="HR59" s="56">
        <v>0</v>
      </c>
      <c r="HS59" s="56">
        <v>0</v>
      </c>
      <c r="HT59" s="56">
        <v>0</v>
      </c>
      <c r="HU59" s="56">
        <v>0</v>
      </c>
      <c r="HV59" s="56">
        <v>9.02</v>
      </c>
      <c r="HW59" s="56">
        <v>22.55</v>
      </c>
      <c r="HX59" s="56">
        <v>1.1299999999999999</v>
      </c>
      <c r="HY59" s="56">
        <v>0</v>
      </c>
      <c r="HZ59" s="56">
        <v>12.46</v>
      </c>
      <c r="IA59" s="56">
        <v>22.64</v>
      </c>
      <c r="IB59" s="56">
        <v>14.62</v>
      </c>
      <c r="IC59" s="56">
        <v>27.23</v>
      </c>
      <c r="ID59" s="56">
        <v>2.79</v>
      </c>
      <c r="IE59" s="56">
        <v>112.44</v>
      </c>
      <c r="IF59" s="56">
        <v>0</v>
      </c>
      <c r="IG59" s="56">
        <v>1.5246500000000001</v>
      </c>
      <c r="IH59" s="56">
        <v>1.2753799999999999E-2</v>
      </c>
      <c r="II59" s="56">
        <v>0</v>
      </c>
      <c r="IJ59" s="56">
        <v>0</v>
      </c>
      <c r="IK59" s="56">
        <v>0.33579999999999999</v>
      </c>
      <c r="IL59" s="56">
        <v>0.11074100000000001</v>
      </c>
      <c r="IM59" s="56">
        <v>0.35138000000000003</v>
      </c>
      <c r="IN59" s="56">
        <v>4.1461199999999997E-3</v>
      </c>
      <c r="IO59" s="56">
        <v>2.33948</v>
      </c>
      <c r="IP59" s="56">
        <v>46.1</v>
      </c>
      <c r="IQ59" s="56">
        <v>0</v>
      </c>
      <c r="IR59" s="56">
        <v>47.7</v>
      </c>
      <c r="IS59" s="56">
        <v>0</v>
      </c>
      <c r="IT59" s="56">
        <v>0</v>
      </c>
      <c r="IU59" s="56">
        <v>6.3</v>
      </c>
      <c r="IV59" s="56">
        <v>11.05</v>
      </c>
      <c r="IW59" s="56">
        <v>7.68</v>
      </c>
      <c r="IX59" s="56">
        <v>11.72</v>
      </c>
      <c r="IY59" s="56">
        <v>6.3</v>
      </c>
      <c r="IZ59" s="56">
        <v>11.05</v>
      </c>
      <c r="JA59" s="56">
        <v>24.59</v>
      </c>
      <c r="JB59" s="56">
        <v>20.57</v>
      </c>
      <c r="JC59" s="56">
        <v>1</v>
      </c>
      <c r="JD59" s="56"/>
      <c r="JE59" s="56"/>
      <c r="JF59" s="56"/>
      <c r="JG59" s="56"/>
      <c r="JH59" s="56"/>
      <c r="JI59" s="56"/>
      <c r="JJ59" s="56"/>
      <c r="JK59" s="56"/>
      <c r="JL59" s="56"/>
      <c r="JM59" s="56"/>
      <c r="JN59" s="56"/>
      <c r="JO59" s="56"/>
    </row>
    <row r="60" spans="1:275" x14ac:dyDescent="0.25">
      <c r="A60" s="58">
        <v>43069.352303240739</v>
      </c>
      <c r="B60" s="56" t="s">
        <v>388</v>
      </c>
      <c r="C60" s="56" t="s">
        <v>629</v>
      </c>
      <c r="D60" s="56">
        <v>9</v>
      </c>
      <c r="E60" s="56">
        <v>1</v>
      </c>
      <c r="F60" s="56">
        <v>2100</v>
      </c>
      <c r="G60" s="56" t="s">
        <v>104</v>
      </c>
      <c r="H60" s="56" t="s">
        <v>105</v>
      </c>
      <c r="I60" s="56">
        <v>4.03</v>
      </c>
      <c r="J60" s="56">
        <v>45.8</v>
      </c>
      <c r="K60" s="56">
        <v>47.4955</v>
      </c>
      <c r="L60" s="56">
        <v>384.85199999999998</v>
      </c>
      <c r="M60" s="56">
        <v>111.69</v>
      </c>
      <c r="N60" s="56">
        <v>0</v>
      </c>
      <c r="O60" s="56">
        <v>0</v>
      </c>
      <c r="P60" s="56">
        <v>0</v>
      </c>
      <c r="Q60" s="56">
        <v>0</v>
      </c>
      <c r="R60" s="56">
        <v>505.55700000000002</v>
      </c>
      <c r="S60" s="56">
        <v>965.178</v>
      </c>
      <c r="T60" s="56">
        <v>2025.88</v>
      </c>
      <c r="U60" s="56">
        <v>119.621</v>
      </c>
      <c r="V60" s="56">
        <v>4160.28</v>
      </c>
      <c r="W60" s="56">
        <v>53.942</v>
      </c>
      <c r="X60" s="56">
        <v>0</v>
      </c>
      <c r="Y60" s="56">
        <v>0</v>
      </c>
      <c r="Z60" s="56">
        <v>0</v>
      </c>
      <c r="AA60" s="56">
        <v>100.497</v>
      </c>
      <c r="AB60" s="56">
        <v>0</v>
      </c>
      <c r="AC60" s="56">
        <v>43.669699999999999</v>
      </c>
      <c r="AD60" s="56">
        <v>0</v>
      </c>
      <c r="AE60" s="56">
        <v>0</v>
      </c>
      <c r="AF60" s="56">
        <v>198.10900000000001</v>
      </c>
      <c r="AG60" s="56">
        <v>0</v>
      </c>
      <c r="AH60" s="56">
        <v>0</v>
      </c>
      <c r="AI60" s="56">
        <v>0</v>
      </c>
      <c r="AJ60" s="56">
        <v>0</v>
      </c>
      <c r="AK60" s="56">
        <v>0</v>
      </c>
      <c r="AL60" s="56">
        <v>0</v>
      </c>
      <c r="AM60" s="56">
        <v>0</v>
      </c>
      <c r="AN60" s="56">
        <v>0</v>
      </c>
      <c r="AO60" s="56">
        <v>0</v>
      </c>
      <c r="AP60" s="56">
        <v>0</v>
      </c>
      <c r="AQ60" s="56">
        <v>5.2</v>
      </c>
      <c r="AR60" s="56">
        <v>13.77</v>
      </c>
      <c r="AS60" s="56">
        <v>1.1200000000000001</v>
      </c>
      <c r="AT60" s="56">
        <v>0</v>
      </c>
      <c r="AU60" s="56">
        <v>8.06</v>
      </c>
      <c r="AV60" s="56">
        <v>0</v>
      </c>
      <c r="AW60" s="56">
        <v>0</v>
      </c>
      <c r="AX60" s="56">
        <v>5.25</v>
      </c>
      <c r="AY60" s="56">
        <v>13.67</v>
      </c>
      <c r="AZ60" s="56">
        <v>20.63</v>
      </c>
      <c r="BA60" s="56">
        <v>1.1499999999999999</v>
      </c>
      <c r="BB60" s="56">
        <v>68.849999999999994</v>
      </c>
      <c r="BC60" s="56">
        <v>28.15</v>
      </c>
      <c r="BD60" s="56">
        <v>0</v>
      </c>
      <c r="BE60" s="56">
        <v>0.94281000000000004</v>
      </c>
      <c r="BF60" s="56">
        <v>1.2753799999999999E-2</v>
      </c>
      <c r="BG60" s="56">
        <v>0</v>
      </c>
      <c r="BH60" s="56">
        <v>0</v>
      </c>
      <c r="BI60" s="56">
        <v>0</v>
      </c>
      <c r="BJ60" s="56">
        <v>0</v>
      </c>
      <c r="BK60" s="56">
        <v>7.4915999999999996E-2</v>
      </c>
      <c r="BL60" s="56">
        <v>0.15088599999999999</v>
      </c>
      <c r="BM60" s="56">
        <v>0.25846799999999998</v>
      </c>
      <c r="BN60" s="56">
        <v>1.0530599999999999E-2</v>
      </c>
      <c r="BO60" s="56">
        <v>1.4503600000000001</v>
      </c>
      <c r="BP60" s="56">
        <v>0.95556399999999997</v>
      </c>
      <c r="BQ60" s="56">
        <v>54.697400000000002</v>
      </c>
      <c r="BR60" s="56">
        <v>463.03</v>
      </c>
      <c r="BS60" s="56">
        <v>111.69</v>
      </c>
      <c r="BT60" s="56">
        <v>0</v>
      </c>
      <c r="BU60" s="56">
        <v>0</v>
      </c>
      <c r="BV60" s="56">
        <v>505.55700000000002</v>
      </c>
      <c r="BW60" s="56">
        <v>969.63400000000001</v>
      </c>
      <c r="BX60" s="56">
        <v>2025.88</v>
      </c>
      <c r="BY60" s="56">
        <v>119.621</v>
      </c>
      <c r="BZ60" s="56">
        <v>4250.1099999999997</v>
      </c>
      <c r="CA60" s="56">
        <v>62.121400000000001</v>
      </c>
      <c r="CB60" s="56">
        <v>0</v>
      </c>
      <c r="CC60" s="56">
        <v>0</v>
      </c>
      <c r="CD60" s="56">
        <v>0</v>
      </c>
      <c r="CE60" s="56">
        <v>100.497</v>
      </c>
      <c r="CF60" s="56">
        <v>0</v>
      </c>
      <c r="CG60" s="56">
        <v>43.669699999999999</v>
      </c>
      <c r="CH60" s="56">
        <v>0</v>
      </c>
      <c r="CI60" s="56">
        <v>0</v>
      </c>
      <c r="CJ60" s="56">
        <v>206.28800000000001</v>
      </c>
      <c r="CK60" s="56">
        <v>0</v>
      </c>
      <c r="CL60" s="56">
        <v>0</v>
      </c>
      <c r="CM60" s="56">
        <v>0</v>
      </c>
      <c r="CN60" s="56">
        <v>0</v>
      </c>
      <c r="CO60" s="56">
        <v>0</v>
      </c>
      <c r="CP60" s="56">
        <v>0</v>
      </c>
      <c r="CQ60" s="56">
        <v>0</v>
      </c>
      <c r="CR60" s="56">
        <v>0</v>
      </c>
      <c r="CS60" s="56">
        <v>0</v>
      </c>
      <c r="CT60" s="56">
        <v>0</v>
      </c>
      <c r="CU60" s="56">
        <v>6.05</v>
      </c>
      <c r="CV60" s="56">
        <v>16.95</v>
      </c>
      <c r="CW60" s="56">
        <v>1.1200000000000001</v>
      </c>
      <c r="CX60" s="56">
        <v>0</v>
      </c>
      <c r="CY60" s="56">
        <v>8.06</v>
      </c>
      <c r="CZ60" s="56">
        <v>5.25</v>
      </c>
      <c r="DA60" s="56">
        <v>13.72</v>
      </c>
      <c r="DB60" s="56">
        <v>20.63</v>
      </c>
      <c r="DC60" s="56">
        <v>1.1499999999999999</v>
      </c>
      <c r="DD60" s="56">
        <v>72.930000000000007</v>
      </c>
      <c r="DE60" s="56">
        <v>32.18</v>
      </c>
      <c r="DF60" s="56">
        <v>0</v>
      </c>
      <c r="DG60" s="56">
        <v>1.17537</v>
      </c>
      <c r="DH60" s="56">
        <v>1.2753799999999999E-2</v>
      </c>
      <c r="DI60" s="56">
        <v>0</v>
      </c>
      <c r="DJ60" s="56">
        <v>0</v>
      </c>
      <c r="DK60" s="56">
        <v>7.4915999999999996E-2</v>
      </c>
      <c r="DL60" s="56">
        <v>0.15179300000000001</v>
      </c>
      <c r="DM60" s="56">
        <v>0.25846799999999998</v>
      </c>
      <c r="DN60" s="56">
        <v>1.0530599999999999E-2</v>
      </c>
      <c r="DO60" s="56">
        <v>1.6838299999999999</v>
      </c>
      <c r="DP60" s="56">
        <v>1.1881200000000001</v>
      </c>
      <c r="DQ60" s="56" t="s">
        <v>925</v>
      </c>
      <c r="DR60" s="56" t="s">
        <v>875</v>
      </c>
      <c r="DS60" s="56" t="s">
        <v>22</v>
      </c>
      <c r="DT60" s="56">
        <v>0.233463</v>
      </c>
      <c r="DU60" s="56">
        <v>0.23255600000000001</v>
      </c>
      <c r="DV60" s="56">
        <v>5.5944099999999999</v>
      </c>
      <c r="DW60" s="56">
        <v>12.523300000000001</v>
      </c>
      <c r="DX60" s="56"/>
      <c r="DY60" s="56"/>
      <c r="DZ60" s="56"/>
      <c r="EA60" s="56"/>
      <c r="EB60" s="56"/>
      <c r="EC60" s="56"/>
      <c r="ED60" s="56"/>
      <c r="EE60" s="56"/>
      <c r="EF60" s="56"/>
      <c r="EG60" s="56"/>
      <c r="EH60" s="56"/>
      <c r="EI60" s="56"/>
      <c r="EJ60" s="56"/>
      <c r="EK60" s="56"/>
      <c r="EL60" s="56"/>
      <c r="EM60" s="56"/>
      <c r="EN60" s="56">
        <v>47.4955</v>
      </c>
      <c r="EO60" s="56">
        <v>384.85199999999998</v>
      </c>
      <c r="EP60" s="56">
        <v>111.69</v>
      </c>
      <c r="EQ60" s="56">
        <v>0</v>
      </c>
      <c r="ER60" s="56">
        <v>0</v>
      </c>
      <c r="ES60" s="56">
        <v>0</v>
      </c>
      <c r="ET60" s="56">
        <v>0</v>
      </c>
      <c r="EU60" s="56">
        <v>505.55700000000002</v>
      </c>
      <c r="EV60" s="56">
        <v>965.178</v>
      </c>
      <c r="EW60" s="56">
        <v>2025.88</v>
      </c>
      <c r="EX60" s="56">
        <v>119.621</v>
      </c>
      <c r="EY60" s="56">
        <v>4160.28</v>
      </c>
      <c r="EZ60" s="56">
        <v>53.942</v>
      </c>
      <c r="FA60" s="56">
        <v>0</v>
      </c>
      <c r="FB60" s="56">
        <v>0</v>
      </c>
      <c r="FC60" s="56">
        <v>0</v>
      </c>
      <c r="FD60" s="56">
        <v>100.497</v>
      </c>
      <c r="FE60" s="56">
        <v>0</v>
      </c>
      <c r="FF60" s="56">
        <v>43.669699999999999</v>
      </c>
      <c r="FG60" s="56">
        <v>0</v>
      </c>
      <c r="FH60" s="56">
        <v>0</v>
      </c>
      <c r="FI60" s="56">
        <v>198.10900000000001</v>
      </c>
      <c r="FJ60" s="56">
        <v>0</v>
      </c>
      <c r="FK60" s="56">
        <v>0</v>
      </c>
      <c r="FL60" s="56">
        <v>0</v>
      </c>
      <c r="FM60" s="56">
        <v>0</v>
      </c>
      <c r="FN60" s="56">
        <v>0</v>
      </c>
      <c r="FO60" s="56">
        <v>0</v>
      </c>
      <c r="FP60" s="56">
        <v>0</v>
      </c>
      <c r="FQ60" s="56">
        <v>0</v>
      </c>
      <c r="FR60" s="56">
        <v>0</v>
      </c>
      <c r="FS60" s="56">
        <v>0</v>
      </c>
      <c r="FT60" s="56">
        <v>5.2</v>
      </c>
      <c r="FU60" s="56">
        <v>13.77</v>
      </c>
      <c r="FV60" s="56">
        <v>1.1200000000000001</v>
      </c>
      <c r="FW60" s="56">
        <v>0</v>
      </c>
      <c r="FX60" s="56">
        <v>8.06</v>
      </c>
      <c r="FY60" s="56">
        <v>0</v>
      </c>
      <c r="FZ60" s="56">
        <v>0</v>
      </c>
      <c r="GA60" s="56">
        <v>5.25</v>
      </c>
      <c r="GB60" s="56">
        <v>13.67</v>
      </c>
      <c r="GC60" s="56">
        <v>20.63</v>
      </c>
      <c r="GD60" s="56">
        <v>1.1499999999999999</v>
      </c>
      <c r="GE60" s="56">
        <v>68.849999999999994</v>
      </c>
      <c r="GF60" s="56">
        <v>0</v>
      </c>
      <c r="GG60" s="56">
        <v>0.94281000000000004</v>
      </c>
      <c r="GH60" s="56">
        <v>1.2753799999999999E-2</v>
      </c>
      <c r="GI60" s="56">
        <v>0</v>
      </c>
      <c r="GJ60" s="56">
        <v>0</v>
      </c>
      <c r="GK60" s="56">
        <v>0</v>
      </c>
      <c r="GL60" s="56">
        <v>0</v>
      </c>
      <c r="GM60" s="56">
        <v>7.4915999999999996E-2</v>
      </c>
      <c r="GN60" s="56">
        <v>0.15088599999999999</v>
      </c>
      <c r="GO60" s="56">
        <v>0.25846799999999998</v>
      </c>
      <c r="GP60" s="56">
        <v>1.0530599999999999E-2</v>
      </c>
      <c r="GQ60" s="56">
        <v>1.4503600000000001</v>
      </c>
      <c r="GR60" s="56">
        <v>152.267</v>
      </c>
      <c r="GS60" s="56">
        <v>1205.06</v>
      </c>
      <c r="GT60" s="56">
        <v>111.69</v>
      </c>
      <c r="GU60" s="56">
        <v>0</v>
      </c>
      <c r="GV60" s="56">
        <v>0</v>
      </c>
      <c r="GW60" s="56">
        <v>2135</v>
      </c>
      <c r="GX60" s="56">
        <v>930.00099999999998</v>
      </c>
      <c r="GY60" s="56">
        <v>2637.81</v>
      </c>
      <c r="GZ60" s="56">
        <v>297.5</v>
      </c>
      <c r="HA60" s="56">
        <v>7469.33</v>
      </c>
      <c r="HB60" s="56">
        <v>126.76</v>
      </c>
      <c r="HC60" s="56">
        <v>0</v>
      </c>
      <c r="HD60" s="56">
        <v>0</v>
      </c>
      <c r="HE60" s="56">
        <v>0</v>
      </c>
      <c r="HF60" s="56">
        <v>155.49</v>
      </c>
      <c r="HG60" s="56">
        <v>0</v>
      </c>
      <c r="HH60" s="56">
        <v>65.400000000000006</v>
      </c>
      <c r="HI60" s="56">
        <v>0</v>
      </c>
      <c r="HJ60" s="56">
        <v>0</v>
      </c>
      <c r="HK60" s="56">
        <v>347.65</v>
      </c>
      <c r="HL60" s="56">
        <v>0</v>
      </c>
      <c r="HM60" s="56">
        <v>0</v>
      </c>
      <c r="HN60" s="56">
        <v>0</v>
      </c>
      <c r="HO60" s="56">
        <v>0</v>
      </c>
      <c r="HP60" s="56">
        <v>0</v>
      </c>
      <c r="HQ60" s="56">
        <v>0</v>
      </c>
      <c r="HR60" s="56">
        <v>0</v>
      </c>
      <c r="HS60" s="56">
        <v>0</v>
      </c>
      <c r="HT60" s="56">
        <v>0</v>
      </c>
      <c r="HU60" s="56">
        <v>0</v>
      </c>
      <c r="HV60" s="56">
        <v>12.63</v>
      </c>
      <c r="HW60" s="56">
        <v>43.11</v>
      </c>
      <c r="HX60" s="56">
        <v>1.1200000000000001</v>
      </c>
      <c r="HY60" s="56">
        <v>0</v>
      </c>
      <c r="HZ60" s="56">
        <v>12.47</v>
      </c>
      <c r="IA60" s="56">
        <v>22.39</v>
      </c>
      <c r="IB60" s="56">
        <v>14.52</v>
      </c>
      <c r="IC60" s="56">
        <v>26.97</v>
      </c>
      <c r="ID60" s="56">
        <v>2.75</v>
      </c>
      <c r="IE60" s="56">
        <v>135.96</v>
      </c>
      <c r="IF60" s="56">
        <v>0</v>
      </c>
      <c r="IG60" s="56">
        <v>2.45269</v>
      </c>
      <c r="IH60" s="56">
        <v>1.2753799999999999E-2</v>
      </c>
      <c r="II60" s="56">
        <v>0</v>
      </c>
      <c r="IJ60" s="56">
        <v>0</v>
      </c>
      <c r="IK60" s="56">
        <v>0.33579999999999999</v>
      </c>
      <c r="IL60" s="56">
        <v>0.11074100000000001</v>
      </c>
      <c r="IM60" s="56">
        <v>0.35138000000000003</v>
      </c>
      <c r="IN60" s="56">
        <v>4.1461199999999997E-3</v>
      </c>
      <c r="IO60" s="56">
        <v>3.2675200000000002</v>
      </c>
      <c r="IP60" s="56">
        <v>45.8</v>
      </c>
      <c r="IQ60" s="56">
        <v>0</v>
      </c>
      <c r="IR60" s="56">
        <v>48.5</v>
      </c>
      <c r="IS60" s="56">
        <v>0</v>
      </c>
      <c r="IT60" s="56">
        <v>0</v>
      </c>
      <c r="IU60" s="56">
        <v>15.29</v>
      </c>
      <c r="IV60" s="56">
        <v>12.86</v>
      </c>
      <c r="IW60" s="56">
        <v>18.54</v>
      </c>
      <c r="IX60" s="56">
        <v>13.64</v>
      </c>
      <c r="IY60" s="56">
        <v>15.29</v>
      </c>
      <c r="IZ60" s="56">
        <v>12.86</v>
      </c>
      <c r="JA60" s="56">
        <v>45.49</v>
      </c>
      <c r="JB60" s="56">
        <v>23.84</v>
      </c>
      <c r="JC60" s="56">
        <v>1</v>
      </c>
      <c r="JD60" s="56"/>
      <c r="JE60" s="56"/>
      <c r="JF60" s="56"/>
      <c r="JG60" s="56"/>
      <c r="JH60" s="56"/>
      <c r="JI60" s="56"/>
      <c r="JJ60" s="56"/>
      <c r="JK60" s="56"/>
      <c r="JL60" s="56"/>
      <c r="JM60" s="56"/>
      <c r="JN60" s="56"/>
      <c r="JO60" s="56"/>
    </row>
    <row r="61" spans="1:275" x14ac:dyDescent="0.25">
      <c r="A61" s="58">
        <v>43069.352303240739</v>
      </c>
      <c r="B61" s="56" t="s">
        <v>389</v>
      </c>
      <c r="C61" s="56" t="s">
        <v>630</v>
      </c>
      <c r="D61" s="56">
        <v>10</v>
      </c>
      <c r="E61" s="56">
        <v>1</v>
      </c>
      <c r="F61" s="56">
        <v>2100</v>
      </c>
      <c r="G61" s="56" t="s">
        <v>104</v>
      </c>
      <c r="H61" s="56" t="s">
        <v>105</v>
      </c>
      <c r="I61" s="56">
        <v>3.74</v>
      </c>
      <c r="J61" s="56">
        <v>44.2</v>
      </c>
      <c r="K61" s="56">
        <v>56.057699999999997</v>
      </c>
      <c r="L61" s="56">
        <v>478.66899999999998</v>
      </c>
      <c r="M61" s="56">
        <v>111.69</v>
      </c>
      <c r="N61" s="56">
        <v>0</v>
      </c>
      <c r="O61" s="56">
        <v>0</v>
      </c>
      <c r="P61" s="56">
        <v>0</v>
      </c>
      <c r="Q61" s="56">
        <v>0</v>
      </c>
      <c r="R61" s="56">
        <v>505.55700000000002</v>
      </c>
      <c r="S61" s="56">
        <v>967.197</v>
      </c>
      <c r="T61" s="56">
        <v>2025.88</v>
      </c>
      <c r="U61" s="56">
        <v>119.621</v>
      </c>
      <c r="V61" s="56">
        <v>4264.67</v>
      </c>
      <c r="W61" s="56">
        <v>63.6693</v>
      </c>
      <c r="X61" s="56">
        <v>0</v>
      </c>
      <c r="Y61" s="56">
        <v>0</v>
      </c>
      <c r="Z61" s="56">
        <v>0</v>
      </c>
      <c r="AA61" s="56">
        <v>99.742800000000003</v>
      </c>
      <c r="AB61" s="56">
        <v>0</v>
      </c>
      <c r="AC61" s="56">
        <v>43.669699999999999</v>
      </c>
      <c r="AD61" s="56">
        <v>0</v>
      </c>
      <c r="AE61" s="56">
        <v>0</v>
      </c>
      <c r="AF61" s="56">
        <v>207.08199999999999</v>
      </c>
      <c r="AG61" s="56">
        <v>0</v>
      </c>
      <c r="AH61" s="56">
        <v>0</v>
      </c>
      <c r="AI61" s="56">
        <v>0</v>
      </c>
      <c r="AJ61" s="56">
        <v>0</v>
      </c>
      <c r="AK61" s="56">
        <v>0</v>
      </c>
      <c r="AL61" s="56">
        <v>0</v>
      </c>
      <c r="AM61" s="56">
        <v>0</v>
      </c>
      <c r="AN61" s="56">
        <v>0</v>
      </c>
      <c r="AO61" s="56">
        <v>0</v>
      </c>
      <c r="AP61" s="56">
        <v>0</v>
      </c>
      <c r="AQ61" s="56">
        <v>6.12</v>
      </c>
      <c r="AR61" s="56">
        <v>13.56</v>
      </c>
      <c r="AS61" s="56">
        <v>1.1200000000000001</v>
      </c>
      <c r="AT61" s="56">
        <v>0</v>
      </c>
      <c r="AU61" s="56">
        <v>8.01</v>
      </c>
      <c r="AV61" s="56">
        <v>0</v>
      </c>
      <c r="AW61" s="56">
        <v>0</v>
      </c>
      <c r="AX61" s="56">
        <v>5.18</v>
      </c>
      <c r="AY61" s="56">
        <v>13.63</v>
      </c>
      <c r="AZ61" s="56">
        <v>20.54</v>
      </c>
      <c r="BA61" s="56">
        <v>1.1399999999999999</v>
      </c>
      <c r="BB61" s="56">
        <v>69.3</v>
      </c>
      <c r="BC61" s="56">
        <v>28.81</v>
      </c>
      <c r="BD61" s="56">
        <v>0</v>
      </c>
      <c r="BE61" s="56">
        <v>0.98991200000000001</v>
      </c>
      <c r="BF61" s="56">
        <v>1.2753799999999999E-2</v>
      </c>
      <c r="BG61" s="56">
        <v>0</v>
      </c>
      <c r="BH61" s="56">
        <v>0</v>
      </c>
      <c r="BI61" s="56">
        <v>0</v>
      </c>
      <c r="BJ61" s="56">
        <v>0</v>
      </c>
      <c r="BK61" s="56">
        <v>7.4915999999999996E-2</v>
      </c>
      <c r="BL61" s="56">
        <v>0.15145700000000001</v>
      </c>
      <c r="BM61" s="56">
        <v>0.25846799999999998</v>
      </c>
      <c r="BN61" s="56">
        <v>1.0530599999999999E-2</v>
      </c>
      <c r="BO61" s="56">
        <v>1.49804</v>
      </c>
      <c r="BP61" s="56">
        <v>1.00267</v>
      </c>
      <c r="BQ61" s="56">
        <v>64.6006</v>
      </c>
      <c r="BR61" s="56">
        <v>581.71500000000003</v>
      </c>
      <c r="BS61" s="56">
        <v>111.69</v>
      </c>
      <c r="BT61" s="56">
        <v>0</v>
      </c>
      <c r="BU61" s="56">
        <v>0</v>
      </c>
      <c r="BV61" s="56">
        <v>505.55700000000002</v>
      </c>
      <c r="BW61" s="56">
        <v>971.46600000000001</v>
      </c>
      <c r="BX61" s="56">
        <v>2025.88</v>
      </c>
      <c r="BY61" s="56">
        <v>119.621</v>
      </c>
      <c r="BZ61" s="56">
        <v>4380.53</v>
      </c>
      <c r="CA61" s="56">
        <v>73.372200000000007</v>
      </c>
      <c r="CB61" s="56">
        <v>0</v>
      </c>
      <c r="CC61" s="56">
        <v>0</v>
      </c>
      <c r="CD61" s="56">
        <v>0</v>
      </c>
      <c r="CE61" s="56">
        <v>99.742800000000003</v>
      </c>
      <c r="CF61" s="56">
        <v>0</v>
      </c>
      <c r="CG61" s="56">
        <v>43.669699999999999</v>
      </c>
      <c r="CH61" s="56">
        <v>0</v>
      </c>
      <c r="CI61" s="56">
        <v>0</v>
      </c>
      <c r="CJ61" s="56">
        <v>216.785</v>
      </c>
      <c r="CK61" s="56">
        <v>0</v>
      </c>
      <c r="CL61" s="56">
        <v>0</v>
      </c>
      <c r="CM61" s="56">
        <v>0</v>
      </c>
      <c r="CN61" s="56">
        <v>0</v>
      </c>
      <c r="CO61" s="56">
        <v>0</v>
      </c>
      <c r="CP61" s="56">
        <v>0</v>
      </c>
      <c r="CQ61" s="56">
        <v>0</v>
      </c>
      <c r="CR61" s="56">
        <v>0</v>
      </c>
      <c r="CS61" s="56">
        <v>0</v>
      </c>
      <c r="CT61" s="56">
        <v>0</v>
      </c>
      <c r="CU61" s="56">
        <v>7.11</v>
      </c>
      <c r="CV61" s="56">
        <v>16.309999999999999</v>
      </c>
      <c r="CW61" s="56">
        <v>1.1200000000000001</v>
      </c>
      <c r="CX61" s="56">
        <v>0</v>
      </c>
      <c r="CY61" s="56">
        <v>8.01</v>
      </c>
      <c r="CZ61" s="56">
        <v>5.18</v>
      </c>
      <c r="DA61" s="56">
        <v>13.68</v>
      </c>
      <c r="DB61" s="56">
        <v>20.54</v>
      </c>
      <c r="DC61" s="56">
        <v>1.1399999999999999</v>
      </c>
      <c r="DD61" s="56">
        <v>73.09</v>
      </c>
      <c r="DE61" s="56">
        <v>32.549999999999997</v>
      </c>
      <c r="DF61" s="56">
        <v>0</v>
      </c>
      <c r="DG61" s="56">
        <v>1.1582699999999999</v>
      </c>
      <c r="DH61" s="56">
        <v>1.2753799999999999E-2</v>
      </c>
      <c r="DI61" s="56">
        <v>0</v>
      </c>
      <c r="DJ61" s="56">
        <v>0</v>
      </c>
      <c r="DK61" s="56">
        <v>7.4915999999999996E-2</v>
      </c>
      <c r="DL61" s="56">
        <v>0.15228900000000001</v>
      </c>
      <c r="DM61" s="56">
        <v>0.25846799999999998</v>
      </c>
      <c r="DN61" s="56">
        <v>1.0530599999999999E-2</v>
      </c>
      <c r="DO61" s="56">
        <v>1.66723</v>
      </c>
      <c r="DP61" s="56">
        <v>1.1710199999999999</v>
      </c>
      <c r="DQ61" s="56" t="s">
        <v>925</v>
      </c>
      <c r="DR61" s="56" t="s">
        <v>875</v>
      </c>
      <c r="DS61" s="56" t="s">
        <v>22</v>
      </c>
      <c r="DT61" s="56">
        <v>0.16919000000000001</v>
      </c>
      <c r="DU61" s="56">
        <v>0.16835900000000001</v>
      </c>
      <c r="DV61" s="56">
        <v>5.1853899999999999</v>
      </c>
      <c r="DW61" s="56">
        <v>11.49</v>
      </c>
      <c r="DX61" s="56"/>
      <c r="DY61" s="56"/>
      <c r="DZ61" s="56"/>
      <c r="EA61" s="56"/>
      <c r="EB61" s="56"/>
      <c r="EC61" s="56"/>
      <c r="ED61" s="56"/>
      <c r="EE61" s="56"/>
      <c r="EF61" s="56"/>
      <c r="EG61" s="56"/>
      <c r="EH61" s="56"/>
      <c r="EI61" s="56"/>
      <c r="EJ61" s="56"/>
      <c r="EK61" s="56"/>
      <c r="EL61" s="56"/>
      <c r="EM61" s="56"/>
      <c r="EN61" s="56">
        <v>56.057699999999997</v>
      </c>
      <c r="EO61" s="56">
        <v>478.66899999999998</v>
      </c>
      <c r="EP61" s="56">
        <v>111.69</v>
      </c>
      <c r="EQ61" s="56">
        <v>0</v>
      </c>
      <c r="ER61" s="56">
        <v>0</v>
      </c>
      <c r="ES61" s="56">
        <v>0</v>
      </c>
      <c r="ET61" s="56">
        <v>0</v>
      </c>
      <c r="EU61" s="56">
        <v>505.55700000000002</v>
      </c>
      <c r="EV61" s="56">
        <v>967.197</v>
      </c>
      <c r="EW61" s="56">
        <v>2025.88</v>
      </c>
      <c r="EX61" s="56">
        <v>119.621</v>
      </c>
      <c r="EY61" s="56">
        <v>4264.67</v>
      </c>
      <c r="EZ61" s="56">
        <v>63.6693</v>
      </c>
      <c r="FA61" s="56">
        <v>0</v>
      </c>
      <c r="FB61" s="56">
        <v>0</v>
      </c>
      <c r="FC61" s="56">
        <v>0</v>
      </c>
      <c r="FD61" s="56">
        <v>99.742800000000003</v>
      </c>
      <c r="FE61" s="56">
        <v>0</v>
      </c>
      <c r="FF61" s="56">
        <v>43.669699999999999</v>
      </c>
      <c r="FG61" s="56">
        <v>0</v>
      </c>
      <c r="FH61" s="56">
        <v>0</v>
      </c>
      <c r="FI61" s="56">
        <v>207.08199999999999</v>
      </c>
      <c r="FJ61" s="56">
        <v>0</v>
      </c>
      <c r="FK61" s="56">
        <v>0</v>
      </c>
      <c r="FL61" s="56">
        <v>0</v>
      </c>
      <c r="FM61" s="56">
        <v>0</v>
      </c>
      <c r="FN61" s="56">
        <v>0</v>
      </c>
      <c r="FO61" s="56">
        <v>0</v>
      </c>
      <c r="FP61" s="56">
        <v>0</v>
      </c>
      <c r="FQ61" s="56">
        <v>0</v>
      </c>
      <c r="FR61" s="56">
        <v>0</v>
      </c>
      <c r="FS61" s="56">
        <v>0</v>
      </c>
      <c r="FT61" s="56">
        <v>6.12</v>
      </c>
      <c r="FU61" s="56">
        <v>13.56</v>
      </c>
      <c r="FV61" s="56">
        <v>1.1200000000000001</v>
      </c>
      <c r="FW61" s="56">
        <v>0</v>
      </c>
      <c r="FX61" s="56">
        <v>8.01</v>
      </c>
      <c r="FY61" s="56">
        <v>0</v>
      </c>
      <c r="FZ61" s="56">
        <v>0</v>
      </c>
      <c r="GA61" s="56">
        <v>5.18</v>
      </c>
      <c r="GB61" s="56">
        <v>13.63</v>
      </c>
      <c r="GC61" s="56">
        <v>20.54</v>
      </c>
      <c r="GD61" s="56">
        <v>1.1399999999999999</v>
      </c>
      <c r="GE61" s="56">
        <v>69.3</v>
      </c>
      <c r="GF61" s="56">
        <v>0</v>
      </c>
      <c r="GG61" s="56">
        <v>0.98991200000000001</v>
      </c>
      <c r="GH61" s="56">
        <v>1.2753799999999999E-2</v>
      </c>
      <c r="GI61" s="56">
        <v>0</v>
      </c>
      <c r="GJ61" s="56">
        <v>0</v>
      </c>
      <c r="GK61" s="56">
        <v>0</v>
      </c>
      <c r="GL61" s="56">
        <v>0</v>
      </c>
      <c r="GM61" s="56">
        <v>7.4915999999999996E-2</v>
      </c>
      <c r="GN61" s="56">
        <v>0.15145700000000001</v>
      </c>
      <c r="GO61" s="56">
        <v>0.25846799999999998</v>
      </c>
      <c r="GP61" s="56">
        <v>1.0530599999999999E-2</v>
      </c>
      <c r="GQ61" s="56">
        <v>1.49804</v>
      </c>
      <c r="GR61" s="56">
        <v>170.91200000000001</v>
      </c>
      <c r="GS61" s="56">
        <v>1686.8</v>
      </c>
      <c r="GT61" s="56">
        <v>111.69</v>
      </c>
      <c r="GU61" s="56">
        <v>0</v>
      </c>
      <c r="GV61" s="56">
        <v>0</v>
      </c>
      <c r="GW61" s="56">
        <v>2135</v>
      </c>
      <c r="GX61" s="56">
        <v>930.00099999999998</v>
      </c>
      <c r="GY61" s="56">
        <v>2637.81</v>
      </c>
      <c r="GZ61" s="56">
        <v>297.5</v>
      </c>
      <c r="HA61" s="56">
        <v>7969.71</v>
      </c>
      <c r="HB61" s="56">
        <v>142.28800000000001</v>
      </c>
      <c r="HC61" s="56">
        <v>0</v>
      </c>
      <c r="HD61" s="56">
        <v>0</v>
      </c>
      <c r="HE61" s="56">
        <v>0</v>
      </c>
      <c r="HF61" s="56">
        <v>154.66999999999999</v>
      </c>
      <c r="HG61" s="56">
        <v>0</v>
      </c>
      <c r="HH61" s="56">
        <v>65.400000000000006</v>
      </c>
      <c r="HI61" s="56">
        <v>0</v>
      </c>
      <c r="HJ61" s="56">
        <v>0</v>
      </c>
      <c r="HK61" s="56">
        <v>362.35899999999998</v>
      </c>
      <c r="HL61" s="56">
        <v>0</v>
      </c>
      <c r="HM61" s="56">
        <v>0</v>
      </c>
      <c r="HN61" s="56">
        <v>0</v>
      </c>
      <c r="HO61" s="56">
        <v>0</v>
      </c>
      <c r="HP61" s="56">
        <v>0</v>
      </c>
      <c r="HQ61" s="56">
        <v>0</v>
      </c>
      <c r="HR61" s="56">
        <v>0</v>
      </c>
      <c r="HS61" s="56">
        <v>0</v>
      </c>
      <c r="HT61" s="56">
        <v>0</v>
      </c>
      <c r="HU61" s="56">
        <v>0</v>
      </c>
      <c r="HV61" s="56">
        <v>14.15</v>
      </c>
      <c r="HW61" s="56">
        <v>48.73</v>
      </c>
      <c r="HX61" s="56">
        <v>1.1200000000000001</v>
      </c>
      <c r="HY61" s="56">
        <v>0</v>
      </c>
      <c r="HZ61" s="56">
        <v>12.42</v>
      </c>
      <c r="IA61" s="56">
        <v>22.15</v>
      </c>
      <c r="IB61" s="56">
        <v>14.51</v>
      </c>
      <c r="IC61" s="56">
        <v>26.85</v>
      </c>
      <c r="ID61" s="56">
        <v>2.71</v>
      </c>
      <c r="IE61" s="56">
        <v>142.63999999999999</v>
      </c>
      <c r="IF61" s="56">
        <v>0</v>
      </c>
      <c r="IG61" s="56">
        <v>2.7154400000000001</v>
      </c>
      <c r="IH61" s="56">
        <v>1.2753799999999999E-2</v>
      </c>
      <c r="II61" s="56">
        <v>0</v>
      </c>
      <c r="IJ61" s="56">
        <v>0</v>
      </c>
      <c r="IK61" s="56">
        <v>0.33579999999999999</v>
      </c>
      <c r="IL61" s="56">
        <v>0.11074100000000001</v>
      </c>
      <c r="IM61" s="56">
        <v>0.35138000000000003</v>
      </c>
      <c r="IN61" s="56">
        <v>4.1461199999999997E-3</v>
      </c>
      <c r="IO61" s="56">
        <v>3.5302699999999998</v>
      </c>
      <c r="IP61" s="56">
        <v>44.2</v>
      </c>
      <c r="IQ61" s="56">
        <v>0</v>
      </c>
      <c r="IR61" s="56">
        <v>46.7</v>
      </c>
      <c r="IS61" s="56">
        <v>0</v>
      </c>
      <c r="IT61" s="56">
        <v>0</v>
      </c>
      <c r="IU61" s="56">
        <v>15.16</v>
      </c>
      <c r="IV61" s="56">
        <v>13.65</v>
      </c>
      <c r="IW61" s="56">
        <v>17.98</v>
      </c>
      <c r="IX61" s="56">
        <v>14.57</v>
      </c>
      <c r="IY61" s="56">
        <v>15.16</v>
      </c>
      <c r="IZ61" s="56">
        <v>13.65</v>
      </c>
      <c r="JA61" s="56">
        <v>51.27</v>
      </c>
      <c r="JB61" s="56">
        <v>25.15</v>
      </c>
      <c r="JC61" s="56">
        <v>1</v>
      </c>
      <c r="JD61" s="56"/>
      <c r="JE61" s="56"/>
      <c r="JF61" s="56"/>
      <c r="JG61" s="56"/>
      <c r="JH61" s="56"/>
      <c r="JI61" s="56"/>
      <c r="JJ61" s="56"/>
      <c r="JK61" s="56"/>
      <c r="JL61" s="56"/>
      <c r="JM61" s="56"/>
      <c r="JN61" s="56"/>
      <c r="JO61" s="56"/>
    </row>
    <row r="62" spans="1:275" x14ac:dyDescent="0.25">
      <c r="A62" s="58">
        <v>43069.35255787037</v>
      </c>
      <c r="B62" s="56" t="s">
        <v>390</v>
      </c>
      <c r="C62" s="56" t="s">
        <v>631</v>
      </c>
      <c r="D62" s="56">
        <v>11</v>
      </c>
      <c r="E62" s="56">
        <v>1</v>
      </c>
      <c r="F62" s="56">
        <v>2100</v>
      </c>
      <c r="G62" s="56" t="s">
        <v>104</v>
      </c>
      <c r="H62" s="56" t="s">
        <v>105</v>
      </c>
      <c r="I62" s="56">
        <v>5.53</v>
      </c>
      <c r="J62" s="56">
        <v>48</v>
      </c>
      <c r="K62" s="56">
        <v>168.4</v>
      </c>
      <c r="L62" s="56">
        <v>1153.79</v>
      </c>
      <c r="M62" s="56">
        <v>111.69</v>
      </c>
      <c r="N62" s="56">
        <v>0</v>
      </c>
      <c r="O62" s="56">
        <v>0</v>
      </c>
      <c r="P62" s="56">
        <v>0</v>
      </c>
      <c r="Q62" s="56">
        <v>0</v>
      </c>
      <c r="R62" s="56">
        <v>505.55700000000002</v>
      </c>
      <c r="S62" s="56">
        <v>962.73599999999999</v>
      </c>
      <c r="T62" s="56">
        <v>2025.88</v>
      </c>
      <c r="U62" s="56">
        <v>119.621</v>
      </c>
      <c r="V62" s="56">
        <v>5047.68</v>
      </c>
      <c r="W62" s="56">
        <v>191.221</v>
      </c>
      <c r="X62" s="56">
        <v>0</v>
      </c>
      <c r="Y62" s="56">
        <v>0</v>
      </c>
      <c r="Z62" s="56">
        <v>0</v>
      </c>
      <c r="AA62" s="56">
        <v>101.806</v>
      </c>
      <c r="AB62" s="56">
        <v>0</v>
      </c>
      <c r="AC62" s="56">
        <v>43.669699999999999</v>
      </c>
      <c r="AD62" s="56">
        <v>0</v>
      </c>
      <c r="AE62" s="56">
        <v>0</v>
      </c>
      <c r="AF62" s="56">
        <v>336.697</v>
      </c>
      <c r="AG62" s="56">
        <v>0</v>
      </c>
      <c r="AH62" s="56">
        <v>0</v>
      </c>
      <c r="AI62" s="56">
        <v>0</v>
      </c>
      <c r="AJ62" s="56">
        <v>0</v>
      </c>
      <c r="AK62" s="56">
        <v>0</v>
      </c>
      <c r="AL62" s="56">
        <v>0</v>
      </c>
      <c r="AM62" s="56">
        <v>0</v>
      </c>
      <c r="AN62" s="56">
        <v>0</v>
      </c>
      <c r="AO62" s="56">
        <v>0</v>
      </c>
      <c r="AP62" s="56">
        <v>0</v>
      </c>
      <c r="AQ62" s="56">
        <v>18.46</v>
      </c>
      <c r="AR62" s="56">
        <v>30.49</v>
      </c>
      <c r="AS62" s="56">
        <v>1.17</v>
      </c>
      <c r="AT62" s="56">
        <v>0</v>
      </c>
      <c r="AU62" s="56">
        <v>8.19</v>
      </c>
      <c r="AV62" s="56">
        <v>0</v>
      </c>
      <c r="AW62" s="56">
        <v>0</v>
      </c>
      <c r="AX62" s="56">
        <v>5.52</v>
      </c>
      <c r="AY62" s="56">
        <v>14.25</v>
      </c>
      <c r="AZ62" s="56">
        <v>21.53</v>
      </c>
      <c r="BA62" s="56">
        <v>1.21</v>
      </c>
      <c r="BB62" s="56">
        <v>100.82</v>
      </c>
      <c r="BC62" s="56">
        <v>58.31</v>
      </c>
      <c r="BD62" s="56">
        <v>0</v>
      </c>
      <c r="BE62" s="56">
        <v>1.40866</v>
      </c>
      <c r="BF62" s="56">
        <v>1.2753799999999999E-2</v>
      </c>
      <c r="BG62" s="56">
        <v>0</v>
      </c>
      <c r="BH62" s="56">
        <v>0</v>
      </c>
      <c r="BI62" s="56">
        <v>0</v>
      </c>
      <c r="BJ62" s="56">
        <v>0</v>
      </c>
      <c r="BK62" s="56">
        <v>7.4915999999999996E-2</v>
      </c>
      <c r="BL62" s="56">
        <v>0.151699</v>
      </c>
      <c r="BM62" s="56">
        <v>0.25846799999999998</v>
      </c>
      <c r="BN62" s="56">
        <v>1.0530599999999999E-2</v>
      </c>
      <c r="BO62" s="56">
        <v>1.91703</v>
      </c>
      <c r="BP62" s="56">
        <v>1.4214199999999999</v>
      </c>
      <c r="BQ62" s="56">
        <v>181.172</v>
      </c>
      <c r="BR62" s="56">
        <v>1321.41</v>
      </c>
      <c r="BS62" s="56">
        <v>111.69</v>
      </c>
      <c r="BT62" s="56">
        <v>0</v>
      </c>
      <c r="BU62" s="56">
        <v>0</v>
      </c>
      <c r="BV62" s="56">
        <v>505.55700000000002</v>
      </c>
      <c r="BW62" s="56">
        <v>966.48</v>
      </c>
      <c r="BX62" s="56">
        <v>2025.88</v>
      </c>
      <c r="BY62" s="56">
        <v>119.621</v>
      </c>
      <c r="BZ62" s="56">
        <v>5231.8100000000004</v>
      </c>
      <c r="CA62" s="56">
        <v>205.72399999999999</v>
      </c>
      <c r="CB62" s="56">
        <v>0</v>
      </c>
      <c r="CC62" s="56">
        <v>0</v>
      </c>
      <c r="CD62" s="56">
        <v>0</v>
      </c>
      <c r="CE62" s="56">
        <v>101.806</v>
      </c>
      <c r="CF62" s="56">
        <v>0</v>
      </c>
      <c r="CG62" s="56">
        <v>43.669699999999999</v>
      </c>
      <c r="CH62" s="56">
        <v>0</v>
      </c>
      <c r="CI62" s="56">
        <v>0</v>
      </c>
      <c r="CJ62" s="56">
        <v>351.2</v>
      </c>
      <c r="CK62" s="56">
        <v>0</v>
      </c>
      <c r="CL62" s="56">
        <v>0</v>
      </c>
      <c r="CM62" s="56">
        <v>0</v>
      </c>
      <c r="CN62" s="56">
        <v>0</v>
      </c>
      <c r="CO62" s="56">
        <v>0</v>
      </c>
      <c r="CP62" s="56">
        <v>0</v>
      </c>
      <c r="CQ62" s="56">
        <v>0</v>
      </c>
      <c r="CR62" s="56">
        <v>0</v>
      </c>
      <c r="CS62" s="56">
        <v>0</v>
      </c>
      <c r="CT62" s="56">
        <v>0</v>
      </c>
      <c r="CU62" s="56">
        <v>19.93</v>
      </c>
      <c r="CV62" s="56">
        <v>34.549999999999997</v>
      </c>
      <c r="CW62" s="56">
        <v>1.17</v>
      </c>
      <c r="CX62" s="56">
        <v>0</v>
      </c>
      <c r="CY62" s="56">
        <v>8.19</v>
      </c>
      <c r="CZ62" s="56">
        <v>5.52</v>
      </c>
      <c r="DA62" s="56">
        <v>14.3</v>
      </c>
      <c r="DB62" s="56">
        <v>21.53</v>
      </c>
      <c r="DC62" s="56">
        <v>1.21</v>
      </c>
      <c r="DD62" s="56">
        <v>106.4</v>
      </c>
      <c r="DE62" s="56">
        <v>63.84</v>
      </c>
      <c r="DF62" s="56">
        <v>0</v>
      </c>
      <c r="DG62" s="56">
        <v>1.5481499999999999</v>
      </c>
      <c r="DH62" s="56">
        <v>1.2753799999999999E-2</v>
      </c>
      <c r="DI62" s="56">
        <v>0</v>
      </c>
      <c r="DJ62" s="56">
        <v>0</v>
      </c>
      <c r="DK62" s="56">
        <v>7.4915999999999996E-2</v>
      </c>
      <c r="DL62" s="56">
        <v>0.152696</v>
      </c>
      <c r="DM62" s="56">
        <v>0.25846799999999998</v>
      </c>
      <c r="DN62" s="56">
        <v>1.0530599999999999E-2</v>
      </c>
      <c r="DO62" s="56">
        <v>2.0575100000000002</v>
      </c>
      <c r="DP62" s="56">
        <v>1.5609</v>
      </c>
      <c r="DQ62" s="56" t="s">
        <v>925</v>
      </c>
      <c r="DR62" s="56" t="s">
        <v>875</v>
      </c>
      <c r="DS62" s="56" t="s">
        <v>22</v>
      </c>
      <c r="DT62" s="56">
        <v>0.140484</v>
      </c>
      <c r="DU62" s="56">
        <v>0.139487</v>
      </c>
      <c r="DV62" s="56">
        <v>5.2443600000000004</v>
      </c>
      <c r="DW62" s="56">
        <v>8.6622800000000009</v>
      </c>
      <c r="DX62" s="56"/>
      <c r="DY62" s="56"/>
      <c r="DZ62" s="56"/>
      <c r="EA62" s="56"/>
      <c r="EB62" s="56"/>
      <c r="EC62" s="56"/>
      <c r="ED62" s="56"/>
      <c r="EE62" s="56"/>
      <c r="EF62" s="56"/>
      <c r="EG62" s="56"/>
      <c r="EH62" s="56"/>
      <c r="EI62" s="56"/>
      <c r="EJ62" s="56"/>
      <c r="EK62" s="56"/>
      <c r="EL62" s="56"/>
      <c r="EM62" s="56"/>
      <c r="EN62" s="56">
        <v>168.4</v>
      </c>
      <c r="EO62" s="56">
        <v>1153.79</v>
      </c>
      <c r="EP62" s="56">
        <v>111.69</v>
      </c>
      <c r="EQ62" s="56">
        <v>0</v>
      </c>
      <c r="ER62" s="56">
        <v>0</v>
      </c>
      <c r="ES62" s="56">
        <v>0</v>
      </c>
      <c r="ET62" s="56">
        <v>0</v>
      </c>
      <c r="EU62" s="56">
        <v>505.55700000000002</v>
      </c>
      <c r="EV62" s="56">
        <v>962.73599999999999</v>
      </c>
      <c r="EW62" s="56">
        <v>2025.88</v>
      </c>
      <c r="EX62" s="56">
        <v>119.621</v>
      </c>
      <c r="EY62" s="56">
        <v>5047.68</v>
      </c>
      <c r="EZ62" s="56">
        <v>191.221</v>
      </c>
      <c r="FA62" s="56">
        <v>0</v>
      </c>
      <c r="FB62" s="56">
        <v>0</v>
      </c>
      <c r="FC62" s="56">
        <v>0</v>
      </c>
      <c r="FD62" s="56">
        <v>101.806</v>
      </c>
      <c r="FE62" s="56">
        <v>0</v>
      </c>
      <c r="FF62" s="56">
        <v>43.669699999999999</v>
      </c>
      <c r="FG62" s="56">
        <v>0</v>
      </c>
      <c r="FH62" s="56">
        <v>0</v>
      </c>
      <c r="FI62" s="56">
        <v>336.697</v>
      </c>
      <c r="FJ62" s="56">
        <v>0</v>
      </c>
      <c r="FK62" s="56">
        <v>0</v>
      </c>
      <c r="FL62" s="56">
        <v>0</v>
      </c>
      <c r="FM62" s="56">
        <v>0</v>
      </c>
      <c r="FN62" s="56">
        <v>0</v>
      </c>
      <c r="FO62" s="56">
        <v>0</v>
      </c>
      <c r="FP62" s="56">
        <v>0</v>
      </c>
      <c r="FQ62" s="56">
        <v>0</v>
      </c>
      <c r="FR62" s="56">
        <v>0</v>
      </c>
      <c r="FS62" s="56">
        <v>0</v>
      </c>
      <c r="FT62" s="56">
        <v>18.46</v>
      </c>
      <c r="FU62" s="56">
        <v>30.49</v>
      </c>
      <c r="FV62" s="56">
        <v>1.17</v>
      </c>
      <c r="FW62" s="56">
        <v>0</v>
      </c>
      <c r="FX62" s="56">
        <v>8.19</v>
      </c>
      <c r="FY62" s="56">
        <v>0</v>
      </c>
      <c r="FZ62" s="56">
        <v>0</v>
      </c>
      <c r="GA62" s="56">
        <v>5.52</v>
      </c>
      <c r="GB62" s="56">
        <v>14.25</v>
      </c>
      <c r="GC62" s="56">
        <v>21.53</v>
      </c>
      <c r="GD62" s="56">
        <v>1.21</v>
      </c>
      <c r="GE62" s="56">
        <v>100.82</v>
      </c>
      <c r="GF62" s="56">
        <v>0</v>
      </c>
      <c r="GG62" s="56">
        <v>1.40866</v>
      </c>
      <c r="GH62" s="56">
        <v>1.2753799999999999E-2</v>
      </c>
      <c r="GI62" s="56">
        <v>0</v>
      </c>
      <c r="GJ62" s="56">
        <v>0</v>
      </c>
      <c r="GK62" s="56">
        <v>0</v>
      </c>
      <c r="GL62" s="56">
        <v>0</v>
      </c>
      <c r="GM62" s="56">
        <v>7.4915999999999996E-2</v>
      </c>
      <c r="GN62" s="56">
        <v>0.151699</v>
      </c>
      <c r="GO62" s="56">
        <v>0.25846799999999998</v>
      </c>
      <c r="GP62" s="56">
        <v>1.0530599999999999E-2</v>
      </c>
      <c r="GQ62" s="56">
        <v>1.91703</v>
      </c>
      <c r="GR62" s="56">
        <v>414.50099999999998</v>
      </c>
      <c r="GS62" s="56">
        <v>3106.48</v>
      </c>
      <c r="GT62" s="56">
        <v>111.69</v>
      </c>
      <c r="GU62" s="56">
        <v>0</v>
      </c>
      <c r="GV62" s="56">
        <v>0</v>
      </c>
      <c r="GW62" s="56">
        <v>2135</v>
      </c>
      <c r="GX62" s="56">
        <v>930.00099999999998</v>
      </c>
      <c r="GY62" s="56">
        <v>2637.81</v>
      </c>
      <c r="GZ62" s="56">
        <v>297.5</v>
      </c>
      <c r="HA62" s="56">
        <v>9632.98</v>
      </c>
      <c r="HB62" s="56">
        <v>345.00099999999998</v>
      </c>
      <c r="HC62" s="56">
        <v>0</v>
      </c>
      <c r="HD62" s="56">
        <v>0</v>
      </c>
      <c r="HE62" s="56">
        <v>0</v>
      </c>
      <c r="HF62" s="56">
        <v>156.47999999999999</v>
      </c>
      <c r="HG62" s="56">
        <v>0</v>
      </c>
      <c r="HH62" s="56">
        <v>65.400000000000006</v>
      </c>
      <c r="HI62" s="56">
        <v>0</v>
      </c>
      <c r="HJ62" s="56">
        <v>0</v>
      </c>
      <c r="HK62" s="56">
        <v>566.88</v>
      </c>
      <c r="HL62" s="56">
        <v>0</v>
      </c>
      <c r="HM62" s="56">
        <v>0</v>
      </c>
      <c r="HN62" s="56">
        <v>0</v>
      </c>
      <c r="HO62" s="56">
        <v>0</v>
      </c>
      <c r="HP62" s="56">
        <v>0</v>
      </c>
      <c r="HQ62" s="56">
        <v>0</v>
      </c>
      <c r="HR62" s="56">
        <v>0</v>
      </c>
      <c r="HS62" s="56">
        <v>0</v>
      </c>
      <c r="HT62" s="56">
        <v>0</v>
      </c>
      <c r="HU62" s="56">
        <v>0</v>
      </c>
      <c r="HV62" s="56">
        <v>34.33</v>
      </c>
      <c r="HW62" s="56">
        <v>74.87</v>
      </c>
      <c r="HX62" s="56">
        <v>1.17</v>
      </c>
      <c r="HY62" s="56">
        <v>0</v>
      </c>
      <c r="HZ62" s="56">
        <v>12.58</v>
      </c>
      <c r="IA62" s="56">
        <v>23.7</v>
      </c>
      <c r="IB62" s="56">
        <v>14.91</v>
      </c>
      <c r="IC62" s="56">
        <v>28.28</v>
      </c>
      <c r="ID62" s="56">
        <v>2.86</v>
      </c>
      <c r="IE62" s="56">
        <v>192.7</v>
      </c>
      <c r="IF62" s="56">
        <v>0</v>
      </c>
      <c r="IG62" s="56">
        <v>3.16703</v>
      </c>
      <c r="IH62" s="56">
        <v>1.2753799999999999E-2</v>
      </c>
      <c r="II62" s="56">
        <v>0</v>
      </c>
      <c r="IJ62" s="56">
        <v>0</v>
      </c>
      <c r="IK62" s="56">
        <v>0.33579999999999999</v>
      </c>
      <c r="IL62" s="56">
        <v>0.11074100000000001</v>
      </c>
      <c r="IM62" s="56">
        <v>0.35138000000000003</v>
      </c>
      <c r="IN62" s="56">
        <v>4.1461199999999997E-3</v>
      </c>
      <c r="IO62" s="56">
        <v>3.9818600000000002</v>
      </c>
      <c r="IP62" s="56">
        <v>48</v>
      </c>
      <c r="IQ62" s="56">
        <v>0</v>
      </c>
      <c r="IR62" s="56">
        <v>50.7</v>
      </c>
      <c r="IS62" s="56">
        <v>0</v>
      </c>
      <c r="IT62" s="56">
        <v>0</v>
      </c>
      <c r="IU62" s="56">
        <v>33.19</v>
      </c>
      <c r="IV62" s="56">
        <v>25.12</v>
      </c>
      <c r="IW62" s="56">
        <v>37.369999999999997</v>
      </c>
      <c r="IX62" s="56">
        <v>26.47</v>
      </c>
      <c r="IY62" s="56">
        <v>33.19</v>
      </c>
      <c r="IZ62" s="56">
        <v>25.12</v>
      </c>
      <c r="JA62" s="56">
        <v>79.73</v>
      </c>
      <c r="JB62" s="56">
        <v>43.22</v>
      </c>
      <c r="JC62" s="56">
        <v>1</v>
      </c>
      <c r="JD62" s="56"/>
      <c r="JE62" s="56"/>
      <c r="JF62" s="56"/>
      <c r="JG62" s="56"/>
      <c r="JH62" s="56"/>
      <c r="JI62" s="56"/>
      <c r="JJ62" s="56"/>
      <c r="JK62" s="56"/>
      <c r="JL62" s="56"/>
      <c r="JM62" s="56"/>
      <c r="JN62" s="56"/>
      <c r="JO62" s="56"/>
    </row>
    <row r="63" spans="1:275" x14ac:dyDescent="0.25">
      <c r="A63" s="58">
        <v>43069.352303240739</v>
      </c>
      <c r="B63" s="56" t="s">
        <v>391</v>
      </c>
      <c r="C63" s="56" t="s">
        <v>632</v>
      </c>
      <c r="D63" s="56">
        <v>12</v>
      </c>
      <c r="E63" s="56">
        <v>1</v>
      </c>
      <c r="F63" s="56">
        <v>2100</v>
      </c>
      <c r="G63" s="56" t="s">
        <v>104</v>
      </c>
      <c r="H63" s="56" t="s">
        <v>105</v>
      </c>
      <c r="I63" s="56">
        <v>4.05</v>
      </c>
      <c r="J63" s="56">
        <v>44.8</v>
      </c>
      <c r="K63" s="56">
        <v>181.29499999999999</v>
      </c>
      <c r="L63" s="56">
        <v>211.24199999999999</v>
      </c>
      <c r="M63" s="56">
        <v>111.69</v>
      </c>
      <c r="N63" s="56">
        <v>0</v>
      </c>
      <c r="O63" s="56">
        <v>0</v>
      </c>
      <c r="P63" s="56">
        <v>0</v>
      </c>
      <c r="Q63" s="56">
        <v>0</v>
      </c>
      <c r="R63" s="56">
        <v>505.55700000000002</v>
      </c>
      <c r="S63" s="56">
        <v>943.8</v>
      </c>
      <c r="T63" s="56">
        <v>2025.88</v>
      </c>
      <c r="U63" s="56">
        <v>119.621</v>
      </c>
      <c r="V63" s="56">
        <v>4099.09</v>
      </c>
      <c r="W63" s="56">
        <v>205.833</v>
      </c>
      <c r="X63" s="56">
        <v>0</v>
      </c>
      <c r="Y63" s="56">
        <v>0</v>
      </c>
      <c r="Z63" s="56">
        <v>0</v>
      </c>
      <c r="AA63" s="56">
        <v>107.027</v>
      </c>
      <c r="AB63" s="56">
        <v>0</v>
      </c>
      <c r="AC63" s="56">
        <v>43.669699999999999</v>
      </c>
      <c r="AD63" s="56">
        <v>0</v>
      </c>
      <c r="AE63" s="56">
        <v>0</v>
      </c>
      <c r="AF63" s="56">
        <v>356.53</v>
      </c>
      <c r="AG63" s="56">
        <v>0</v>
      </c>
      <c r="AH63" s="56">
        <v>0</v>
      </c>
      <c r="AI63" s="56">
        <v>0</v>
      </c>
      <c r="AJ63" s="56">
        <v>0</v>
      </c>
      <c r="AK63" s="56">
        <v>0</v>
      </c>
      <c r="AL63" s="56">
        <v>0</v>
      </c>
      <c r="AM63" s="56">
        <v>0</v>
      </c>
      <c r="AN63" s="56">
        <v>0</v>
      </c>
      <c r="AO63" s="56">
        <v>0</v>
      </c>
      <c r="AP63" s="56">
        <v>0</v>
      </c>
      <c r="AQ63" s="56">
        <v>19.93</v>
      </c>
      <c r="AR63" s="56">
        <v>7.3</v>
      </c>
      <c r="AS63" s="56">
        <v>1.17</v>
      </c>
      <c r="AT63" s="56">
        <v>0</v>
      </c>
      <c r="AU63" s="56">
        <v>8.56</v>
      </c>
      <c r="AV63" s="56">
        <v>0</v>
      </c>
      <c r="AW63" s="56">
        <v>0</v>
      </c>
      <c r="AX63" s="56">
        <v>5.55</v>
      </c>
      <c r="AY63" s="56">
        <v>13.96</v>
      </c>
      <c r="AZ63" s="56">
        <v>21.58</v>
      </c>
      <c r="BA63" s="56">
        <v>1.22</v>
      </c>
      <c r="BB63" s="56">
        <v>79.27</v>
      </c>
      <c r="BC63" s="56">
        <v>36.96</v>
      </c>
      <c r="BD63" s="56">
        <v>0</v>
      </c>
      <c r="BE63" s="56">
        <v>0.394986</v>
      </c>
      <c r="BF63" s="56">
        <v>1.2753799999999999E-2</v>
      </c>
      <c r="BG63" s="56">
        <v>0</v>
      </c>
      <c r="BH63" s="56">
        <v>0</v>
      </c>
      <c r="BI63" s="56">
        <v>0</v>
      </c>
      <c r="BJ63" s="56">
        <v>0</v>
      </c>
      <c r="BK63" s="56">
        <v>7.4915999999999996E-2</v>
      </c>
      <c r="BL63" s="56">
        <v>0.14866399999999999</v>
      </c>
      <c r="BM63" s="56">
        <v>0.25846799999999998</v>
      </c>
      <c r="BN63" s="56">
        <v>1.0530599999999999E-2</v>
      </c>
      <c r="BO63" s="56">
        <v>0.90031799999999995</v>
      </c>
      <c r="BP63" s="56">
        <v>0.40773999999999999</v>
      </c>
      <c r="BQ63" s="56">
        <v>190.25</v>
      </c>
      <c r="BR63" s="56">
        <v>277.30900000000003</v>
      </c>
      <c r="BS63" s="56">
        <v>111.69</v>
      </c>
      <c r="BT63" s="56">
        <v>0</v>
      </c>
      <c r="BU63" s="56">
        <v>0</v>
      </c>
      <c r="BV63" s="56">
        <v>505.55700000000002</v>
      </c>
      <c r="BW63" s="56">
        <v>948.80600000000004</v>
      </c>
      <c r="BX63" s="56">
        <v>2025.88</v>
      </c>
      <c r="BY63" s="56">
        <v>119.621</v>
      </c>
      <c r="BZ63" s="56">
        <v>4179.1099999999997</v>
      </c>
      <c r="CA63" s="56">
        <v>216</v>
      </c>
      <c r="CB63" s="56">
        <v>0</v>
      </c>
      <c r="CC63" s="56">
        <v>0</v>
      </c>
      <c r="CD63" s="56">
        <v>0</v>
      </c>
      <c r="CE63" s="56">
        <v>107.027</v>
      </c>
      <c r="CF63" s="56">
        <v>0</v>
      </c>
      <c r="CG63" s="56">
        <v>43.669699999999999</v>
      </c>
      <c r="CH63" s="56">
        <v>0</v>
      </c>
      <c r="CI63" s="56">
        <v>0</v>
      </c>
      <c r="CJ63" s="56">
        <v>366.69600000000003</v>
      </c>
      <c r="CK63" s="56">
        <v>0</v>
      </c>
      <c r="CL63" s="56">
        <v>0</v>
      </c>
      <c r="CM63" s="56">
        <v>0</v>
      </c>
      <c r="CN63" s="56">
        <v>0</v>
      </c>
      <c r="CO63" s="56">
        <v>0</v>
      </c>
      <c r="CP63" s="56">
        <v>0</v>
      </c>
      <c r="CQ63" s="56">
        <v>0</v>
      </c>
      <c r="CR63" s="56">
        <v>0</v>
      </c>
      <c r="CS63" s="56">
        <v>0</v>
      </c>
      <c r="CT63" s="56">
        <v>0</v>
      </c>
      <c r="CU63" s="56">
        <v>20.99</v>
      </c>
      <c r="CV63" s="56">
        <v>10.29</v>
      </c>
      <c r="CW63" s="56">
        <v>1.17</v>
      </c>
      <c r="CX63" s="56">
        <v>0</v>
      </c>
      <c r="CY63" s="56">
        <v>8.56</v>
      </c>
      <c r="CZ63" s="56">
        <v>5.55</v>
      </c>
      <c r="DA63" s="56">
        <v>14.02</v>
      </c>
      <c r="DB63" s="56">
        <v>21.58</v>
      </c>
      <c r="DC63" s="56">
        <v>1.22</v>
      </c>
      <c r="DD63" s="56">
        <v>83.38</v>
      </c>
      <c r="DE63" s="56">
        <v>41.01</v>
      </c>
      <c r="DF63" s="56">
        <v>0</v>
      </c>
      <c r="DG63" s="56">
        <v>0.53687600000000002</v>
      </c>
      <c r="DH63" s="56">
        <v>1.2753799999999999E-2</v>
      </c>
      <c r="DI63" s="56">
        <v>0</v>
      </c>
      <c r="DJ63" s="56">
        <v>0</v>
      </c>
      <c r="DK63" s="56">
        <v>7.4915999999999996E-2</v>
      </c>
      <c r="DL63" s="56">
        <v>0.149842</v>
      </c>
      <c r="DM63" s="56">
        <v>0.25846799999999998</v>
      </c>
      <c r="DN63" s="56">
        <v>1.0530599999999999E-2</v>
      </c>
      <c r="DO63" s="56">
        <v>1.04339</v>
      </c>
      <c r="DP63" s="56">
        <v>0.54962900000000003</v>
      </c>
      <c r="DQ63" s="56" t="s">
        <v>925</v>
      </c>
      <c r="DR63" s="56" t="s">
        <v>875</v>
      </c>
      <c r="DS63" s="56" t="s">
        <v>22</v>
      </c>
      <c r="DT63" s="56">
        <v>0.143068</v>
      </c>
      <c r="DU63" s="56">
        <v>0.14188899999999999</v>
      </c>
      <c r="DV63" s="56">
        <v>4.9292400000000001</v>
      </c>
      <c r="DW63" s="56">
        <v>9.8756400000000006</v>
      </c>
      <c r="DX63" s="56"/>
      <c r="DY63" s="56"/>
      <c r="DZ63" s="56"/>
      <c r="EA63" s="56"/>
      <c r="EB63" s="56"/>
      <c r="EC63" s="56"/>
      <c r="ED63" s="56"/>
      <c r="EE63" s="56"/>
      <c r="EF63" s="56"/>
      <c r="EG63" s="56"/>
      <c r="EH63" s="56"/>
      <c r="EI63" s="56"/>
      <c r="EJ63" s="56"/>
      <c r="EK63" s="56"/>
      <c r="EL63" s="56"/>
      <c r="EM63" s="56"/>
      <c r="EN63" s="56">
        <v>181.29499999999999</v>
      </c>
      <c r="EO63" s="56">
        <v>211.24199999999999</v>
      </c>
      <c r="EP63" s="56">
        <v>111.69</v>
      </c>
      <c r="EQ63" s="56">
        <v>0</v>
      </c>
      <c r="ER63" s="56">
        <v>0</v>
      </c>
      <c r="ES63" s="56">
        <v>0</v>
      </c>
      <c r="ET63" s="56">
        <v>0</v>
      </c>
      <c r="EU63" s="56">
        <v>505.55700000000002</v>
      </c>
      <c r="EV63" s="56">
        <v>943.8</v>
      </c>
      <c r="EW63" s="56">
        <v>2025.88</v>
      </c>
      <c r="EX63" s="56">
        <v>119.621</v>
      </c>
      <c r="EY63" s="56">
        <v>4099.09</v>
      </c>
      <c r="EZ63" s="56">
        <v>205.833</v>
      </c>
      <c r="FA63" s="56">
        <v>0</v>
      </c>
      <c r="FB63" s="56">
        <v>0</v>
      </c>
      <c r="FC63" s="56">
        <v>0</v>
      </c>
      <c r="FD63" s="56">
        <v>107.027</v>
      </c>
      <c r="FE63" s="56">
        <v>0</v>
      </c>
      <c r="FF63" s="56">
        <v>43.669699999999999</v>
      </c>
      <c r="FG63" s="56">
        <v>0</v>
      </c>
      <c r="FH63" s="56">
        <v>0</v>
      </c>
      <c r="FI63" s="56">
        <v>356.53</v>
      </c>
      <c r="FJ63" s="56">
        <v>0</v>
      </c>
      <c r="FK63" s="56">
        <v>0</v>
      </c>
      <c r="FL63" s="56">
        <v>0</v>
      </c>
      <c r="FM63" s="56">
        <v>0</v>
      </c>
      <c r="FN63" s="56">
        <v>0</v>
      </c>
      <c r="FO63" s="56">
        <v>0</v>
      </c>
      <c r="FP63" s="56">
        <v>0</v>
      </c>
      <c r="FQ63" s="56">
        <v>0</v>
      </c>
      <c r="FR63" s="56">
        <v>0</v>
      </c>
      <c r="FS63" s="56">
        <v>0</v>
      </c>
      <c r="FT63" s="56">
        <v>19.93</v>
      </c>
      <c r="FU63" s="56">
        <v>7.3</v>
      </c>
      <c r="FV63" s="56">
        <v>1.17</v>
      </c>
      <c r="FW63" s="56">
        <v>0</v>
      </c>
      <c r="FX63" s="56">
        <v>8.56</v>
      </c>
      <c r="FY63" s="56">
        <v>0</v>
      </c>
      <c r="FZ63" s="56">
        <v>0</v>
      </c>
      <c r="GA63" s="56">
        <v>5.55</v>
      </c>
      <c r="GB63" s="56">
        <v>13.96</v>
      </c>
      <c r="GC63" s="56">
        <v>21.58</v>
      </c>
      <c r="GD63" s="56">
        <v>1.22</v>
      </c>
      <c r="GE63" s="56">
        <v>79.27</v>
      </c>
      <c r="GF63" s="56">
        <v>0</v>
      </c>
      <c r="GG63" s="56">
        <v>0.394986</v>
      </c>
      <c r="GH63" s="56">
        <v>1.2753799999999999E-2</v>
      </c>
      <c r="GI63" s="56">
        <v>0</v>
      </c>
      <c r="GJ63" s="56">
        <v>0</v>
      </c>
      <c r="GK63" s="56">
        <v>0</v>
      </c>
      <c r="GL63" s="56">
        <v>0</v>
      </c>
      <c r="GM63" s="56">
        <v>7.4915999999999996E-2</v>
      </c>
      <c r="GN63" s="56">
        <v>0.14866399999999999</v>
      </c>
      <c r="GO63" s="56">
        <v>0.25846799999999998</v>
      </c>
      <c r="GP63" s="56">
        <v>1.0530599999999999E-2</v>
      </c>
      <c r="GQ63" s="56">
        <v>0.90031799999999995</v>
      </c>
      <c r="GR63" s="56">
        <v>420.762</v>
      </c>
      <c r="GS63" s="56">
        <v>1095.07</v>
      </c>
      <c r="GT63" s="56">
        <v>111.69</v>
      </c>
      <c r="GU63" s="56">
        <v>0</v>
      </c>
      <c r="GV63" s="56">
        <v>0</v>
      </c>
      <c r="GW63" s="56">
        <v>2135</v>
      </c>
      <c r="GX63" s="56">
        <v>930.00099999999998</v>
      </c>
      <c r="GY63" s="56">
        <v>2637.81</v>
      </c>
      <c r="GZ63" s="56">
        <v>297.5</v>
      </c>
      <c r="HA63" s="56">
        <v>7627.83</v>
      </c>
      <c r="HB63" s="56">
        <v>350.15800000000002</v>
      </c>
      <c r="HC63" s="56">
        <v>0</v>
      </c>
      <c r="HD63" s="56">
        <v>0</v>
      </c>
      <c r="HE63" s="56">
        <v>0</v>
      </c>
      <c r="HF63" s="56">
        <v>161.63900000000001</v>
      </c>
      <c r="HG63" s="56">
        <v>0</v>
      </c>
      <c r="HH63" s="56">
        <v>65.400000000000006</v>
      </c>
      <c r="HI63" s="56">
        <v>0</v>
      </c>
      <c r="HJ63" s="56">
        <v>0</v>
      </c>
      <c r="HK63" s="56">
        <v>577.19600000000003</v>
      </c>
      <c r="HL63" s="56">
        <v>0</v>
      </c>
      <c r="HM63" s="56">
        <v>0</v>
      </c>
      <c r="HN63" s="56">
        <v>0</v>
      </c>
      <c r="HO63" s="56">
        <v>0</v>
      </c>
      <c r="HP63" s="56">
        <v>0</v>
      </c>
      <c r="HQ63" s="56">
        <v>0</v>
      </c>
      <c r="HR63" s="56">
        <v>0</v>
      </c>
      <c r="HS63" s="56">
        <v>0</v>
      </c>
      <c r="HT63" s="56">
        <v>0</v>
      </c>
      <c r="HU63" s="56">
        <v>0</v>
      </c>
      <c r="HV63" s="56">
        <v>34.94</v>
      </c>
      <c r="HW63" s="56">
        <v>41.16</v>
      </c>
      <c r="HX63" s="56">
        <v>1.17</v>
      </c>
      <c r="HY63" s="56">
        <v>0</v>
      </c>
      <c r="HZ63" s="56">
        <v>12.93</v>
      </c>
      <c r="IA63" s="56">
        <v>23.83</v>
      </c>
      <c r="IB63" s="56">
        <v>14.92</v>
      </c>
      <c r="IC63" s="56">
        <v>28.35</v>
      </c>
      <c r="ID63" s="56">
        <v>2.86</v>
      </c>
      <c r="IE63" s="56">
        <v>160.16</v>
      </c>
      <c r="IF63" s="56">
        <v>0</v>
      </c>
      <c r="IG63" s="56">
        <v>2.2516400000000001</v>
      </c>
      <c r="IH63" s="56">
        <v>1.2753799999999999E-2</v>
      </c>
      <c r="II63" s="56">
        <v>0</v>
      </c>
      <c r="IJ63" s="56">
        <v>0</v>
      </c>
      <c r="IK63" s="56">
        <v>0.33579999999999999</v>
      </c>
      <c r="IL63" s="56">
        <v>0.11074100000000001</v>
      </c>
      <c r="IM63" s="56">
        <v>0.35138000000000003</v>
      </c>
      <c r="IN63" s="56">
        <v>4.1461199999999997E-3</v>
      </c>
      <c r="IO63" s="56">
        <v>3.0664600000000002</v>
      </c>
      <c r="IP63" s="56">
        <v>44.8</v>
      </c>
      <c r="IQ63" s="56">
        <v>0</v>
      </c>
      <c r="IR63" s="56">
        <v>47.2</v>
      </c>
      <c r="IS63" s="56">
        <v>0</v>
      </c>
      <c r="IT63" s="56">
        <v>0</v>
      </c>
      <c r="IU63" s="56">
        <v>10.119999999999999</v>
      </c>
      <c r="IV63" s="56">
        <v>26.84</v>
      </c>
      <c r="IW63" s="56">
        <v>13.2</v>
      </c>
      <c r="IX63" s="56">
        <v>27.81</v>
      </c>
      <c r="IY63" s="56">
        <v>10.119999999999999</v>
      </c>
      <c r="IZ63" s="56">
        <v>26.84</v>
      </c>
      <c r="JA63" s="56">
        <v>46.09</v>
      </c>
      <c r="JB63" s="56">
        <v>44.11</v>
      </c>
      <c r="JC63" s="56">
        <v>1</v>
      </c>
      <c r="JD63" s="56"/>
      <c r="JE63" s="56"/>
      <c r="JF63" s="56"/>
      <c r="JG63" s="56"/>
      <c r="JH63" s="56"/>
      <c r="JI63" s="56"/>
      <c r="JJ63" s="56"/>
      <c r="JK63" s="56"/>
      <c r="JL63" s="56"/>
      <c r="JM63" s="56"/>
      <c r="JN63" s="56"/>
      <c r="JO63" s="56"/>
    </row>
    <row r="64" spans="1:275" x14ac:dyDescent="0.25">
      <c r="A64" s="58">
        <v>43069.352303240739</v>
      </c>
      <c r="B64" s="56" t="s">
        <v>392</v>
      </c>
      <c r="C64" s="56" t="s">
        <v>633</v>
      </c>
      <c r="D64" s="56">
        <v>13</v>
      </c>
      <c r="E64" s="56">
        <v>1</v>
      </c>
      <c r="F64" s="56">
        <v>2100</v>
      </c>
      <c r="G64" s="56" t="s">
        <v>104</v>
      </c>
      <c r="H64" s="56" t="s">
        <v>105</v>
      </c>
      <c r="I64" s="56">
        <v>5.7</v>
      </c>
      <c r="J64" s="56">
        <v>49.7</v>
      </c>
      <c r="K64" s="56">
        <v>149.97300000000001</v>
      </c>
      <c r="L64" s="56">
        <v>1312.55</v>
      </c>
      <c r="M64" s="56">
        <v>111.69</v>
      </c>
      <c r="N64" s="56">
        <v>0</v>
      </c>
      <c r="O64" s="56">
        <v>0</v>
      </c>
      <c r="P64" s="56">
        <v>0</v>
      </c>
      <c r="Q64" s="56">
        <v>0</v>
      </c>
      <c r="R64" s="56">
        <v>505.55700000000002</v>
      </c>
      <c r="S64" s="56">
        <v>971.82600000000002</v>
      </c>
      <c r="T64" s="56">
        <v>2025.88</v>
      </c>
      <c r="U64" s="56">
        <v>119.621</v>
      </c>
      <c r="V64" s="56">
        <v>5197.09</v>
      </c>
      <c r="W64" s="56">
        <v>170.29599999999999</v>
      </c>
      <c r="X64" s="56">
        <v>0</v>
      </c>
      <c r="Y64" s="56">
        <v>0</v>
      </c>
      <c r="Z64" s="56">
        <v>0</v>
      </c>
      <c r="AA64" s="56">
        <v>99.881200000000007</v>
      </c>
      <c r="AB64" s="56">
        <v>0</v>
      </c>
      <c r="AC64" s="56">
        <v>43.669699999999999</v>
      </c>
      <c r="AD64" s="56">
        <v>0</v>
      </c>
      <c r="AE64" s="56">
        <v>0</v>
      </c>
      <c r="AF64" s="56">
        <v>313.84699999999998</v>
      </c>
      <c r="AG64" s="56">
        <v>0</v>
      </c>
      <c r="AH64" s="56">
        <v>0</v>
      </c>
      <c r="AI64" s="56">
        <v>0</v>
      </c>
      <c r="AJ64" s="56">
        <v>0</v>
      </c>
      <c r="AK64" s="56">
        <v>0</v>
      </c>
      <c r="AL64" s="56">
        <v>0</v>
      </c>
      <c r="AM64" s="56">
        <v>0</v>
      </c>
      <c r="AN64" s="56">
        <v>0</v>
      </c>
      <c r="AO64" s="56">
        <v>0</v>
      </c>
      <c r="AP64" s="56">
        <v>0</v>
      </c>
      <c r="AQ64" s="56">
        <v>16.579999999999998</v>
      </c>
      <c r="AR64" s="56">
        <v>33.67</v>
      </c>
      <c r="AS64" s="56">
        <v>1.17</v>
      </c>
      <c r="AT64" s="56">
        <v>0</v>
      </c>
      <c r="AU64" s="56">
        <v>8.0399999999999991</v>
      </c>
      <c r="AV64" s="56">
        <v>0</v>
      </c>
      <c r="AW64" s="56">
        <v>0</v>
      </c>
      <c r="AX64" s="56">
        <v>5.5</v>
      </c>
      <c r="AY64" s="56">
        <v>14.16</v>
      </c>
      <c r="AZ64" s="56">
        <v>21.53</v>
      </c>
      <c r="BA64" s="56">
        <v>1.21</v>
      </c>
      <c r="BB64" s="56">
        <v>101.86</v>
      </c>
      <c r="BC64" s="56">
        <v>59.46</v>
      </c>
      <c r="BD64" s="56">
        <v>0</v>
      </c>
      <c r="BE64" s="56">
        <v>1.78355</v>
      </c>
      <c r="BF64" s="56">
        <v>1.2753799999999999E-2</v>
      </c>
      <c r="BG64" s="56">
        <v>0</v>
      </c>
      <c r="BH64" s="56">
        <v>0</v>
      </c>
      <c r="BI64" s="56">
        <v>0</v>
      </c>
      <c r="BJ64" s="56">
        <v>0</v>
      </c>
      <c r="BK64" s="56">
        <v>7.4915999999999996E-2</v>
      </c>
      <c r="BL64" s="56">
        <v>0.15284500000000001</v>
      </c>
      <c r="BM64" s="56">
        <v>0.25846799999999998</v>
      </c>
      <c r="BN64" s="56">
        <v>1.0530599999999999E-2</v>
      </c>
      <c r="BO64" s="56">
        <v>2.2930600000000001</v>
      </c>
      <c r="BP64" s="56">
        <v>1.7963</v>
      </c>
      <c r="BQ64" s="56">
        <v>157.476</v>
      </c>
      <c r="BR64" s="56">
        <v>1499.37</v>
      </c>
      <c r="BS64" s="56">
        <v>111.69</v>
      </c>
      <c r="BT64" s="56">
        <v>0</v>
      </c>
      <c r="BU64" s="56">
        <v>0</v>
      </c>
      <c r="BV64" s="56">
        <v>505.55700000000002</v>
      </c>
      <c r="BW64" s="56">
        <v>975.74599999999998</v>
      </c>
      <c r="BX64" s="56">
        <v>2025.88</v>
      </c>
      <c r="BY64" s="56">
        <v>119.621</v>
      </c>
      <c r="BZ64" s="56">
        <v>5395.35</v>
      </c>
      <c r="CA64" s="56">
        <v>178.816</v>
      </c>
      <c r="CB64" s="56">
        <v>0</v>
      </c>
      <c r="CC64" s="56">
        <v>0</v>
      </c>
      <c r="CD64" s="56">
        <v>0</v>
      </c>
      <c r="CE64" s="56">
        <v>99.881200000000007</v>
      </c>
      <c r="CF64" s="56">
        <v>0</v>
      </c>
      <c r="CG64" s="56">
        <v>43.669699999999999</v>
      </c>
      <c r="CH64" s="56">
        <v>0</v>
      </c>
      <c r="CI64" s="56">
        <v>0</v>
      </c>
      <c r="CJ64" s="56">
        <v>322.36700000000002</v>
      </c>
      <c r="CK64" s="56">
        <v>0</v>
      </c>
      <c r="CL64" s="56">
        <v>0</v>
      </c>
      <c r="CM64" s="56">
        <v>0</v>
      </c>
      <c r="CN64" s="56">
        <v>0</v>
      </c>
      <c r="CO64" s="56">
        <v>0</v>
      </c>
      <c r="CP64" s="56">
        <v>0</v>
      </c>
      <c r="CQ64" s="56">
        <v>0</v>
      </c>
      <c r="CR64" s="56">
        <v>0</v>
      </c>
      <c r="CS64" s="56">
        <v>0</v>
      </c>
      <c r="CT64" s="56">
        <v>0</v>
      </c>
      <c r="CU64" s="56">
        <v>17.45</v>
      </c>
      <c r="CV64" s="56">
        <v>38.5</v>
      </c>
      <c r="CW64" s="56">
        <v>1.17</v>
      </c>
      <c r="CX64" s="56">
        <v>0</v>
      </c>
      <c r="CY64" s="56">
        <v>8.0399999999999991</v>
      </c>
      <c r="CZ64" s="56">
        <v>5.5</v>
      </c>
      <c r="DA64" s="56">
        <v>14.21</v>
      </c>
      <c r="DB64" s="56">
        <v>21.53</v>
      </c>
      <c r="DC64" s="56">
        <v>1.21</v>
      </c>
      <c r="DD64" s="56">
        <v>107.61</v>
      </c>
      <c r="DE64" s="56">
        <v>65.16</v>
      </c>
      <c r="DF64" s="56">
        <v>0</v>
      </c>
      <c r="DG64" s="56">
        <v>1.9902899999999999</v>
      </c>
      <c r="DH64" s="56">
        <v>1.2753799999999999E-2</v>
      </c>
      <c r="DI64" s="56">
        <v>0</v>
      </c>
      <c r="DJ64" s="56">
        <v>0</v>
      </c>
      <c r="DK64" s="56">
        <v>7.4915999999999996E-2</v>
      </c>
      <c r="DL64" s="56">
        <v>0.153723</v>
      </c>
      <c r="DM64" s="56">
        <v>0.25846799999999998</v>
      </c>
      <c r="DN64" s="56">
        <v>1.0530599999999999E-2</v>
      </c>
      <c r="DO64" s="56">
        <v>2.50068</v>
      </c>
      <c r="DP64" s="56">
        <v>2.00305</v>
      </c>
      <c r="DQ64" s="56" t="s">
        <v>925</v>
      </c>
      <c r="DR64" s="56" t="s">
        <v>875</v>
      </c>
      <c r="DS64" s="56" t="s">
        <v>22</v>
      </c>
      <c r="DT64" s="56">
        <v>0.207621</v>
      </c>
      <c r="DU64" s="56">
        <v>0.20674300000000001</v>
      </c>
      <c r="DV64" s="56">
        <v>5.3433700000000002</v>
      </c>
      <c r="DW64" s="56">
        <v>8.7477</v>
      </c>
      <c r="DX64" s="56"/>
      <c r="DY64" s="56"/>
      <c r="DZ64" s="56"/>
      <c r="EA64" s="56"/>
      <c r="EB64" s="56"/>
      <c r="EC64" s="56"/>
      <c r="ED64" s="56"/>
      <c r="EE64" s="56"/>
      <c r="EF64" s="56"/>
      <c r="EG64" s="56"/>
      <c r="EH64" s="56"/>
      <c r="EI64" s="56"/>
      <c r="EJ64" s="56"/>
      <c r="EK64" s="56"/>
      <c r="EL64" s="56"/>
      <c r="EM64" s="56"/>
      <c r="EN64" s="56">
        <v>149.97300000000001</v>
      </c>
      <c r="EO64" s="56">
        <v>1312.55</v>
      </c>
      <c r="EP64" s="56">
        <v>111.69</v>
      </c>
      <c r="EQ64" s="56">
        <v>0</v>
      </c>
      <c r="ER64" s="56">
        <v>0</v>
      </c>
      <c r="ES64" s="56">
        <v>0</v>
      </c>
      <c r="ET64" s="56">
        <v>0</v>
      </c>
      <c r="EU64" s="56">
        <v>505.55700000000002</v>
      </c>
      <c r="EV64" s="56">
        <v>971.82600000000002</v>
      </c>
      <c r="EW64" s="56">
        <v>2025.88</v>
      </c>
      <c r="EX64" s="56">
        <v>119.621</v>
      </c>
      <c r="EY64" s="56">
        <v>5197.09</v>
      </c>
      <c r="EZ64" s="56">
        <v>170.29599999999999</v>
      </c>
      <c r="FA64" s="56">
        <v>0</v>
      </c>
      <c r="FB64" s="56">
        <v>0</v>
      </c>
      <c r="FC64" s="56">
        <v>0</v>
      </c>
      <c r="FD64" s="56">
        <v>99.881200000000007</v>
      </c>
      <c r="FE64" s="56">
        <v>0</v>
      </c>
      <c r="FF64" s="56">
        <v>43.669699999999999</v>
      </c>
      <c r="FG64" s="56">
        <v>0</v>
      </c>
      <c r="FH64" s="56">
        <v>0</v>
      </c>
      <c r="FI64" s="56">
        <v>313.84699999999998</v>
      </c>
      <c r="FJ64" s="56">
        <v>0</v>
      </c>
      <c r="FK64" s="56">
        <v>0</v>
      </c>
      <c r="FL64" s="56">
        <v>0</v>
      </c>
      <c r="FM64" s="56">
        <v>0</v>
      </c>
      <c r="FN64" s="56">
        <v>0</v>
      </c>
      <c r="FO64" s="56">
        <v>0</v>
      </c>
      <c r="FP64" s="56">
        <v>0</v>
      </c>
      <c r="FQ64" s="56">
        <v>0</v>
      </c>
      <c r="FR64" s="56">
        <v>0</v>
      </c>
      <c r="FS64" s="56">
        <v>0</v>
      </c>
      <c r="FT64" s="56">
        <v>16.579999999999998</v>
      </c>
      <c r="FU64" s="56">
        <v>33.67</v>
      </c>
      <c r="FV64" s="56">
        <v>1.17</v>
      </c>
      <c r="FW64" s="56">
        <v>0</v>
      </c>
      <c r="FX64" s="56">
        <v>8.0399999999999991</v>
      </c>
      <c r="FY64" s="56">
        <v>0</v>
      </c>
      <c r="FZ64" s="56">
        <v>0</v>
      </c>
      <c r="GA64" s="56">
        <v>5.5</v>
      </c>
      <c r="GB64" s="56">
        <v>14.16</v>
      </c>
      <c r="GC64" s="56">
        <v>21.53</v>
      </c>
      <c r="GD64" s="56">
        <v>1.21</v>
      </c>
      <c r="GE64" s="56">
        <v>101.86</v>
      </c>
      <c r="GF64" s="56">
        <v>0</v>
      </c>
      <c r="GG64" s="56">
        <v>1.78355</v>
      </c>
      <c r="GH64" s="56">
        <v>1.2753799999999999E-2</v>
      </c>
      <c r="GI64" s="56">
        <v>0</v>
      </c>
      <c r="GJ64" s="56">
        <v>0</v>
      </c>
      <c r="GK64" s="56">
        <v>0</v>
      </c>
      <c r="GL64" s="56">
        <v>0</v>
      </c>
      <c r="GM64" s="56">
        <v>7.4915999999999996E-2</v>
      </c>
      <c r="GN64" s="56">
        <v>0.15284500000000001</v>
      </c>
      <c r="GO64" s="56">
        <v>0.25846799999999998</v>
      </c>
      <c r="GP64" s="56">
        <v>1.0530599999999999E-2</v>
      </c>
      <c r="GQ64" s="56">
        <v>2.2930600000000001</v>
      </c>
      <c r="GR64" s="56">
        <v>365.69200000000001</v>
      </c>
      <c r="GS64" s="56">
        <v>3417</v>
      </c>
      <c r="GT64" s="56">
        <v>111.69</v>
      </c>
      <c r="GU64" s="56">
        <v>0</v>
      </c>
      <c r="GV64" s="56">
        <v>0</v>
      </c>
      <c r="GW64" s="56">
        <v>2135</v>
      </c>
      <c r="GX64" s="56">
        <v>930.00099999999998</v>
      </c>
      <c r="GY64" s="56">
        <v>2637.81</v>
      </c>
      <c r="GZ64" s="56">
        <v>297.5</v>
      </c>
      <c r="HA64" s="56">
        <v>9894.7000000000007</v>
      </c>
      <c r="HB64" s="56">
        <v>304.37400000000002</v>
      </c>
      <c r="HC64" s="56">
        <v>0</v>
      </c>
      <c r="HD64" s="56">
        <v>0</v>
      </c>
      <c r="HE64" s="56">
        <v>0</v>
      </c>
      <c r="HF64" s="56">
        <v>154.51900000000001</v>
      </c>
      <c r="HG64" s="56">
        <v>0</v>
      </c>
      <c r="HH64" s="56">
        <v>65.400000000000006</v>
      </c>
      <c r="HI64" s="56">
        <v>0</v>
      </c>
      <c r="HJ64" s="56">
        <v>0</v>
      </c>
      <c r="HK64" s="56">
        <v>524.29300000000001</v>
      </c>
      <c r="HL64" s="56">
        <v>0</v>
      </c>
      <c r="HM64" s="56">
        <v>0</v>
      </c>
      <c r="HN64" s="56">
        <v>0</v>
      </c>
      <c r="HO64" s="56">
        <v>0</v>
      </c>
      <c r="HP64" s="56">
        <v>0</v>
      </c>
      <c r="HQ64" s="56">
        <v>0</v>
      </c>
      <c r="HR64" s="56">
        <v>0</v>
      </c>
      <c r="HS64" s="56">
        <v>0</v>
      </c>
      <c r="HT64" s="56">
        <v>0</v>
      </c>
      <c r="HU64" s="56">
        <v>0</v>
      </c>
      <c r="HV64" s="56">
        <v>30.5</v>
      </c>
      <c r="HW64" s="56">
        <v>75.56</v>
      </c>
      <c r="HX64" s="56">
        <v>1.17</v>
      </c>
      <c r="HY64" s="56">
        <v>0</v>
      </c>
      <c r="HZ64" s="56">
        <v>12.43</v>
      </c>
      <c r="IA64" s="56">
        <v>23.59</v>
      </c>
      <c r="IB64" s="56">
        <v>14.91</v>
      </c>
      <c r="IC64" s="56">
        <v>28.27</v>
      </c>
      <c r="ID64" s="56">
        <v>2.82</v>
      </c>
      <c r="IE64" s="56">
        <v>189.25</v>
      </c>
      <c r="IF64" s="56">
        <v>0</v>
      </c>
      <c r="IG64" s="56">
        <v>3.4108700000000001</v>
      </c>
      <c r="IH64" s="56">
        <v>1.2753799999999999E-2</v>
      </c>
      <c r="II64" s="56">
        <v>0</v>
      </c>
      <c r="IJ64" s="56">
        <v>0</v>
      </c>
      <c r="IK64" s="56">
        <v>0.33579999999999999</v>
      </c>
      <c r="IL64" s="56">
        <v>0.11074100000000001</v>
      </c>
      <c r="IM64" s="56">
        <v>0.35138000000000003</v>
      </c>
      <c r="IN64" s="56">
        <v>4.1461199999999997E-3</v>
      </c>
      <c r="IO64" s="56">
        <v>4.2256900000000002</v>
      </c>
      <c r="IP64" s="56">
        <v>49.7</v>
      </c>
      <c r="IQ64" s="56">
        <v>0</v>
      </c>
      <c r="IR64" s="56">
        <v>52.5</v>
      </c>
      <c r="IS64" s="56">
        <v>0</v>
      </c>
      <c r="IT64" s="56">
        <v>0</v>
      </c>
      <c r="IU64" s="56">
        <v>36.21</v>
      </c>
      <c r="IV64" s="56">
        <v>23.25</v>
      </c>
      <c r="IW64" s="56">
        <v>41.11</v>
      </c>
      <c r="IX64" s="56">
        <v>24.05</v>
      </c>
      <c r="IY64" s="56">
        <v>36.21</v>
      </c>
      <c r="IZ64" s="56">
        <v>23.25</v>
      </c>
      <c r="JA64" s="56">
        <v>80</v>
      </c>
      <c r="JB64" s="56">
        <v>39.659999999999997</v>
      </c>
      <c r="JC64" s="56">
        <v>1</v>
      </c>
      <c r="JD64" s="56"/>
      <c r="JE64" s="56"/>
      <c r="JF64" s="56"/>
      <c r="JG64" s="56"/>
      <c r="JH64" s="56"/>
      <c r="JI64" s="56"/>
      <c r="JJ64" s="56"/>
      <c r="JK64" s="56"/>
      <c r="JL64" s="56"/>
      <c r="JM64" s="56"/>
      <c r="JN64" s="56"/>
      <c r="JO64" s="56"/>
    </row>
    <row r="65" spans="1:275" x14ac:dyDescent="0.25">
      <c r="A65" s="58">
        <v>43069.352349537039</v>
      </c>
      <c r="B65" s="56" t="s">
        <v>393</v>
      </c>
      <c r="C65" s="56" t="s">
        <v>634</v>
      </c>
      <c r="D65" s="56">
        <v>14</v>
      </c>
      <c r="E65" s="56">
        <v>1</v>
      </c>
      <c r="F65" s="56">
        <v>2100</v>
      </c>
      <c r="G65" s="56" t="s">
        <v>104</v>
      </c>
      <c r="H65" s="56" t="s">
        <v>105</v>
      </c>
      <c r="I65" s="56">
        <v>6.85</v>
      </c>
      <c r="J65" s="56">
        <v>48.1</v>
      </c>
      <c r="K65" s="56">
        <v>160.32300000000001</v>
      </c>
      <c r="L65" s="56">
        <v>1087.75</v>
      </c>
      <c r="M65" s="56">
        <v>111.69</v>
      </c>
      <c r="N65" s="56">
        <v>0</v>
      </c>
      <c r="O65" s="56">
        <v>0</v>
      </c>
      <c r="P65" s="56">
        <v>0</v>
      </c>
      <c r="Q65" s="56">
        <v>0</v>
      </c>
      <c r="R65" s="56">
        <v>505.55700000000002</v>
      </c>
      <c r="S65" s="56">
        <v>959.57799999999997</v>
      </c>
      <c r="T65" s="56">
        <v>2025.88</v>
      </c>
      <c r="U65" s="56">
        <v>119.621</v>
      </c>
      <c r="V65" s="56">
        <v>4970.3999999999996</v>
      </c>
      <c r="W65" s="56">
        <v>182.24199999999999</v>
      </c>
      <c r="X65" s="56">
        <v>0</v>
      </c>
      <c r="Y65" s="56">
        <v>0</v>
      </c>
      <c r="Z65" s="56">
        <v>0</v>
      </c>
      <c r="AA65" s="56">
        <v>103.059</v>
      </c>
      <c r="AB65" s="56">
        <v>0</v>
      </c>
      <c r="AC65" s="56">
        <v>43.669699999999999</v>
      </c>
      <c r="AD65" s="56">
        <v>0</v>
      </c>
      <c r="AE65" s="56">
        <v>0</v>
      </c>
      <c r="AF65" s="56">
        <v>328.971</v>
      </c>
      <c r="AG65" s="56">
        <v>0</v>
      </c>
      <c r="AH65" s="56">
        <v>0</v>
      </c>
      <c r="AI65" s="56">
        <v>0</v>
      </c>
      <c r="AJ65" s="56">
        <v>0</v>
      </c>
      <c r="AK65" s="56">
        <v>0</v>
      </c>
      <c r="AL65" s="56">
        <v>0</v>
      </c>
      <c r="AM65" s="56">
        <v>0</v>
      </c>
      <c r="AN65" s="56">
        <v>0</v>
      </c>
      <c r="AO65" s="56">
        <v>0</v>
      </c>
      <c r="AP65" s="56">
        <v>0</v>
      </c>
      <c r="AQ65" s="56">
        <v>17.61</v>
      </c>
      <c r="AR65" s="56">
        <v>27.15</v>
      </c>
      <c r="AS65" s="56">
        <v>1.1200000000000001</v>
      </c>
      <c r="AT65" s="56">
        <v>0</v>
      </c>
      <c r="AU65" s="56">
        <v>8.35</v>
      </c>
      <c r="AV65" s="56">
        <v>0</v>
      </c>
      <c r="AW65" s="56">
        <v>0</v>
      </c>
      <c r="AX65" s="56">
        <v>5.26</v>
      </c>
      <c r="AY65" s="56">
        <v>13.62</v>
      </c>
      <c r="AZ65" s="56">
        <v>20.6</v>
      </c>
      <c r="BA65" s="56">
        <v>1.1499999999999999</v>
      </c>
      <c r="BB65" s="56">
        <v>94.86</v>
      </c>
      <c r="BC65" s="56">
        <v>54.23</v>
      </c>
      <c r="BD65" s="56">
        <v>0</v>
      </c>
      <c r="BE65" s="56">
        <v>1.5650200000000001</v>
      </c>
      <c r="BF65" s="56">
        <v>1.2753799999999999E-2</v>
      </c>
      <c r="BG65" s="56">
        <v>0</v>
      </c>
      <c r="BH65" s="56">
        <v>0</v>
      </c>
      <c r="BI65" s="56">
        <v>0</v>
      </c>
      <c r="BJ65" s="56">
        <v>0</v>
      </c>
      <c r="BK65" s="56">
        <v>7.4915999999999996E-2</v>
      </c>
      <c r="BL65" s="56">
        <v>0.15286</v>
      </c>
      <c r="BM65" s="56">
        <v>0.25846799999999998</v>
      </c>
      <c r="BN65" s="56">
        <v>1.0530599999999999E-2</v>
      </c>
      <c r="BO65" s="56">
        <v>2.0745499999999999</v>
      </c>
      <c r="BP65" s="56">
        <v>1.5777699999999999</v>
      </c>
      <c r="BQ65" s="56">
        <v>175.54599999999999</v>
      </c>
      <c r="BR65" s="56">
        <v>1283.32</v>
      </c>
      <c r="BS65" s="56">
        <v>111.69</v>
      </c>
      <c r="BT65" s="56">
        <v>0</v>
      </c>
      <c r="BU65" s="56">
        <v>0</v>
      </c>
      <c r="BV65" s="56">
        <v>505.55700000000002</v>
      </c>
      <c r="BW65" s="56">
        <v>964.49400000000003</v>
      </c>
      <c r="BX65" s="56">
        <v>2025.88</v>
      </c>
      <c r="BY65" s="56">
        <v>119.621</v>
      </c>
      <c r="BZ65" s="56">
        <v>5186.1099999999997</v>
      </c>
      <c r="CA65" s="56">
        <v>199.547</v>
      </c>
      <c r="CB65" s="56">
        <v>0</v>
      </c>
      <c r="CC65" s="56">
        <v>0</v>
      </c>
      <c r="CD65" s="56">
        <v>0</v>
      </c>
      <c r="CE65" s="56">
        <v>103.059</v>
      </c>
      <c r="CF65" s="56">
        <v>0</v>
      </c>
      <c r="CG65" s="56">
        <v>43.669699999999999</v>
      </c>
      <c r="CH65" s="56">
        <v>0</v>
      </c>
      <c r="CI65" s="56">
        <v>0</v>
      </c>
      <c r="CJ65" s="56">
        <v>346.27499999999998</v>
      </c>
      <c r="CK65" s="56">
        <v>0</v>
      </c>
      <c r="CL65" s="56">
        <v>0</v>
      </c>
      <c r="CM65" s="56">
        <v>0</v>
      </c>
      <c r="CN65" s="56">
        <v>0</v>
      </c>
      <c r="CO65" s="56">
        <v>0</v>
      </c>
      <c r="CP65" s="56">
        <v>0</v>
      </c>
      <c r="CQ65" s="56">
        <v>0</v>
      </c>
      <c r="CR65" s="56">
        <v>0</v>
      </c>
      <c r="CS65" s="56">
        <v>0</v>
      </c>
      <c r="CT65" s="56">
        <v>0</v>
      </c>
      <c r="CU65" s="56">
        <v>19.41</v>
      </c>
      <c r="CV65" s="56">
        <v>32.200000000000003</v>
      </c>
      <c r="CW65" s="56">
        <v>1.1200000000000001</v>
      </c>
      <c r="CX65" s="56">
        <v>0</v>
      </c>
      <c r="CY65" s="56">
        <v>8.35</v>
      </c>
      <c r="CZ65" s="56">
        <v>5.26</v>
      </c>
      <c r="DA65" s="56">
        <v>13.67</v>
      </c>
      <c r="DB65" s="56">
        <v>20.6</v>
      </c>
      <c r="DC65" s="56">
        <v>1.1499999999999999</v>
      </c>
      <c r="DD65" s="56">
        <v>101.76</v>
      </c>
      <c r="DE65" s="56">
        <v>61.08</v>
      </c>
      <c r="DF65" s="56">
        <v>0</v>
      </c>
      <c r="DG65" s="56">
        <v>1.79762</v>
      </c>
      <c r="DH65" s="56">
        <v>1.2753799999999999E-2</v>
      </c>
      <c r="DI65" s="56">
        <v>0</v>
      </c>
      <c r="DJ65" s="56">
        <v>0</v>
      </c>
      <c r="DK65" s="56">
        <v>7.4915999999999996E-2</v>
      </c>
      <c r="DL65" s="56">
        <v>0.15365500000000001</v>
      </c>
      <c r="DM65" s="56">
        <v>0.25846799999999998</v>
      </c>
      <c r="DN65" s="56">
        <v>1.0530599999999999E-2</v>
      </c>
      <c r="DO65" s="56">
        <v>2.3079499999999999</v>
      </c>
      <c r="DP65" s="56">
        <v>1.8103800000000001</v>
      </c>
      <c r="DQ65" s="56" t="s">
        <v>925</v>
      </c>
      <c r="DR65" s="56" t="s">
        <v>875</v>
      </c>
      <c r="DS65" s="56" t="s">
        <v>22</v>
      </c>
      <c r="DT65" s="56">
        <v>0.23339699999999999</v>
      </c>
      <c r="DU65" s="56">
        <v>0.232602</v>
      </c>
      <c r="DV65" s="56">
        <v>6.7806600000000001</v>
      </c>
      <c r="DW65" s="56">
        <v>11.2148</v>
      </c>
      <c r="DX65" s="56"/>
      <c r="DY65" s="56"/>
      <c r="DZ65" s="56"/>
      <c r="EA65" s="56"/>
      <c r="EB65" s="56"/>
      <c r="EC65" s="56"/>
      <c r="ED65" s="56"/>
      <c r="EE65" s="56"/>
      <c r="EF65" s="56"/>
      <c r="EG65" s="56"/>
      <c r="EH65" s="56"/>
      <c r="EI65" s="56"/>
      <c r="EJ65" s="56"/>
      <c r="EK65" s="56"/>
      <c r="EL65" s="56"/>
      <c r="EM65" s="56"/>
      <c r="EN65" s="56">
        <v>160.32300000000001</v>
      </c>
      <c r="EO65" s="56">
        <v>1087.75</v>
      </c>
      <c r="EP65" s="56">
        <v>111.69</v>
      </c>
      <c r="EQ65" s="56">
        <v>0</v>
      </c>
      <c r="ER65" s="56">
        <v>0</v>
      </c>
      <c r="ES65" s="56">
        <v>0</v>
      </c>
      <c r="ET65" s="56">
        <v>0</v>
      </c>
      <c r="EU65" s="56">
        <v>505.55700000000002</v>
      </c>
      <c r="EV65" s="56">
        <v>959.57799999999997</v>
      </c>
      <c r="EW65" s="56">
        <v>2025.88</v>
      </c>
      <c r="EX65" s="56">
        <v>119.621</v>
      </c>
      <c r="EY65" s="56">
        <v>4970.3999999999996</v>
      </c>
      <c r="EZ65" s="56">
        <v>182.24199999999999</v>
      </c>
      <c r="FA65" s="56">
        <v>0</v>
      </c>
      <c r="FB65" s="56">
        <v>0</v>
      </c>
      <c r="FC65" s="56">
        <v>0</v>
      </c>
      <c r="FD65" s="56">
        <v>103.059</v>
      </c>
      <c r="FE65" s="56">
        <v>0</v>
      </c>
      <c r="FF65" s="56">
        <v>43.669699999999999</v>
      </c>
      <c r="FG65" s="56">
        <v>0</v>
      </c>
      <c r="FH65" s="56">
        <v>0</v>
      </c>
      <c r="FI65" s="56">
        <v>328.971</v>
      </c>
      <c r="FJ65" s="56">
        <v>0</v>
      </c>
      <c r="FK65" s="56">
        <v>0</v>
      </c>
      <c r="FL65" s="56">
        <v>0</v>
      </c>
      <c r="FM65" s="56">
        <v>0</v>
      </c>
      <c r="FN65" s="56">
        <v>0</v>
      </c>
      <c r="FO65" s="56">
        <v>0</v>
      </c>
      <c r="FP65" s="56">
        <v>0</v>
      </c>
      <c r="FQ65" s="56">
        <v>0</v>
      </c>
      <c r="FR65" s="56">
        <v>0</v>
      </c>
      <c r="FS65" s="56">
        <v>0</v>
      </c>
      <c r="FT65" s="56">
        <v>17.61</v>
      </c>
      <c r="FU65" s="56">
        <v>27.15</v>
      </c>
      <c r="FV65" s="56">
        <v>1.1200000000000001</v>
      </c>
      <c r="FW65" s="56">
        <v>0</v>
      </c>
      <c r="FX65" s="56">
        <v>8.35</v>
      </c>
      <c r="FY65" s="56">
        <v>0</v>
      </c>
      <c r="FZ65" s="56">
        <v>0</v>
      </c>
      <c r="GA65" s="56">
        <v>5.26</v>
      </c>
      <c r="GB65" s="56">
        <v>13.62</v>
      </c>
      <c r="GC65" s="56">
        <v>20.6</v>
      </c>
      <c r="GD65" s="56">
        <v>1.1499999999999999</v>
      </c>
      <c r="GE65" s="56">
        <v>94.86</v>
      </c>
      <c r="GF65" s="56">
        <v>0</v>
      </c>
      <c r="GG65" s="56">
        <v>1.5650200000000001</v>
      </c>
      <c r="GH65" s="56">
        <v>1.2753799999999999E-2</v>
      </c>
      <c r="GI65" s="56">
        <v>0</v>
      </c>
      <c r="GJ65" s="56">
        <v>0</v>
      </c>
      <c r="GK65" s="56">
        <v>0</v>
      </c>
      <c r="GL65" s="56">
        <v>0</v>
      </c>
      <c r="GM65" s="56">
        <v>7.4915999999999996E-2</v>
      </c>
      <c r="GN65" s="56">
        <v>0.15286</v>
      </c>
      <c r="GO65" s="56">
        <v>0.25846799999999998</v>
      </c>
      <c r="GP65" s="56">
        <v>1.0530599999999999E-2</v>
      </c>
      <c r="GQ65" s="56">
        <v>2.0745499999999999</v>
      </c>
      <c r="GR65" s="56">
        <v>413.59399999999999</v>
      </c>
      <c r="GS65" s="56">
        <v>2961.78</v>
      </c>
      <c r="GT65" s="56">
        <v>111.69</v>
      </c>
      <c r="GU65" s="56">
        <v>0</v>
      </c>
      <c r="GV65" s="56">
        <v>0</v>
      </c>
      <c r="GW65" s="56">
        <v>2135</v>
      </c>
      <c r="GX65" s="56">
        <v>930.00099999999998</v>
      </c>
      <c r="GY65" s="56">
        <v>2637.81</v>
      </c>
      <c r="GZ65" s="56">
        <v>297.5</v>
      </c>
      <c r="HA65" s="56">
        <v>9487.3799999999992</v>
      </c>
      <c r="HB65" s="56">
        <v>344.61599999999999</v>
      </c>
      <c r="HC65" s="56">
        <v>0</v>
      </c>
      <c r="HD65" s="56">
        <v>0</v>
      </c>
      <c r="HE65" s="56">
        <v>0</v>
      </c>
      <c r="HF65" s="56">
        <v>157.583</v>
      </c>
      <c r="HG65" s="56">
        <v>0</v>
      </c>
      <c r="HH65" s="56">
        <v>65.400000000000006</v>
      </c>
      <c r="HI65" s="56">
        <v>0</v>
      </c>
      <c r="HJ65" s="56">
        <v>0</v>
      </c>
      <c r="HK65" s="56">
        <v>567.59900000000005</v>
      </c>
      <c r="HL65" s="56">
        <v>0</v>
      </c>
      <c r="HM65" s="56">
        <v>0</v>
      </c>
      <c r="HN65" s="56">
        <v>0</v>
      </c>
      <c r="HO65" s="56">
        <v>0</v>
      </c>
      <c r="HP65" s="56">
        <v>0</v>
      </c>
      <c r="HQ65" s="56">
        <v>0</v>
      </c>
      <c r="HR65" s="56">
        <v>0</v>
      </c>
      <c r="HS65" s="56">
        <v>0</v>
      </c>
      <c r="HT65" s="56">
        <v>0</v>
      </c>
      <c r="HU65" s="56">
        <v>0</v>
      </c>
      <c r="HV65" s="56">
        <v>34.380000000000003</v>
      </c>
      <c r="HW65" s="56">
        <v>66.819999999999993</v>
      </c>
      <c r="HX65" s="56">
        <v>1.1200000000000001</v>
      </c>
      <c r="HY65" s="56">
        <v>0</v>
      </c>
      <c r="HZ65" s="56">
        <v>12.77</v>
      </c>
      <c r="IA65" s="56">
        <v>22.6</v>
      </c>
      <c r="IB65" s="56">
        <v>14.52</v>
      </c>
      <c r="IC65" s="56">
        <v>27.07</v>
      </c>
      <c r="ID65" s="56">
        <v>2.72</v>
      </c>
      <c r="IE65" s="56">
        <v>182</v>
      </c>
      <c r="IF65" s="56">
        <v>0</v>
      </c>
      <c r="IG65" s="56">
        <v>3.1716700000000002</v>
      </c>
      <c r="IH65" s="56">
        <v>1.2753799999999999E-2</v>
      </c>
      <c r="II65" s="56">
        <v>0</v>
      </c>
      <c r="IJ65" s="56">
        <v>0</v>
      </c>
      <c r="IK65" s="56">
        <v>0.33579999999999999</v>
      </c>
      <c r="IL65" s="56">
        <v>0.11074100000000001</v>
      </c>
      <c r="IM65" s="56">
        <v>0.35138000000000003</v>
      </c>
      <c r="IN65" s="56">
        <v>4.1461199999999997E-3</v>
      </c>
      <c r="IO65" s="56">
        <v>3.9864899999999999</v>
      </c>
      <c r="IP65" s="56">
        <v>48.1</v>
      </c>
      <c r="IQ65" s="56">
        <v>0</v>
      </c>
      <c r="IR65" s="56">
        <v>51.5</v>
      </c>
      <c r="IS65" s="56">
        <v>0</v>
      </c>
      <c r="IT65" s="56">
        <v>0</v>
      </c>
      <c r="IU65" s="56">
        <v>29.64</v>
      </c>
      <c r="IV65" s="56">
        <v>24.59</v>
      </c>
      <c r="IW65" s="56">
        <v>34.83</v>
      </c>
      <c r="IX65" s="56">
        <v>26.25</v>
      </c>
      <c r="IY65" s="56">
        <v>29.64</v>
      </c>
      <c r="IZ65" s="56">
        <v>24.59</v>
      </c>
      <c r="JA65" s="56">
        <v>71.39</v>
      </c>
      <c r="JB65" s="56">
        <v>43.7</v>
      </c>
      <c r="JC65" s="56">
        <v>1</v>
      </c>
      <c r="JD65" s="56"/>
      <c r="JE65" s="56"/>
      <c r="JF65" s="56"/>
      <c r="JG65" s="56"/>
      <c r="JH65" s="56"/>
      <c r="JI65" s="56"/>
      <c r="JJ65" s="56"/>
      <c r="JK65" s="56"/>
      <c r="JL65" s="56"/>
      <c r="JM65" s="56"/>
      <c r="JN65" s="56"/>
      <c r="JO65" s="56"/>
    </row>
    <row r="66" spans="1:275" x14ac:dyDescent="0.25">
      <c r="A66" s="58">
        <v>43069.352349537039</v>
      </c>
      <c r="B66" s="56" t="s">
        <v>394</v>
      </c>
      <c r="C66" s="56" t="s">
        <v>635</v>
      </c>
      <c r="D66" s="56">
        <v>15</v>
      </c>
      <c r="E66" s="56">
        <v>1</v>
      </c>
      <c r="F66" s="56">
        <v>2100</v>
      </c>
      <c r="G66" s="56" t="s">
        <v>104</v>
      </c>
      <c r="H66" s="56" t="s">
        <v>105</v>
      </c>
      <c r="I66" s="56">
        <v>6.7</v>
      </c>
      <c r="J66" s="56">
        <v>54.3</v>
      </c>
      <c r="K66" s="56">
        <v>3.8508</v>
      </c>
      <c r="L66" s="56">
        <v>4638.2</v>
      </c>
      <c r="M66" s="56">
        <v>111.69</v>
      </c>
      <c r="N66" s="56">
        <v>0</v>
      </c>
      <c r="O66" s="56">
        <v>0</v>
      </c>
      <c r="P66" s="56">
        <v>0</v>
      </c>
      <c r="Q66" s="56">
        <v>0</v>
      </c>
      <c r="R66" s="56">
        <v>505.55700000000002</v>
      </c>
      <c r="S66" s="56">
        <v>1041.3399999999999</v>
      </c>
      <c r="T66" s="56">
        <v>2025.88</v>
      </c>
      <c r="U66" s="56">
        <v>119.621</v>
      </c>
      <c r="V66" s="56">
        <v>8446.14</v>
      </c>
      <c r="W66" s="56">
        <v>4.3729199999999997</v>
      </c>
      <c r="X66" s="56">
        <v>0</v>
      </c>
      <c r="Y66" s="56">
        <v>0</v>
      </c>
      <c r="Z66" s="56">
        <v>0</v>
      </c>
      <c r="AA66" s="56">
        <v>74.662099999999995</v>
      </c>
      <c r="AB66" s="56">
        <v>0</v>
      </c>
      <c r="AC66" s="56">
        <v>43.669699999999999</v>
      </c>
      <c r="AD66" s="56">
        <v>0</v>
      </c>
      <c r="AE66" s="56">
        <v>0</v>
      </c>
      <c r="AF66" s="56">
        <v>122.705</v>
      </c>
      <c r="AG66" s="56">
        <v>0</v>
      </c>
      <c r="AH66" s="56">
        <v>0</v>
      </c>
      <c r="AI66" s="56">
        <v>0</v>
      </c>
      <c r="AJ66" s="56">
        <v>0</v>
      </c>
      <c r="AK66" s="56">
        <v>0</v>
      </c>
      <c r="AL66" s="56">
        <v>0</v>
      </c>
      <c r="AM66" s="56">
        <v>0</v>
      </c>
      <c r="AN66" s="56">
        <v>0</v>
      </c>
      <c r="AO66" s="56">
        <v>0</v>
      </c>
      <c r="AP66" s="56">
        <v>0</v>
      </c>
      <c r="AQ66" s="56">
        <v>0.43</v>
      </c>
      <c r="AR66" s="56">
        <v>81.89</v>
      </c>
      <c r="AS66" s="56">
        <v>1.1200000000000001</v>
      </c>
      <c r="AT66" s="56">
        <v>0</v>
      </c>
      <c r="AU66" s="56">
        <v>6.09</v>
      </c>
      <c r="AV66" s="56">
        <v>0</v>
      </c>
      <c r="AW66" s="56">
        <v>0</v>
      </c>
      <c r="AX66" s="56">
        <v>5.29</v>
      </c>
      <c r="AY66" s="56">
        <v>14.39</v>
      </c>
      <c r="AZ66" s="56">
        <v>20.64</v>
      </c>
      <c r="BA66" s="56">
        <v>1.1599999999999999</v>
      </c>
      <c r="BB66" s="56">
        <v>131.01</v>
      </c>
      <c r="BC66" s="56">
        <v>89.53</v>
      </c>
      <c r="BD66" s="56">
        <v>0</v>
      </c>
      <c r="BE66" s="56">
        <v>3.4085299999999998</v>
      </c>
      <c r="BF66" s="56">
        <v>1.2753799999999999E-2</v>
      </c>
      <c r="BG66" s="56">
        <v>0</v>
      </c>
      <c r="BH66" s="56">
        <v>0</v>
      </c>
      <c r="BI66" s="56">
        <v>0</v>
      </c>
      <c r="BJ66" s="56">
        <v>0</v>
      </c>
      <c r="BK66" s="56">
        <v>7.4915999999999996E-2</v>
      </c>
      <c r="BL66" s="56">
        <v>0.15745899999999999</v>
      </c>
      <c r="BM66" s="56">
        <v>0.25846799999999998</v>
      </c>
      <c r="BN66" s="56">
        <v>1.0530599999999999E-2</v>
      </c>
      <c r="BO66" s="56">
        <v>3.92266</v>
      </c>
      <c r="BP66" s="56">
        <v>3.4212799999999999</v>
      </c>
      <c r="BQ66" s="56">
        <v>5.8559200000000002</v>
      </c>
      <c r="BR66" s="56">
        <v>4909.3</v>
      </c>
      <c r="BS66" s="56">
        <v>111.69</v>
      </c>
      <c r="BT66" s="56">
        <v>0</v>
      </c>
      <c r="BU66" s="56">
        <v>0</v>
      </c>
      <c r="BV66" s="56">
        <v>505.55700000000002</v>
      </c>
      <c r="BW66" s="56">
        <v>1043.96</v>
      </c>
      <c r="BX66" s="56">
        <v>2025.88</v>
      </c>
      <c r="BY66" s="56">
        <v>119.621</v>
      </c>
      <c r="BZ66" s="56">
        <v>8721.8700000000008</v>
      </c>
      <c r="CA66" s="56">
        <v>6.6499199999999998</v>
      </c>
      <c r="CB66" s="56">
        <v>0</v>
      </c>
      <c r="CC66" s="56">
        <v>0</v>
      </c>
      <c r="CD66" s="56">
        <v>0</v>
      </c>
      <c r="CE66" s="56">
        <v>74.662099999999995</v>
      </c>
      <c r="CF66" s="56">
        <v>0</v>
      </c>
      <c r="CG66" s="56">
        <v>43.669699999999999</v>
      </c>
      <c r="CH66" s="56">
        <v>0</v>
      </c>
      <c r="CI66" s="56">
        <v>0</v>
      </c>
      <c r="CJ66" s="56">
        <v>124.982</v>
      </c>
      <c r="CK66" s="56">
        <v>0</v>
      </c>
      <c r="CL66" s="56">
        <v>0</v>
      </c>
      <c r="CM66" s="56">
        <v>0</v>
      </c>
      <c r="CN66" s="56">
        <v>0</v>
      </c>
      <c r="CO66" s="56">
        <v>0</v>
      </c>
      <c r="CP66" s="56">
        <v>0</v>
      </c>
      <c r="CQ66" s="56">
        <v>0</v>
      </c>
      <c r="CR66" s="56">
        <v>0</v>
      </c>
      <c r="CS66" s="56">
        <v>0</v>
      </c>
      <c r="CT66" s="56">
        <v>0</v>
      </c>
      <c r="CU66" s="56">
        <v>0.66</v>
      </c>
      <c r="CV66" s="56">
        <v>88.36</v>
      </c>
      <c r="CW66" s="56">
        <v>1.1200000000000001</v>
      </c>
      <c r="CX66" s="56">
        <v>0</v>
      </c>
      <c r="CY66" s="56">
        <v>6.09</v>
      </c>
      <c r="CZ66" s="56">
        <v>5.29</v>
      </c>
      <c r="DA66" s="56">
        <v>14.42</v>
      </c>
      <c r="DB66" s="56">
        <v>20.64</v>
      </c>
      <c r="DC66" s="56">
        <v>1.1599999999999999</v>
      </c>
      <c r="DD66" s="56">
        <v>137.74</v>
      </c>
      <c r="DE66" s="56">
        <v>96.23</v>
      </c>
      <c r="DF66" s="56">
        <v>0</v>
      </c>
      <c r="DG66" s="56">
        <v>3.7210299999999998</v>
      </c>
      <c r="DH66" s="56">
        <v>1.2753799999999999E-2</v>
      </c>
      <c r="DI66" s="56">
        <v>0</v>
      </c>
      <c r="DJ66" s="56">
        <v>0</v>
      </c>
      <c r="DK66" s="56">
        <v>7.4915999999999996E-2</v>
      </c>
      <c r="DL66" s="56">
        <v>0.15803400000000001</v>
      </c>
      <c r="DM66" s="56">
        <v>0.25846799999999998</v>
      </c>
      <c r="DN66" s="56">
        <v>1.0530599999999999E-2</v>
      </c>
      <c r="DO66" s="56">
        <v>4.2357300000000002</v>
      </c>
      <c r="DP66" s="56">
        <v>3.7337799999999999</v>
      </c>
      <c r="DQ66" s="56" t="s">
        <v>925</v>
      </c>
      <c r="DR66" s="56" t="s">
        <v>875</v>
      </c>
      <c r="DS66" s="56" t="s">
        <v>22</v>
      </c>
      <c r="DT66" s="56">
        <v>0.31307200000000002</v>
      </c>
      <c r="DU66" s="56">
        <v>0.31249700000000002</v>
      </c>
      <c r="DV66" s="56">
        <v>4.8860200000000003</v>
      </c>
      <c r="DW66" s="56">
        <v>6.9624899999999998</v>
      </c>
      <c r="DX66" s="56"/>
      <c r="DY66" s="56"/>
      <c r="DZ66" s="56"/>
      <c r="EA66" s="56"/>
      <c r="EB66" s="56"/>
      <c r="EC66" s="56"/>
      <c r="ED66" s="56"/>
      <c r="EE66" s="56"/>
      <c r="EF66" s="56"/>
      <c r="EG66" s="56"/>
      <c r="EH66" s="56"/>
      <c r="EI66" s="56"/>
      <c r="EJ66" s="56"/>
      <c r="EK66" s="56"/>
      <c r="EL66" s="56"/>
      <c r="EM66" s="56"/>
      <c r="EN66" s="56">
        <v>3.8508</v>
      </c>
      <c r="EO66" s="56">
        <v>4638.2</v>
      </c>
      <c r="EP66" s="56">
        <v>111.69</v>
      </c>
      <c r="EQ66" s="56">
        <v>0</v>
      </c>
      <c r="ER66" s="56">
        <v>0</v>
      </c>
      <c r="ES66" s="56">
        <v>0</v>
      </c>
      <c r="ET66" s="56">
        <v>0</v>
      </c>
      <c r="EU66" s="56">
        <v>505.55700000000002</v>
      </c>
      <c r="EV66" s="56">
        <v>1041.3399999999999</v>
      </c>
      <c r="EW66" s="56">
        <v>2025.88</v>
      </c>
      <c r="EX66" s="56">
        <v>119.621</v>
      </c>
      <c r="EY66" s="56">
        <v>8446.14</v>
      </c>
      <c r="EZ66" s="56">
        <v>4.3729199999999997</v>
      </c>
      <c r="FA66" s="56">
        <v>0</v>
      </c>
      <c r="FB66" s="56">
        <v>0</v>
      </c>
      <c r="FC66" s="56">
        <v>0</v>
      </c>
      <c r="FD66" s="56">
        <v>74.662099999999995</v>
      </c>
      <c r="FE66" s="56">
        <v>0</v>
      </c>
      <c r="FF66" s="56">
        <v>43.669699999999999</v>
      </c>
      <c r="FG66" s="56">
        <v>0</v>
      </c>
      <c r="FH66" s="56">
        <v>0</v>
      </c>
      <c r="FI66" s="56">
        <v>122.705</v>
      </c>
      <c r="FJ66" s="56">
        <v>0</v>
      </c>
      <c r="FK66" s="56">
        <v>0</v>
      </c>
      <c r="FL66" s="56">
        <v>0</v>
      </c>
      <c r="FM66" s="56">
        <v>0</v>
      </c>
      <c r="FN66" s="56">
        <v>0</v>
      </c>
      <c r="FO66" s="56">
        <v>0</v>
      </c>
      <c r="FP66" s="56">
        <v>0</v>
      </c>
      <c r="FQ66" s="56">
        <v>0</v>
      </c>
      <c r="FR66" s="56">
        <v>0</v>
      </c>
      <c r="FS66" s="56">
        <v>0</v>
      </c>
      <c r="FT66" s="56">
        <v>0.43</v>
      </c>
      <c r="FU66" s="56">
        <v>81.89</v>
      </c>
      <c r="FV66" s="56">
        <v>1.1200000000000001</v>
      </c>
      <c r="FW66" s="56">
        <v>0</v>
      </c>
      <c r="FX66" s="56">
        <v>6.09</v>
      </c>
      <c r="FY66" s="56">
        <v>0</v>
      </c>
      <c r="FZ66" s="56">
        <v>0</v>
      </c>
      <c r="GA66" s="56">
        <v>5.29</v>
      </c>
      <c r="GB66" s="56">
        <v>14.39</v>
      </c>
      <c r="GC66" s="56">
        <v>20.64</v>
      </c>
      <c r="GD66" s="56">
        <v>1.1599999999999999</v>
      </c>
      <c r="GE66" s="56">
        <v>131.01</v>
      </c>
      <c r="GF66" s="56">
        <v>0</v>
      </c>
      <c r="GG66" s="56">
        <v>3.4085299999999998</v>
      </c>
      <c r="GH66" s="56">
        <v>1.2753799999999999E-2</v>
      </c>
      <c r="GI66" s="56">
        <v>0</v>
      </c>
      <c r="GJ66" s="56">
        <v>0</v>
      </c>
      <c r="GK66" s="56">
        <v>0</v>
      </c>
      <c r="GL66" s="56">
        <v>0</v>
      </c>
      <c r="GM66" s="56">
        <v>7.4915999999999996E-2</v>
      </c>
      <c r="GN66" s="56">
        <v>0.15745899999999999</v>
      </c>
      <c r="GO66" s="56">
        <v>0.25846799999999998</v>
      </c>
      <c r="GP66" s="56">
        <v>1.0530599999999999E-2</v>
      </c>
      <c r="GQ66" s="56">
        <v>3.92266</v>
      </c>
      <c r="GR66" s="56">
        <v>33.8992</v>
      </c>
      <c r="GS66" s="56">
        <v>9519.7000000000007</v>
      </c>
      <c r="GT66" s="56">
        <v>111.69</v>
      </c>
      <c r="GU66" s="56">
        <v>0</v>
      </c>
      <c r="GV66" s="56">
        <v>0</v>
      </c>
      <c r="GW66" s="56">
        <v>2135</v>
      </c>
      <c r="GX66" s="56">
        <v>930.00099999999998</v>
      </c>
      <c r="GY66" s="56">
        <v>2637.81</v>
      </c>
      <c r="GZ66" s="56">
        <v>297.5</v>
      </c>
      <c r="HA66" s="56">
        <v>15665.6</v>
      </c>
      <c r="HB66" s="56">
        <v>28.216899999999999</v>
      </c>
      <c r="HC66" s="56">
        <v>0</v>
      </c>
      <c r="HD66" s="56">
        <v>0</v>
      </c>
      <c r="HE66" s="56">
        <v>0</v>
      </c>
      <c r="HF66" s="56">
        <v>129.27600000000001</v>
      </c>
      <c r="HG66" s="56">
        <v>0</v>
      </c>
      <c r="HH66" s="56">
        <v>65.400000000000006</v>
      </c>
      <c r="HI66" s="56">
        <v>0</v>
      </c>
      <c r="HJ66" s="56">
        <v>0</v>
      </c>
      <c r="HK66" s="56">
        <v>222.893</v>
      </c>
      <c r="HL66" s="56">
        <v>0</v>
      </c>
      <c r="HM66" s="56">
        <v>0</v>
      </c>
      <c r="HN66" s="56">
        <v>0</v>
      </c>
      <c r="HO66" s="56">
        <v>0</v>
      </c>
      <c r="HP66" s="56">
        <v>0</v>
      </c>
      <c r="HQ66" s="56">
        <v>0</v>
      </c>
      <c r="HR66" s="56">
        <v>0</v>
      </c>
      <c r="HS66" s="56">
        <v>0</v>
      </c>
      <c r="HT66" s="56">
        <v>0</v>
      </c>
      <c r="HU66" s="56">
        <v>0</v>
      </c>
      <c r="HV66" s="56">
        <v>2.85</v>
      </c>
      <c r="HW66" s="56">
        <v>149.29</v>
      </c>
      <c r="HX66" s="56">
        <v>1.1200000000000001</v>
      </c>
      <c r="HY66" s="56">
        <v>0</v>
      </c>
      <c r="HZ66" s="56">
        <v>10.55</v>
      </c>
      <c r="IA66" s="56">
        <v>22.73</v>
      </c>
      <c r="IB66" s="56">
        <v>14.54</v>
      </c>
      <c r="IC66" s="56">
        <v>27.12</v>
      </c>
      <c r="ID66" s="56">
        <v>2.76</v>
      </c>
      <c r="IE66" s="56">
        <v>230.96</v>
      </c>
      <c r="IF66" s="56">
        <v>0</v>
      </c>
      <c r="IG66" s="56">
        <v>5.08765</v>
      </c>
      <c r="IH66" s="56">
        <v>1.2753799999999999E-2</v>
      </c>
      <c r="II66" s="56">
        <v>0</v>
      </c>
      <c r="IJ66" s="56">
        <v>0</v>
      </c>
      <c r="IK66" s="56">
        <v>0.33579999999999999</v>
      </c>
      <c r="IL66" s="56">
        <v>0.11074100000000001</v>
      </c>
      <c r="IM66" s="56">
        <v>0.35138000000000003</v>
      </c>
      <c r="IN66" s="56">
        <v>4.1461199999999997E-3</v>
      </c>
      <c r="IO66" s="56">
        <v>5.9024700000000001</v>
      </c>
      <c r="IP66" s="56">
        <v>54.3</v>
      </c>
      <c r="IQ66" s="56">
        <v>0</v>
      </c>
      <c r="IR66" s="56">
        <v>57</v>
      </c>
      <c r="IS66" s="56">
        <v>0</v>
      </c>
      <c r="IT66" s="56">
        <v>0</v>
      </c>
      <c r="IU66" s="56">
        <v>83.04</v>
      </c>
      <c r="IV66" s="56">
        <v>6.49</v>
      </c>
      <c r="IW66" s="56">
        <v>89.53</v>
      </c>
      <c r="IX66" s="56">
        <v>6.7</v>
      </c>
      <c r="IY66" s="56">
        <v>83.04</v>
      </c>
      <c r="IZ66" s="56">
        <v>6.49</v>
      </c>
      <c r="JA66" s="56">
        <v>150.69</v>
      </c>
      <c r="JB66" s="56">
        <v>13.12</v>
      </c>
      <c r="JC66" s="56">
        <v>1</v>
      </c>
      <c r="JD66" s="56"/>
      <c r="JE66" s="56"/>
      <c r="JF66" s="56"/>
      <c r="JG66" s="56"/>
      <c r="JH66" s="56"/>
      <c r="JI66" s="56"/>
      <c r="JJ66" s="56"/>
      <c r="JK66" s="56"/>
      <c r="JL66" s="56"/>
      <c r="JM66" s="56"/>
      <c r="JN66" s="56"/>
      <c r="JO66" s="56"/>
    </row>
    <row r="67" spans="1:275" x14ac:dyDescent="0.25">
      <c r="A67" s="58">
        <v>43069.352627314816</v>
      </c>
      <c r="B67" s="56" t="s">
        <v>395</v>
      </c>
      <c r="C67" s="56" t="s">
        <v>636</v>
      </c>
      <c r="D67" s="56">
        <v>16</v>
      </c>
      <c r="E67" s="56">
        <v>1</v>
      </c>
      <c r="F67" s="56">
        <v>2100</v>
      </c>
      <c r="G67" s="56" t="s">
        <v>104</v>
      </c>
      <c r="H67" s="56" t="s">
        <v>105</v>
      </c>
      <c r="I67" s="56">
        <v>3.14</v>
      </c>
      <c r="J67" s="56">
        <v>60</v>
      </c>
      <c r="K67" s="56">
        <v>401.65499999999997</v>
      </c>
      <c r="L67" s="56">
        <v>4.0533900000000003</v>
      </c>
      <c r="M67" s="56">
        <v>111.69</v>
      </c>
      <c r="N67" s="56">
        <v>0</v>
      </c>
      <c r="O67" s="56">
        <v>0</v>
      </c>
      <c r="P67" s="56">
        <v>0</v>
      </c>
      <c r="Q67" s="56">
        <v>0</v>
      </c>
      <c r="R67" s="56">
        <v>505.55700000000002</v>
      </c>
      <c r="S67" s="56">
        <v>900.23</v>
      </c>
      <c r="T67" s="56">
        <v>2025.88</v>
      </c>
      <c r="U67" s="56">
        <v>119.621</v>
      </c>
      <c r="V67" s="56">
        <v>4068.69</v>
      </c>
      <c r="W67" s="56">
        <v>457.25400000000002</v>
      </c>
      <c r="X67" s="56">
        <v>0</v>
      </c>
      <c r="Y67" s="56">
        <v>0</v>
      </c>
      <c r="Z67" s="56">
        <v>0</v>
      </c>
      <c r="AA67" s="56">
        <v>127.167</v>
      </c>
      <c r="AB67" s="56">
        <v>0</v>
      </c>
      <c r="AC67" s="56">
        <v>43.669699999999999</v>
      </c>
      <c r="AD67" s="56">
        <v>0</v>
      </c>
      <c r="AE67" s="56">
        <v>0</v>
      </c>
      <c r="AF67" s="56">
        <v>628.09</v>
      </c>
      <c r="AG67" s="56">
        <v>0</v>
      </c>
      <c r="AH67" s="56">
        <v>0</v>
      </c>
      <c r="AI67" s="56">
        <v>0</v>
      </c>
      <c r="AJ67" s="56">
        <v>0</v>
      </c>
      <c r="AK67" s="56">
        <v>0</v>
      </c>
      <c r="AL67" s="56">
        <v>0</v>
      </c>
      <c r="AM67" s="56">
        <v>0</v>
      </c>
      <c r="AN67" s="56">
        <v>0</v>
      </c>
      <c r="AO67" s="56">
        <v>0</v>
      </c>
      <c r="AP67" s="56">
        <v>0</v>
      </c>
      <c r="AQ67" s="56">
        <v>42.92</v>
      </c>
      <c r="AR67" s="56">
        <v>0.13</v>
      </c>
      <c r="AS67" s="56">
        <v>1.1100000000000001</v>
      </c>
      <c r="AT67" s="56">
        <v>0</v>
      </c>
      <c r="AU67" s="56">
        <v>10.23</v>
      </c>
      <c r="AV67" s="56">
        <v>0</v>
      </c>
      <c r="AW67" s="56">
        <v>0</v>
      </c>
      <c r="AX67" s="56">
        <v>5.22</v>
      </c>
      <c r="AY67" s="56">
        <v>13.04</v>
      </c>
      <c r="AZ67" s="56">
        <v>20.54</v>
      </c>
      <c r="BA67" s="56">
        <v>1.1399999999999999</v>
      </c>
      <c r="BB67" s="56">
        <v>94.33</v>
      </c>
      <c r="BC67" s="56">
        <v>54.39</v>
      </c>
      <c r="BD67" s="56">
        <v>0</v>
      </c>
      <c r="BE67" s="56">
        <v>2.5305599999999998E-3</v>
      </c>
      <c r="BF67" s="56">
        <v>1.2753799999999999E-2</v>
      </c>
      <c r="BG67" s="56">
        <v>0</v>
      </c>
      <c r="BH67" s="56">
        <v>0</v>
      </c>
      <c r="BI67" s="56">
        <v>0</v>
      </c>
      <c r="BJ67" s="56">
        <v>0</v>
      </c>
      <c r="BK67" s="56">
        <v>7.4915999999999996E-2</v>
      </c>
      <c r="BL67" s="56">
        <v>0.143512</v>
      </c>
      <c r="BM67" s="56">
        <v>0.25846799999999998</v>
      </c>
      <c r="BN67" s="56">
        <v>1.0530599999999999E-2</v>
      </c>
      <c r="BO67" s="56">
        <v>0.50271100000000002</v>
      </c>
      <c r="BP67" s="56">
        <v>1.5284300000000001E-2</v>
      </c>
      <c r="BQ67" s="56">
        <v>417.76299999999998</v>
      </c>
      <c r="BR67" s="56">
        <v>36.7254</v>
      </c>
      <c r="BS67" s="56">
        <v>111.69</v>
      </c>
      <c r="BT67" s="56">
        <v>0</v>
      </c>
      <c r="BU67" s="56">
        <v>0</v>
      </c>
      <c r="BV67" s="56">
        <v>505.55700000000002</v>
      </c>
      <c r="BW67" s="56">
        <v>907.18399999999997</v>
      </c>
      <c r="BX67" s="56">
        <v>2025.88</v>
      </c>
      <c r="BY67" s="56">
        <v>119.621</v>
      </c>
      <c r="BZ67" s="56">
        <v>4124.42</v>
      </c>
      <c r="CA67" s="56">
        <v>475.59100000000001</v>
      </c>
      <c r="CB67" s="56">
        <v>0</v>
      </c>
      <c r="CC67" s="56">
        <v>0</v>
      </c>
      <c r="CD67" s="56">
        <v>0</v>
      </c>
      <c r="CE67" s="56">
        <v>127.167</v>
      </c>
      <c r="CF67" s="56">
        <v>0</v>
      </c>
      <c r="CG67" s="56">
        <v>43.669699999999999</v>
      </c>
      <c r="CH67" s="56">
        <v>0</v>
      </c>
      <c r="CI67" s="56">
        <v>0</v>
      </c>
      <c r="CJ67" s="56">
        <v>646.428</v>
      </c>
      <c r="CK67" s="56">
        <v>0</v>
      </c>
      <c r="CL67" s="56">
        <v>0</v>
      </c>
      <c r="CM67" s="56">
        <v>0</v>
      </c>
      <c r="CN67" s="56">
        <v>0</v>
      </c>
      <c r="CO67" s="56">
        <v>0</v>
      </c>
      <c r="CP67" s="56">
        <v>0</v>
      </c>
      <c r="CQ67" s="56">
        <v>0</v>
      </c>
      <c r="CR67" s="56">
        <v>0</v>
      </c>
      <c r="CS67" s="56">
        <v>0</v>
      </c>
      <c r="CT67" s="56">
        <v>0</v>
      </c>
      <c r="CU67" s="56">
        <v>44.83</v>
      </c>
      <c r="CV67" s="56">
        <v>1.36</v>
      </c>
      <c r="CW67" s="56">
        <v>1.1100000000000001</v>
      </c>
      <c r="CX67" s="56">
        <v>0</v>
      </c>
      <c r="CY67" s="56">
        <v>10.23</v>
      </c>
      <c r="CZ67" s="56">
        <v>5.22</v>
      </c>
      <c r="DA67" s="56">
        <v>13.12</v>
      </c>
      <c r="DB67" s="56">
        <v>20.54</v>
      </c>
      <c r="DC67" s="56">
        <v>1.1399999999999999</v>
      </c>
      <c r="DD67" s="56">
        <v>97.55</v>
      </c>
      <c r="DE67" s="56">
        <v>57.53</v>
      </c>
      <c r="DF67" s="56">
        <v>0</v>
      </c>
      <c r="DG67" s="56">
        <v>5.1458400000000001E-2</v>
      </c>
      <c r="DH67" s="56">
        <v>1.2753799999999999E-2</v>
      </c>
      <c r="DI67" s="56">
        <v>0</v>
      </c>
      <c r="DJ67" s="56">
        <v>0</v>
      </c>
      <c r="DK67" s="56">
        <v>7.4915999999999996E-2</v>
      </c>
      <c r="DL67" s="56">
        <v>0.14513499999999999</v>
      </c>
      <c r="DM67" s="56">
        <v>0.25846799999999998</v>
      </c>
      <c r="DN67" s="56">
        <v>1.0530599999999999E-2</v>
      </c>
      <c r="DO67" s="56">
        <v>0.55326200000000003</v>
      </c>
      <c r="DP67" s="56">
        <v>6.4212199999999997E-2</v>
      </c>
      <c r="DQ67" s="56" t="s">
        <v>925</v>
      </c>
      <c r="DR67" s="56" t="s">
        <v>875</v>
      </c>
      <c r="DS67" s="56" t="s">
        <v>22</v>
      </c>
      <c r="DT67" s="56">
        <v>5.0550699999999997E-2</v>
      </c>
      <c r="DU67" s="56">
        <v>4.8927900000000003E-2</v>
      </c>
      <c r="DV67" s="56">
        <v>3.3008700000000002</v>
      </c>
      <c r="DW67" s="56">
        <v>5.4580200000000003</v>
      </c>
      <c r="DX67" s="56"/>
      <c r="DY67" s="56"/>
      <c r="DZ67" s="56"/>
      <c r="EA67" s="56"/>
      <c r="EB67" s="56"/>
      <c r="EC67" s="56"/>
      <c r="ED67" s="56"/>
      <c r="EE67" s="56"/>
      <c r="EF67" s="56"/>
      <c r="EG67" s="56"/>
      <c r="EH67" s="56"/>
      <c r="EI67" s="56"/>
      <c r="EJ67" s="56"/>
      <c r="EK67" s="56"/>
      <c r="EL67" s="56"/>
      <c r="EM67" s="56"/>
      <c r="EN67" s="56">
        <v>401.65499999999997</v>
      </c>
      <c r="EO67" s="56">
        <v>4.0533900000000003</v>
      </c>
      <c r="EP67" s="56">
        <v>111.69</v>
      </c>
      <c r="EQ67" s="56">
        <v>0</v>
      </c>
      <c r="ER67" s="56">
        <v>0</v>
      </c>
      <c r="ES67" s="56">
        <v>0</v>
      </c>
      <c r="ET67" s="56">
        <v>0</v>
      </c>
      <c r="EU67" s="56">
        <v>505.55700000000002</v>
      </c>
      <c r="EV67" s="56">
        <v>900.23</v>
      </c>
      <c r="EW67" s="56">
        <v>2025.88</v>
      </c>
      <c r="EX67" s="56">
        <v>119.621</v>
      </c>
      <c r="EY67" s="56">
        <v>4068.69</v>
      </c>
      <c r="EZ67" s="56">
        <v>457.25400000000002</v>
      </c>
      <c r="FA67" s="56">
        <v>0</v>
      </c>
      <c r="FB67" s="56">
        <v>0</v>
      </c>
      <c r="FC67" s="56">
        <v>0</v>
      </c>
      <c r="FD67" s="56">
        <v>127.167</v>
      </c>
      <c r="FE67" s="56">
        <v>0</v>
      </c>
      <c r="FF67" s="56">
        <v>43.669699999999999</v>
      </c>
      <c r="FG67" s="56">
        <v>0</v>
      </c>
      <c r="FH67" s="56">
        <v>0</v>
      </c>
      <c r="FI67" s="56">
        <v>628.09</v>
      </c>
      <c r="FJ67" s="56">
        <v>0</v>
      </c>
      <c r="FK67" s="56">
        <v>0</v>
      </c>
      <c r="FL67" s="56">
        <v>0</v>
      </c>
      <c r="FM67" s="56">
        <v>0</v>
      </c>
      <c r="FN67" s="56">
        <v>0</v>
      </c>
      <c r="FO67" s="56">
        <v>0</v>
      </c>
      <c r="FP67" s="56">
        <v>0</v>
      </c>
      <c r="FQ67" s="56">
        <v>0</v>
      </c>
      <c r="FR67" s="56">
        <v>0</v>
      </c>
      <c r="FS67" s="56">
        <v>0</v>
      </c>
      <c r="FT67" s="56">
        <v>42.92</v>
      </c>
      <c r="FU67" s="56">
        <v>0.13</v>
      </c>
      <c r="FV67" s="56">
        <v>1.1100000000000001</v>
      </c>
      <c r="FW67" s="56">
        <v>0</v>
      </c>
      <c r="FX67" s="56">
        <v>10.23</v>
      </c>
      <c r="FY67" s="56">
        <v>0</v>
      </c>
      <c r="FZ67" s="56">
        <v>0</v>
      </c>
      <c r="GA67" s="56">
        <v>5.22</v>
      </c>
      <c r="GB67" s="56">
        <v>13.04</v>
      </c>
      <c r="GC67" s="56">
        <v>20.54</v>
      </c>
      <c r="GD67" s="56">
        <v>1.1399999999999999</v>
      </c>
      <c r="GE67" s="56">
        <v>94.33</v>
      </c>
      <c r="GF67" s="56">
        <v>0</v>
      </c>
      <c r="GG67" s="56">
        <v>2.5305599999999998E-3</v>
      </c>
      <c r="GH67" s="56">
        <v>1.2753799999999999E-2</v>
      </c>
      <c r="GI67" s="56">
        <v>0</v>
      </c>
      <c r="GJ67" s="56">
        <v>0</v>
      </c>
      <c r="GK67" s="56">
        <v>0</v>
      </c>
      <c r="GL67" s="56">
        <v>0</v>
      </c>
      <c r="GM67" s="56">
        <v>7.4915999999999996E-2</v>
      </c>
      <c r="GN67" s="56">
        <v>0.143512</v>
      </c>
      <c r="GO67" s="56">
        <v>0.25846799999999998</v>
      </c>
      <c r="GP67" s="56">
        <v>1.0530599999999999E-2</v>
      </c>
      <c r="GQ67" s="56">
        <v>0.50271100000000002</v>
      </c>
      <c r="GR67" s="56">
        <v>537.06100000000004</v>
      </c>
      <c r="GS67" s="56">
        <v>250.48</v>
      </c>
      <c r="GT67" s="56">
        <v>111.69</v>
      </c>
      <c r="GU67" s="56">
        <v>0</v>
      </c>
      <c r="GV67" s="56">
        <v>0</v>
      </c>
      <c r="GW67" s="56">
        <v>2135</v>
      </c>
      <c r="GX67" s="56">
        <v>930.00099999999998</v>
      </c>
      <c r="GY67" s="56">
        <v>2637.81</v>
      </c>
      <c r="GZ67" s="56">
        <v>297.5</v>
      </c>
      <c r="HA67" s="56">
        <v>6899.54</v>
      </c>
      <c r="HB67" s="56">
        <v>448.17</v>
      </c>
      <c r="HC67" s="56">
        <v>0</v>
      </c>
      <c r="HD67" s="56">
        <v>0</v>
      </c>
      <c r="HE67" s="56">
        <v>0</v>
      </c>
      <c r="HF67" s="56">
        <v>180.82400000000001</v>
      </c>
      <c r="HG67" s="56">
        <v>0</v>
      </c>
      <c r="HH67" s="56">
        <v>65.400000000000006</v>
      </c>
      <c r="HI67" s="56">
        <v>0</v>
      </c>
      <c r="HJ67" s="56">
        <v>0</v>
      </c>
      <c r="HK67" s="56">
        <v>694.39499999999998</v>
      </c>
      <c r="HL67" s="56">
        <v>0</v>
      </c>
      <c r="HM67" s="56">
        <v>0</v>
      </c>
      <c r="HN67" s="56">
        <v>0</v>
      </c>
      <c r="HO67" s="56">
        <v>0</v>
      </c>
      <c r="HP67" s="56">
        <v>0</v>
      </c>
      <c r="HQ67" s="56">
        <v>0</v>
      </c>
      <c r="HR67" s="56">
        <v>0</v>
      </c>
      <c r="HS67" s="56">
        <v>0</v>
      </c>
      <c r="HT67" s="56">
        <v>0</v>
      </c>
      <c r="HU67" s="56">
        <v>0</v>
      </c>
      <c r="HV67" s="56">
        <v>43.57</v>
      </c>
      <c r="HW67" s="56">
        <v>10.210000000000001</v>
      </c>
      <c r="HX67" s="56">
        <v>1.1100000000000001</v>
      </c>
      <c r="HY67" s="56">
        <v>0</v>
      </c>
      <c r="HZ67" s="56">
        <v>14.55</v>
      </c>
      <c r="IA67" s="56">
        <v>22.38</v>
      </c>
      <c r="IB67" s="56">
        <v>14.5</v>
      </c>
      <c r="IC67" s="56">
        <v>26.96</v>
      </c>
      <c r="ID67" s="56">
        <v>2.7</v>
      </c>
      <c r="IE67" s="56">
        <v>135.97999999999999</v>
      </c>
      <c r="IF67" s="56">
        <v>0</v>
      </c>
      <c r="IG67" s="56">
        <v>0.54010100000000005</v>
      </c>
      <c r="IH67" s="56">
        <v>1.2753799999999999E-2</v>
      </c>
      <c r="II67" s="56">
        <v>0</v>
      </c>
      <c r="IJ67" s="56">
        <v>0</v>
      </c>
      <c r="IK67" s="56">
        <v>0.33579999999999999</v>
      </c>
      <c r="IL67" s="56">
        <v>0.11074100000000001</v>
      </c>
      <c r="IM67" s="56">
        <v>0.35138000000000003</v>
      </c>
      <c r="IN67" s="56">
        <v>4.1461199999999997E-3</v>
      </c>
      <c r="IO67" s="56">
        <v>1.3549199999999999</v>
      </c>
      <c r="IP67" s="56">
        <v>60</v>
      </c>
      <c r="IQ67" s="56">
        <v>0</v>
      </c>
      <c r="IR67" s="56">
        <v>62</v>
      </c>
      <c r="IS67" s="56">
        <v>0</v>
      </c>
      <c r="IT67" s="56">
        <v>0</v>
      </c>
      <c r="IU67" s="56">
        <v>4.6500000000000004</v>
      </c>
      <c r="IV67" s="56">
        <v>49.74</v>
      </c>
      <c r="IW67" s="56">
        <v>6.02</v>
      </c>
      <c r="IX67" s="56">
        <v>51.51</v>
      </c>
      <c r="IY67" s="56">
        <v>4.6500000000000004</v>
      </c>
      <c r="IZ67" s="56">
        <v>49.74</v>
      </c>
      <c r="JA67" s="56">
        <v>15.8</v>
      </c>
      <c r="JB67" s="56">
        <v>53.64</v>
      </c>
      <c r="JC67" s="56">
        <v>1</v>
      </c>
      <c r="JD67" s="56"/>
      <c r="JE67" s="56"/>
      <c r="JF67" s="56"/>
      <c r="JG67" s="56"/>
      <c r="JH67" s="56"/>
      <c r="JI67" s="56"/>
      <c r="JJ67" s="56"/>
      <c r="JK67" s="56"/>
      <c r="JL67" s="56"/>
      <c r="JM67" s="56"/>
      <c r="JN67" s="56"/>
      <c r="JO67" s="56"/>
    </row>
    <row r="68" spans="1:275" x14ac:dyDescent="0.25">
      <c r="A68" s="58">
        <v>43069.352349537039</v>
      </c>
      <c r="B68" s="56" t="s">
        <v>396</v>
      </c>
      <c r="C68" s="56" t="s">
        <v>637</v>
      </c>
      <c r="D68" s="56">
        <v>1</v>
      </c>
      <c r="E68" s="56">
        <v>1</v>
      </c>
      <c r="F68" s="56">
        <v>2700</v>
      </c>
      <c r="G68" s="56" t="s">
        <v>104</v>
      </c>
      <c r="H68" s="56" t="s">
        <v>105</v>
      </c>
      <c r="I68" s="56">
        <v>1.53</v>
      </c>
      <c r="J68" s="56">
        <v>55.4</v>
      </c>
      <c r="K68" s="56">
        <v>290.512</v>
      </c>
      <c r="L68" s="56">
        <v>0</v>
      </c>
      <c r="M68" s="56">
        <v>141.255</v>
      </c>
      <c r="N68" s="56">
        <v>0</v>
      </c>
      <c r="O68" s="56">
        <v>0</v>
      </c>
      <c r="P68" s="56">
        <v>0</v>
      </c>
      <c r="Q68" s="56">
        <v>0</v>
      </c>
      <c r="R68" s="56">
        <v>615.745</v>
      </c>
      <c r="S68" s="56">
        <v>968.02200000000005</v>
      </c>
      <c r="T68" s="56">
        <v>2371.31</v>
      </c>
      <c r="U68" s="56">
        <v>151.51499999999999</v>
      </c>
      <c r="V68" s="56">
        <v>4538.3599999999997</v>
      </c>
      <c r="W68" s="56">
        <v>329.86</v>
      </c>
      <c r="X68" s="56">
        <v>0</v>
      </c>
      <c r="Y68" s="56">
        <v>0</v>
      </c>
      <c r="Z68" s="56">
        <v>0</v>
      </c>
      <c r="AA68" s="56">
        <v>144.28200000000001</v>
      </c>
      <c r="AB68" s="56">
        <v>0</v>
      </c>
      <c r="AC68" s="56">
        <v>45.121000000000002</v>
      </c>
      <c r="AD68" s="56">
        <v>0</v>
      </c>
      <c r="AE68" s="56">
        <v>0</v>
      </c>
      <c r="AF68" s="56">
        <v>519.26199999999994</v>
      </c>
      <c r="AG68" s="56">
        <v>0</v>
      </c>
      <c r="AH68" s="56">
        <v>0</v>
      </c>
      <c r="AI68" s="56">
        <v>0</v>
      </c>
      <c r="AJ68" s="56">
        <v>0</v>
      </c>
      <c r="AK68" s="56">
        <v>0</v>
      </c>
      <c r="AL68" s="56">
        <v>0</v>
      </c>
      <c r="AM68" s="56">
        <v>0</v>
      </c>
      <c r="AN68" s="56">
        <v>0</v>
      </c>
      <c r="AO68" s="56">
        <v>0</v>
      </c>
      <c r="AP68" s="56">
        <v>0</v>
      </c>
      <c r="AQ68" s="56">
        <v>23.69</v>
      </c>
      <c r="AR68" s="56">
        <v>0</v>
      </c>
      <c r="AS68" s="56">
        <v>1.1499999999999999</v>
      </c>
      <c r="AT68" s="56">
        <v>0</v>
      </c>
      <c r="AU68" s="56">
        <v>8.84</v>
      </c>
      <c r="AV68" s="56">
        <v>0</v>
      </c>
      <c r="AW68" s="56">
        <v>0</v>
      </c>
      <c r="AX68" s="56">
        <v>5.15</v>
      </c>
      <c r="AY68" s="56">
        <v>10.77</v>
      </c>
      <c r="AZ68" s="56">
        <v>19.52</v>
      </c>
      <c r="BA68" s="56">
        <v>1.18</v>
      </c>
      <c r="BB68" s="56">
        <v>70.3</v>
      </c>
      <c r="BC68" s="56">
        <v>33.68</v>
      </c>
      <c r="BD68" s="59">
        <v>7.0657400000000003E-11</v>
      </c>
      <c r="BE68" s="56">
        <v>0</v>
      </c>
      <c r="BF68" s="56">
        <v>1.61297E-2</v>
      </c>
      <c r="BG68" s="56">
        <v>0</v>
      </c>
      <c r="BH68" s="56">
        <v>0</v>
      </c>
      <c r="BI68" s="56">
        <v>0</v>
      </c>
      <c r="BJ68" s="56">
        <v>0</v>
      </c>
      <c r="BK68" s="56">
        <v>9.1244199999999998E-2</v>
      </c>
      <c r="BL68" s="56">
        <v>0.12722700000000001</v>
      </c>
      <c r="BM68" s="56">
        <v>0.30218800000000001</v>
      </c>
      <c r="BN68" s="56">
        <v>1.3338300000000001E-2</v>
      </c>
      <c r="BO68" s="56">
        <v>0.55012700000000003</v>
      </c>
      <c r="BP68" s="56">
        <v>1.61297E-2</v>
      </c>
      <c r="BQ68" s="56">
        <v>305.27499999999998</v>
      </c>
      <c r="BR68" s="56">
        <v>0</v>
      </c>
      <c r="BS68" s="56">
        <v>141.255</v>
      </c>
      <c r="BT68" s="56">
        <v>0</v>
      </c>
      <c r="BU68" s="56">
        <v>0</v>
      </c>
      <c r="BV68" s="56">
        <v>615.745</v>
      </c>
      <c r="BW68" s="56">
        <v>974.07799999999997</v>
      </c>
      <c r="BX68" s="56">
        <v>2371.31</v>
      </c>
      <c r="BY68" s="56">
        <v>151.51499999999999</v>
      </c>
      <c r="BZ68" s="56">
        <v>4559.17</v>
      </c>
      <c r="CA68" s="56">
        <v>346.62200000000001</v>
      </c>
      <c r="CB68" s="56">
        <v>0</v>
      </c>
      <c r="CC68" s="56">
        <v>0</v>
      </c>
      <c r="CD68" s="56">
        <v>0</v>
      </c>
      <c r="CE68" s="56">
        <v>144.28200000000001</v>
      </c>
      <c r="CF68" s="56">
        <v>0</v>
      </c>
      <c r="CG68" s="56">
        <v>45.121000000000002</v>
      </c>
      <c r="CH68" s="56">
        <v>0</v>
      </c>
      <c r="CI68" s="56">
        <v>0</v>
      </c>
      <c r="CJ68" s="56">
        <v>536.02499999999998</v>
      </c>
      <c r="CK68" s="56">
        <v>0</v>
      </c>
      <c r="CL68" s="56">
        <v>0</v>
      </c>
      <c r="CM68" s="56">
        <v>0</v>
      </c>
      <c r="CN68" s="56">
        <v>0</v>
      </c>
      <c r="CO68" s="56">
        <v>0</v>
      </c>
      <c r="CP68" s="56">
        <v>0</v>
      </c>
      <c r="CQ68" s="56">
        <v>0</v>
      </c>
      <c r="CR68" s="56">
        <v>0</v>
      </c>
      <c r="CS68" s="56">
        <v>0</v>
      </c>
      <c r="CT68" s="56">
        <v>0</v>
      </c>
      <c r="CU68" s="56">
        <v>25.22</v>
      </c>
      <c r="CV68" s="56">
        <v>0</v>
      </c>
      <c r="CW68" s="56">
        <v>1.1499999999999999</v>
      </c>
      <c r="CX68" s="56">
        <v>0</v>
      </c>
      <c r="CY68" s="56">
        <v>8.84</v>
      </c>
      <c r="CZ68" s="56">
        <v>5.15</v>
      </c>
      <c r="DA68" s="56">
        <v>10.83</v>
      </c>
      <c r="DB68" s="56">
        <v>19.52</v>
      </c>
      <c r="DC68" s="56">
        <v>1.18</v>
      </c>
      <c r="DD68" s="56">
        <v>71.89</v>
      </c>
      <c r="DE68" s="56">
        <v>35.21</v>
      </c>
      <c r="DF68" s="59">
        <v>1.35553E-13</v>
      </c>
      <c r="DG68" s="56">
        <v>0</v>
      </c>
      <c r="DH68" s="56">
        <v>1.61297E-2</v>
      </c>
      <c r="DI68" s="56">
        <v>0</v>
      </c>
      <c r="DJ68" s="56">
        <v>0</v>
      </c>
      <c r="DK68" s="56">
        <v>9.1244199999999998E-2</v>
      </c>
      <c r="DL68" s="56">
        <v>0.12876199999999999</v>
      </c>
      <c r="DM68" s="56">
        <v>0.30218800000000001</v>
      </c>
      <c r="DN68" s="56">
        <v>1.3338300000000001E-2</v>
      </c>
      <c r="DO68" s="56">
        <v>0.55166300000000001</v>
      </c>
      <c r="DP68" s="56">
        <v>1.61297E-2</v>
      </c>
      <c r="DQ68" s="56" t="s">
        <v>925</v>
      </c>
      <c r="DR68" s="56" t="s">
        <v>875</v>
      </c>
      <c r="DS68" s="56" t="s">
        <v>22</v>
      </c>
      <c r="DT68" s="56">
        <v>1.5354699999999999E-3</v>
      </c>
      <c r="DU68" s="59">
        <v>-7.0521900000000004E-11</v>
      </c>
      <c r="DV68" s="56">
        <v>2.2117100000000001</v>
      </c>
      <c r="DW68" s="56">
        <v>4.3453600000000003</v>
      </c>
      <c r="DX68" s="56"/>
      <c r="DY68" s="56"/>
      <c r="DZ68" s="56"/>
      <c r="EA68" s="56"/>
      <c r="EB68" s="56"/>
      <c r="EC68" s="56"/>
      <c r="ED68" s="56"/>
      <c r="EE68" s="56"/>
      <c r="EF68" s="56"/>
      <c r="EG68" s="56"/>
      <c r="EH68" s="56"/>
      <c r="EI68" s="56"/>
      <c r="EJ68" s="56"/>
      <c r="EK68" s="56"/>
      <c r="EL68" s="56"/>
      <c r="EM68" s="56"/>
      <c r="EN68" s="56">
        <v>290.512</v>
      </c>
      <c r="EO68" s="56">
        <v>0</v>
      </c>
      <c r="EP68" s="56">
        <v>141.255</v>
      </c>
      <c r="EQ68" s="56">
        <v>0</v>
      </c>
      <c r="ER68" s="56">
        <v>0</v>
      </c>
      <c r="ES68" s="56">
        <v>0</v>
      </c>
      <c r="ET68" s="56">
        <v>0</v>
      </c>
      <c r="EU68" s="56">
        <v>615.745</v>
      </c>
      <c r="EV68" s="56">
        <v>968.02200000000005</v>
      </c>
      <c r="EW68" s="56">
        <v>2371.31</v>
      </c>
      <c r="EX68" s="56">
        <v>151.51499999999999</v>
      </c>
      <c r="EY68" s="56">
        <v>4538.3599999999997</v>
      </c>
      <c r="EZ68" s="56">
        <v>329.86</v>
      </c>
      <c r="FA68" s="56">
        <v>0</v>
      </c>
      <c r="FB68" s="56">
        <v>0</v>
      </c>
      <c r="FC68" s="56">
        <v>0</v>
      </c>
      <c r="FD68" s="56">
        <v>144.28200000000001</v>
      </c>
      <c r="FE68" s="56">
        <v>0</v>
      </c>
      <c r="FF68" s="56">
        <v>45.121000000000002</v>
      </c>
      <c r="FG68" s="56">
        <v>0</v>
      </c>
      <c r="FH68" s="56">
        <v>0</v>
      </c>
      <c r="FI68" s="56">
        <v>519.26199999999994</v>
      </c>
      <c r="FJ68" s="56">
        <v>0</v>
      </c>
      <c r="FK68" s="56">
        <v>0</v>
      </c>
      <c r="FL68" s="56">
        <v>0</v>
      </c>
      <c r="FM68" s="56">
        <v>0</v>
      </c>
      <c r="FN68" s="56">
        <v>0</v>
      </c>
      <c r="FO68" s="56">
        <v>0</v>
      </c>
      <c r="FP68" s="56">
        <v>0</v>
      </c>
      <c r="FQ68" s="56">
        <v>0</v>
      </c>
      <c r="FR68" s="56">
        <v>0</v>
      </c>
      <c r="FS68" s="56">
        <v>0</v>
      </c>
      <c r="FT68" s="56">
        <v>23.69</v>
      </c>
      <c r="FU68" s="56">
        <v>0</v>
      </c>
      <c r="FV68" s="56">
        <v>1.1499999999999999</v>
      </c>
      <c r="FW68" s="56">
        <v>0</v>
      </c>
      <c r="FX68" s="56">
        <v>8.84</v>
      </c>
      <c r="FY68" s="56">
        <v>0</v>
      </c>
      <c r="FZ68" s="56">
        <v>0</v>
      </c>
      <c r="GA68" s="56">
        <v>5.15</v>
      </c>
      <c r="GB68" s="56">
        <v>10.77</v>
      </c>
      <c r="GC68" s="56">
        <v>19.52</v>
      </c>
      <c r="GD68" s="56">
        <v>1.18</v>
      </c>
      <c r="GE68" s="56">
        <v>70.3</v>
      </c>
      <c r="GF68" s="59">
        <v>7.0657400000000003E-11</v>
      </c>
      <c r="GG68" s="56">
        <v>0</v>
      </c>
      <c r="GH68" s="56">
        <v>1.61297E-2</v>
      </c>
      <c r="GI68" s="56">
        <v>0</v>
      </c>
      <c r="GJ68" s="56">
        <v>0</v>
      </c>
      <c r="GK68" s="56">
        <v>0</v>
      </c>
      <c r="GL68" s="56">
        <v>0</v>
      </c>
      <c r="GM68" s="56">
        <v>9.1244199999999998E-2</v>
      </c>
      <c r="GN68" s="56">
        <v>0.12722700000000001</v>
      </c>
      <c r="GO68" s="56">
        <v>0.30218800000000001</v>
      </c>
      <c r="GP68" s="56">
        <v>1.3338300000000001E-2</v>
      </c>
      <c r="GQ68" s="56">
        <v>0.55012700000000003</v>
      </c>
      <c r="GR68" s="56">
        <v>506.57799999999997</v>
      </c>
      <c r="GS68" s="56">
        <v>0</v>
      </c>
      <c r="GT68" s="56">
        <v>141.255</v>
      </c>
      <c r="GU68" s="56">
        <v>0</v>
      </c>
      <c r="GV68" s="56">
        <v>0</v>
      </c>
      <c r="GW68" s="56">
        <v>2615</v>
      </c>
      <c r="GX68" s="56">
        <v>989.00099999999998</v>
      </c>
      <c r="GY68" s="56">
        <v>3267.2</v>
      </c>
      <c r="GZ68" s="56">
        <v>327.5</v>
      </c>
      <c r="HA68" s="56">
        <v>7846.53</v>
      </c>
      <c r="HB68" s="56">
        <v>421.61099999999999</v>
      </c>
      <c r="HC68" s="56">
        <v>0</v>
      </c>
      <c r="HD68" s="56">
        <v>0</v>
      </c>
      <c r="HE68" s="56">
        <v>0</v>
      </c>
      <c r="HF68" s="56">
        <v>197.499</v>
      </c>
      <c r="HG68" s="56">
        <v>0</v>
      </c>
      <c r="HH68" s="56">
        <v>73.400000000000006</v>
      </c>
      <c r="HI68" s="56">
        <v>0</v>
      </c>
      <c r="HJ68" s="56">
        <v>0</v>
      </c>
      <c r="HK68" s="56">
        <v>692.51</v>
      </c>
      <c r="HL68" s="56">
        <v>0</v>
      </c>
      <c r="HM68" s="56">
        <v>0</v>
      </c>
      <c r="HN68" s="56">
        <v>0</v>
      </c>
      <c r="HO68" s="56">
        <v>0</v>
      </c>
      <c r="HP68" s="56">
        <v>0</v>
      </c>
      <c r="HQ68" s="56">
        <v>0</v>
      </c>
      <c r="HR68" s="56">
        <v>0</v>
      </c>
      <c r="HS68" s="56">
        <v>0</v>
      </c>
      <c r="HT68" s="56">
        <v>0</v>
      </c>
      <c r="HU68" s="56">
        <v>0</v>
      </c>
      <c r="HV68" s="56">
        <v>31.42</v>
      </c>
      <c r="HW68" s="56">
        <v>0</v>
      </c>
      <c r="HX68" s="56">
        <v>1.1499999999999999</v>
      </c>
      <c r="HY68" s="56">
        <v>0</v>
      </c>
      <c r="HZ68" s="56">
        <v>12.09</v>
      </c>
      <c r="IA68" s="56">
        <v>22.11</v>
      </c>
      <c r="IB68" s="56">
        <v>12.56</v>
      </c>
      <c r="IC68" s="56">
        <v>27.01</v>
      </c>
      <c r="ID68" s="56">
        <v>2.41</v>
      </c>
      <c r="IE68" s="56">
        <v>108.75</v>
      </c>
      <c r="IF68" s="59">
        <v>1.9308099999999999E-9</v>
      </c>
      <c r="IG68" s="56">
        <v>0</v>
      </c>
      <c r="IH68" s="56">
        <v>1.61297E-2</v>
      </c>
      <c r="II68" s="56">
        <v>0</v>
      </c>
      <c r="IJ68" s="56">
        <v>0</v>
      </c>
      <c r="IK68" s="56">
        <v>0.41129599999999999</v>
      </c>
      <c r="IL68" s="56">
        <v>0.118258</v>
      </c>
      <c r="IM68" s="56">
        <v>0.43522</v>
      </c>
      <c r="IN68" s="56">
        <v>4.56421E-3</v>
      </c>
      <c r="IO68" s="56">
        <v>0.98546800000000001</v>
      </c>
      <c r="IP68" s="56">
        <v>55.4</v>
      </c>
      <c r="IQ68" s="56">
        <v>0</v>
      </c>
      <c r="IR68" s="56">
        <v>56.6</v>
      </c>
      <c r="IS68" s="56">
        <v>0</v>
      </c>
      <c r="IT68" s="56">
        <v>0</v>
      </c>
      <c r="IU68" s="56">
        <v>3.18</v>
      </c>
      <c r="IV68" s="56">
        <v>30.5</v>
      </c>
      <c r="IW68" s="56">
        <v>3.3</v>
      </c>
      <c r="IX68" s="56">
        <v>31.91</v>
      </c>
      <c r="IY68" s="56">
        <v>3.18</v>
      </c>
      <c r="IZ68" s="56">
        <v>30.5</v>
      </c>
      <c r="JA68" s="56">
        <v>4.6399999999999997</v>
      </c>
      <c r="JB68" s="56">
        <v>40.020000000000003</v>
      </c>
      <c r="JC68" s="56">
        <v>1</v>
      </c>
      <c r="JD68" s="56"/>
      <c r="JE68" s="56"/>
      <c r="JF68" s="56"/>
      <c r="JG68" s="56"/>
      <c r="JH68" s="56"/>
      <c r="JI68" s="56"/>
      <c r="JJ68" s="56"/>
      <c r="JK68" s="56"/>
      <c r="JL68" s="56"/>
      <c r="JM68" s="56"/>
      <c r="JN68" s="56"/>
      <c r="JO68" s="56"/>
    </row>
    <row r="69" spans="1:275" x14ac:dyDescent="0.25">
      <c r="A69" s="58">
        <v>43069.35229166667</v>
      </c>
      <c r="B69" s="56" t="s">
        <v>397</v>
      </c>
      <c r="C69" s="56" t="s">
        <v>638</v>
      </c>
      <c r="D69" s="56">
        <v>2</v>
      </c>
      <c r="E69" s="56">
        <v>1</v>
      </c>
      <c r="F69" s="56">
        <v>2700</v>
      </c>
      <c r="G69" s="56" t="s">
        <v>104</v>
      </c>
      <c r="H69" s="56" t="s">
        <v>105</v>
      </c>
      <c r="I69" s="56">
        <v>2.33</v>
      </c>
      <c r="J69" s="56">
        <v>47.3</v>
      </c>
      <c r="K69" s="56">
        <v>222.726</v>
      </c>
      <c r="L69" s="56">
        <v>8.9367999999999999</v>
      </c>
      <c r="M69" s="56">
        <v>141.255</v>
      </c>
      <c r="N69" s="56">
        <v>0</v>
      </c>
      <c r="O69" s="56">
        <v>0</v>
      </c>
      <c r="P69" s="56">
        <v>0</v>
      </c>
      <c r="Q69" s="56">
        <v>0</v>
      </c>
      <c r="R69" s="56">
        <v>615.745</v>
      </c>
      <c r="S69" s="56">
        <v>1007.66</v>
      </c>
      <c r="T69" s="56">
        <v>2371.31</v>
      </c>
      <c r="U69" s="56">
        <v>151.51499999999999</v>
      </c>
      <c r="V69" s="56">
        <v>4519.1400000000003</v>
      </c>
      <c r="W69" s="56">
        <v>252.88300000000001</v>
      </c>
      <c r="X69" s="56">
        <v>0</v>
      </c>
      <c r="Y69" s="56">
        <v>0</v>
      </c>
      <c r="Z69" s="56">
        <v>0</v>
      </c>
      <c r="AA69" s="56">
        <v>129.41399999999999</v>
      </c>
      <c r="AB69" s="56">
        <v>0</v>
      </c>
      <c r="AC69" s="56">
        <v>45.121000000000002</v>
      </c>
      <c r="AD69" s="56">
        <v>0</v>
      </c>
      <c r="AE69" s="56">
        <v>0</v>
      </c>
      <c r="AF69" s="56">
        <v>427.41899999999998</v>
      </c>
      <c r="AG69" s="56">
        <v>0</v>
      </c>
      <c r="AH69" s="56">
        <v>0</v>
      </c>
      <c r="AI69" s="56">
        <v>0</v>
      </c>
      <c r="AJ69" s="56">
        <v>0</v>
      </c>
      <c r="AK69" s="56">
        <v>0</v>
      </c>
      <c r="AL69" s="56">
        <v>0</v>
      </c>
      <c r="AM69" s="56">
        <v>0</v>
      </c>
      <c r="AN69" s="56">
        <v>0</v>
      </c>
      <c r="AO69" s="56">
        <v>0</v>
      </c>
      <c r="AP69" s="56">
        <v>0</v>
      </c>
      <c r="AQ69" s="56">
        <v>18.84</v>
      </c>
      <c r="AR69" s="56">
        <v>0.36</v>
      </c>
      <c r="AS69" s="56">
        <v>1.1499999999999999</v>
      </c>
      <c r="AT69" s="56">
        <v>0</v>
      </c>
      <c r="AU69" s="56">
        <v>7.96</v>
      </c>
      <c r="AV69" s="56">
        <v>0</v>
      </c>
      <c r="AW69" s="56">
        <v>0</v>
      </c>
      <c r="AX69" s="56">
        <v>5.16</v>
      </c>
      <c r="AY69" s="56">
        <v>11.17</v>
      </c>
      <c r="AZ69" s="56">
        <v>19.54</v>
      </c>
      <c r="BA69" s="56">
        <v>1.18</v>
      </c>
      <c r="BB69" s="56">
        <v>65.36</v>
      </c>
      <c r="BC69" s="56">
        <v>28.31</v>
      </c>
      <c r="BD69" s="56">
        <v>0</v>
      </c>
      <c r="BE69" s="56">
        <v>1.4274E-2</v>
      </c>
      <c r="BF69" s="56">
        <v>1.61297E-2</v>
      </c>
      <c r="BG69" s="56">
        <v>0</v>
      </c>
      <c r="BH69" s="56">
        <v>0</v>
      </c>
      <c r="BI69" s="56">
        <v>0</v>
      </c>
      <c r="BJ69" s="56">
        <v>0</v>
      </c>
      <c r="BK69" s="56">
        <v>9.1244199999999998E-2</v>
      </c>
      <c r="BL69" s="56">
        <v>0.139179</v>
      </c>
      <c r="BM69" s="56">
        <v>0.30218800000000001</v>
      </c>
      <c r="BN69" s="56">
        <v>1.3338300000000001E-2</v>
      </c>
      <c r="BO69" s="56">
        <v>0.576353</v>
      </c>
      <c r="BP69" s="56">
        <v>3.0403699999999999E-2</v>
      </c>
      <c r="BQ69" s="56">
        <v>234.66800000000001</v>
      </c>
      <c r="BR69" s="56">
        <v>41.115900000000003</v>
      </c>
      <c r="BS69" s="56">
        <v>141.255</v>
      </c>
      <c r="BT69" s="56">
        <v>0</v>
      </c>
      <c r="BU69" s="56">
        <v>0</v>
      </c>
      <c r="BV69" s="56">
        <v>615.745</v>
      </c>
      <c r="BW69" s="56">
        <v>1015.23</v>
      </c>
      <c r="BX69" s="56">
        <v>2371.31</v>
      </c>
      <c r="BY69" s="56">
        <v>151.51499999999999</v>
      </c>
      <c r="BZ69" s="56">
        <v>4570.84</v>
      </c>
      <c r="CA69" s="56">
        <v>266.44299999999998</v>
      </c>
      <c r="CB69" s="56">
        <v>0</v>
      </c>
      <c r="CC69" s="56">
        <v>0</v>
      </c>
      <c r="CD69" s="56">
        <v>0</v>
      </c>
      <c r="CE69" s="56">
        <v>129.41399999999999</v>
      </c>
      <c r="CF69" s="56">
        <v>0</v>
      </c>
      <c r="CG69" s="56">
        <v>45.121000000000002</v>
      </c>
      <c r="CH69" s="56">
        <v>0</v>
      </c>
      <c r="CI69" s="56">
        <v>0</v>
      </c>
      <c r="CJ69" s="56">
        <v>440.97800000000001</v>
      </c>
      <c r="CK69" s="56">
        <v>0</v>
      </c>
      <c r="CL69" s="56">
        <v>0</v>
      </c>
      <c r="CM69" s="56">
        <v>0</v>
      </c>
      <c r="CN69" s="56">
        <v>0</v>
      </c>
      <c r="CO69" s="56">
        <v>0</v>
      </c>
      <c r="CP69" s="56">
        <v>0</v>
      </c>
      <c r="CQ69" s="56">
        <v>0</v>
      </c>
      <c r="CR69" s="56">
        <v>0</v>
      </c>
      <c r="CS69" s="56">
        <v>0</v>
      </c>
      <c r="CT69" s="56">
        <v>0</v>
      </c>
      <c r="CU69" s="56">
        <v>19.96</v>
      </c>
      <c r="CV69" s="56">
        <v>1.57</v>
      </c>
      <c r="CW69" s="56">
        <v>1.1499999999999999</v>
      </c>
      <c r="CX69" s="56">
        <v>0</v>
      </c>
      <c r="CY69" s="56">
        <v>7.96</v>
      </c>
      <c r="CZ69" s="56">
        <v>5.16</v>
      </c>
      <c r="DA69" s="56">
        <v>11.24</v>
      </c>
      <c r="DB69" s="56">
        <v>19.54</v>
      </c>
      <c r="DC69" s="56">
        <v>1.18</v>
      </c>
      <c r="DD69" s="56">
        <v>67.760000000000005</v>
      </c>
      <c r="DE69" s="56">
        <v>30.64</v>
      </c>
      <c r="DF69" s="56">
        <v>0</v>
      </c>
      <c r="DG69" s="56">
        <v>5.1619600000000002E-2</v>
      </c>
      <c r="DH69" s="56">
        <v>1.61297E-2</v>
      </c>
      <c r="DI69" s="56">
        <v>0</v>
      </c>
      <c r="DJ69" s="56">
        <v>0</v>
      </c>
      <c r="DK69" s="56">
        <v>9.1244199999999998E-2</v>
      </c>
      <c r="DL69" s="56">
        <v>0.140927</v>
      </c>
      <c r="DM69" s="56">
        <v>0.30218800000000001</v>
      </c>
      <c r="DN69" s="56">
        <v>1.3338300000000001E-2</v>
      </c>
      <c r="DO69" s="56">
        <v>0.61544600000000005</v>
      </c>
      <c r="DP69" s="56">
        <v>6.7749299999999998E-2</v>
      </c>
      <c r="DQ69" s="56" t="s">
        <v>925</v>
      </c>
      <c r="DR69" s="56" t="s">
        <v>875</v>
      </c>
      <c r="DS69" s="56" t="s">
        <v>22</v>
      </c>
      <c r="DT69" s="56">
        <v>3.9093299999999997E-2</v>
      </c>
      <c r="DU69" s="56">
        <v>3.7345700000000003E-2</v>
      </c>
      <c r="DV69" s="56">
        <v>3.5419100000000001</v>
      </c>
      <c r="DW69" s="56">
        <v>7.6044400000000003</v>
      </c>
      <c r="DX69" s="56"/>
      <c r="DY69" s="56"/>
      <c r="DZ69" s="56"/>
      <c r="EA69" s="56"/>
      <c r="EB69" s="56"/>
      <c r="EC69" s="56"/>
      <c r="ED69" s="56"/>
      <c r="EE69" s="56"/>
      <c r="EF69" s="56"/>
      <c r="EG69" s="56"/>
      <c r="EH69" s="56"/>
      <c r="EI69" s="56"/>
      <c r="EJ69" s="56"/>
      <c r="EK69" s="56"/>
      <c r="EL69" s="56"/>
      <c r="EM69" s="56"/>
      <c r="EN69" s="56">
        <v>222.726</v>
      </c>
      <c r="EO69" s="56">
        <v>8.9367999999999999</v>
      </c>
      <c r="EP69" s="56">
        <v>141.255</v>
      </c>
      <c r="EQ69" s="56">
        <v>0</v>
      </c>
      <c r="ER69" s="56">
        <v>0</v>
      </c>
      <c r="ES69" s="56">
        <v>0</v>
      </c>
      <c r="ET69" s="56">
        <v>0</v>
      </c>
      <c r="EU69" s="56">
        <v>615.745</v>
      </c>
      <c r="EV69" s="56">
        <v>1007.66</v>
      </c>
      <c r="EW69" s="56">
        <v>2371.31</v>
      </c>
      <c r="EX69" s="56">
        <v>151.51499999999999</v>
      </c>
      <c r="EY69" s="56">
        <v>4519.1400000000003</v>
      </c>
      <c r="EZ69" s="56">
        <v>252.88300000000001</v>
      </c>
      <c r="FA69" s="56">
        <v>0</v>
      </c>
      <c r="FB69" s="56">
        <v>0</v>
      </c>
      <c r="FC69" s="56">
        <v>0</v>
      </c>
      <c r="FD69" s="56">
        <v>129.41399999999999</v>
      </c>
      <c r="FE69" s="56">
        <v>0</v>
      </c>
      <c r="FF69" s="56">
        <v>45.121000000000002</v>
      </c>
      <c r="FG69" s="56">
        <v>0</v>
      </c>
      <c r="FH69" s="56">
        <v>0</v>
      </c>
      <c r="FI69" s="56">
        <v>427.41899999999998</v>
      </c>
      <c r="FJ69" s="56">
        <v>0</v>
      </c>
      <c r="FK69" s="56">
        <v>0</v>
      </c>
      <c r="FL69" s="56">
        <v>0</v>
      </c>
      <c r="FM69" s="56">
        <v>0</v>
      </c>
      <c r="FN69" s="56">
        <v>0</v>
      </c>
      <c r="FO69" s="56">
        <v>0</v>
      </c>
      <c r="FP69" s="56">
        <v>0</v>
      </c>
      <c r="FQ69" s="56">
        <v>0</v>
      </c>
      <c r="FR69" s="56">
        <v>0</v>
      </c>
      <c r="FS69" s="56">
        <v>0</v>
      </c>
      <c r="FT69" s="56">
        <v>18.84</v>
      </c>
      <c r="FU69" s="56">
        <v>0.36</v>
      </c>
      <c r="FV69" s="56">
        <v>1.1499999999999999</v>
      </c>
      <c r="FW69" s="56">
        <v>0</v>
      </c>
      <c r="FX69" s="56">
        <v>7.96</v>
      </c>
      <c r="FY69" s="56">
        <v>0</v>
      </c>
      <c r="FZ69" s="56">
        <v>0</v>
      </c>
      <c r="GA69" s="56">
        <v>5.16</v>
      </c>
      <c r="GB69" s="56">
        <v>11.17</v>
      </c>
      <c r="GC69" s="56">
        <v>19.54</v>
      </c>
      <c r="GD69" s="56">
        <v>1.18</v>
      </c>
      <c r="GE69" s="56">
        <v>65.36</v>
      </c>
      <c r="GF69" s="56">
        <v>0</v>
      </c>
      <c r="GG69" s="56">
        <v>1.4274E-2</v>
      </c>
      <c r="GH69" s="56">
        <v>1.61297E-2</v>
      </c>
      <c r="GI69" s="56">
        <v>0</v>
      </c>
      <c r="GJ69" s="56">
        <v>0</v>
      </c>
      <c r="GK69" s="56">
        <v>0</v>
      </c>
      <c r="GL69" s="56">
        <v>0</v>
      </c>
      <c r="GM69" s="56">
        <v>9.1244199999999998E-2</v>
      </c>
      <c r="GN69" s="56">
        <v>0.139179</v>
      </c>
      <c r="GO69" s="56">
        <v>0.30218800000000001</v>
      </c>
      <c r="GP69" s="56">
        <v>1.3338300000000001E-2</v>
      </c>
      <c r="GQ69" s="56">
        <v>0.576353</v>
      </c>
      <c r="GR69" s="56">
        <v>593.28099999999995</v>
      </c>
      <c r="GS69" s="56">
        <v>193.13499999999999</v>
      </c>
      <c r="GT69" s="56">
        <v>141.255</v>
      </c>
      <c r="GU69" s="56">
        <v>0</v>
      </c>
      <c r="GV69" s="56">
        <v>0</v>
      </c>
      <c r="GW69" s="56">
        <v>2615</v>
      </c>
      <c r="GX69" s="56">
        <v>989.00099999999998</v>
      </c>
      <c r="GY69" s="56">
        <v>3267.2</v>
      </c>
      <c r="GZ69" s="56">
        <v>327.5</v>
      </c>
      <c r="HA69" s="56">
        <v>8126.37</v>
      </c>
      <c r="HB69" s="56">
        <v>493.75299999999999</v>
      </c>
      <c r="HC69" s="56">
        <v>0</v>
      </c>
      <c r="HD69" s="56">
        <v>0</v>
      </c>
      <c r="HE69" s="56">
        <v>0</v>
      </c>
      <c r="HF69" s="56">
        <v>183.536</v>
      </c>
      <c r="HG69" s="56">
        <v>0</v>
      </c>
      <c r="HH69" s="56">
        <v>73.400000000000006</v>
      </c>
      <c r="HI69" s="56">
        <v>0</v>
      </c>
      <c r="HJ69" s="56">
        <v>0</v>
      </c>
      <c r="HK69" s="56">
        <v>750.68799999999999</v>
      </c>
      <c r="HL69" s="56">
        <v>0</v>
      </c>
      <c r="HM69" s="56">
        <v>0</v>
      </c>
      <c r="HN69" s="56">
        <v>0</v>
      </c>
      <c r="HO69" s="56">
        <v>0</v>
      </c>
      <c r="HP69" s="56">
        <v>0</v>
      </c>
      <c r="HQ69" s="56">
        <v>0</v>
      </c>
      <c r="HR69" s="56">
        <v>0</v>
      </c>
      <c r="HS69" s="56">
        <v>0</v>
      </c>
      <c r="HT69" s="56">
        <v>0</v>
      </c>
      <c r="HU69" s="56">
        <v>0</v>
      </c>
      <c r="HV69" s="56">
        <v>37.85</v>
      </c>
      <c r="HW69" s="56">
        <v>7.84</v>
      </c>
      <c r="HX69" s="56">
        <v>1.1499999999999999</v>
      </c>
      <c r="HY69" s="56">
        <v>0</v>
      </c>
      <c r="HZ69" s="56">
        <v>11.29</v>
      </c>
      <c r="IA69" s="56">
        <v>22.19</v>
      </c>
      <c r="IB69" s="56">
        <v>12.57</v>
      </c>
      <c r="IC69" s="56">
        <v>27.1</v>
      </c>
      <c r="ID69" s="56">
        <v>2.41</v>
      </c>
      <c r="IE69" s="56">
        <v>122.4</v>
      </c>
      <c r="IF69" s="56">
        <v>0</v>
      </c>
      <c r="IG69" s="56">
        <v>0.37593900000000002</v>
      </c>
      <c r="IH69" s="56">
        <v>1.61297E-2</v>
      </c>
      <c r="II69" s="56">
        <v>0</v>
      </c>
      <c r="IJ69" s="56">
        <v>0</v>
      </c>
      <c r="IK69" s="56">
        <v>0.41129599999999999</v>
      </c>
      <c r="IL69" s="56">
        <v>0.118258</v>
      </c>
      <c r="IM69" s="56">
        <v>0.43522</v>
      </c>
      <c r="IN69" s="56">
        <v>4.56421E-3</v>
      </c>
      <c r="IO69" s="56">
        <v>1.36141</v>
      </c>
      <c r="IP69" s="56">
        <v>47.3</v>
      </c>
      <c r="IQ69" s="56">
        <v>0</v>
      </c>
      <c r="IR69" s="56">
        <v>49.1</v>
      </c>
      <c r="IS69" s="56">
        <v>0</v>
      </c>
      <c r="IT69" s="56">
        <v>0</v>
      </c>
      <c r="IU69" s="56">
        <v>3.08</v>
      </c>
      <c r="IV69" s="56">
        <v>25.23</v>
      </c>
      <c r="IW69" s="56">
        <v>4.38</v>
      </c>
      <c r="IX69" s="56">
        <v>26.26</v>
      </c>
      <c r="IY69" s="56">
        <v>3.08</v>
      </c>
      <c r="IZ69" s="56">
        <v>25.23</v>
      </c>
      <c r="JA69" s="56">
        <v>13.09</v>
      </c>
      <c r="JB69" s="56">
        <v>45.04</v>
      </c>
      <c r="JC69" s="56">
        <v>1</v>
      </c>
      <c r="JD69" s="56"/>
      <c r="JE69" s="56"/>
      <c r="JF69" s="56"/>
      <c r="JG69" s="56"/>
      <c r="JH69" s="56"/>
      <c r="JI69" s="56"/>
      <c r="JJ69" s="56"/>
      <c r="JK69" s="56"/>
      <c r="JL69" s="56"/>
      <c r="JM69" s="56"/>
      <c r="JN69" s="56"/>
      <c r="JO69" s="56"/>
    </row>
    <row r="70" spans="1:275" x14ac:dyDescent="0.25">
      <c r="A70" s="58">
        <v>43069.352581018517</v>
      </c>
      <c r="B70" s="56" t="s">
        <v>398</v>
      </c>
      <c r="C70" s="56" t="s">
        <v>639</v>
      </c>
      <c r="D70" s="56">
        <v>3</v>
      </c>
      <c r="E70" s="56">
        <v>1</v>
      </c>
      <c r="F70" s="56">
        <v>2700</v>
      </c>
      <c r="G70" s="56" t="s">
        <v>104</v>
      </c>
      <c r="H70" s="56" t="s">
        <v>105</v>
      </c>
      <c r="I70" s="56">
        <v>2</v>
      </c>
      <c r="J70" s="56">
        <v>45.8</v>
      </c>
      <c r="K70" s="56">
        <v>106.348</v>
      </c>
      <c r="L70" s="56">
        <v>0.59416599999999997</v>
      </c>
      <c r="M70" s="56">
        <v>141.255</v>
      </c>
      <c r="N70" s="56">
        <v>0</v>
      </c>
      <c r="O70" s="56">
        <v>0</v>
      </c>
      <c r="P70" s="56">
        <v>0</v>
      </c>
      <c r="Q70" s="56">
        <v>0</v>
      </c>
      <c r="R70" s="56">
        <v>615.745</v>
      </c>
      <c r="S70" s="56">
        <v>1003.93</v>
      </c>
      <c r="T70" s="56">
        <v>2371.31</v>
      </c>
      <c r="U70" s="56">
        <v>151.51499999999999</v>
      </c>
      <c r="V70" s="56">
        <v>4390.7</v>
      </c>
      <c r="W70" s="56">
        <v>120.741</v>
      </c>
      <c r="X70" s="56">
        <v>0</v>
      </c>
      <c r="Y70" s="56">
        <v>0</v>
      </c>
      <c r="Z70" s="56">
        <v>0</v>
      </c>
      <c r="AA70" s="56">
        <v>129.96899999999999</v>
      </c>
      <c r="AB70" s="56">
        <v>0</v>
      </c>
      <c r="AC70" s="56">
        <v>45.121000000000002</v>
      </c>
      <c r="AD70" s="56">
        <v>0</v>
      </c>
      <c r="AE70" s="56">
        <v>0</v>
      </c>
      <c r="AF70" s="56">
        <v>295.83100000000002</v>
      </c>
      <c r="AG70" s="56">
        <v>0</v>
      </c>
      <c r="AH70" s="56">
        <v>0</v>
      </c>
      <c r="AI70" s="56">
        <v>0</v>
      </c>
      <c r="AJ70" s="56">
        <v>0</v>
      </c>
      <c r="AK70" s="56">
        <v>0</v>
      </c>
      <c r="AL70" s="56">
        <v>0</v>
      </c>
      <c r="AM70" s="56">
        <v>0</v>
      </c>
      <c r="AN70" s="56">
        <v>0</v>
      </c>
      <c r="AO70" s="56">
        <v>0</v>
      </c>
      <c r="AP70" s="56">
        <v>0</v>
      </c>
      <c r="AQ70" s="56">
        <v>9.08</v>
      </c>
      <c r="AR70" s="56">
        <v>0</v>
      </c>
      <c r="AS70" s="56">
        <v>1.1499999999999999</v>
      </c>
      <c r="AT70" s="56">
        <v>0</v>
      </c>
      <c r="AU70" s="56">
        <v>7.98</v>
      </c>
      <c r="AV70" s="56">
        <v>0</v>
      </c>
      <c r="AW70" s="56">
        <v>0</v>
      </c>
      <c r="AX70" s="56">
        <v>5.13</v>
      </c>
      <c r="AY70" s="56">
        <v>11.05</v>
      </c>
      <c r="AZ70" s="56">
        <v>19.5</v>
      </c>
      <c r="BA70" s="56">
        <v>1.17</v>
      </c>
      <c r="BB70" s="56">
        <v>55.06</v>
      </c>
      <c r="BC70" s="56">
        <v>18.21</v>
      </c>
      <c r="BD70" s="56">
        <v>0</v>
      </c>
      <c r="BE70" s="59">
        <v>1.2692600000000001E-7</v>
      </c>
      <c r="BF70" s="56">
        <v>1.61297E-2</v>
      </c>
      <c r="BG70" s="56">
        <v>0</v>
      </c>
      <c r="BH70" s="56">
        <v>0</v>
      </c>
      <c r="BI70" s="56">
        <v>0</v>
      </c>
      <c r="BJ70" s="56">
        <v>0</v>
      </c>
      <c r="BK70" s="56">
        <v>9.1244199999999998E-2</v>
      </c>
      <c r="BL70" s="56">
        <v>0.13427600000000001</v>
      </c>
      <c r="BM70" s="56">
        <v>0.30218800000000001</v>
      </c>
      <c r="BN70" s="56">
        <v>1.3338300000000001E-2</v>
      </c>
      <c r="BO70" s="56">
        <v>0.557176</v>
      </c>
      <c r="BP70" s="56">
        <v>1.61298E-2</v>
      </c>
      <c r="BQ70" s="56">
        <v>127.309</v>
      </c>
      <c r="BR70" s="56">
        <v>1.9234599999999999</v>
      </c>
      <c r="BS70" s="56">
        <v>141.255</v>
      </c>
      <c r="BT70" s="56">
        <v>0</v>
      </c>
      <c r="BU70" s="56">
        <v>0</v>
      </c>
      <c r="BV70" s="56">
        <v>615.745</v>
      </c>
      <c r="BW70" s="56">
        <v>1009.47</v>
      </c>
      <c r="BX70" s="56">
        <v>2371.31</v>
      </c>
      <c r="BY70" s="56">
        <v>151.51499999999999</v>
      </c>
      <c r="BZ70" s="56">
        <v>4418.5200000000004</v>
      </c>
      <c r="CA70" s="56">
        <v>144.54</v>
      </c>
      <c r="CB70" s="56">
        <v>0</v>
      </c>
      <c r="CC70" s="56">
        <v>0</v>
      </c>
      <c r="CD70" s="56">
        <v>0</v>
      </c>
      <c r="CE70" s="56">
        <v>129.96899999999999</v>
      </c>
      <c r="CF70" s="56">
        <v>0</v>
      </c>
      <c r="CG70" s="56">
        <v>45.121000000000002</v>
      </c>
      <c r="CH70" s="56">
        <v>0</v>
      </c>
      <c r="CI70" s="56">
        <v>0</v>
      </c>
      <c r="CJ70" s="56">
        <v>319.62900000000002</v>
      </c>
      <c r="CK70" s="56">
        <v>0</v>
      </c>
      <c r="CL70" s="56">
        <v>0</v>
      </c>
      <c r="CM70" s="56">
        <v>0</v>
      </c>
      <c r="CN70" s="56">
        <v>0</v>
      </c>
      <c r="CO70" s="56">
        <v>0</v>
      </c>
      <c r="CP70" s="56">
        <v>0</v>
      </c>
      <c r="CQ70" s="56">
        <v>0</v>
      </c>
      <c r="CR70" s="56">
        <v>0</v>
      </c>
      <c r="CS70" s="56">
        <v>0</v>
      </c>
      <c r="CT70" s="56">
        <v>0</v>
      </c>
      <c r="CU70" s="56">
        <v>10.98</v>
      </c>
      <c r="CV70" s="56">
        <v>0.1</v>
      </c>
      <c r="CW70" s="56">
        <v>1.1499999999999999</v>
      </c>
      <c r="CX70" s="56">
        <v>0</v>
      </c>
      <c r="CY70" s="56">
        <v>7.98</v>
      </c>
      <c r="CZ70" s="56">
        <v>5.13</v>
      </c>
      <c r="DA70" s="56">
        <v>11.11</v>
      </c>
      <c r="DB70" s="56">
        <v>19.5</v>
      </c>
      <c r="DC70" s="56">
        <v>1.17</v>
      </c>
      <c r="DD70" s="56">
        <v>57.12</v>
      </c>
      <c r="DE70" s="56">
        <v>20.21</v>
      </c>
      <c r="DF70" s="56">
        <v>0</v>
      </c>
      <c r="DG70" s="56">
        <v>8.8644799999999992E-3</v>
      </c>
      <c r="DH70" s="56">
        <v>1.61297E-2</v>
      </c>
      <c r="DI70" s="56">
        <v>0</v>
      </c>
      <c r="DJ70" s="56">
        <v>0</v>
      </c>
      <c r="DK70" s="56">
        <v>9.1244199999999998E-2</v>
      </c>
      <c r="DL70" s="56">
        <v>0.13575999999999999</v>
      </c>
      <c r="DM70" s="56">
        <v>0.30218800000000001</v>
      </c>
      <c r="DN70" s="56">
        <v>1.3338300000000001E-2</v>
      </c>
      <c r="DO70" s="56">
        <v>0.56752400000000003</v>
      </c>
      <c r="DP70" s="56">
        <v>2.4994200000000001E-2</v>
      </c>
      <c r="DQ70" s="56" t="s">
        <v>925</v>
      </c>
      <c r="DR70" s="56" t="s">
        <v>875</v>
      </c>
      <c r="DS70" s="56" t="s">
        <v>22</v>
      </c>
      <c r="DT70" s="56">
        <v>1.03482E-2</v>
      </c>
      <c r="DU70" s="56">
        <v>8.8643599999999999E-3</v>
      </c>
      <c r="DV70" s="56">
        <v>3.6064400000000001</v>
      </c>
      <c r="DW70" s="56">
        <v>9.8960899999999992</v>
      </c>
      <c r="DX70" s="56"/>
      <c r="DY70" s="56"/>
      <c r="DZ70" s="56"/>
      <c r="EA70" s="56"/>
      <c r="EB70" s="56"/>
      <c r="EC70" s="56"/>
      <c r="ED70" s="56"/>
      <c r="EE70" s="56"/>
      <c r="EF70" s="56"/>
      <c r="EG70" s="56"/>
      <c r="EH70" s="56"/>
      <c r="EI70" s="56"/>
      <c r="EJ70" s="56"/>
      <c r="EK70" s="56"/>
      <c r="EL70" s="56"/>
      <c r="EM70" s="56"/>
      <c r="EN70" s="56">
        <v>106.348</v>
      </c>
      <c r="EO70" s="56">
        <v>0.59416599999999997</v>
      </c>
      <c r="EP70" s="56">
        <v>141.255</v>
      </c>
      <c r="EQ70" s="56">
        <v>0</v>
      </c>
      <c r="ER70" s="56">
        <v>0</v>
      </c>
      <c r="ES70" s="56">
        <v>0</v>
      </c>
      <c r="ET70" s="56">
        <v>0</v>
      </c>
      <c r="EU70" s="56">
        <v>615.745</v>
      </c>
      <c r="EV70" s="56">
        <v>1003.93</v>
      </c>
      <c r="EW70" s="56">
        <v>2371.31</v>
      </c>
      <c r="EX70" s="56">
        <v>151.51499999999999</v>
      </c>
      <c r="EY70" s="56">
        <v>4390.7</v>
      </c>
      <c r="EZ70" s="56">
        <v>120.741</v>
      </c>
      <c r="FA70" s="56">
        <v>0</v>
      </c>
      <c r="FB70" s="56">
        <v>0</v>
      </c>
      <c r="FC70" s="56">
        <v>0</v>
      </c>
      <c r="FD70" s="56">
        <v>129.96899999999999</v>
      </c>
      <c r="FE70" s="56">
        <v>0</v>
      </c>
      <c r="FF70" s="56">
        <v>45.121000000000002</v>
      </c>
      <c r="FG70" s="56">
        <v>0</v>
      </c>
      <c r="FH70" s="56">
        <v>0</v>
      </c>
      <c r="FI70" s="56">
        <v>295.83100000000002</v>
      </c>
      <c r="FJ70" s="56">
        <v>0</v>
      </c>
      <c r="FK70" s="56">
        <v>0</v>
      </c>
      <c r="FL70" s="56">
        <v>0</v>
      </c>
      <c r="FM70" s="56">
        <v>0</v>
      </c>
      <c r="FN70" s="56">
        <v>0</v>
      </c>
      <c r="FO70" s="56">
        <v>0</v>
      </c>
      <c r="FP70" s="56">
        <v>0</v>
      </c>
      <c r="FQ70" s="56">
        <v>0</v>
      </c>
      <c r="FR70" s="56">
        <v>0</v>
      </c>
      <c r="FS70" s="56">
        <v>0</v>
      </c>
      <c r="FT70" s="56">
        <v>9.08</v>
      </c>
      <c r="FU70" s="56">
        <v>0</v>
      </c>
      <c r="FV70" s="56">
        <v>1.1499999999999999</v>
      </c>
      <c r="FW70" s="56">
        <v>0</v>
      </c>
      <c r="FX70" s="56">
        <v>7.98</v>
      </c>
      <c r="FY70" s="56">
        <v>0</v>
      </c>
      <c r="FZ70" s="56">
        <v>0</v>
      </c>
      <c r="GA70" s="56">
        <v>5.13</v>
      </c>
      <c r="GB70" s="56">
        <v>11.05</v>
      </c>
      <c r="GC70" s="56">
        <v>19.5</v>
      </c>
      <c r="GD70" s="56">
        <v>1.17</v>
      </c>
      <c r="GE70" s="56">
        <v>55.06</v>
      </c>
      <c r="GF70" s="56">
        <v>0</v>
      </c>
      <c r="GG70" s="59">
        <v>1.2692600000000001E-7</v>
      </c>
      <c r="GH70" s="56">
        <v>1.61297E-2</v>
      </c>
      <c r="GI70" s="56">
        <v>0</v>
      </c>
      <c r="GJ70" s="56">
        <v>0</v>
      </c>
      <c r="GK70" s="56">
        <v>0</v>
      </c>
      <c r="GL70" s="56">
        <v>0</v>
      </c>
      <c r="GM70" s="56">
        <v>9.1244199999999998E-2</v>
      </c>
      <c r="GN70" s="56">
        <v>0.13427600000000001</v>
      </c>
      <c r="GO70" s="56">
        <v>0.30218800000000001</v>
      </c>
      <c r="GP70" s="56">
        <v>1.3338300000000001E-2</v>
      </c>
      <c r="GQ70" s="56">
        <v>0.557176</v>
      </c>
      <c r="GR70" s="56">
        <v>491.92200000000003</v>
      </c>
      <c r="GS70" s="56">
        <v>0</v>
      </c>
      <c r="GT70" s="56">
        <v>141.255</v>
      </c>
      <c r="GU70" s="56">
        <v>0</v>
      </c>
      <c r="GV70" s="56">
        <v>0</v>
      </c>
      <c r="GW70" s="56">
        <v>2615</v>
      </c>
      <c r="GX70" s="56">
        <v>989.00099999999998</v>
      </c>
      <c r="GY70" s="56">
        <v>3267.2</v>
      </c>
      <c r="GZ70" s="56">
        <v>327.5</v>
      </c>
      <c r="HA70" s="56">
        <v>7831.88</v>
      </c>
      <c r="HB70" s="56">
        <v>409.375</v>
      </c>
      <c r="HC70" s="56">
        <v>0</v>
      </c>
      <c r="HD70" s="56">
        <v>0</v>
      </c>
      <c r="HE70" s="56">
        <v>0</v>
      </c>
      <c r="HF70" s="56">
        <v>184.16300000000001</v>
      </c>
      <c r="HG70" s="56">
        <v>0</v>
      </c>
      <c r="HH70" s="56">
        <v>73.400000000000006</v>
      </c>
      <c r="HI70" s="56">
        <v>0</v>
      </c>
      <c r="HJ70" s="56">
        <v>0</v>
      </c>
      <c r="HK70" s="56">
        <v>666.93799999999999</v>
      </c>
      <c r="HL70" s="56">
        <v>0</v>
      </c>
      <c r="HM70" s="56">
        <v>0</v>
      </c>
      <c r="HN70" s="56">
        <v>0</v>
      </c>
      <c r="HO70" s="56">
        <v>0</v>
      </c>
      <c r="HP70" s="56">
        <v>0</v>
      </c>
      <c r="HQ70" s="56">
        <v>0</v>
      </c>
      <c r="HR70" s="56">
        <v>0</v>
      </c>
      <c r="HS70" s="56">
        <v>0</v>
      </c>
      <c r="HT70" s="56">
        <v>0</v>
      </c>
      <c r="HU70" s="56">
        <v>0</v>
      </c>
      <c r="HV70" s="56">
        <v>31.31</v>
      </c>
      <c r="HW70" s="56">
        <v>0</v>
      </c>
      <c r="HX70" s="56">
        <v>1.1499999999999999</v>
      </c>
      <c r="HY70" s="56">
        <v>0</v>
      </c>
      <c r="HZ70" s="56">
        <v>11.3</v>
      </c>
      <c r="IA70" s="56">
        <v>22</v>
      </c>
      <c r="IB70" s="56">
        <v>12.56</v>
      </c>
      <c r="IC70" s="56">
        <v>27</v>
      </c>
      <c r="ID70" s="56">
        <v>2.38</v>
      </c>
      <c r="IE70" s="56">
        <v>107.7</v>
      </c>
      <c r="IF70" s="56">
        <v>0</v>
      </c>
      <c r="IG70" s="56">
        <v>0</v>
      </c>
      <c r="IH70" s="56">
        <v>1.61297E-2</v>
      </c>
      <c r="II70" s="56">
        <v>0</v>
      </c>
      <c r="IJ70" s="56">
        <v>0</v>
      </c>
      <c r="IK70" s="56">
        <v>0.41129599999999999</v>
      </c>
      <c r="IL70" s="56">
        <v>0.118258</v>
      </c>
      <c r="IM70" s="56">
        <v>0.43522</v>
      </c>
      <c r="IN70" s="56">
        <v>4.56421E-3</v>
      </c>
      <c r="IO70" s="56">
        <v>0.98546800000000001</v>
      </c>
      <c r="IP70" s="56">
        <v>45.8</v>
      </c>
      <c r="IQ70" s="56">
        <v>0</v>
      </c>
      <c r="IR70" s="56">
        <v>47.5</v>
      </c>
      <c r="IS70" s="56">
        <v>0</v>
      </c>
      <c r="IT70" s="56">
        <v>0</v>
      </c>
      <c r="IU70" s="56">
        <v>1.9</v>
      </c>
      <c r="IV70" s="56">
        <v>16.309999999999999</v>
      </c>
      <c r="IW70" s="56">
        <v>2.16</v>
      </c>
      <c r="IX70" s="56">
        <v>18.05</v>
      </c>
      <c r="IY70" s="56">
        <v>1.9</v>
      </c>
      <c r="IZ70" s="56">
        <v>16.309999999999999</v>
      </c>
      <c r="JA70" s="56">
        <v>4.54</v>
      </c>
      <c r="JB70" s="56">
        <v>39.22</v>
      </c>
      <c r="JC70" s="56">
        <v>1</v>
      </c>
      <c r="JD70" s="56"/>
      <c r="JE70" s="56"/>
      <c r="JF70" s="56"/>
      <c r="JG70" s="56"/>
      <c r="JH70" s="56"/>
      <c r="JI70" s="56"/>
      <c r="JJ70" s="56"/>
      <c r="JK70" s="56"/>
      <c r="JL70" s="56"/>
      <c r="JM70" s="56"/>
      <c r="JN70" s="56"/>
      <c r="JO70" s="56"/>
    </row>
    <row r="71" spans="1:275" x14ac:dyDescent="0.25">
      <c r="A71" s="58">
        <v>43069.352349537039</v>
      </c>
      <c r="B71" s="56" t="s">
        <v>399</v>
      </c>
      <c r="C71" s="56" t="s">
        <v>640</v>
      </c>
      <c r="D71" s="56">
        <v>4</v>
      </c>
      <c r="E71" s="56">
        <v>1</v>
      </c>
      <c r="F71" s="56">
        <v>2700</v>
      </c>
      <c r="G71" s="56" t="s">
        <v>104</v>
      </c>
      <c r="H71" s="56" t="s">
        <v>105</v>
      </c>
      <c r="I71" s="56">
        <v>2.27</v>
      </c>
      <c r="J71" s="56">
        <v>45.9</v>
      </c>
      <c r="K71" s="56">
        <v>155.99199999999999</v>
      </c>
      <c r="L71" s="56">
        <v>49.295299999999997</v>
      </c>
      <c r="M71" s="56">
        <v>141.255</v>
      </c>
      <c r="N71" s="56">
        <v>0</v>
      </c>
      <c r="O71" s="56">
        <v>0</v>
      </c>
      <c r="P71" s="56">
        <v>0</v>
      </c>
      <c r="Q71" s="56">
        <v>0</v>
      </c>
      <c r="R71" s="56">
        <v>615.745</v>
      </c>
      <c r="S71" s="56">
        <v>1022.58</v>
      </c>
      <c r="T71" s="56">
        <v>2371.31</v>
      </c>
      <c r="U71" s="56">
        <v>151.51499999999999</v>
      </c>
      <c r="V71" s="56">
        <v>4507.6899999999996</v>
      </c>
      <c r="W71" s="56">
        <v>177.114</v>
      </c>
      <c r="X71" s="56">
        <v>0</v>
      </c>
      <c r="Y71" s="56">
        <v>0</v>
      </c>
      <c r="Z71" s="56">
        <v>0</v>
      </c>
      <c r="AA71" s="56">
        <v>123.75</v>
      </c>
      <c r="AB71" s="56">
        <v>0</v>
      </c>
      <c r="AC71" s="56">
        <v>45.121000000000002</v>
      </c>
      <c r="AD71" s="56">
        <v>0</v>
      </c>
      <c r="AE71" s="56">
        <v>0</v>
      </c>
      <c r="AF71" s="56">
        <v>345.98599999999999</v>
      </c>
      <c r="AG71" s="56">
        <v>0</v>
      </c>
      <c r="AH71" s="56">
        <v>0</v>
      </c>
      <c r="AI71" s="56">
        <v>0</v>
      </c>
      <c r="AJ71" s="56">
        <v>0</v>
      </c>
      <c r="AK71" s="56">
        <v>0</v>
      </c>
      <c r="AL71" s="56">
        <v>0</v>
      </c>
      <c r="AM71" s="56">
        <v>0</v>
      </c>
      <c r="AN71" s="56">
        <v>0</v>
      </c>
      <c r="AO71" s="56">
        <v>0</v>
      </c>
      <c r="AP71" s="56">
        <v>0</v>
      </c>
      <c r="AQ71" s="56">
        <v>13.24</v>
      </c>
      <c r="AR71" s="56">
        <v>1.88</v>
      </c>
      <c r="AS71" s="56">
        <v>1.1499999999999999</v>
      </c>
      <c r="AT71" s="56">
        <v>0</v>
      </c>
      <c r="AU71" s="56">
        <v>7.62</v>
      </c>
      <c r="AV71" s="56">
        <v>0</v>
      </c>
      <c r="AW71" s="56">
        <v>0</v>
      </c>
      <c r="AX71" s="56">
        <v>5.17</v>
      </c>
      <c r="AY71" s="56">
        <v>11.32</v>
      </c>
      <c r="AZ71" s="56">
        <v>19.55</v>
      </c>
      <c r="BA71" s="56">
        <v>1.18</v>
      </c>
      <c r="BB71" s="56">
        <v>61.11</v>
      </c>
      <c r="BC71" s="56">
        <v>23.89</v>
      </c>
      <c r="BD71" s="56">
        <v>0</v>
      </c>
      <c r="BE71" s="56">
        <v>0.23166600000000001</v>
      </c>
      <c r="BF71" s="56">
        <v>1.61297E-2</v>
      </c>
      <c r="BG71" s="56">
        <v>0</v>
      </c>
      <c r="BH71" s="56">
        <v>0</v>
      </c>
      <c r="BI71" s="56">
        <v>0</v>
      </c>
      <c r="BJ71" s="56">
        <v>0</v>
      </c>
      <c r="BK71" s="56">
        <v>9.1244199999999998E-2</v>
      </c>
      <c r="BL71" s="56">
        <v>0.14316400000000001</v>
      </c>
      <c r="BM71" s="56">
        <v>0.30218800000000001</v>
      </c>
      <c r="BN71" s="56">
        <v>1.3338300000000001E-2</v>
      </c>
      <c r="BO71" s="56">
        <v>0.79773000000000005</v>
      </c>
      <c r="BP71" s="56">
        <v>0.24779499999999999</v>
      </c>
      <c r="BQ71" s="56">
        <v>169.87</v>
      </c>
      <c r="BR71" s="56">
        <v>71.321700000000007</v>
      </c>
      <c r="BS71" s="56">
        <v>141.255</v>
      </c>
      <c r="BT71" s="56">
        <v>0</v>
      </c>
      <c r="BU71" s="56">
        <v>0</v>
      </c>
      <c r="BV71" s="56">
        <v>615.745</v>
      </c>
      <c r="BW71" s="56">
        <v>1030.26</v>
      </c>
      <c r="BX71" s="56">
        <v>2371.31</v>
      </c>
      <c r="BY71" s="56">
        <v>151.51499999999999</v>
      </c>
      <c r="BZ71" s="56">
        <v>4551.2700000000004</v>
      </c>
      <c r="CA71" s="56">
        <v>192.87200000000001</v>
      </c>
      <c r="CB71" s="56">
        <v>0</v>
      </c>
      <c r="CC71" s="56">
        <v>0</v>
      </c>
      <c r="CD71" s="56">
        <v>0</v>
      </c>
      <c r="CE71" s="56">
        <v>123.75</v>
      </c>
      <c r="CF71" s="56">
        <v>0</v>
      </c>
      <c r="CG71" s="56">
        <v>45.121000000000002</v>
      </c>
      <c r="CH71" s="56">
        <v>0</v>
      </c>
      <c r="CI71" s="56">
        <v>0</v>
      </c>
      <c r="CJ71" s="56">
        <v>361.74299999999999</v>
      </c>
      <c r="CK71" s="56">
        <v>0</v>
      </c>
      <c r="CL71" s="56">
        <v>0</v>
      </c>
      <c r="CM71" s="56">
        <v>0</v>
      </c>
      <c r="CN71" s="56">
        <v>0</v>
      </c>
      <c r="CO71" s="56">
        <v>0</v>
      </c>
      <c r="CP71" s="56">
        <v>0</v>
      </c>
      <c r="CQ71" s="56">
        <v>0</v>
      </c>
      <c r="CR71" s="56">
        <v>0</v>
      </c>
      <c r="CS71" s="56">
        <v>0</v>
      </c>
      <c r="CT71" s="56">
        <v>0</v>
      </c>
      <c r="CU71" s="56">
        <v>14.5</v>
      </c>
      <c r="CV71" s="56">
        <v>2.89</v>
      </c>
      <c r="CW71" s="56">
        <v>1.1499999999999999</v>
      </c>
      <c r="CX71" s="56">
        <v>0</v>
      </c>
      <c r="CY71" s="56">
        <v>7.62</v>
      </c>
      <c r="CZ71" s="56">
        <v>5.17</v>
      </c>
      <c r="DA71" s="56">
        <v>11.39</v>
      </c>
      <c r="DB71" s="56">
        <v>19.55</v>
      </c>
      <c r="DC71" s="56">
        <v>1.18</v>
      </c>
      <c r="DD71" s="56">
        <v>63.45</v>
      </c>
      <c r="DE71" s="56">
        <v>26.16</v>
      </c>
      <c r="DF71" s="56">
        <v>0</v>
      </c>
      <c r="DG71" s="56">
        <v>0.34003800000000001</v>
      </c>
      <c r="DH71" s="56">
        <v>1.61297E-2</v>
      </c>
      <c r="DI71" s="56">
        <v>0</v>
      </c>
      <c r="DJ71" s="56">
        <v>0</v>
      </c>
      <c r="DK71" s="56">
        <v>9.1244199999999998E-2</v>
      </c>
      <c r="DL71" s="56">
        <v>0.1447</v>
      </c>
      <c r="DM71" s="56">
        <v>0.30218800000000001</v>
      </c>
      <c r="DN71" s="56">
        <v>1.3338300000000001E-2</v>
      </c>
      <c r="DO71" s="56">
        <v>0.90763700000000003</v>
      </c>
      <c r="DP71" s="56">
        <v>0.35616700000000001</v>
      </c>
      <c r="DQ71" s="56" t="s">
        <v>925</v>
      </c>
      <c r="DR71" s="56" t="s">
        <v>875</v>
      </c>
      <c r="DS71" s="56" t="s">
        <v>22</v>
      </c>
      <c r="DT71" s="56">
        <v>0.109907</v>
      </c>
      <c r="DU71" s="56">
        <v>0.108372</v>
      </c>
      <c r="DV71" s="56">
        <v>3.6879400000000002</v>
      </c>
      <c r="DW71" s="56">
        <v>8.6773699999999998</v>
      </c>
      <c r="DX71" s="56"/>
      <c r="DY71" s="56"/>
      <c r="DZ71" s="56"/>
      <c r="EA71" s="56"/>
      <c r="EB71" s="56"/>
      <c r="EC71" s="56"/>
      <c r="ED71" s="56"/>
      <c r="EE71" s="56"/>
      <c r="EF71" s="56"/>
      <c r="EG71" s="56"/>
      <c r="EH71" s="56"/>
      <c r="EI71" s="56"/>
      <c r="EJ71" s="56"/>
      <c r="EK71" s="56"/>
      <c r="EL71" s="56"/>
      <c r="EM71" s="56"/>
      <c r="EN71" s="56">
        <v>155.99199999999999</v>
      </c>
      <c r="EO71" s="56">
        <v>49.295299999999997</v>
      </c>
      <c r="EP71" s="56">
        <v>141.255</v>
      </c>
      <c r="EQ71" s="56">
        <v>0</v>
      </c>
      <c r="ER71" s="56">
        <v>0</v>
      </c>
      <c r="ES71" s="56">
        <v>0</v>
      </c>
      <c r="ET71" s="56">
        <v>0</v>
      </c>
      <c r="EU71" s="56">
        <v>615.745</v>
      </c>
      <c r="EV71" s="56">
        <v>1022.58</v>
      </c>
      <c r="EW71" s="56">
        <v>2371.31</v>
      </c>
      <c r="EX71" s="56">
        <v>151.51499999999999</v>
      </c>
      <c r="EY71" s="56">
        <v>4507.6899999999996</v>
      </c>
      <c r="EZ71" s="56">
        <v>177.114</v>
      </c>
      <c r="FA71" s="56">
        <v>0</v>
      </c>
      <c r="FB71" s="56">
        <v>0</v>
      </c>
      <c r="FC71" s="56">
        <v>0</v>
      </c>
      <c r="FD71" s="56">
        <v>123.75</v>
      </c>
      <c r="FE71" s="56">
        <v>0</v>
      </c>
      <c r="FF71" s="56">
        <v>45.121000000000002</v>
      </c>
      <c r="FG71" s="56">
        <v>0</v>
      </c>
      <c r="FH71" s="56">
        <v>0</v>
      </c>
      <c r="FI71" s="56">
        <v>345.98599999999999</v>
      </c>
      <c r="FJ71" s="56">
        <v>0</v>
      </c>
      <c r="FK71" s="56">
        <v>0</v>
      </c>
      <c r="FL71" s="56">
        <v>0</v>
      </c>
      <c r="FM71" s="56">
        <v>0</v>
      </c>
      <c r="FN71" s="56">
        <v>0</v>
      </c>
      <c r="FO71" s="56">
        <v>0</v>
      </c>
      <c r="FP71" s="56">
        <v>0</v>
      </c>
      <c r="FQ71" s="56">
        <v>0</v>
      </c>
      <c r="FR71" s="56">
        <v>0</v>
      </c>
      <c r="FS71" s="56">
        <v>0</v>
      </c>
      <c r="FT71" s="56">
        <v>13.24</v>
      </c>
      <c r="FU71" s="56">
        <v>1.88</v>
      </c>
      <c r="FV71" s="56">
        <v>1.1499999999999999</v>
      </c>
      <c r="FW71" s="56">
        <v>0</v>
      </c>
      <c r="FX71" s="56">
        <v>7.62</v>
      </c>
      <c r="FY71" s="56">
        <v>0</v>
      </c>
      <c r="FZ71" s="56">
        <v>0</v>
      </c>
      <c r="GA71" s="56">
        <v>5.17</v>
      </c>
      <c r="GB71" s="56">
        <v>11.32</v>
      </c>
      <c r="GC71" s="56">
        <v>19.55</v>
      </c>
      <c r="GD71" s="56">
        <v>1.18</v>
      </c>
      <c r="GE71" s="56">
        <v>61.11</v>
      </c>
      <c r="GF71" s="56">
        <v>0</v>
      </c>
      <c r="GG71" s="56">
        <v>0.23166600000000001</v>
      </c>
      <c r="GH71" s="56">
        <v>1.61297E-2</v>
      </c>
      <c r="GI71" s="56">
        <v>0</v>
      </c>
      <c r="GJ71" s="56">
        <v>0</v>
      </c>
      <c r="GK71" s="56">
        <v>0</v>
      </c>
      <c r="GL71" s="56">
        <v>0</v>
      </c>
      <c r="GM71" s="56">
        <v>9.1244199999999998E-2</v>
      </c>
      <c r="GN71" s="56">
        <v>0.14316400000000001</v>
      </c>
      <c r="GO71" s="56">
        <v>0.30218800000000001</v>
      </c>
      <c r="GP71" s="56">
        <v>1.3338300000000001E-2</v>
      </c>
      <c r="GQ71" s="56">
        <v>0.79773000000000005</v>
      </c>
      <c r="GR71" s="56">
        <v>464.55</v>
      </c>
      <c r="GS71" s="56">
        <v>327.92700000000002</v>
      </c>
      <c r="GT71" s="56">
        <v>141.255</v>
      </c>
      <c r="GU71" s="56">
        <v>0</v>
      </c>
      <c r="GV71" s="56">
        <v>0</v>
      </c>
      <c r="GW71" s="56">
        <v>2615</v>
      </c>
      <c r="GX71" s="56">
        <v>989.00099999999998</v>
      </c>
      <c r="GY71" s="56">
        <v>3267.2</v>
      </c>
      <c r="GZ71" s="56">
        <v>327.5</v>
      </c>
      <c r="HA71" s="56">
        <v>8132.43</v>
      </c>
      <c r="HB71" s="56">
        <v>386.62</v>
      </c>
      <c r="HC71" s="56">
        <v>0</v>
      </c>
      <c r="HD71" s="56">
        <v>0</v>
      </c>
      <c r="HE71" s="56">
        <v>0</v>
      </c>
      <c r="HF71" s="56">
        <v>178.17599999999999</v>
      </c>
      <c r="HG71" s="56">
        <v>0</v>
      </c>
      <c r="HH71" s="56">
        <v>73.400000000000006</v>
      </c>
      <c r="HI71" s="56">
        <v>0</v>
      </c>
      <c r="HJ71" s="56">
        <v>0</v>
      </c>
      <c r="HK71" s="56">
        <v>638.19500000000005</v>
      </c>
      <c r="HL71" s="56">
        <v>0</v>
      </c>
      <c r="HM71" s="56">
        <v>0</v>
      </c>
      <c r="HN71" s="56">
        <v>0</v>
      </c>
      <c r="HO71" s="56">
        <v>0</v>
      </c>
      <c r="HP71" s="56">
        <v>0</v>
      </c>
      <c r="HQ71" s="56">
        <v>0</v>
      </c>
      <c r="HR71" s="56">
        <v>0</v>
      </c>
      <c r="HS71" s="56">
        <v>0</v>
      </c>
      <c r="HT71" s="56">
        <v>0</v>
      </c>
      <c r="HU71" s="56">
        <v>0</v>
      </c>
      <c r="HV71" s="56">
        <v>29.81</v>
      </c>
      <c r="HW71" s="56">
        <v>12.25</v>
      </c>
      <c r="HX71" s="56">
        <v>1.1499999999999999</v>
      </c>
      <c r="HY71" s="56">
        <v>0</v>
      </c>
      <c r="HZ71" s="56">
        <v>10.97</v>
      </c>
      <c r="IA71" s="56">
        <v>22.23</v>
      </c>
      <c r="IB71" s="56">
        <v>12.57</v>
      </c>
      <c r="IC71" s="56">
        <v>27.12</v>
      </c>
      <c r="ID71" s="56">
        <v>2.4</v>
      </c>
      <c r="IE71" s="56">
        <v>118.5</v>
      </c>
      <c r="IF71" s="56">
        <v>0</v>
      </c>
      <c r="IG71" s="56">
        <v>1.18876</v>
      </c>
      <c r="IH71" s="56">
        <v>1.61297E-2</v>
      </c>
      <c r="II71" s="56">
        <v>0</v>
      </c>
      <c r="IJ71" s="56">
        <v>0</v>
      </c>
      <c r="IK71" s="56">
        <v>0.41129599999999999</v>
      </c>
      <c r="IL71" s="56">
        <v>0.118258</v>
      </c>
      <c r="IM71" s="56">
        <v>0.43522</v>
      </c>
      <c r="IN71" s="56">
        <v>4.56421E-3</v>
      </c>
      <c r="IO71" s="56">
        <v>2.1742300000000001</v>
      </c>
      <c r="IP71" s="56">
        <v>45.9</v>
      </c>
      <c r="IQ71" s="56">
        <v>0</v>
      </c>
      <c r="IR71" s="56">
        <v>47.6</v>
      </c>
      <c r="IS71" s="56">
        <v>0</v>
      </c>
      <c r="IT71" s="56">
        <v>0</v>
      </c>
      <c r="IU71" s="56">
        <v>4.13</v>
      </c>
      <c r="IV71" s="56">
        <v>19.760000000000002</v>
      </c>
      <c r="IW71" s="56">
        <v>5.24</v>
      </c>
      <c r="IX71" s="56">
        <v>20.92</v>
      </c>
      <c r="IY71" s="56">
        <v>4.13</v>
      </c>
      <c r="IZ71" s="56">
        <v>19.760000000000002</v>
      </c>
      <c r="JA71" s="56">
        <v>16.600000000000001</v>
      </c>
      <c r="JB71" s="56">
        <v>37.58</v>
      </c>
      <c r="JC71" s="56">
        <v>1</v>
      </c>
      <c r="JD71" s="56"/>
      <c r="JE71" s="56"/>
      <c r="JF71" s="56"/>
      <c r="JG71" s="56"/>
      <c r="JH71" s="56"/>
      <c r="JI71" s="56"/>
      <c r="JJ71" s="56"/>
      <c r="JK71" s="56"/>
      <c r="JL71" s="56"/>
      <c r="JM71" s="56"/>
      <c r="JN71" s="56"/>
      <c r="JO71" s="56"/>
    </row>
    <row r="72" spans="1:275" x14ac:dyDescent="0.25">
      <c r="A72" s="58">
        <v>43069.352349537039</v>
      </c>
      <c r="B72" s="56" t="s">
        <v>400</v>
      </c>
      <c r="C72" s="56" t="s">
        <v>641</v>
      </c>
      <c r="D72" s="56">
        <v>5</v>
      </c>
      <c r="E72" s="56">
        <v>1</v>
      </c>
      <c r="F72" s="56">
        <v>2700</v>
      </c>
      <c r="G72" s="56" t="s">
        <v>104</v>
      </c>
      <c r="H72" s="56" t="s">
        <v>105</v>
      </c>
      <c r="I72" s="56">
        <v>1.99</v>
      </c>
      <c r="J72" s="56">
        <v>42.5</v>
      </c>
      <c r="K72" s="56">
        <v>78.543300000000002</v>
      </c>
      <c r="L72" s="56">
        <v>0.83351200000000003</v>
      </c>
      <c r="M72" s="56">
        <v>141.255</v>
      </c>
      <c r="N72" s="56">
        <v>0</v>
      </c>
      <c r="O72" s="56">
        <v>0</v>
      </c>
      <c r="P72" s="56">
        <v>0</v>
      </c>
      <c r="Q72" s="56">
        <v>0</v>
      </c>
      <c r="R72" s="56">
        <v>615.745</v>
      </c>
      <c r="S72" s="56">
        <v>1003.13</v>
      </c>
      <c r="T72" s="56">
        <v>2371.31</v>
      </c>
      <c r="U72" s="56">
        <v>151.51499999999999</v>
      </c>
      <c r="V72" s="56">
        <v>4362.33</v>
      </c>
      <c r="W72" s="56">
        <v>89.183599999999998</v>
      </c>
      <c r="X72" s="56">
        <v>0</v>
      </c>
      <c r="Y72" s="56">
        <v>0</v>
      </c>
      <c r="Z72" s="56">
        <v>0</v>
      </c>
      <c r="AA72" s="56">
        <v>133.09200000000001</v>
      </c>
      <c r="AB72" s="56">
        <v>0</v>
      </c>
      <c r="AC72" s="56">
        <v>45.121000000000002</v>
      </c>
      <c r="AD72" s="56">
        <v>0</v>
      </c>
      <c r="AE72" s="56">
        <v>0</v>
      </c>
      <c r="AF72" s="56">
        <v>267.39600000000002</v>
      </c>
      <c r="AG72" s="56">
        <v>0</v>
      </c>
      <c r="AH72" s="56">
        <v>0</v>
      </c>
      <c r="AI72" s="56">
        <v>0</v>
      </c>
      <c r="AJ72" s="56">
        <v>0</v>
      </c>
      <c r="AK72" s="56">
        <v>0</v>
      </c>
      <c r="AL72" s="56">
        <v>0</v>
      </c>
      <c r="AM72" s="56">
        <v>0</v>
      </c>
      <c r="AN72" s="56">
        <v>0</v>
      </c>
      <c r="AO72" s="56">
        <v>0</v>
      </c>
      <c r="AP72" s="56">
        <v>0</v>
      </c>
      <c r="AQ72" s="56">
        <v>6.47</v>
      </c>
      <c r="AR72" s="56">
        <v>0.02</v>
      </c>
      <c r="AS72" s="56">
        <v>1.1499999999999999</v>
      </c>
      <c r="AT72" s="56">
        <v>0</v>
      </c>
      <c r="AU72" s="56">
        <v>8.16</v>
      </c>
      <c r="AV72" s="56">
        <v>0</v>
      </c>
      <c r="AW72" s="56">
        <v>0</v>
      </c>
      <c r="AX72" s="56">
        <v>5.08</v>
      </c>
      <c r="AY72" s="56">
        <v>11.06</v>
      </c>
      <c r="AZ72" s="56">
        <v>19.440000000000001</v>
      </c>
      <c r="BA72" s="56">
        <v>1.17</v>
      </c>
      <c r="BB72" s="56">
        <v>52.55</v>
      </c>
      <c r="BC72" s="56">
        <v>15.8</v>
      </c>
      <c r="BD72" s="56">
        <v>0</v>
      </c>
      <c r="BE72" s="56">
        <v>0</v>
      </c>
      <c r="BF72" s="56">
        <v>1.61297E-2</v>
      </c>
      <c r="BG72" s="56">
        <v>0</v>
      </c>
      <c r="BH72" s="56">
        <v>0</v>
      </c>
      <c r="BI72" s="56">
        <v>0</v>
      </c>
      <c r="BJ72" s="56">
        <v>0</v>
      </c>
      <c r="BK72" s="56">
        <v>9.1244199999999998E-2</v>
      </c>
      <c r="BL72" s="56">
        <v>0.13342300000000001</v>
      </c>
      <c r="BM72" s="56">
        <v>0.30218800000000001</v>
      </c>
      <c r="BN72" s="56">
        <v>1.3338300000000001E-2</v>
      </c>
      <c r="BO72" s="56">
        <v>0.55632300000000001</v>
      </c>
      <c r="BP72" s="56">
        <v>1.61297E-2</v>
      </c>
      <c r="BQ72" s="56">
        <v>100.137</v>
      </c>
      <c r="BR72" s="56">
        <v>0</v>
      </c>
      <c r="BS72" s="56">
        <v>141.255</v>
      </c>
      <c r="BT72" s="56">
        <v>0</v>
      </c>
      <c r="BU72" s="56">
        <v>0</v>
      </c>
      <c r="BV72" s="56">
        <v>615.745</v>
      </c>
      <c r="BW72" s="56">
        <v>1010.61</v>
      </c>
      <c r="BX72" s="56">
        <v>2371.31</v>
      </c>
      <c r="BY72" s="56">
        <v>151.51499999999999</v>
      </c>
      <c r="BZ72" s="56">
        <v>4390.5600000000004</v>
      </c>
      <c r="CA72" s="56">
        <v>113.703</v>
      </c>
      <c r="CB72" s="56">
        <v>0</v>
      </c>
      <c r="CC72" s="56">
        <v>0</v>
      </c>
      <c r="CD72" s="56">
        <v>0</v>
      </c>
      <c r="CE72" s="56">
        <v>133.09200000000001</v>
      </c>
      <c r="CF72" s="56">
        <v>0</v>
      </c>
      <c r="CG72" s="56">
        <v>45.121000000000002</v>
      </c>
      <c r="CH72" s="56">
        <v>0</v>
      </c>
      <c r="CI72" s="56">
        <v>0</v>
      </c>
      <c r="CJ72" s="56">
        <v>291.916</v>
      </c>
      <c r="CK72" s="56">
        <v>0</v>
      </c>
      <c r="CL72" s="56">
        <v>0</v>
      </c>
      <c r="CM72" s="56">
        <v>0</v>
      </c>
      <c r="CN72" s="56">
        <v>0</v>
      </c>
      <c r="CO72" s="56">
        <v>0</v>
      </c>
      <c r="CP72" s="56">
        <v>0</v>
      </c>
      <c r="CQ72" s="56">
        <v>0</v>
      </c>
      <c r="CR72" s="56">
        <v>0</v>
      </c>
      <c r="CS72" s="56">
        <v>0</v>
      </c>
      <c r="CT72" s="56">
        <v>0</v>
      </c>
      <c r="CU72" s="56">
        <v>8.48</v>
      </c>
      <c r="CV72" s="56">
        <v>0</v>
      </c>
      <c r="CW72" s="56">
        <v>1.1499999999999999</v>
      </c>
      <c r="CX72" s="56">
        <v>0</v>
      </c>
      <c r="CY72" s="56">
        <v>8.16</v>
      </c>
      <c r="CZ72" s="56">
        <v>5.08</v>
      </c>
      <c r="DA72" s="56">
        <v>11.13</v>
      </c>
      <c r="DB72" s="56">
        <v>19.440000000000001</v>
      </c>
      <c r="DC72" s="56">
        <v>1.17</v>
      </c>
      <c r="DD72" s="56">
        <v>54.61</v>
      </c>
      <c r="DE72" s="56">
        <v>17.79</v>
      </c>
      <c r="DF72" s="56">
        <v>0</v>
      </c>
      <c r="DG72" s="56">
        <v>0</v>
      </c>
      <c r="DH72" s="56">
        <v>1.61297E-2</v>
      </c>
      <c r="DI72" s="56">
        <v>0</v>
      </c>
      <c r="DJ72" s="56">
        <v>0</v>
      </c>
      <c r="DK72" s="56">
        <v>9.1244199999999998E-2</v>
      </c>
      <c r="DL72" s="56">
        <v>0.13558300000000001</v>
      </c>
      <c r="DM72" s="56">
        <v>0.30218800000000001</v>
      </c>
      <c r="DN72" s="56">
        <v>1.3338300000000001E-2</v>
      </c>
      <c r="DO72" s="56">
        <v>0.55848299999999995</v>
      </c>
      <c r="DP72" s="56">
        <v>1.61297E-2</v>
      </c>
      <c r="DQ72" s="56" t="s">
        <v>925</v>
      </c>
      <c r="DR72" s="56" t="s">
        <v>875</v>
      </c>
      <c r="DS72" s="56" t="s">
        <v>22</v>
      </c>
      <c r="DT72" s="56">
        <v>2.1599499999999999E-3</v>
      </c>
      <c r="DU72" s="56">
        <v>0</v>
      </c>
      <c r="DV72" s="56">
        <v>3.7722000000000002</v>
      </c>
      <c r="DW72" s="56">
        <v>11.1861</v>
      </c>
      <c r="DX72" s="56"/>
      <c r="DY72" s="56"/>
      <c r="DZ72" s="56"/>
      <c r="EA72" s="56"/>
      <c r="EB72" s="56"/>
      <c r="EC72" s="56"/>
      <c r="ED72" s="56"/>
      <c r="EE72" s="56"/>
      <c r="EF72" s="56"/>
      <c r="EG72" s="56"/>
      <c r="EH72" s="56"/>
      <c r="EI72" s="56"/>
      <c r="EJ72" s="56"/>
      <c r="EK72" s="56"/>
      <c r="EL72" s="56"/>
      <c r="EM72" s="56"/>
      <c r="EN72" s="56">
        <v>78.543300000000002</v>
      </c>
      <c r="EO72" s="56">
        <v>0.83351200000000003</v>
      </c>
      <c r="EP72" s="56">
        <v>141.255</v>
      </c>
      <c r="EQ72" s="56">
        <v>0</v>
      </c>
      <c r="ER72" s="56">
        <v>0</v>
      </c>
      <c r="ES72" s="56">
        <v>0</v>
      </c>
      <c r="ET72" s="56">
        <v>0</v>
      </c>
      <c r="EU72" s="56">
        <v>615.745</v>
      </c>
      <c r="EV72" s="56">
        <v>1003.13</v>
      </c>
      <c r="EW72" s="56">
        <v>2371.31</v>
      </c>
      <c r="EX72" s="56">
        <v>151.51499999999999</v>
      </c>
      <c r="EY72" s="56">
        <v>4362.33</v>
      </c>
      <c r="EZ72" s="56">
        <v>89.183599999999998</v>
      </c>
      <c r="FA72" s="56">
        <v>0</v>
      </c>
      <c r="FB72" s="56">
        <v>0</v>
      </c>
      <c r="FC72" s="56">
        <v>0</v>
      </c>
      <c r="FD72" s="56">
        <v>133.09200000000001</v>
      </c>
      <c r="FE72" s="56">
        <v>0</v>
      </c>
      <c r="FF72" s="56">
        <v>45.121000000000002</v>
      </c>
      <c r="FG72" s="56">
        <v>0</v>
      </c>
      <c r="FH72" s="56">
        <v>0</v>
      </c>
      <c r="FI72" s="56">
        <v>267.39600000000002</v>
      </c>
      <c r="FJ72" s="56">
        <v>0</v>
      </c>
      <c r="FK72" s="56">
        <v>0</v>
      </c>
      <c r="FL72" s="56">
        <v>0</v>
      </c>
      <c r="FM72" s="56">
        <v>0</v>
      </c>
      <c r="FN72" s="56">
        <v>0</v>
      </c>
      <c r="FO72" s="56">
        <v>0</v>
      </c>
      <c r="FP72" s="56">
        <v>0</v>
      </c>
      <c r="FQ72" s="56">
        <v>0</v>
      </c>
      <c r="FR72" s="56">
        <v>0</v>
      </c>
      <c r="FS72" s="56">
        <v>0</v>
      </c>
      <c r="FT72" s="56">
        <v>6.47</v>
      </c>
      <c r="FU72" s="56">
        <v>0.02</v>
      </c>
      <c r="FV72" s="56">
        <v>1.1499999999999999</v>
      </c>
      <c r="FW72" s="56">
        <v>0</v>
      </c>
      <c r="FX72" s="56">
        <v>8.16</v>
      </c>
      <c r="FY72" s="56">
        <v>0</v>
      </c>
      <c r="FZ72" s="56">
        <v>0</v>
      </c>
      <c r="GA72" s="56">
        <v>5.08</v>
      </c>
      <c r="GB72" s="56">
        <v>11.06</v>
      </c>
      <c r="GC72" s="56">
        <v>19.440000000000001</v>
      </c>
      <c r="GD72" s="56">
        <v>1.17</v>
      </c>
      <c r="GE72" s="56">
        <v>52.55</v>
      </c>
      <c r="GF72" s="56">
        <v>0</v>
      </c>
      <c r="GG72" s="56">
        <v>0</v>
      </c>
      <c r="GH72" s="56">
        <v>1.61297E-2</v>
      </c>
      <c r="GI72" s="56">
        <v>0</v>
      </c>
      <c r="GJ72" s="56">
        <v>0</v>
      </c>
      <c r="GK72" s="56">
        <v>0</v>
      </c>
      <c r="GL72" s="56">
        <v>0</v>
      </c>
      <c r="GM72" s="56">
        <v>9.1244199999999998E-2</v>
      </c>
      <c r="GN72" s="56">
        <v>0.13342300000000001</v>
      </c>
      <c r="GO72" s="56">
        <v>0.30218800000000001</v>
      </c>
      <c r="GP72" s="56">
        <v>1.3338300000000001E-2</v>
      </c>
      <c r="GQ72" s="56">
        <v>0.55632300000000001</v>
      </c>
      <c r="GR72" s="56">
        <v>507.97199999999998</v>
      </c>
      <c r="GS72" s="56">
        <v>0</v>
      </c>
      <c r="GT72" s="56">
        <v>141.255</v>
      </c>
      <c r="GU72" s="56">
        <v>0</v>
      </c>
      <c r="GV72" s="56">
        <v>0</v>
      </c>
      <c r="GW72" s="56">
        <v>2615</v>
      </c>
      <c r="GX72" s="56">
        <v>989.00099999999998</v>
      </c>
      <c r="GY72" s="56">
        <v>3267.2</v>
      </c>
      <c r="GZ72" s="56">
        <v>327.5</v>
      </c>
      <c r="HA72" s="56">
        <v>7847.92</v>
      </c>
      <c r="HB72" s="56">
        <v>422.78</v>
      </c>
      <c r="HC72" s="56">
        <v>0</v>
      </c>
      <c r="HD72" s="56">
        <v>0</v>
      </c>
      <c r="HE72" s="56">
        <v>0</v>
      </c>
      <c r="HF72" s="56">
        <v>187.107</v>
      </c>
      <c r="HG72" s="56">
        <v>0</v>
      </c>
      <c r="HH72" s="56">
        <v>73.400000000000006</v>
      </c>
      <c r="HI72" s="56">
        <v>0</v>
      </c>
      <c r="HJ72" s="56">
        <v>0</v>
      </c>
      <c r="HK72" s="56">
        <v>683.28700000000003</v>
      </c>
      <c r="HL72" s="56">
        <v>0</v>
      </c>
      <c r="HM72" s="56">
        <v>0</v>
      </c>
      <c r="HN72" s="56">
        <v>0</v>
      </c>
      <c r="HO72" s="56">
        <v>0</v>
      </c>
      <c r="HP72" s="56">
        <v>0</v>
      </c>
      <c r="HQ72" s="56">
        <v>0</v>
      </c>
      <c r="HR72" s="56">
        <v>0</v>
      </c>
      <c r="HS72" s="56">
        <v>0</v>
      </c>
      <c r="HT72" s="56">
        <v>0</v>
      </c>
      <c r="HU72" s="56">
        <v>0</v>
      </c>
      <c r="HV72" s="56">
        <v>31.74</v>
      </c>
      <c r="HW72" s="56">
        <v>0</v>
      </c>
      <c r="HX72" s="56">
        <v>1.1499999999999999</v>
      </c>
      <c r="HY72" s="56">
        <v>0</v>
      </c>
      <c r="HZ72" s="56">
        <v>11.47</v>
      </c>
      <c r="IA72" s="56">
        <v>21.76</v>
      </c>
      <c r="IB72" s="56">
        <v>12.54</v>
      </c>
      <c r="IC72" s="56">
        <v>26.83</v>
      </c>
      <c r="ID72" s="56">
        <v>2.38</v>
      </c>
      <c r="IE72" s="56">
        <v>107.87</v>
      </c>
      <c r="IF72" s="59">
        <v>3.8774300000000004E-15</v>
      </c>
      <c r="IG72" s="56">
        <v>0</v>
      </c>
      <c r="IH72" s="56">
        <v>1.61297E-2</v>
      </c>
      <c r="II72" s="56">
        <v>0</v>
      </c>
      <c r="IJ72" s="56">
        <v>0</v>
      </c>
      <c r="IK72" s="56">
        <v>0.41129599999999999</v>
      </c>
      <c r="IL72" s="56">
        <v>0.118258</v>
      </c>
      <c r="IM72" s="56">
        <v>0.43522</v>
      </c>
      <c r="IN72" s="56">
        <v>4.56421E-3</v>
      </c>
      <c r="IO72" s="56">
        <v>0.98546800000000001</v>
      </c>
      <c r="IP72" s="56">
        <v>42.5</v>
      </c>
      <c r="IQ72" s="56">
        <v>0</v>
      </c>
      <c r="IR72" s="56">
        <v>44.2</v>
      </c>
      <c r="IS72" s="56">
        <v>0</v>
      </c>
      <c r="IT72" s="56">
        <v>0</v>
      </c>
      <c r="IU72" s="56">
        <v>1.72</v>
      </c>
      <c r="IV72" s="56">
        <v>14.08</v>
      </c>
      <c r="IW72" s="56">
        <v>1.86</v>
      </c>
      <c r="IX72" s="56">
        <v>15.93</v>
      </c>
      <c r="IY72" s="56">
        <v>1.72</v>
      </c>
      <c r="IZ72" s="56">
        <v>14.08</v>
      </c>
      <c r="JA72" s="56">
        <v>4.63</v>
      </c>
      <c r="JB72" s="56">
        <v>39.729999999999997</v>
      </c>
      <c r="JC72" s="56">
        <v>1</v>
      </c>
      <c r="JD72" s="56"/>
      <c r="JE72" s="56"/>
      <c r="JF72" s="56"/>
      <c r="JG72" s="56"/>
      <c r="JH72" s="56"/>
      <c r="JI72" s="56"/>
      <c r="JJ72" s="56"/>
      <c r="JK72" s="56"/>
      <c r="JL72" s="56"/>
      <c r="JM72" s="56"/>
      <c r="JN72" s="56"/>
      <c r="JO72" s="56"/>
    </row>
    <row r="73" spans="1:275" x14ac:dyDescent="0.25">
      <c r="A73" s="58">
        <v>43069.352349537039</v>
      </c>
      <c r="B73" s="56" t="s">
        <v>401</v>
      </c>
      <c r="C73" s="56" t="s">
        <v>642</v>
      </c>
      <c r="D73" s="56">
        <v>6</v>
      </c>
      <c r="E73" s="56">
        <v>1</v>
      </c>
      <c r="F73" s="56">
        <v>2700</v>
      </c>
      <c r="G73" s="56" t="s">
        <v>104</v>
      </c>
      <c r="H73" s="56" t="s">
        <v>105</v>
      </c>
      <c r="I73" s="56">
        <v>1.73</v>
      </c>
      <c r="J73" s="56">
        <v>49.3</v>
      </c>
      <c r="K73" s="56">
        <v>66.874899999999997</v>
      </c>
      <c r="L73" s="56">
        <v>43.779299999999999</v>
      </c>
      <c r="M73" s="56">
        <v>141.255</v>
      </c>
      <c r="N73" s="56">
        <v>0</v>
      </c>
      <c r="O73" s="56">
        <v>0</v>
      </c>
      <c r="P73" s="56">
        <v>0</v>
      </c>
      <c r="Q73" s="56">
        <v>0</v>
      </c>
      <c r="R73" s="56">
        <v>615.745</v>
      </c>
      <c r="S73" s="56">
        <v>1040.8499999999999</v>
      </c>
      <c r="T73" s="56">
        <v>2371.31</v>
      </c>
      <c r="U73" s="56">
        <v>151.51499999999999</v>
      </c>
      <c r="V73" s="56">
        <v>4431.33</v>
      </c>
      <c r="W73" s="56">
        <v>75.928600000000003</v>
      </c>
      <c r="X73" s="56">
        <v>0</v>
      </c>
      <c r="Y73" s="56">
        <v>0</v>
      </c>
      <c r="Z73" s="56">
        <v>0</v>
      </c>
      <c r="AA73" s="56">
        <v>118.145</v>
      </c>
      <c r="AB73" s="56">
        <v>0</v>
      </c>
      <c r="AC73" s="56">
        <v>45.121000000000002</v>
      </c>
      <c r="AD73" s="56">
        <v>0</v>
      </c>
      <c r="AE73" s="56">
        <v>0</v>
      </c>
      <c r="AF73" s="56">
        <v>239.19399999999999</v>
      </c>
      <c r="AG73" s="56">
        <v>0</v>
      </c>
      <c r="AH73" s="56">
        <v>0</v>
      </c>
      <c r="AI73" s="56">
        <v>0</v>
      </c>
      <c r="AJ73" s="56">
        <v>0</v>
      </c>
      <c r="AK73" s="56">
        <v>0</v>
      </c>
      <c r="AL73" s="56">
        <v>0</v>
      </c>
      <c r="AM73" s="56">
        <v>0</v>
      </c>
      <c r="AN73" s="56">
        <v>0</v>
      </c>
      <c r="AO73" s="56">
        <v>0</v>
      </c>
      <c r="AP73" s="56">
        <v>0</v>
      </c>
      <c r="AQ73" s="56">
        <v>5.71</v>
      </c>
      <c r="AR73" s="56">
        <v>2.21</v>
      </c>
      <c r="AS73" s="56">
        <v>1.1100000000000001</v>
      </c>
      <c r="AT73" s="56">
        <v>0</v>
      </c>
      <c r="AU73" s="56">
        <v>7.3</v>
      </c>
      <c r="AV73" s="56">
        <v>0</v>
      </c>
      <c r="AW73" s="56">
        <v>0</v>
      </c>
      <c r="AX73" s="56">
        <v>4.99</v>
      </c>
      <c r="AY73" s="56">
        <v>11.19</v>
      </c>
      <c r="AZ73" s="56">
        <v>18.91</v>
      </c>
      <c r="BA73" s="56">
        <v>1.1399999999999999</v>
      </c>
      <c r="BB73" s="56">
        <v>52.56</v>
      </c>
      <c r="BC73" s="56">
        <v>16.329999999999998</v>
      </c>
      <c r="BD73" s="56">
        <v>0</v>
      </c>
      <c r="BE73" s="56">
        <v>0.23649999999999999</v>
      </c>
      <c r="BF73" s="56">
        <v>1.61297E-2</v>
      </c>
      <c r="BG73" s="56">
        <v>0</v>
      </c>
      <c r="BH73" s="56">
        <v>0</v>
      </c>
      <c r="BI73" s="56">
        <v>0</v>
      </c>
      <c r="BJ73" s="56">
        <v>0</v>
      </c>
      <c r="BK73" s="56">
        <v>9.1244199999999998E-2</v>
      </c>
      <c r="BL73" s="56">
        <v>0.14067199999999999</v>
      </c>
      <c r="BM73" s="56">
        <v>0.30218800000000001</v>
      </c>
      <c r="BN73" s="56">
        <v>1.3338300000000001E-2</v>
      </c>
      <c r="BO73" s="56">
        <v>0.80007200000000001</v>
      </c>
      <c r="BP73" s="56">
        <v>0.25262899999999999</v>
      </c>
      <c r="BQ73" s="56">
        <v>76.866299999999995</v>
      </c>
      <c r="BR73" s="56">
        <v>70.606200000000001</v>
      </c>
      <c r="BS73" s="56">
        <v>141.255</v>
      </c>
      <c r="BT73" s="56">
        <v>0</v>
      </c>
      <c r="BU73" s="56">
        <v>0</v>
      </c>
      <c r="BV73" s="56">
        <v>615.745</v>
      </c>
      <c r="BW73" s="56">
        <v>1046.51</v>
      </c>
      <c r="BX73" s="56">
        <v>2371.31</v>
      </c>
      <c r="BY73" s="56">
        <v>151.51499999999999</v>
      </c>
      <c r="BZ73" s="56">
        <v>4473.8100000000004</v>
      </c>
      <c r="CA73" s="56">
        <v>87.2727</v>
      </c>
      <c r="CB73" s="56">
        <v>0</v>
      </c>
      <c r="CC73" s="56">
        <v>0</v>
      </c>
      <c r="CD73" s="56">
        <v>0</v>
      </c>
      <c r="CE73" s="56">
        <v>118.145</v>
      </c>
      <c r="CF73" s="56">
        <v>0</v>
      </c>
      <c r="CG73" s="56">
        <v>45.121000000000002</v>
      </c>
      <c r="CH73" s="56">
        <v>0</v>
      </c>
      <c r="CI73" s="56">
        <v>0</v>
      </c>
      <c r="CJ73" s="56">
        <v>250.53800000000001</v>
      </c>
      <c r="CK73" s="56">
        <v>0</v>
      </c>
      <c r="CL73" s="56">
        <v>0</v>
      </c>
      <c r="CM73" s="56">
        <v>0</v>
      </c>
      <c r="CN73" s="56">
        <v>0</v>
      </c>
      <c r="CO73" s="56">
        <v>0</v>
      </c>
      <c r="CP73" s="56">
        <v>0</v>
      </c>
      <c r="CQ73" s="56">
        <v>0</v>
      </c>
      <c r="CR73" s="56">
        <v>0</v>
      </c>
      <c r="CS73" s="56">
        <v>0</v>
      </c>
      <c r="CT73" s="56">
        <v>0</v>
      </c>
      <c r="CU73" s="56">
        <v>6.63</v>
      </c>
      <c r="CV73" s="56">
        <v>3.02</v>
      </c>
      <c r="CW73" s="56">
        <v>1.1100000000000001</v>
      </c>
      <c r="CX73" s="56">
        <v>0</v>
      </c>
      <c r="CY73" s="56">
        <v>7.3</v>
      </c>
      <c r="CZ73" s="56">
        <v>4.99</v>
      </c>
      <c r="DA73" s="56">
        <v>11.24</v>
      </c>
      <c r="DB73" s="56">
        <v>18.91</v>
      </c>
      <c r="DC73" s="56">
        <v>1.1399999999999999</v>
      </c>
      <c r="DD73" s="56">
        <v>54.34</v>
      </c>
      <c r="DE73" s="56">
        <v>18.059999999999999</v>
      </c>
      <c r="DF73" s="56">
        <v>0</v>
      </c>
      <c r="DG73" s="56">
        <v>0.29835600000000001</v>
      </c>
      <c r="DH73" s="56">
        <v>1.61297E-2</v>
      </c>
      <c r="DI73" s="56">
        <v>0</v>
      </c>
      <c r="DJ73" s="56">
        <v>0</v>
      </c>
      <c r="DK73" s="56">
        <v>9.1244199999999998E-2</v>
      </c>
      <c r="DL73" s="56">
        <v>0.141816</v>
      </c>
      <c r="DM73" s="56">
        <v>0.30218800000000001</v>
      </c>
      <c r="DN73" s="56">
        <v>1.3338300000000001E-2</v>
      </c>
      <c r="DO73" s="56">
        <v>0.86307199999999995</v>
      </c>
      <c r="DP73" s="56">
        <v>0.31448599999999999</v>
      </c>
      <c r="DQ73" s="56" t="s">
        <v>925</v>
      </c>
      <c r="DR73" s="56" t="s">
        <v>875</v>
      </c>
      <c r="DS73" s="56" t="s">
        <v>22</v>
      </c>
      <c r="DT73" s="56">
        <v>6.3000200000000006E-2</v>
      </c>
      <c r="DU73" s="56">
        <v>6.1856399999999999E-2</v>
      </c>
      <c r="DV73" s="56">
        <v>3.2756699999999999</v>
      </c>
      <c r="DW73" s="56">
        <v>9.5791799999999991</v>
      </c>
      <c r="DX73" s="56"/>
      <c r="DY73" s="56"/>
      <c r="DZ73" s="56"/>
      <c r="EA73" s="56"/>
      <c r="EB73" s="56"/>
      <c r="EC73" s="56"/>
      <c r="ED73" s="56"/>
      <c r="EE73" s="56"/>
      <c r="EF73" s="56"/>
      <c r="EG73" s="56"/>
      <c r="EH73" s="56"/>
      <c r="EI73" s="56"/>
      <c r="EJ73" s="56"/>
      <c r="EK73" s="56"/>
      <c r="EL73" s="56"/>
      <c r="EM73" s="56"/>
      <c r="EN73" s="56">
        <v>66.874899999999997</v>
      </c>
      <c r="EO73" s="56">
        <v>43.779299999999999</v>
      </c>
      <c r="EP73" s="56">
        <v>141.255</v>
      </c>
      <c r="EQ73" s="56">
        <v>0</v>
      </c>
      <c r="ER73" s="56">
        <v>0</v>
      </c>
      <c r="ES73" s="56">
        <v>0</v>
      </c>
      <c r="ET73" s="56">
        <v>0</v>
      </c>
      <c r="EU73" s="56">
        <v>615.745</v>
      </c>
      <c r="EV73" s="56">
        <v>1040.8499999999999</v>
      </c>
      <c r="EW73" s="56">
        <v>2371.31</v>
      </c>
      <c r="EX73" s="56">
        <v>151.51499999999999</v>
      </c>
      <c r="EY73" s="56">
        <v>4431.33</v>
      </c>
      <c r="EZ73" s="56">
        <v>75.928600000000003</v>
      </c>
      <c r="FA73" s="56">
        <v>0</v>
      </c>
      <c r="FB73" s="56">
        <v>0</v>
      </c>
      <c r="FC73" s="56">
        <v>0</v>
      </c>
      <c r="FD73" s="56">
        <v>118.145</v>
      </c>
      <c r="FE73" s="56">
        <v>0</v>
      </c>
      <c r="FF73" s="56">
        <v>45.121000000000002</v>
      </c>
      <c r="FG73" s="56">
        <v>0</v>
      </c>
      <c r="FH73" s="56">
        <v>0</v>
      </c>
      <c r="FI73" s="56">
        <v>239.19399999999999</v>
      </c>
      <c r="FJ73" s="56">
        <v>0</v>
      </c>
      <c r="FK73" s="56">
        <v>0</v>
      </c>
      <c r="FL73" s="56">
        <v>0</v>
      </c>
      <c r="FM73" s="56">
        <v>0</v>
      </c>
      <c r="FN73" s="56">
        <v>0</v>
      </c>
      <c r="FO73" s="56">
        <v>0</v>
      </c>
      <c r="FP73" s="56">
        <v>0</v>
      </c>
      <c r="FQ73" s="56">
        <v>0</v>
      </c>
      <c r="FR73" s="56">
        <v>0</v>
      </c>
      <c r="FS73" s="56">
        <v>0</v>
      </c>
      <c r="FT73" s="56">
        <v>5.71</v>
      </c>
      <c r="FU73" s="56">
        <v>2.21</v>
      </c>
      <c r="FV73" s="56">
        <v>1.1100000000000001</v>
      </c>
      <c r="FW73" s="56">
        <v>0</v>
      </c>
      <c r="FX73" s="56">
        <v>7.3</v>
      </c>
      <c r="FY73" s="56">
        <v>0</v>
      </c>
      <c r="FZ73" s="56">
        <v>0</v>
      </c>
      <c r="GA73" s="56">
        <v>4.99</v>
      </c>
      <c r="GB73" s="56">
        <v>11.19</v>
      </c>
      <c r="GC73" s="56">
        <v>18.91</v>
      </c>
      <c r="GD73" s="56">
        <v>1.1399999999999999</v>
      </c>
      <c r="GE73" s="56">
        <v>52.56</v>
      </c>
      <c r="GF73" s="56">
        <v>0</v>
      </c>
      <c r="GG73" s="56">
        <v>0.23649999999999999</v>
      </c>
      <c r="GH73" s="56">
        <v>1.61297E-2</v>
      </c>
      <c r="GI73" s="56">
        <v>0</v>
      </c>
      <c r="GJ73" s="56">
        <v>0</v>
      </c>
      <c r="GK73" s="56">
        <v>0</v>
      </c>
      <c r="GL73" s="56">
        <v>0</v>
      </c>
      <c r="GM73" s="56">
        <v>9.1244199999999998E-2</v>
      </c>
      <c r="GN73" s="56">
        <v>0.14067199999999999</v>
      </c>
      <c r="GO73" s="56">
        <v>0.30218800000000001</v>
      </c>
      <c r="GP73" s="56">
        <v>1.3338300000000001E-2</v>
      </c>
      <c r="GQ73" s="56">
        <v>0.80007200000000001</v>
      </c>
      <c r="GR73" s="56">
        <v>204.10400000000001</v>
      </c>
      <c r="GS73" s="56">
        <v>174.184</v>
      </c>
      <c r="GT73" s="56">
        <v>141.255</v>
      </c>
      <c r="GU73" s="56">
        <v>0</v>
      </c>
      <c r="GV73" s="56">
        <v>0</v>
      </c>
      <c r="GW73" s="56">
        <v>2615</v>
      </c>
      <c r="GX73" s="56">
        <v>989.00099999999998</v>
      </c>
      <c r="GY73" s="56">
        <v>3267.2</v>
      </c>
      <c r="GZ73" s="56">
        <v>327.5</v>
      </c>
      <c r="HA73" s="56">
        <v>7718.24</v>
      </c>
      <c r="HB73" s="56">
        <v>169.86099999999999</v>
      </c>
      <c r="HC73" s="56">
        <v>0</v>
      </c>
      <c r="HD73" s="56">
        <v>0</v>
      </c>
      <c r="HE73" s="56">
        <v>0</v>
      </c>
      <c r="HF73" s="56">
        <v>172.96700000000001</v>
      </c>
      <c r="HG73" s="56">
        <v>0</v>
      </c>
      <c r="HH73" s="56">
        <v>73.400000000000006</v>
      </c>
      <c r="HI73" s="56">
        <v>0</v>
      </c>
      <c r="HJ73" s="56">
        <v>0</v>
      </c>
      <c r="HK73" s="56">
        <v>416.22800000000001</v>
      </c>
      <c r="HL73" s="56">
        <v>0</v>
      </c>
      <c r="HM73" s="56">
        <v>0</v>
      </c>
      <c r="HN73" s="56">
        <v>0</v>
      </c>
      <c r="HO73" s="56">
        <v>0</v>
      </c>
      <c r="HP73" s="56">
        <v>0</v>
      </c>
      <c r="HQ73" s="56">
        <v>0</v>
      </c>
      <c r="HR73" s="56">
        <v>0</v>
      </c>
      <c r="HS73" s="56">
        <v>0</v>
      </c>
      <c r="HT73" s="56">
        <v>0</v>
      </c>
      <c r="HU73" s="56">
        <v>0</v>
      </c>
      <c r="HV73" s="56">
        <v>13.19</v>
      </c>
      <c r="HW73" s="56">
        <v>7.52</v>
      </c>
      <c r="HX73" s="56">
        <v>1.1100000000000001</v>
      </c>
      <c r="HY73" s="56">
        <v>0</v>
      </c>
      <c r="HZ73" s="56">
        <v>10.69</v>
      </c>
      <c r="IA73" s="56">
        <v>21.36</v>
      </c>
      <c r="IB73" s="56">
        <v>12.31</v>
      </c>
      <c r="IC73" s="56">
        <v>26.08</v>
      </c>
      <c r="ID73" s="56">
        <v>2.35</v>
      </c>
      <c r="IE73" s="56">
        <v>94.61</v>
      </c>
      <c r="IF73" s="56">
        <v>0</v>
      </c>
      <c r="IG73" s="56">
        <v>0.49841800000000003</v>
      </c>
      <c r="IH73" s="56">
        <v>1.61297E-2</v>
      </c>
      <c r="II73" s="56">
        <v>0</v>
      </c>
      <c r="IJ73" s="56">
        <v>0</v>
      </c>
      <c r="IK73" s="56">
        <v>0.41129599999999999</v>
      </c>
      <c r="IL73" s="56">
        <v>0.118258</v>
      </c>
      <c r="IM73" s="56">
        <v>0.43522</v>
      </c>
      <c r="IN73" s="56">
        <v>4.56421E-3</v>
      </c>
      <c r="IO73" s="56">
        <v>1.4838899999999999</v>
      </c>
      <c r="IP73" s="56">
        <v>49.3</v>
      </c>
      <c r="IQ73" s="56">
        <v>0</v>
      </c>
      <c r="IR73" s="56">
        <v>51</v>
      </c>
      <c r="IS73" s="56">
        <v>0</v>
      </c>
      <c r="IT73" s="56">
        <v>0</v>
      </c>
      <c r="IU73" s="56">
        <v>3.77</v>
      </c>
      <c r="IV73" s="56">
        <v>12.56</v>
      </c>
      <c r="IW73" s="56">
        <v>4.6500000000000004</v>
      </c>
      <c r="IX73" s="56">
        <v>13.41</v>
      </c>
      <c r="IY73" s="56">
        <v>3.77</v>
      </c>
      <c r="IZ73" s="56">
        <v>12.56</v>
      </c>
      <c r="JA73" s="56">
        <v>9.9600000000000009</v>
      </c>
      <c r="JB73" s="56">
        <v>22.55</v>
      </c>
      <c r="JC73" s="56">
        <v>1</v>
      </c>
      <c r="JD73" s="56"/>
      <c r="JE73" s="56"/>
      <c r="JF73" s="56"/>
      <c r="JG73" s="56"/>
      <c r="JH73" s="56"/>
      <c r="JI73" s="56"/>
      <c r="JJ73" s="56"/>
      <c r="JK73" s="56"/>
      <c r="JL73" s="56"/>
      <c r="JM73" s="56"/>
      <c r="JN73" s="56"/>
      <c r="JO73" s="56"/>
    </row>
    <row r="74" spans="1:275" x14ac:dyDescent="0.25">
      <c r="A74" s="58">
        <v>43069.352638888886</v>
      </c>
      <c r="B74" s="56" t="s">
        <v>402</v>
      </c>
      <c r="C74" s="56" t="s">
        <v>643</v>
      </c>
      <c r="D74" s="56">
        <v>7</v>
      </c>
      <c r="E74" s="56">
        <v>1</v>
      </c>
      <c r="F74" s="56">
        <v>2700</v>
      </c>
      <c r="G74" s="56" t="s">
        <v>104</v>
      </c>
      <c r="H74" s="56" t="s">
        <v>105</v>
      </c>
      <c r="I74" s="56">
        <v>0.77</v>
      </c>
      <c r="J74" s="56">
        <v>48</v>
      </c>
      <c r="K74" s="56">
        <v>22.110800000000001</v>
      </c>
      <c r="L74" s="56">
        <v>5.3721899999999998</v>
      </c>
      <c r="M74" s="56">
        <v>141.255</v>
      </c>
      <c r="N74" s="56">
        <v>0</v>
      </c>
      <c r="O74" s="56">
        <v>0</v>
      </c>
      <c r="P74" s="56">
        <v>0</v>
      </c>
      <c r="Q74" s="56">
        <v>0</v>
      </c>
      <c r="R74" s="56">
        <v>615.745</v>
      </c>
      <c r="S74" s="56">
        <v>1042.95</v>
      </c>
      <c r="T74" s="56">
        <v>2371.31</v>
      </c>
      <c r="U74" s="56">
        <v>151.51499999999999</v>
      </c>
      <c r="V74" s="56">
        <v>4350.26</v>
      </c>
      <c r="W74" s="56">
        <v>25.103400000000001</v>
      </c>
      <c r="X74" s="56">
        <v>0</v>
      </c>
      <c r="Y74" s="56">
        <v>0</v>
      </c>
      <c r="Z74" s="56">
        <v>0</v>
      </c>
      <c r="AA74" s="56">
        <v>116.22799999999999</v>
      </c>
      <c r="AB74" s="56">
        <v>0</v>
      </c>
      <c r="AC74" s="56">
        <v>45.121000000000002</v>
      </c>
      <c r="AD74" s="56">
        <v>0</v>
      </c>
      <c r="AE74" s="56">
        <v>0</v>
      </c>
      <c r="AF74" s="56">
        <v>186.453</v>
      </c>
      <c r="AG74" s="56">
        <v>0</v>
      </c>
      <c r="AH74" s="56">
        <v>0</v>
      </c>
      <c r="AI74" s="56">
        <v>0</v>
      </c>
      <c r="AJ74" s="56">
        <v>0</v>
      </c>
      <c r="AK74" s="56">
        <v>0</v>
      </c>
      <c r="AL74" s="56">
        <v>0</v>
      </c>
      <c r="AM74" s="56">
        <v>0</v>
      </c>
      <c r="AN74" s="56">
        <v>0</v>
      </c>
      <c r="AO74" s="56">
        <v>0</v>
      </c>
      <c r="AP74" s="56">
        <v>0</v>
      </c>
      <c r="AQ74" s="56">
        <v>1.79</v>
      </c>
      <c r="AR74" s="56">
        <v>0.31</v>
      </c>
      <c r="AS74" s="56">
        <v>1.1499999999999999</v>
      </c>
      <c r="AT74" s="56">
        <v>0</v>
      </c>
      <c r="AU74" s="56">
        <v>7.05</v>
      </c>
      <c r="AV74" s="56">
        <v>0</v>
      </c>
      <c r="AW74" s="56">
        <v>0</v>
      </c>
      <c r="AX74" s="56">
        <v>5.25</v>
      </c>
      <c r="AY74" s="56">
        <v>11.45</v>
      </c>
      <c r="AZ74" s="56">
        <v>19.71</v>
      </c>
      <c r="BA74" s="56">
        <v>1.2</v>
      </c>
      <c r="BB74" s="56">
        <v>47.91</v>
      </c>
      <c r="BC74" s="56">
        <v>10.3</v>
      </c>
      <c r="BD74" s="56">
        <v>0</v>
      </c>
      <c r="BE74" s="56">
        <v>4.4822300000000002E-2</v>
      </c>
      <c r="BF74" s="56">
        <v>1.61297E-2</v>
      </c>
      <c r="BG74" s="56">
        <v>0</v>
      </c>
      <c r="BH74" s="56">
        <v>0</v>
      </c>
      <c r="BI74" s="56">
        <v>0</v>
      </c>
      <c r="BJ74" s="56">
        <v>0</v>
      </c>
      <c r="BK74" s="56">
        <v>9.1244199999999998E-2</v>
      </c>
      <c r="BL74" s="56">
        <v>0.139929</v>
      </c>
      <c r="BM74" s="56">
        <v>0.30218800000000001</v>
      </c>
      <c r="BN74" s="56">
        <v>1.3338300000000001E-2</v>
      </c>
      <c r="BO74" s="56">
        <v>0.60765100000000005</v>
      </c>
      <c r="BP74" s="56">
        <v>6.0952100000000002E-2</v>
      </c>
      <c r="BQ74" s="56">
        <v>27.2638</v>
      </c>
      <c r="BR74" s="56">
        <v>11.956899999999999</v>
      </c>
      <c r="BS74" s="56">
        <v>141.255</v>
      </c>
      <c r="BT74" s="56">
        <v>0</v>
      </c>
      <c r="BU74" s="56">
        <v>0</v>
      </c>
      <c r="BV74" s="56">
        <v>615.745</v>
      </c>
      <c r="BW74" s="56">
        <v>1048.3900000000001</v>
      </c>
      <c r="BX74" s="56">
        <v>2371.31</v>
      </c>
      <c r="BY74" s="56">
        <v>151.51499999999999</v>
      </c>
      <c r="BZ74" s="56">
        <v>4367.4399999999996</v>
      </c>
      <c r="CA74" s="56">
        <v>30.953800000000001</v>
      </c>
      <c r="CB74" s="56">
        <v>0</v>
      </c>
      <c r="CC74" s="56">
        <v>0</v>
      </c>
      <c r="CD74" s="56">
        <v>0</v>
      </c>
      <c r="CE74" s="56">
        <v>116.22799999999999</v>
      </c>
      <c r="CF74" s="56">
        <v>0</v>
      </c>
      <c r="CG74" s="56">
        <v>45.121000000000002</v>
      </c>
      <c r="CH74" s="56">
        <v>0</v>
      </c>
      <c r="CI74" s="56">
        <v>0</v>
      </c>
      <c r="CJ74" s="56">
        <v>192.303</v>
      </c>
      <c r="CK74" s="56">
        <v>0</v>
      </c>
      <c r="CL74" s="56">
        <v>0</v>
      </c>
      <c r="CM74" s="56">
        <v>0</v>
      </c>
      <c r="CN74" s="56">
        <v>0</v>
      </c>
      <c r="CO74" s="56">
        <v>0</v>
      </c>
      <c r="CP74" s="56">
        <v>0</v>
      </c>
      <c r="CQ74" s="56">
        <v>0</v>
      </c>
      <c r="CR74" s="56">
        <v>0</v>
      </c>
      <c r="CS74" s="56">
        <v>0</v>
      </c>
      <c r="CT74" s="56">
        <v>0</v>
      </c>
      <c r="CU74" s="56">
        <v>2.2599999999999998</v>
      </c>
      <c r="CV74" s="56">
        <v>0.61</v>
      </c>
      <c r="CW74" s="56">
        <v>1.1499999999999999</v>
      </c>
      <c r="CX74" s="56">
        <v>0</v>
      </c>
      <c r="CY74" s="56">
        <v>7.05</v>
      </c>
      <c r="CZ74" s="56">
        <v>5.25</v>
      </c>
      <c r="DA74" s="56">
        <v>11.5</v>
      </c>
      <c r="DB74" s="56">
        <v>19.71</v>
      </c>
      <c r="DC74" s="56">
        <v>1.2</v>
      </c>
      <c r="DD74" s="56">
        <v>48.73</v>
      </c>
      <c r="DE74" s="56">
        <v>11.07</v>
      </c>
      <c r="DF74" s="56">
        <v>0</v>
      </c>
      <c r="DG74" s="56">
        <v>7.3128600000000002E-2</v>
      </c>
      <c r="DH74" s="56">
        <v>1.61297E-2</v>
      </c>
      <c r="DI74" s="56">
        <v>0</v>
      </c>
      <c r="DJ74" s="56">
        <v>0</v>
      </c>
      <c r="DK74" s="56">
        <v>9.1244199999999998E-2</v>
      </c>
      <c r="DL74" s="56">
        <v>0.141209</v>
      </c>
      <c r="DM74" s="56">
        <v>0.30218800000000001</v>
      </c>
      <c r="DN74" s="56">
        <v>1.3338300000000001E-2</v>
      </c>
      <c r="DO74" s="56">
        <v>0.63723799999999997</v>
      </c>
      <c r="DP74" s="56">
        <v>8.9258299999999999E-2</v>
      </c>
      <c r="DQ74" s="56" t="s">
        <v>925</v>
      </c>
      <c r="DR74" s="56" t="s">
        <v>875</v>
      </c>
      <c r="DS74" s="56" t="s">
        <v>22</v>
      </c>
      <c r="DT74" s="56">
        <v>2.9586299999999999E-2</v>
      </c>
      <c r="DU74" s="56">
        <v>2.83062E-2</v>
      </c>
      <c r="DV74" s="56">
        <v>1.6827399999999999</v>
      </c>
      <c r="DW74" s="56">
        <v>6.9557399999999996</v>
      </c>
      <c r="DX74" s="56"/>
      <c r="DY74" s="56"/>
      <c r="DZ74" s="56"/>
      <c r="EA74" s="56"/>
      <c r="EB74" s="56"/>
      <c r="EC74" s="56"/>
      <c r="ED74" s="56"/>
      <c r="EE74" s="56"/>
      <c r="EF74" s="56"/>
      <c r="EG74" s="56"/>
      <c r="EH74" s="56"/>
      <c r="EI74" s="56"/>
      <c r="EJ74" s="56"/>
      <c r="EK74" s="56"/>
      <c r="EL74" s="56"/>
      <c r="EM74" s="56"/>
      <c r="EN74" s="56">
        <v>22.110800000000001</v>
      </c>
      <c r="EO74" s="56">
        <v>5.3721899999999998</v>
      </c>
      <c r="EP74" s="56">
        <v>141.255</v>
      </c>
      <c r="EQ74" s="56">
        <v>0</v>
      </c>
      <c r="ER74" s="56">
        <v>0</v>
      </c>
      <c r="ES74" s="56">
        <v>0</v>
      </c>
      <c r="ET74" s="56">
        <v>0</v>
      </c>
      <c r="EU74" s="56">
        <v>615.745</v>
      </c>
      <c r="EV74" s="56">
        <v>1042.95</v>
      </c>
      <c r="EW74" s="56">
        <v>2371.31</v>
      </c>
      <c r="EX74" s="56">
        <v>151.51499999999999</v>
      </c>
      <c r="EY74" s="56">
        <v>4350.26</v>
      </c>
      <c r="EZ74" s="56">
        <v>25.103400000000001</v>
      </c>
      <c r="FA74" s="56">
        <v>0</v>
      </c>
      <c r="FB74" s="56">
        <v>0</v>
      </c>
      <c r="FC74" s="56">
        <v>0</v>
      </c>
      <c r="FD74" s="56">
        <v>116.22799999999999</v>
      </c>
      <c r="FE74" s="56">
        <v>0</v>
      </c>
      <c r="FF74" s="56">
        <v>45.121000000000002</v>
      </c>
      <c r="FG74" s="56">
        <v>0</v>
      </c>
      <c r="FH74" s="56">
        <v>0</v>
      </c>
      <c r="FI74" s="56">
        <v>186.453</v>
      </c>
      <c r="FJ74" s="56">
        <v>0</v>
      </c>
      <c r="FK74" s="56">
        <v>0</v>
      </c>
      <c r="FL74" s="56">
        <v>0</v>
      </c>
      <c r="FM74" s="56">
        <v>0</v>
      </c>
      <c r="FN74" s="56">
        <v>0</v>
      </c>
      <c r="FO74" s="56">
        <v>0</v>
      </c>
      <c r="FP74" s="56">
        <v>0</v>
      </c>
      <c r="FQ74" s="56">
        <v>0</v>
      </c>
      <c r="FR74" s="56">
        <v>0</v>
      </c>
      <c r="FS74" s="56">
        <v>0</v>
      </c>
      <c r="FT74" s="56">
        <v>1.79</v>
      </c>
      <c r="FU74" s="56">
        <v>0.31</v>
      </c>
      <c r="FV74" s="56">
        <v>1.1499999999999999</v>
      </c>
      <c r="FW74" s="56">
        <v>0</v>
      </c>
      <c r="FX74" s="56">
        <v>7.05</v>
      </c>
      <c r="FY74" s="56">
        <v>0</v>
      </c>
      <c r="FZ74" s="56">
        <v>0</v>
      </c>
      <c r="GA74" s="56">
        <v>5.25</v>
      </c>
      <c r="GB74" s="56">
        <v>11.45</v>
      </c>
      <c r="GC74" s="56">
        <v>19.71</v>
      </c>
      <c r="GD74" s="56">
        <v>1.2</v>
      </c>
      <c r="GE74" s="56">
        <v>47.91</v>
      </c>
      <c r="GF74" s="56">
        <v>0</v>
      </c>
      <c r="GG74" s="56">
        <v>4.4822300000000002E-2</v>
      </c>
      <c r="GH74" s="56">
        <v>1.61297E-2</v>
      </c>
      <c r="GI74" s="56">
        <v>0</v>
      </c>
      <c r="GJ74" s="56">
        <v>0</v>
      </c>
      <c r="GK74" s="56">
        <v>0</v>
      </c>
      <c r="GL74" s="56">
        <v>0</v>
      </c>
      <c r="GM74" s="56">
        <v>9.1244199999999998E-2</v>
      </c>
      <c r="GN74" s="56">
        <v>0.139929</v>
      </c>
      <c r="GO74" s="56">
        <v>0.30218800000000001</v>
      </c>
      <c r="GP74" s="56">
        <v>1.3338300000000001E-2</v>
      </c>
      <c r="GQ74" s="56">
        <v>0.60765100000000005</v>
      </c>
      <c r="GR74" s="56">
        <v>84.390199999999993</v>
      </c>
      <c r="GS74" s="56">
        <v>76.908600000000007</v>
      </c>
      <c r="GT74" s="56">
        <v>141.255</v>
      </c>
      <c r="GU74" s="56">
        <v>0</v>
      </c>
      <c r="GV74" s="56">
        <v>0</v>
      </c>
      <c r="GW74" s="56">
        <v>2615</v>
      </c>
      <c r="GX74" s="56">
        <v>989.00099999999998</v>
      </c>
      <c r="GY74" s="56">
        <v>3267.2</v>
      </c>
      <c r="GZ74" s="56">
        <v>327.5</v>
      </c>
      <c r="HA74" s="56">
        <v>7501.25</v>
      </c>
      <c r="HB74" s="56">
        <v>70.229299999999995</v>
      </c>
      <c r="HC74" s="56">
        <v>0</v>
      </c>
      <c r="HD74" s="56">
        <v>0</v>
      </c>
      <c r="HE74" s="56">
        <v>0</v>
      </c>
      <c r="HF74" s="56">
        <v>171.255</v>
      </c>
      <c r="HG74" s="56">
        <v>0</v>
      </c>
      <c r="HH74" s="56">
        <v>73.400000000000006</v>
      </c>
      <c r="HI74" s="56">
        <v>0</v>
      </c>
      <c r="HJ74" s="56">
        <v>0</v>
      </c>
      <c r="HK74" s="56">
        <v>314.88400000000001</v>
      </c>
      <c r="HL74" s="56">
        <v>0</v>
      </c>
      <c r="HM74" s="56">
        <v>0</v>
      </c>
      <c r="HN74" s="56">
        <v>0</v>
      </c>
      <c r="HO74" s="56">
        <v>0</v>
      </c>
      <c r="HP74" s="56">
        <v>0</v>
      </c>
      <c r="HQ74" s="56">
        <v>0</v>
      </c>
      <c r="HR74" s="56">
        <v>0</v>
      </c>
      <c r="HS74" s="56">
        <v>0</v>
      </c>
      <c r="HT74" s="56">
        <v>0</v>
      </c>
      <c r="HU74" s="56">
        <v>0</v>
      </c>
      <c r="HV74" s="56">
        <v>5.28</v>
      </c>
      <c r="HW74" s="56">
        <v>4.29</v>
      </c>
      <c r="HX74" s="56">
        <v>1.1499999999999999</v>
      </c>
      <c r="HY74" s="56">
        <v>0</v>
      </c>
      <c r="HZ74" s="56">
        <v>10.39</v>
      </c>
      <c r="IA74" s="56">
        <v>22.47</v>
      </c>
      <c r="IB74" s="56">
        <v>12.55</v>
      </c>
      <c r="IC74" s="56">
        <v>27.22</v>
      </c>
      <c r="ID74" s="56">
        <v>2.5099999999999998</v>
      </c>
      <c r="IE74" s="56">
        <v>85.86</v>
      </c>
      <c r="IF74" s="56">
        <v>0</v>
      </c>
      <c r="IG74" s="56">
        <v>0.31995299999999999</v>
      </c>
      <c r="IH74" s="56">
        <v>1.61297E-2</v>
      </c>
      <c r="II74" s="56">
        <v>0</v>
      </c>
      <c r="IJ74" s="56">
        <v>0</v>
      </c>
      <c r="IK74" s="56">
        <v>0.41129599999999999</v>
      </c>
      <c r="IL74" s="56">
        <v>0.118258</v>
      </c>
      <c r="IM74" s="56">
        <v>0.43522</v>
      </c>
      <c r="IN74" s="56">
        <v>4.56421E-3</v>
      </c>
      <c r="IO74" s="56">
        <v>1.30542</v>
      </c>
      <c r="IP74" s="56">
        <v>48</v>
      </c>
      <c r="IQ74" s="56">
        <v>0</v>
      </c>
      <c r="IR74" s="56">
        <v>48.8</v>
      </c>
      <c r="IS74" s="56">
        <v>0</v>
      </c>
      <c r="IT74" s="56">
        <v>0</v>
      </c>
      <c r="IU74" s="56">
        <v>1.61</v>
      </c>
      <c r="IV74" s="56">
        <v>8.69</v>
      </c>
      <c r="IW74" s="56">
        <v>1.95</v>
      </c>
      <c r="IX74" s="56">
        <v>9.1199999999999992</v>
      </c>
      <c r="IY74" s="56">
        <v>1.61</v>
      </c>
      <c r="IZ74" s="56">
        <v>8.69</v>
      </c>
      <c r="JA74" s="56">
        <v>6.01</v>
      </c>
      <c r="JB74" s="56">
        <v>15.1</v>
      </c>
      <c r="JC74" s="56">
        <v>1</v>
      </c>
      <c r="JD74" s="56"/>
      <c r="JE74" s="56"/>
      <c r="JF74" s="56"/>
      <c r="JG74" s="56"/>
      <c r="JH74" s="56"/>
      <c r="JI74" s="56"/>
      <c r="JJ74" s="56"/>
      <c r="JK74" s="56"/>
      <c r="JL74" s="56"/>
      <c r="JM74" s="56"/>
      <c r="JN74" s="56"/>
      <c r="JO74" s="56"/>
    </row>
    <row r="75" spans="1:275" x14ac:dyDescent="0.25">
      <c r="A75" s="58">
        <v>43069.352349537039</v>
      </c>
      <c r="B75" s="56" t="s">
        <v>403</v>
      </c>
      <c r="C75" s="56" t="s">
        <v>644</v>
      </c>
      <c r="D75" s="56">
        <v>8</v>
      </c>
      <c r="E75" s="56">
        <v>1</v>
      </c>
      <c r="F75" s="56">
        <v>2700</v>
      </c>
      <c r="G75" s="56" t="s">
        <v>104</v>
      </c>
      <c r="H75" s="56" t="s">
        <v>105</v>
      </c>
      <c r="I75" s="56">
        <v>2.2599999999999998</v>
      </c>
      <c r="J75" s="56">
        <v>44.5</v>
      </c>
      <c r="K75" s="56">
        <v>37.190600000000003</v>
      </c>
      <c r="L75" s="56">
        <v>288.34199999999998</v>
      </c>
      <c r="M75" s="56">
        <v>141.255</v>
      </c>
      <c r="N75" s="56">
        <v>0</v>
      </c>
      <c r="O75" s="56">
        <v>0</v>
      </c>
      <c r="P75" s="56">
        <v>0</v>
      </c>
      <c r="Q75" s="56">
        <v>0</v>
      </c>
      <c r="R75" s="56">
        <v>615.745</v>
      </c>
      <c r="S75" s="56">
        <v>1060.33</v>
      </c>
      <c r="T75" s="56">
        <v>2371.31</v>
      </c>
      <c r="U75" s="56">
        <v>151.51499999999999</v>
      </c>
      <c r="V75" s="56">
        <v>4665.68</v>
      </c>
      <c r="W75" s="56">
        <v>42.2258</v>
      </c>
      <c r="X75" s="56">
        <v>0</v>
      </c>
      <c r="Y75" s="56">
        <v>0</v>
      </c>
      <c r="Z75" s="56">
        <v>0</v>
      </c>
      <c r="AA75" s="56">
        <v>113.158</v>
      </c>
      <c r="AB75" s="56">
        <v>0</v>
      </c>
      <c r="AC75" s="56">
        <v>45.121000000000002</v>
      </c>
      <c r="AD75" s="56">
        <v>0</v>
      </c>
      <c r="AE75" s="56">
        <v>0</v>
      </c>
      <c r="AF75" s="56">
        <v>200.505</v>
      </c>
      <c r="AG75" s="56">
        <v>0</v>
      </c>
      <c r="AH75" s="56">
        <v>0</v>
      </c>
      <c r="AI75" s="56">
        <v>0</v>
      </c>
      <c r="AJ75" s="56">
        <v>0</v>
      </c>
      <c r="AK75" s="56">
        <v>0</v>
      </c>
      <c r="AL75" s="56">
        <v>0</v>
      </c>
      <c r="AM75" s="56">
        <v>0</v>
      </c>
      <c r="AN75" s="56">
        <v>0</v>
      </c>
      <c r="AO75" s="56">
        <v>0</v>
      </c>
      <c r="AP75" s="56">
        <v>0</v>
      </c>
      <c r="AQ75" s="56">
        <v>3.19</v>
      </c>
      <c r="AR75" s="56">
        <v>6.45</v>
      </c>
      <c r="AS75" s="56">
        <v>1.1100000000000001</v>
      </c>
      <c r="AT75" s="56">
        <v>0</v>
      </c>
      <c r="AU75" s="56">
        <v>7</v>
      </c>
      <c r="AV75" s="56">
        <v>0</v>
      </c>
      <c r="AW75" s="56">
        <v>0</v>
      </c>
      <c r="AX75" s="56">
        <v>5.04</v>
      </c>
      <c r="AY75" s="56">
        <v>11.36</v>
      </c>
      <c r="AZ75" s="56">
        <v>18.989999999999998</v>
      </c>
      <c r="BA75" s="56">
        <v>1.1499999999999999</v>
      </c>
      <c r="BB75" s="56">
        <v>54.29</v>
      </c>
      <c r="BC75" s="56">
        <v>17.75</v>
      </c>
      <c r="BD75" s="56">
        <v>0</v>
      </c>
      <c r="BE75" s="56">
        <v>0.58587199999999995</v>
      </c>
      <c r="BF75" s="56">
        <v>1.61297E-2</v>
      </c>
      <c r="BG75" s="56">
        <v>0</v>
      </c>
      <c r="BH75" s="56">
        <v>0</v>
      </c>
      <c r="BI75" s="56">
        <v>0</v>
      </c>
      <c r="BJ75" s="56">
        <v>0</v>
      </c>
      <c r="BK75" s="56">
        <v>9.1244199999999998E-2</v>
      </c>
      <c r="BL75" s="56">
        <v>0.14623</v>
      </c>
      <c r="BM75" s="56">
        <v>0.30218800000000001</v>
      </c>
      <c r="BN75" s="56">
        <v>1.3338300000000001E-2</v>
      </c>
      <c r="BO75" s="56">
        <v>1.155</v>
      </c>
      <c r="BP75" s="56">
        <v>0.60200200000000004</v>
      </c>
      <c r="BQ75" s="56">
        <v>44.339100000000002</v>
      </c>
      <c r="BR75" s="56">
        <v>359.52499999999998</v>
      </c>
      <c r="BS75" s="56">
        <v>141.255</v>
      </c>
      <c r="BT75" s="56">
        <v>0</v>
      </c>
      <c r="BU75" s="56">
        <v>0</v>
      </c>
      <c r="BV75" s="56">
        <v>615.745</v>
      </c>
      <c r="BW75" s="56">
        <v>1066.33</v>
      </c>
      <c r="BX75" s="56">
        <v>2371.31</v>
      </c>
      <c r="BY75" s="56">
        <v>151.51499999999999</v>
      </c>
      <c r="BZ75" s="56">
        <v>4750.0200000000004</v>
      </c>
      <c r="CA75" s="56">
        <v>50.342100000000002</v>
      </c>
      <c r="CB75" s="56">
        <v>0</v>
      </c>
      <c r="CC75" s="56">
        <v>0</v>
      </c>
      <c r="CD75" s="56">
        <v>0</v>
      </c>
      <c r="CE75" s="56">
        <v>113.158</v>
      </c>
      <c r="CF75" s="56">
        <v>0</v>
      </c>
      <c r="CG75" s="56">
        <v>45.121000000000002</v>
      </c>
      <c r="CH75" s="56">
        <v>0</v>
      </c>
      <c r="CI75" s="56">
        <v>0</v>
      </c>
      <c r="CJ75" s="56">
        <v>208.62100000000001</v>
      </c>
      <c r="CK75" s="56">
        <v>0</v>
      </c>
      <c r="CL75" s="56">
        <v>0</v>
      </c>
      <c r="CM75" s="56">
        <v>0</v>
      </c>
      <c r="CN75" s="56">
        <v>0</v>
      </c>
      <c r="CO75" s="56">
        <v>0</v>
      </c>
      <c r="CP75" s="56">
        <v>0</v>
      </c>
      <c r="CQ75" s="56">
        <v>0</v>
      </c>
      <c r="CR75" s="56">
        <v>0</v>
      </c>
      <c r="CS75" s="56">
        <v>0</v>
      </c>
      <c r="CT75" s="56">
        <v>0</v>
      </c>
      <c r="CU75" s="56">
        <v>3.83</v>
      </c>
      <c r="CV75" s="56">
        <v>8.07</v>
      </c>
      <c r="CW75" s="56">
        <v>1.1100000000000001</v>
      </c>
      <c r="CX75" s="56">
        <v>0</v>
      </c>
      <c r="CY75" s="56">
        <v>7</v>
      </c>
      <c r="CZ75" s="56">
        <v>5.04</v>
      </c>
      <c r="DA75" s="56">
        <v>11.42</v>
      </c>
      <c r="DB75" s="56">
        <v>18.989999999999998</v>
      </c>
      <c r="DC75" s="56">
        <v>1.1499999999999999</v>
      </c>
      <c r="DD75" s="56">
        <v>56.61</v>
      </c>
      <c r="DE75" s="56">
        <v>20.010000000000002</v>
      </c>
      <c r="DF75" s="56">
        <v>0</v>
      </c>
      <c r="DG75" s="56">
        <v>0.76333099999999998</v>
      </c>
      <c r="DH75" s="56">
        <v>1.61297E-2</v>
      </c>
      <c r="DI75" s="56">
        <v>0</v>
      </c>
      <c r="DJ75" s="56">
        <v>0</v>
      </c>
      <c r="DK75" s="56">
        <v>9.1244199999999998E-2</v>
      </c>
      <c r="DL75" s="56">
        <v>0.14743000000000001</v>
      </c>
      <c r="DM75" s="56">
        <v>0.30218800000000001</v>
      </c>
      <c r="DN75" s="56">
        <v>1.3338300000000001E-2</v>
      </c>
      <c r="DO75" s="56">
        <v>1.3336600000000001</v>
      </c>
      <c r="DP75" s="56">
        <v>0.77946099999999996</v>
      </c>
      <c r="DQ75" s="56" t="s">
        <v>925</v>
      </c>
      <c r="DR75" s="56" t="s">
        <v>875</v>
      </c>
      <c r="DS75" s="56" t="s">
        <v>22</v>
      </c>
      <c r="DT75" s="56">
        <v>0.17865800000000001</v>
      </c>
      <c r="DU75" s="56">
        <v>0.17745900000000001</v>
      </c>
      <c r="DV75" s="56">
        <v>4.0982200000000004</v>
      </c>
      <c r="DW75" s="56">
        <v>11.2944</v>
      </c>
      <c r="DX75" s="56"/>
      <c r="DY75" s="56"/>
      <c r="DZ75" s="56"/>
      <c r="EA75" s="56"/>
      <c r="EB75" s="56"/>
      <c r="EC75" s="56"/>
      <c r="ED75" s="56"/>
      <c r="EE75" s="56"/>
      <c r="EF75" s="56"/>
      <c r="EG75" s="56"/>
      <c r="EH75" s="56"/>
      <c r="EI75" s="56"/>
      <c r="EJ75" s="56"/>
      <c r="EK75" s="56"/>
      <c r="EL75" s="56"/>
      <c r="EM75" s="56"/>
      <c r="EN75" s="56">
        <v>37.190600000000003</v>
      </c>
      <c r="EO75" s="56">
        <v>288.34199999999998</v>
      </c>
      <c r="EP75" s="56">
        <v>141.255</v>
      </c>
      <c r="EQ75" s="56">
        <v>0</v>
      </c>
      <c r="ER75" s="56">
        <v>0</v>
      </c>
      <c r="ES75" s="56">
        <v>0</v>
      </c>
      <c r="ET75" s="56">
        <v>0</v>
      </c>
      <c r="EU75" s="56">
        <v>615.745</v>
      </c>
      <c r="EV75" s="56">
        <v>1060.33</v>
      </c>
      <c r="EW75" s="56">
        <v>2371.31</v>
      </c>
      <c r="EX75" s="56">
        <v>151.51499999999999</v>
      </c>
      <c r="EY75" s="56">
        <v>4665.68</v>
      </c>
      <c r="EZ75" s="56">
        <v>42.2258</v>
      </c>
      <c r="FA75" s="56">
        <v>0</v>
      </c>
      <c r="FB75" s="56">
        <v>0</v>
      </c>
      <c r="FC75" s="56">
        <v>0</v>
      </c>
      <c r="FD75" s="56">
        <v>113.158</v>
      </c>
      <c r="FE75" s="56">
        <v>0</v>
      </c>
      <c r="FF75" s="56">
        <v>45.121000000000002</v>
      </c>
      <c r="FG75" s="56">
        <v>0</v>
      </c>
      <c r="FH75" s="56">
        <v>0</v>
      </c>
      <c r="FI75" s="56">
        <v>200.505</v>
      </c>
      <c r="FJ75" s="56">
        <v>0</v>
      </c>
      <c r="FK75" s="56">
        <v>0</v>
      </c>
      <c r="FL75" s="56">
        <v>0</v>
      </c>
      <c r="FM75" s="56">
        <v>0</v>
      </c>
      <c r="FN75" s="56">
        <v>0</v>
      </c>
      <c r="FO75" s="56">
        <v>0</v>
      </c>
      <c r="FP75" s="56">
        <v>0</v>
      </c>
      <c r="FQ75" s="56">
        <v>0</v>
      </c>
      <c r="FR75" s="56">
        <v>0</v>
      </c>
      <c r="FS75" s="56">
        <v>0</v>
      </c>
      <c r="FT75" s="56">
        <v>3.19</v>
      </c>
      <c r="FU75" s="56">
        <v>6.45</v>
      </c>
      <c r="FV75" s="56">
        <v>1.1100000000000001</v>
      </c>
      <c r="FW75" s="56">
        <v>0</v>
      </c>
      <c r="FX75" s="56">
        <v>7</v>
      </c>
      <c r="FY75" s="56">
        <v>0</v>
      </c>
      <c r="FZ75" s="56">
        <v>0</v>
      </c>
      <c r="GA75" s="56">
        <v>5.04</v>
      </c>
      <c r="GB75" s="56">
        <v>11.36</v>
      </c>
      <c r="GC75" s="56">
        <v>18.989999999999998</v>
      </c>
      <c r="GD75" s="56">
        <v>1.1499999999999999</v>
      </c>
      <c r="GE75" s="56">
        <v>54.29</v>
      </c>
      <c r="GF75" s="56">
        <v>0</v>
      </c>
      <c r="GG75" s="56">
        <v>0.58587199999999995</v>
      </c>
      <c r="GH75" s="56">
        <v>1.61297E-2</v>
      </c>
      <c r="GI75" s="56">
        <v>0</v>
      </c>
      <c r="GJ75" s="56">
        <v>0</v>
      </c>
      <c r="GK75" s="56">
        <v>0</v>
      </c>
      <c r="GL75" s="56">
        <v>0</v>
      </c>
      <c r="GM75" s="56">
        <v>9.1244199999999998E-2</v>
      </c>
      <c r="GN75" s="56">
        <v>0.14623</v>
      </c>
      <c r="GO75" s="56">
        <v>0.30218800000000001</v>
      </c>
      <c r="GP75" s="56">
        <v>1.3338300000000001E-2</v>
      </c>
      <c r="GQ75" s="56">
        <v>1.155</v>
      </c>
      <c r="GR75" s="56">
        <v>155.32599999999999</v>
      </c>
      <c r="GS75" s="56">
        <v>963.51800000000003</v>
      </c>
      <c r="GT75" s="56">
        <v>141.255</v>
      </c>
      <c r="GU75" s="56">
        <v>0</v>
      </c>
      <c r="GV75" s="56">
        <v>0</v>
      </c>
      <c r="GW75" s="56">
        <v>2615</v>
      </c>
      <c r="GX75" s="56">
        <v>989.00099999999998</v>
      </c>
      <c r="GY75" s="56">
        <v>3267.2</v>
      </c>
      <c r="GZ75" s="56">
        <v>327.5</v>
      </c>
      <c r="HA75" s="56">
        <v>8458.7999999999993</v>
      </c>
      <c r="HB75" s="56">
        <v>129.267</v>
      </c>
      <c r="HC75" s="56">
        <v>0</v>
      </c>
      <c r="HD75" s="56">
        <v>0</v>
      </c>
      <c r="HE75" s="56">
        <v>0</v>
      </c>
      <c r="HF75" s="56">
        <v>168.18700000000001</v>
      </c>
      <c r="HG75" s="56">
        <v>0</v>
      </c>
      <c r="HH75" s="56">
        <v>73.400000000000006</v>
      </c>
      <c r="HI75" s="56">
        <v>0</v>
      </c>
      <c r="HJ75" s="56">
        <v>0</v>
      </c>
      <c r="HK75" s="56">
        <v>370.85300000000001</v>
      </c>
      <c r="HL75" s="56">
        <v>0</v>
      </c>
      <c r="HM75" s="56">
        <v>0</v>
      </c>
      <c r="HN75" s="56">
        <v>0</v>
      </c>
      <c r="HO75" s="56">
        <v>0</v>
      </c>
      <c r="HP75" s="56">
        <v>0</v>
      </c>
      <c r="HQ75" s="56">
        <v>0</v>
      </c>
      <c r="HR75" s="56">
        <v>0</v>
      </c>
      <c r="HS75" s="56">
        <v>0</v>
      </c>
      <c r="HT75" s="56">
        <v>0</v>
      </c>
      <c r="HU75" s="56">
        <v>0</v>
      </c>
      <c r="HV75" s="56">
        <v>10.08</v>
      </c>
      <c r="HW75" s="56">
        <v>25.89</v>
      </c>
      <c r="HX75" s="56">
        <v>1.1100000000000001</v>
      </c>
      <c r="HY75" s="56">
        <v>0</v>
      </c>
      <c r="HZ75" s="56">
        <v>10.41</v>
      </c>
      <c r="IA75" s="56">
        <v>21.57</v>
      </c>
      <c r="IB75" s="56">
        <v>12.33</v>
      </c>
      <c r="IC75" s="56">
        <v>26.23</v>
      </c>
      <c r="ID75" s="56">
        <v>2.39</v>
      </c>
      <c r="IE75" s="56">
        <v>110.01</v>
      </c>
      <c r="IF75" s="56">
        <v>0</v>
      </c>
      <c r="IG75" s="56">
        <v>2.1880299999999999</v>
      </c>
      <c r="IH75" s="56">
        <v>1.61297E-2</v>
      </c>
      <c r="II75" s="56">
        <v>0</v>
      </c>
      <c r="IJ75" s="56">
        <v>0</v>
      </c>
      <c r="IK75" s="56">
        <v>0.41129599999999999</v>
      </c>
      <c r="IL75" s="56">
        <v>0.118258</v>
      </c>
      <c r="IM75" s="56">
        <v>0.43522</v>
      </c>
      <c r="IN75" s="56">
        <v>4.56421E-3</v>
      </c>
      <c r="IO75" s="56">
        <v>3.1734900000000001</v>
      </c>
      <c r="IP75" s="56">
        <v>44.5</v>
      </c>
      <c r="IQ75" s="56">
        <v>0</v>
      </c>
      <c r="IR75" s="56">
        <v>46.4</v>
      </c>
      <c r="IS75" s="56">
        <v>0</v>
      </c>
      <c r="IT75" s="56">
        <v>0</v>
      </c>
      <c r="IU75" s="56">
        <v>7.81</v>
      </c>
      <c r="IV75" s="56">
        <v>9.94</v>
      </c>
      <c r="IW75" s="56">
        <v>9.48</v>
      </c>
      <c r="IX75" s="56">
        <v>10.53</v>
      </c>
      <c r="IY75" s="56">
        <v>7.81</v>
      </c>
      <c r="IZ75" s="56">
        <v>9.94</v>
      </c>
      <c r="JA75" s="56">
        <v>28.02</v>
      </c>
      <c r="JB75" s="56">
        <v>19.47</v>
      </c>
      <c r="JC75" s="56">
        <v>1</v>
      </c>
      <c r="JD75" s="56"/>
      <c r="JE75" s="56"/>
      <c r="JF75" s="56"/>
      <c r="JG75" s="56"/>
      <c r="JH75" s="56"/>
      <c r="JI75" s="56"/>
      <c r="JJ75" s="56"/>
      <c r="JK75" s="56"/>
      <c r="JL75" s="56"/>
      <c r="JM75" s="56"/>
      <c r="JN75" s="56"/>
      <c r="JO75" s="56"/>
    </row>
    <row r="76" spans="1:275" x14ac:dyDescent="0.25">
      <c r="A76" s="58">
        <v>43069.352407407408</v>
      </c>
      <c r="B76" s="56" t="s">
        <v>404</v>
      </c>
      <c r="C76" s="56" t="s">
        <v>645</v>
      </c>
      <c r="D76" s="56">
        <v>9</v>
      </c>
      <c r="E76" s="56">
        <v>1</v>
      </c>
      <c r="F76" s="56">
        <v>2700</v>
      </c>
      <c r="G76" s="56" t="s">
        <v>104</v>
      </c>
      <c r="H76" s="56" t="s">
        <v>105</v>
      </c>
      <c r="I76" s="56">
        <v>3.92</v>
      </c>
      <c r="J76" s="56">
        <v>43.9</v>
      </c>
      <c r="K76" s="56">
        <v>60.3688</v>
      </c>
      <c r="L76" s="56">
        <v>562.36099999999999</v>
      </c>
      <c r="M76" s="56">
        <v>141.255</v>
      </c>
      <c r="N76" s="56">
        <v>0</v>
      </c>
      <c r="O76" s="56">
        <v>0</v>
      </c>
      <c r="P76" s="56">
        <v>0</v>
      </c>
      <c r="Q76" s="56">
        <v>0</v>
      </c>
      <c r="R76" s="56">
        <v>615.745</v>
      </c>
      <c r="S76" s="56">
        <v>1059.49</v>
      </c>
      <c r="T76" s="56">
        <v>2371.31</v>
      </c>
      <c r="U76" s="56">
        <v>151.51499999999999</v>
      </c>
      <c r="V76" s="56">
        <v>4962.04</v>
      </c>
      <c r="W76" s="56">
        <v>68.562600000000003</v>
      </c>
      <c r="X76" s="56">
        <v>0</v>
      </c>
      <c r="Y76" s="56">
        <v>0</v>
      </c>
      <c r="Z76" s="56">
        <v>0</v>
      </c>
      <c r="AA76" s="56">
        <v>112.944</v>
      </c>
      <c r="AB76" s="56">
        <v>0</v>
      </c>
      <c r="AC76" s="56">
        <v>45.121000000000002</v>
      </c>
      <c r="AD76" s="56">
        <v>0</v>
      </c>
      <c r="AE76" s="56">
        <v>0</v>
      </c>
      <c r="AF76" s="56">
        <v>226.62700000000001</v>
      </c>
      <c r="AG76" s="56">
        <v>0</v>
      </c>
      <c r="AH76" s="56">
        <v>0</v>
      </c>
      <c r="AI76" s="56">
        <v>0</v>
      </c>
      <c r="AJ76" s="56">
        <v>0</v>
      </c>
      <c r="AK76" s="56">
        <v>0</v>
      </c>
      <c r="AL76" s="56">
        <v>0</v>
      </c>
      <c r="AM76" s="56">
        <v>0</v>
      </c>
      <c r="AN76" s="56">
        <v>0</v>
      </c>
      <c r="AO76" s="56">
        <v>0</v>
      </c>
      <c r="AP76" s="56">
        <v>0</v>
      </c>
      <c r="AQ76" s="56">
        <v>5.13</v>
      </c>
      <c r="AR76" s="56">
        <v>15.44</v>
      </c>
      <c r="AS76" s="56">
        <v>1.1000000000000001</v>
      </c>
      <c r="AT76" s="56">
        <v>0</v>
      </c>
      <c r="AU76" s="56">
        <v>7</v>
      </c>
      <c r="AV76" s="56">
        <v>0</v>
      </c>
      <c r="AW76" s="56">
        <v>0</v>
      </c>
      <c r="AX76" s="56">
        <v>4.97</v>
      </c>
      <c r="AY76" s="56">
        <v>11.28</v>
      </c>
      <c r="AZ76" s="56">
        <v>18.77</v>
      </c>
      <c r="BA76" s="56">
        <v>1.1299999999999999</v>
      </c>
      <c r="BB76" s="56">
        <v>64.819999999999993</v>
      </c>
      <c r="BC76" s="56">
        <v>28.67</v>
      </c>
      <c r="BD76" s="56">
        <v>0</v>
      </c>
      <c r="BE76" s="56">
        <v>1.3588899999999999</v>
      </c>
      <c r="BF76" s="56">
        <v>1.61297E-2</v>
      </c>
      <c r="BG76" s="56">
        <v>0</v>
      </c>
      <c r="BH76" s="56">
        <v>0</v>
      </c>
      <c r="BI76" s="56">
        <v>0</v>
      </c>
      <c r="BJ76" s="56">
        <v>0</v>
      </c>
      <c r="BK76" s="56">
        <v>9.1244199999999998E-2</v>
      </c>
      <c r="BL76" s="56">
        <v>0.14943100000000001</v>
      </c>
      <c r="BM76" s="56">
        <v>0.30218800000000001</v>
      </c>
      <c r="BN76" s="56">
        <v>1.3338300000000001E-2</v>
      </c>
      <c r="BO76" s="56">
        <v>1.9312199999999999</v>
      </c>
      <c r="BP76" s="56">
        <v>1.3750199999999999</v>
      </c>
      <c r="BQ76" s="56">
        <v>68.551400000000001</v>
      </c>
      <c r="BR76" s="56">
        <v>685.47500000000002</v>
      </c>
      <c r="BS76" s="56">
        <v>141.255</v>
      </c>
      <c r="BT76" s="56">
        <v>0</v>
      </c>
      <c r="BU76" s="56">
        <v>0</v>
      </c>
      <c r="BV76" s="56">
        <v>615.745</v>
      </c>
      <c r="BW76" s="56">
        <v>1066.04</v>
      </c>
      <c r="BX76" s="56">
        <v>2371.31</v>
      </c>
      <c r="BY76" s="56">
        <v>151.51499999999999</v>
      </c>
      <c r="BZ76" s="56">
        <v>5099.8900000000003</v>
      </c>
      <c r="CA76" s="56">
        <v>77.855900000000005</v>
      </c>
      <c r="CB76" s="56">
        <v>0</v>
      </c>
      <c r="CC76" s="56">
        <v>0</v>
      </c>
      <c r="CD76" s="56">
        <v>0</v>
      </c>
      <c r="CE76" s="56">
        <v>112.944</v>
      </c>
      <c r="CF76" s="56">
        <v>0</v>
      </c>
      <c r="CG76" s="56">
        <v>45.121000000000002</v>
      </c>
      <c r="CH76" s="56">
        <v>0</v>
      </c>
      <c r="CI76" s="56">
        <v>0</v>
      </c>
      <c r="CJ76" s="56">
        <v>235.92099999999999</v>
      </c>
      <c r="CK76" s="56">
        <v>0</v>
      </c>
      <c r="CL76" s="56">
        <v>0</v>
      </c>
      <c r="CM76" s="56">
        <v>0</v>
      </c>
      <c r="CN76" s="56">
        <v>0</v>
      </c>
      <c r="CO76" s="56">
        <v>0</v>
      </c>
      <c r="CP76" s="56">
        <v>0</v>
      </c>
      <c r="CQ76" s="56">
        <v>0</v>
      </c>
      <c r="CR76" s="56">
        <v>0</v>
      </c>
      <c r="CS76" s="56">
        <v>0</v>
      </c>
      <c r="CT76" s="56">
        <v>0</v>
      </c>
      <c r="CU76" s="56">
        <v>5.88</v>
      </c>
      <c r="CV76" s="56">
        <v>18.61</v>
      </c>
      <c r="CW76" s="56">
        <v>1.1000000000000001</v>
      </c>
      <c r="CX76" s="56">
        <v>0</v>
      </c>
      <c r="CY76" s="56">
        <v>7</v>
      </c>
      <c r="CZ76" s="56">
        <v>4.97</v>
      </c>
      <c r="DA76" s="56">
        <v>11.34</v>
      </c>
      <c r="DB76" s="56">
        <v>18.77</v>
      </c>
      <c r="DC76" s="56">
        <v>1.1299999999999999</v>
      </c>
      <c r="DD76" s="56">
        <v>68.8</v>
      </c>
      <c r="DE76" s="56">
        <v>32.590000000000003</v>
      </c>
      <c r="DF76" s="56">
        <v>0</v>
      </c>
      <c r="DG76" s="56">
        <v>1.6370800000000001</v>
      </c>
      <c r="DH76" s="56">
        <v>1.61297E-2</v>
      </c>
      <c r="DI76" s="56">
        <v>0</v>
      </c>
      <c r="DJ76" s="56">
        <v>0</v>
      </c>
      <c r="DK76" s="56">
        <v>9.1244199999999998E-2</v>
      </c>
      <c r="DL76" s="56">
        <v>0.15054400000000001</v>
      </c>
      <c r="DM76" s="56">
        <v>0.30218800000000001</v>
      </c>
      <c r="DN76" s="56">
        <v>1.3338300000000001E-2</v>
      </c>
      <c r="DO76" s="56">
        <v>2.2105199999999998</v>
      </c>
      <c r="DP76" s="56">
        <v>1.6532100000000001</v>
      </c>
      <c r="DQ76" s="56" t="s">
        <v>925</v>
      </c>
      <c r="DR76" s="56" t="s">
        <v>875</v>
      </c>
      <c r="DS76" s="56" t="s">
        <v>22</v>
      </c>
      <c r="DT76" s="56">
        <v>0.27930300000000002</v>
      </c>
      <c r="DU76" s="56">
        <v>0.27818999999999999</v>
      </c>
      <c r="DV76" s="56">
        <v>5.7848800000000002</v>
      </c>
      <c r="DW76" s="56">
        <v>12.0282</v>
      </c>
      <c r="DX76" s="56"/>
      <c r="DY76" s="56"/>
      <c r="DZ76" s="56"/>
      <c r="EA76" s="56"/>
      <c r="EB76" s="56"/>
      <c r="EC76" s="56"/>
      <c r="ED76" s="56"/>
      <c r="EE76" s="56"/>
      <c r="EF76" s="56"/>
      <c r="EG76" s="56"/>
      <c r="EH76" s="56"/>
      <c r="EI76" s="56"/>
      <c r="EJ76" s="56"/>
      <c r="EK76" s="56"/>
      <c r="EL76" s="56"/>
      <c r="EM76" s="56"/>
      <c r="EN76" s="56">
        <v>60.3688</v>
      </c>
      <c r="EO76" s="56">
        <v>562.36099999999999</v>
      </c>
      <c r="EP76" s="56">
        <v>141.255</v>
      </c>
      <c r="EQ76" s="56">
        <v>0</v>
      </c>
      <c r="ER76" s="56">
        <v>0</v>
      </c>
      <c r="ES76" s="56">
        <v>0</v>
      </c>
      <c r="ET76" s="56">
        <v>0</v>
      </c>
      <c r="EU76" s="56">
        <v>615.745</v>
      </c>
      <c r="EV76" s="56">
        <v>1059.49</v>
      </c>
      <c r="EW76" s="56">
        <v>2371.31</v>
      </c>
      <c r="EX76" s="56">
        <v>151.51499999999999</v>
      </c>
      <c r="EY76" s="56">
        <v>4962.04</v>
      </c>
      <c r="EZ76" s="56">
        <v>68.562600000000003</v>
      </c>
      <c r="FA76" s="56">
        <v>0</v>
      </c>
      <c r="FB76" s="56">
        <v>0</v>
      </c>
      <c r="FC76" s="56">
        <v>0</v>
      </c>
      <c r="FD76" s="56">
        <v>112.944</v>
      </c>
      <c r="FE76" s="56">
        <v>0</v>
      </c>
      <c r="FF76" s="56">
        <v>45.121000000000002</v>
      </c>
      <c r="FG76" s="56">
        <v>0</v>
      </c>
      <c r="FH76" s="56">
        <v>0</v>
      </c>
      <c r="FI76" s="56">
        <v>226.62700000000001</v>
      </c>
      <c r="FJ76" s="56">
        <v>0</v>
      </c>
      <c r="FK76" s="56">
        <v>0</v>
      </c>
      <c r="FL76" s="56">
        <v>0</v>
      </c>
      <c r="FM76" s="56">
        <v>0</v>
      </c>
      <c r="FN76" s="56">
        <v>0</v>
      </c>
      <c r="FO76" s="56">
        <v>0</v>
      </c>
      <c r="FP76" s="56">
        <v>0</v>
      </c>
      <c r="FQ76" s="56">
        <v>0</v>
      </c>
      <c r="FR76" s="56">
        <v>0</v>
      </c>
      <c r="FS76" s="56">
        <v>0</v>
      </c>
      <c r="FT76" s="56">
        <v>5.13</v>
      </c>
      <c r="FU76" s="56">
        <v>15.44</v>
      </c>
      <c r="FV76" s="56">
        <v>1.1000000000000001</v>
      </c>
      <c r="FW76" s="56">
        <v>0</v>
      </c>
      <c r="FX76" s="56">
        <v>7</v>
      </c>
      <c r="FY76" s="56">
        <v>0</v>
      </c>
      <c r="FZ76" s="56">
        <v>0</v>
      </c>
      <c r="GA76" s="56">
        <v>4.97</v>
      </c>
      <c r="GB76" s="56">
        <v>11.28</v>
      </c>
      <c r="GC76" s="56">
        <v>18.77</v>
      </c>
      <c r="GD76" s="56">
        <v>1.1299999999999999</v>
      </c>
      <c r="GE76" s="56">
        <v>64.819999999999993</v>
      </c>
      <c r="GF76" s="56">
        <v>0</v>
      </c>
      <c r="GG76" s="56">
        <v>1.3588899999999999</v>
      </c>
      <c r="GH76" s="56">
        <v>1.61297E-2</v>
      </c>
      <c r="GI76" s="56">
        <v>0</v>
      </c>
      <c r="GJ76" s="56">
        <v>0</v>
      </c>
      <c r="GK76" s="56">
        <v>0</v>
      </c>
      <c r="GL76" s="56">
        <v>0</v>
      </c>
      <c r="GM76" s="56">
        <v>9.1244199999999998E-2</v>
      </c>
      <c r="GN76" s="56">
        <v>0.14943100000000001</v>
      </c>
      <c r="GO76" s="56">
        <v>0.30218800000000001</v>
      </c>
      <c r="GP76" s="56">
        <v>1.3338300000000001E-2</v>
      </c>
      <c r="GQ76" s="56">
        <v>1.9312199999999999</v>
      </c>
      <c r="GR76" s="56">
        <v>218.56800000000001</v>
      </c>
      <c r="GS76" s="56">
        <v>1765.28</v>
      </c>
      <c r="GT76" s="56">
        <v>141.255</v>
      </c>
      <c r="GU76" s="56">
        <v>0</v>
      </c>
      <c r="GV76" s="56">
        <v>0</v>
      </c>
      <c r="GW76" s="56">
        <v>2615</v>
      </c>
      <c r="GX76" s="56">
        <v>989.00099999999998</v>
      </c>
      <c r="GY76" s="56">
        <v>3267.2</v>
      </c>
      <c r="GZ76" s="56">
        <v>327.5</v>
      </c>
      <c r="HA76" s="56">
        <v>9323.7999999999993</v>
      </c>
      <c r="HB76" s="56">
        <v>181.95500000000001</v>
      </c>
      <c r="HC76" s="56">
        <v>0</v>
      </c>
      <c r="HD76" s="56">
        <v>0</v>
      </c>
      <c r="HE76" s="56">
        <v>0</v>
      </c>
      <c r="HF76" s="56">
        <v>167.94300000000001</v>
      </c>
      <c r="HG76" s="56">
        <v>0</v>
      </c>
      <c r="HH76" s="56">
        <v>73.400000000000006</v>
      </c>
      <c r="HI76" s="56">
        <v>0</v>
      </c>
      <c r="HJ76" s="56">
        <v>0</v>
      </c>
      <c r="HK76" s="56">
        <v>423.29700000000003</v>
      </c>
      <c r="HL76" s="56">
        <v>0</v>
      </c>
      <c r="HM76" s="56">
        <v>0</v>
      </c>
      <c r="HN76" s="56">
        <v>0</v>
      </c>
      <c r="HO76" s="56">
        <v>0</v>
      </c>
      <c r="HP76" s="56">
        <v>0</v>
      </c>
      <c r="HQ76" s="56">
        <v>0</v>
      </c>
      <c r="HR76" s="56">
        <v>0</v>
      </c>
      <c r="HS76" s="56">
        <v>0</v>
      </c>
      <c r="HT76" s="56">
        <v>0</v>
      </c>
      <c r="HU76" s="56">
        <v>0</v>
      </c>
      <c r="HV76" s="56">
        <v>14.07</v>
      </c>
      <c r="HW76" s="56">
        <v>48.7</v>
      </c>
      <c r="HX76" s="56">
        <v>1.1000000000000001</v>
      </c>
      <c r="HY76" s="56">
        <v>0</v>
      </c>
      <c r="HZ76" s="56">
        <v>10.41</v>
      </c>
      <c r="IA76" s="56">
        <v>21.33</v>
      </c>
      <c r="IB76" s="56">
        <v>12.25</v>
      </c>
      <c r="IC76" s="56">
        <v>25.98</v>
      </c>
      <c r="ID76" s="56">
        <v>2.35</v>
      </c>
      <c r="IE76" s="56">
        <v>136.19</v>
      </c>
      <c r="IF76" s="56">
        <v>0</v>
      </c>
      <c r="IG76" s="56">
        <v>3.50746</v>
      </c>
      <c r="IH76" s="56">
        <v>1.61297E-2</v>
      </c>
      <c r="II76" s="56">
        <v>0</v>
      </c>
      <c r="IJ76" s="56">
        <v>0</v>
      </c>
      <c r="IK76" s="56">
        <v>0.41129599999999999</v>
      </c>
      <c r="IL76" s="56">
        <v>0.118258</v>
      </c>
      <c r="IM76" s="56">
        <v>0.43522</v>
      </c>
      <c r="IN76" s="56">
        <v>4.56421E-3</v>
      </c>
      <c r="IO76" s="56">
        <v>4.4929199999999998</v>
      </c>
      <c r="IP76" s="56">
        <v>43.9</v>
      </c>
      <c r="IQ76" s="56">
        <v>0</v>
      </c>
      <c r="IR76" s="56">
        <v>46.6</v>
      </c>
      <c r="IS76" s="56">
        <v>0</v>
      </c>
      <c r="IT76" s="56">
        <v>0</v>
      </c>
      <c r="IU76" s="56">
        <v>16.940000000000001</v>
      </c>
      <c r="IV76" s="56">
        <v>11.73</v>
      </c>
      <c r="IW76" s="56">
        <v>20.170000000000002</v>
      </c>
      <c r="IX76" s="56">
        <v>12.42</v>
      </c>
      <c r="IY76" s="56">
        <v>16.940000000000001</v>
      </c>
      <c r="IZ76" s="56">
        <v>11.73</v>
      </c>
      <c r="JA76" s="56">
        <v>51.21</v>
      </c>
      <c r="JB76" s="56">
        <v>23.07</v>
      </c>
      <c r="JC76" s="56">
        <v>1</v>
      </c>
      <c r="JD76" s="56"/>
      <c r="JE76" s="56"/>
      <c r="JF76" s="56"/>
      <c r="JG76" s="56"/>
      <c r="JH76" s="56"/>
      <c r="JI76" s="56"/>
      <c r="JJ76" s="56"/>
      <c r="JK76" s="56"/>
      <c r="JL76" s="56"/>
      <c r="JM76" s="56"/>
      <c r="JN76" s="56"/>
      <c r="JO76" s="56"/>
    </row>
    <row r="77" spans="1:275" x14ac:dyDescent="0.25">
      <c r="A77" s="58">
        <v>43069.352407407408</v>
      </c>
      <c r="B77" s="56" t="s">
        <v>405</v>
      </c>
      <c r="C77" s="56" t="s">
        <v>646</v>
      </c>
      <c r="D77" s="56">
        <v>10</v>
      </c>
      <c r="E77" s="56">
        <v>1</v>
      </c>
      <c r="F77" s="56">
        <v>2700</v>
      </c>
      <c r="G77" s="56" t="s">
        <v>104</v>
      </c>
      <c r="H77" s="56" t="s">
        <v>105</v>
      </c>
      <c r="I77" s="56">
        <v>4.16</v>
      </c>
      <c r="J77" s="56">
        <v>42.1</v>
      </c>
      <c r="K77" s="56">
        <v>70.073700000000002</v>
      </c>
      <c r="L77" s="56">
        <v>695.33699999999999</v>
      </c>
      <c r="M77" s="56">
        <v>141.255</v>
      </c>
      <c r="N77" s="56">
        <v>0</v>
      </c>
      <c r="O77" s="56">
        <v>0</v>
      </c>
      <c r="P77" s="56">
        <v>0</v>
      </c>
      <c r="Q77" s="56">
        <v>0</v>
      </c>
      <c r="R77" s="56">
        <v>615.745</v>
      </c>
      <c r="S77" s="56">
        <v>1062.96</v>
      </c>
      <c r="T77" s="56">
        <v>2371.31</v>
      </c>
      <c r="U77" s="56">
        <v>151.51499999999999</v>
      </c>
      <c r="V77" s="56">
        <v>5108.1899999999996</v>
      </c>
      <c r="W77" s="56">
        <v>79.588499999999996</v>
      </c>
      <c r="X77" s="56">
        <v>0</v>
      </c>
      <c r="Y77" s="56">
        <v>0</v>
      </c>
      <c r="Z77" s="56">
        <v>0</v>
      </c>
      <c r="AA77" s="56">
        <v>112.09399999999999</v>
      </c>
      <c r="AB77" s="56">
        <v>0</v>
      </c>
      <c r="AC77" s="56">
        <v>45.121000000000002</v>
      </c>
      <c r="AD77" s="56">
        <v>0</v>
      </c>
      <c r="AE77" s="56">
        <v>0</v>
      </c>
      <c r="AF77" s="56">
        <v>236.803</v>
      </c>
      <c r="AG77" s="56">
        <v>0</v>
      </c>
      <c r="AH77" s="56">
        <v>0</v>
      </c>
      <c r="AI77" s="56">
        <v>0</v>
      </c>
      <c r="AJ77" s="56">
        <v>0</v>
      </c>
      <c r="AK77" s="56">
        <v>0</v>
      </c>
      <c r="AL77" s="56">
        <v>0</v>
      </c>
      <c r="AM77" s="56">
        <v>0</v>
      </c>
      <c r="AN77" s="56">
        <v>0</v>
      </c>
      <c r="AO77" s="56">
        <v>0</v>
      </c>
      <c r="AP77" s="56">
        <v>0</v>
      </c>
      <c r="AQ77" s="56">
        <v>5.93</v>
      </c>
      <c r="AR77" s="56">
        <v>15.32</v>
      </c>
      <c r="AS77" s="56">
        <v>1.1000000000000001</v>
      </c>
      <c r="AT77" s="56">
        <v>0</v>
      </c>
      <c r="AU77" s="56">
        <v>6.96</v>
      </c>
      <c r="AV77" s="56">
        <v>0</v>
      </c>
      <c r="AW77" s="56">
        <v>0</v>
      </c>
      <c r="AX77" s="56">
        <v>4.91</v>
      </c>
      <c r="AY77" s="56">
        <v>11.29</v>
      </c>
      <c r="AZ77" s="56">
        <v>18.7</v>
      </c>
      <c r="BA77" s="56">
        <v>1.1200000000000001</v>
      </c>
      <c r="BB77" s="56">
        <v>65.33</v>
      </c>
      <c r="BC77" s="56">
        <v>29.31</v>
      </c>
      <c r="BD77" s="56">
        <v>0</v>
      </c>
      <c r="BE77" s="56">
        <v>1.4126300000000001</v>
      </c>
      <c r="BF77" s="56">
        <v>1.61297E-2</v>
      </c>
      <c r="BG77" s="56">
        <v>0</v>
      </c>
      <c r="BH77" s="56">
        <v>0</v>
      </c>
      <c r="BI77" s="56">
        <v>0</v>
      </c>
      <c r="BJ77" s="56">
        <v>0</v>
      </c>
      <c r="BK77" s="56">
        <v>9.1244199999999998E-2</v>
      </c>
      <c r="BL77" s="56">
        <v>0.15029600000000001</v>
      </c>
      <c r="BM77" s="56">
        <v>0.30218800000000001</v>
      </c>
      <c r="BN77" s="56">
        <v>1.3338300000000001E-2</v>
      </c>
      <c r="BO77" s="56">
        <v>1.9858199999999999</v>
      </c>
      <c r="BP77" s="56">
        <v>1.42876</v>
      </c>
      <c r="BQ77" s="56">
        <v>80.049800000000005</v>
      </c>
      <c r="BR77" s="56">
        <v>863.94799999999998</v>
      </c>
      <c r="BS77" s="56">
        <v>141.255</v>
      </c>
      <c r="BT77" s="56">
        <v>0</v>
      </c>
      <c r="BU77" s="56">
        <v>0</v>
      </c>
      <c r="BV77" s="56">
        <v>615.745</v>
      </c>
      <c r="BW77" s="56">
        <v>1068.97</v>
      </c>
      <c r="BX77" s="56">
        <v>2371.31</v>
      </c>
      <c r="BY77" s="56">
        <v>151.51499999999999</v>
      </c>
      <c r="BZ77" s="56">
        <v>5292.79</v>
      </c>
      <c r="CA77" s="56">
        <v>90.9191</v>
      </c>
      <c r="CB77" s="56">
        <v>0</v>
      </c>
      <c r="CC77" s="56">
        <v>0</v>
      </c>
      <c r="CD77" s="56">
        <v>0</v>
      </c>
      <c r="CE77" s="56">
        <v>112.09399999999999</v>
      </c>
      <c r="CF77" s="56">
        <v>0</v>
      </c>
      <c r="CG77" s="56">
        <v>45.121000000000002</v>
      </c>
      <c r="CH77" s="56">
        <v>0</v>
      </c>
      <c r="CI77" s="56">
        <v>0</v>
      </c>
      <c r="CJ77" s="56">
        <v>248.13399999999999</v>
      </c>
      <c r="CK77" s="56">
        <v>0</v>
      </c>
      <c r="CL77" s="56">
        <v>0</v>
      </c>
      <c r="CM77" s="56">
        <v>0</v>
      </c>
      <c r="CN77" s="56">
        <v>0</v>
      </c>
      <c r="CO77" s="56">
        <v>0</v>
      </c>
      <c r="CP77" s="56">
        <v>0</v>
      </c>
      <c r="CQ77" s="56">
        <v>0</v>
      </c>
      <c r="CR77" s="56">
        <v>0</v>
      </c>
      <c r="CS77" s="56">
        <v>0</v>
      </c>
      <c r="CT77" s="56">
        <v>0</v>
      </c>
      <c r="CU77" s="56">
        <v>6.85</v>
      </c>
      <c r="CV77" s="56">
        <v>18.559999999999999</v>
      </c>
      <c r="CW77" s="56">
        <v>1.1000000000000001</v>
      </c>
      <c r="CX77" s="56">
        <v>0</v>
      </c>
      <c r="CY77" s="56">
        <v>6.96</v>
      </c>
      <c r="CZ77" s="56">
        <v>4.91</v>
      </c>
      <c r="DA77" s="56">
        <v>11.34</v>
      </c>
      <c r="DB77" s="56">
        <v>18.7</v>
      </c>
      <c r="DC77" s="56">
        <v>1.1200000000000001</v>
      </c>
      <c r="DD77" s="56">
        <v>69.540000000000006</v>
      </c>
      <c r="DE77" s="56">
        <v>33.47</v>
      </c>
      <c r="DF77" s="56">
        <v>0</v>
      </c>
      <c r="DG77" s="56">
        <v>1.65855</v>
      </c>
      <c r="DH77" s="56">
        <v>1.61297E-2</v>
      </c>
      <c r="DI77" s="56">
        <v>0</v>
      </c>
      <c r="DJ77" s="56">
        <v>0</v>
      </c>
      <c r="DK77" s="56">
        <v>9.1244199999999998E-2</v>
      </c>
      <c r="DL77" s="56">
        <v>0.15126700000000001</v>
      </c>
      <c r="DM77" s="56">
        <v>0.30218800000000001</v>
      </c>
      <c r="DN77" s="56">
        <v>1.3338300000000001E-2</v>
      </c>
      <c r="DO77" s="56">
        <v>2.23272</v>
      </c>
      <c r="DP77" s="56">
        <v>1.6746799999999999</v>
      </c>
      <c r="DQ77" s="56" t="s">
        <v>925</v>
      </c>
      <c r="DR77" s="56" t="s">
        <v>875</v>
      </c>
      <c r="DS77" s="56" t="s">
        <v>22</v>
      </c>
      <c r="DT77" s="56">
        <v>0.24689700000000001</v>
      </c>
      <c r="DU77" s="56">
        <v>0.24592600000000001</v>
      </c>
      <c r="DV77" s="56">
        <v>6.0540700000000003</v>
      </c>
      <c r="DW77" s="56">
        <v>12.429</v>
      </c>
      <c r="DX77" s="56"/>
      <c r="DY77" s="56"/>
      <c r="DZ77" s="56"/>
      <c r="EA77" s="56"/>
      <c r="EB77" s="56"/>
      <c r="EC77" s="56"/>
      <c r="ED77" s="56"/>
      <c r="EE77" s="56"/>
      <c r="EF77" s="56"/>
      <c r="EG77" s="56"/>
      <c r="EH77" s="56"/>
      <c r="EI77" s="56"/>
      <c r="EJ77" s="56"/>
      <c r="EK77" s="56"/>
      <c r="EL77" s="56"/>
      <c r="EM77" s="56"/>
      <c r="EN77" s="56">
        <v>70.073700000000002</v>
      </c>
      <c r="EO77" s="56">
        <v>695.33699999999999</v>
      </c>
      <c r="EP77" s="56">
        <v>141.255</v>
      </c>
      <c r="EQ77" s="56">
        <v>0</v>
      </c>
      <c r="ER77" s="56">
        <v>0</v>
      </c>
      <c r="ES77" s="56">
        <v>0</v>
      </c>
      <c r="ET77" s="56">
        <v>0</v>
      </c>
      <c r="EU77" s="56">
        <v>615.745</v>
      </c>
      <c r="EV77" s="56">
        <v>1062.96</v>
      </c>
      <c r="EW77" s="56">
        <v>2371.31</v>
      </c>
      <c r="EX77" s="56">
        <v>151.51499999999999</v>
      </c>
      <c r="EY77" s="56">
        <v>5108.1899999999996</v>
      </c>
      <c r="EZ77" s="56">
        <v>79.588499999999996</v>
      </c>
      <c r="FA77" s="56">
        <v>0</v>
      </c>
      <c r="FB77" s="56">
        <v>0</v>
      </c>
      <c r="FC77" s="56">
        <v>0</v>
      </c>
      <c r="FD77" s="56">
        <v>112.09399999999999</v>
      </c>
      <c r="FE77" s="56">
        <v>0</v>
      </c>
      <c r="FF77" s="56">
        <v>45.121000000000002</v>
      </c>
      <c r="FG77" s="56">
        <v>0</v>
      </c>
      <c r="FH77" s="56">
        <v>0</v>
      </c>
      <c r="FI77" s="56">
        <v>236.803</v>
      </c>
      <c r="FJ77" s="56">
        <v>0</v>
      </c>
      <c r="FK77" s="56">
        <v>0</v>
      </c>
      <c r="FL77" s="56">
        <v>0</v>
      </c>
      <c r="FM77" s="56">
        <v>0</v>
      </c>
      <c r="FN77" s="56">
        <v>0</v>
      </c>
      <c r="FO77" s="56">
        <v>0</v>
      </c>
      <c r="FP77" s="56">
        <v>0</v>
      </c>
      <c r="FQ77" s="56">
        <v>0</v>
      </c>
      <c r="FR77" s="56">
        <v>0</v>
      </c>
      <c r="FS77" s="56">
        <v>0</v>
      </c>
      <c r="FT77" s="56">
        <v>5.93</v>
      </c>
      <c r="FU77" s="56">
        <v>15.32</v>
      </c>
      <c r="FV77" s="56">
        <v>1.1000000000000001</v>
      </c>
      <c r="FW77" s="56">
        <v>0</v>
      </c>
      <c r="FX77" s="56">
        <v>6.96</v>
      </c>
      <c r="FY77" s="56">
        <v>0</v>
      </c>
      <c r="FZ77" s="56">
        <v>0</v>
      </c>
      <c r="GA77" s="56">
        <v>4.91</v>
      </c>
      <c r="GB77" s="56">
        <v>11.29</v>
      </c>
      <c r="GC77" s="56">
        <v>18.7</v>
      </c>
      <c r="GD77" s="56">
        <v>1.1200000000000001</v>
      </c>
      <c r="GE77" s="56">
        <v>65.33</v>
      </c>
      <c r="GF77" s="56">
        <v>0</v>
      </c>
      <c r="GG77" s="56">
        <v>1.4126300000000001</v>
      </c>
      <c r="GH77" s="56">
        <v>1.61297E-2</v>
      </c>
      <c r="GI77" s="56">
        <v>0</v>
      </c>
      <c r="GJ77" s="56">
        <v>0</v>
      </c>
      <c r="GK77" s="56">
        <v>0</v>
      </c>
      <c r="GL77" s="56">
        <v>0</v>
      </c>
      <c r="GM77" s="56">
        <v>9.1244199999999998E-2</v>
      </c>
      <c r="GN77" s="56">
        <v>0.15029600000000001</v>
      </c>
      <c r="GO77" s="56">
        <v>0.30218800000000001</v>
      </c>
      <c r="GP77" s="56">
        <v>1.3338300000000001E-2</v>
      </c>
      <c r="GQ77" s="56">
        <v>1.9858199999999999</v>
      </c>
      <c r="GR77" s="56">
        <v>247.178</v>
      </c>
      <c r="GS77" s="56">
        <v>2425.27</v>
      </c>
      <c r="GT77" s="56">
        <v>141.255</v>
      </c>
      <c r="GU77" s="56">
        <v>0</v>
      </c>
      <c r="GV77" s="56">
        <v>0</v>
      </c>
      <c r="GW77" s="56">
        <v>2615</v>
      </c>
      <c r="GX77" s="56">
        <v>989.00099999999998</v>
      </c>
      <c r="GY77" s="56">
        <v>3267.2</v>
      </c>
      <c r="GZ77" s="56">
        <v>327.5</v>
      </c>
      <c r="HA77" s="56">
        <v>10012.4</v>
      </c>
      <c r="HB77" s="56">
        <v>205.78100000000001</v>
      </c>
      <c r="HC77" s="56">
        <v>0</v>
      </c>
      <c r="HD77" s="56">
        <v>0</v>
      </c>
      <c r="HE77" s="56">
        <v>0</v>
      </c>
      <c r="HF77" s="56">
        <v>167.04499999999999</v>
      </c>
      <c r="HG77" s="56">
        <v>0</v>
      </c>
      <c r="HH77" s="56">
        <v>73.400000000000006</v>
      </c>
      <c r="HI77" s="56">
        <v>0</v>
      </c>
      <c r="HJ77" s="56">
        <v>0</v>
      </c>
      <c r="HK77" s="56">
        <v>446.22699999999998</v>
      </c>
      <c r="HL77" s="56">
        <v>0</v>
      </c>
      <c r="HM77" s="56">
        <v>0</v>
      </c>
      <c r="HN77" s="56">
        <v>0</v>
      </c>
      <c r="HO77" s="56">
        <v>0</v>
      </c>
      <c r="HP77" s="56">
        <v>0</v>
      </c>
      <c r="HQ77" s="56">
        <v>0</v>
      </c>
      <c r="HR77" s="56">
        <v>0</v>
      </c>
      <c r="HS77" s="56">
        <v>0</v>
      </c>
      <c r="HT77" s="56">
        <v>0</v>
      </c>
      <c r="HU77" s="56">
        <v>0</v>
      </c>
      <c r="HV77" s="56">
        <v>15.89</v>
      </c>
      <c r="HW77" s="56">
        <v>54.76</v>
      </c>
      <c r="HX77" s="56">
        <v>1.1000000000000001</v>
      </c>
      <c r="HY77" s="56">
        <v>0</v>
      </c>
      <c r="HZ77" s="56">
        <v>10.37</v>
      </c>
      <c r="IA77" s="56">
        <v>21.1</v>
      </c>
      <c r="IB77" s="56">
        <v>12.24</v>
      </c>
      <c r="IC77" s="56">
        <v>25.87</v>
      </c>
      <c r="ID77" s="56">
        <v>2.3199999999999998</v>
      </c>
      <c r="IE77" s="56">
        <v>143.65</v>
      </c>
      <c r="IF77" s="56">
        <v>0</v>
      </c>
      <c r="IG77" s="56">
        <v>3.87723</v>
      </c>
      <c r="IH77" s="56">
        <v>1.61297E-2</v>
      </c>
      <c r="II77" s="56">
        <v>0</v>
      </c>
      <c r="IJ77" s="56">
        <v>0</v>
      </c>
      <c r="IK77" s="56">
        <v>0.41129599999999999</v>
      </c>
      <c r="IL77" s="56">
        <v>0.118258</v>
      </c>
      <c r="IM77" s="56">
        <v>0.43522</v>
      </c>
      <c r="IN77" s="56">
        <v>4.56421E-3</v>
      </c>
      <c r="IO77" s="56">
        <v>4.8627000000000002</v>
      </c>
      <c r="IP77" s="56">
        <v>42.1</v>
      </c>
      <c r="IQ77" s="56">
        <v>0</v>
      </c>
      <c r="IR77" s="56">
        <v>44.8</v>
      </c>
      <c r="IS77" s="56">
        <v>0</v>
      </c>
      <c r="IT77" s="56">
        <v>0</v>
      </c>
      <c r="IU77" s="56">
        <v>16.88</v>
      </c>
      <c r="IV77" s="56">
        <v>12.43</v>
      </c>
      <c r="IW77" s="56">
        <v>20.190000000000001</v>
      </c>
      <c r="IX77" s="56">
        <v>13.28</v>
      </c>
      <c r="IY77" s="56">
        <v>16.88</v>
      </c>
      <c r="IZ77" s="56">
        <v>12.43</v>
      </c>
      <c r="JA77" s="56">
        <v>57.46</v>
      </c>
      <c r="JB77" s="56">
        <v>24.66</v>
      </c>
      <c r="JC77" s="56">
        <v>1</v>
      </c>
      <c r="JD77" s="56"/>
      <c r="JE77" s="56"/>
      <c r="JF77" s="56"/>
      <c r="JG77" s="56"/>
      <c r="JH77" s="56"/>
      <c r="JI77" s="56"/>
      <c r="JJ77" s="56"/>
      <c r="JK77" s="56"/>
      <c r="JL77" s="56"/>
      <c r="JM77" s="56"/>
      <c r="JN77" s="56"/>
      <c r="JO77" s="56"/>
    </row>
    <row r="78" spans="1:275" x14ac:dyDescent="0.25">
      <c r="A78" s="58">
        <v>43069.352326388886</v>
      </c>
      <c r="B78" s="56" t="s">
        <v>406</v>
      </c>
      <c r="C78" s="56" t="s">
        <v>647</v>
      </c>
      <c r="D78" s="56">
        <v>11</v>
      </c>
      <c r="E78" s="56">
        <v>1</v>
      </c>
      <c r="F78" s="56">
        <v>2700</v>
      </c>
      <c r="G78" s="56" t="s">
        <v>104</v>
      </c>
      <c r="H78" s="56" t="s">
        <v>105</v>
      </c>
      <c r="I78" s="56">
        <v>6.32</v>
      </c>
      <c r="J78" s="56">
        <v>45.2</v>
      </c>
      <c r="K78" s="56">
        <v>202.178</v>
      </c>
      <c r="L78" s="56">
        <v>1567.96</v>
      </c>
      <c r="M78" s="56">
        <v>141.255</v>
      </c>
      <c r="N78" s="56">
        <v>0</v>
      </c>
      <c r="O78" s="56">
        <v>0</v>
      </c>
      <c r="P78" s="56">
        <v>0</v>
      </c>
      <c r="Q78" s="56">
        <v>0</v>
      </c>
      <c r="R78" s="56">
        <v>615.745</v>
      </c>
      <c r="S78" s="56">
        <v>1056.67</v>
      </c>
      <c r="T78" s="56">
        <v>2371.31</v>
      </c>
      <c r="U78" s="56">
        <v>151.51499999999999</v>
      </c>
      <c r="V78" s="56">
        <v>6106.63</v>
      </c>
      <c r="W78" s="56">
        <v>229.577</v>
      </c>
      <c r="X78" s="56">
        <v>0</v>
      </c>
      <c r="Y78" s="56">
        <v>0</v>
      </c>
      <c r="Z78" s="56">
        <v>0</v>
      </c>
      <c r="AA78" s="56">
        <v>114.408</v>
      </c>
      <c r="AB78" s="56">
        <v>0</v>
      </c>
      <c r="AC78" s="56">
        <v>45.121000000000002</v>
      </c>
      <c r="AD78" s="56">
        <v>0</v>
      </c>
      <c r="AE78" s="56">
        <v>0</v>
      </c>
      <c r="AF78" s="56">
        <v>389.10700000000003</v>
      </c>
      <c r="AG78" s="56">
        <v>0</v>
      </c>
      <c r="AH78" s="56">
        <v>0</v>
      </c>
      <c r="AI78" s="56">
        <v>0</v>
      </c>
      <c r="AJ78" s="56">
        <v>0</v>
      </c>
      <c r="AK78" s="56">
        <v>0</v>
      </c>
      <c r="AL78" s="56">
        <v>0</v>
      </c>
      <c r="AM78" s="56">
        <v>0</v>
      </c>
      <c r="AN78" s="56">
        <v>0</v>
      </c>
      <c r="AO78" s="56">
        <v>0</v>
      </c>
      <c r="AP78" s="56">
        <v>0</v>
      </c>
      <c r="AQ78" s="56">
        <v>17.23</v>
      </c>
      <c r="AR78" s="56">
        <v>31.39</v>
      </c>
      <c r="AS78" s="56">
        <v>1.1499999999999999</v>
      </c>
      <c r="AT78" s="56">
        <v>0</v>
      </c>
      <c r="AU78" s="56">
        <v>7.11</v>
      </c>
      <c r="AV78" s="56">
        <v>0</v>
      </c>
      <c r="AW78" s="56">
        <v>0</v>
      </c>
      <c r="AX78" s="56">
        <v>5.23</v>
      </c>
      <c r="AY78" s="56">
        <v>11.73</v>
      </c>
      <c r="AZ78" s="56">
        <v>19.600000000000001</v>
      </c>
      <c r="BA78" s="56">
        <v>1.19</v>
      </c>
      <c r="BB78" s="56">
        <v>94.63</v>
      </c>
      <c r="BC78" s="56">
        <v>56.88</v>
      </c>
      <c r="BD78" s="56">
        <v>0</v>
      </c>
      <c r="BE78" s="56">
        <v>1.8528199999999999</v>
      </c>
      <c r="BF78" s="56">
        <v>1.61297E-2</v>
      </c>
      <c r="BG78" s="56">
        <v>0</v>
      </c>
      <c r="BH78" s="56">
        <v>0</v>
      </c>
      <c r="BI78" s="56">
        <v>0</v>
      </c>
      <c r="BJ78" s="56">
        <v>0</v>
      </c>
      <c r="BK78" s="56">
        <v>9.1244199999999998E-2</v>
      </c>
      <c r="BL78" s="56">
        <v>0.150504</v>
      </c>
      <c r="BM78" s="56">
        <v>0.30218800000000001</v>
      </c>
      <c r="BN78" s="56">
        <v>1.3338300000000001E-2</v>
      </c>
      <c r="BO78" s="56">
        <v>2.4262199999999998</v>
      </c>
      <c r="BP78" s="56">
        <v>1.8689499999999999</v>
      </c>
      <c r="BQ78" s="56">
        <v>218.15700000000001</v>
      </c>
      <c r="BR78" s="56">
        <v>1817.32</v>
      </c>
      <c r="BS78" s="56">
        <v>141.255</v>
      </c>
      <c r="BT78" s="56">
        <v>0</v>
      </c>
      <c r="BU78" s="56">
        <v>0</v>
      </c>
      <c r="BV78" s="56">
        <v>615.745</v>
      </c>
      <c r="BW78" s="56">
        <v>1062.03</v>
      </c>
      <c r="BX78" s="56">
        <v>2371.31</v>
      </c>
      <c r="BY78" s="56">
        <v>151.51499999999999</v>
      </c>
      <c r="BZ78" s="56">
        <v>6377.32</v>
      </c>
      <c r="CA78" s="56">
        <v>247.721</v>
      </c>
      <c r="CB78" s="56">
        <v>0</v>
      </c>
      <c r="CC78" s="56">
        <v>0</v>
      </c>
      <c r="CD78" s="56">
        <v>0</v>
      </c>
      <c r="CE78" s="56">
        <v>114.408</v>
      </c>
      <c r="CF78" s="56">
        <v>0</v>
      </c>
      <c r="CG78" s="56">
        <v>45.121000000000002</v>
      </c>
      <c r="CH78" s="56">
        <v>0</v>
      </c>
      <c r="CI78" s="56">
        <v>0</v>
      </c>
      <c r="CJ78" s="56">
        <v>407.25</v>
      </c>
      <c r="CK78" s="56">
        <v>0</v>
      </c>
      <c r="CL78" s="56">
        <v>0</v>
      </c>
      <c r="CM78" s="56">
        <v>0</v>
      </c>
      <c r="CN78" s="56">
        <v>0</v>
      </c>
      <c r="CO78" s="56">
        <v>0</v>
      </c>
      <c r="CP78" s="56">
        <v>0</v>
      </c>
      <c r="CQ78" s="56">
        <v>0</v>
      </c>
      <c r="CR78" s="56">
        <v>0</v>
      </c>
      <c r="CS78" s="56">
        <v>0</v>
      </c>
      <c r="CT78" s="56">
        <v>0</v>
      </c>
      <c r="CU78" s="56">
        <v>18.66</v>
      </c>
      <c r="CV78" s="56">
        <v>36.28</v>
      </c>
      <c r="CW78" s="56">
        <v>1.1499999999999999</v>
      </c>
      <c r="CX78" s="56">
        <v>0</v>
      </c>
      <c r="CY78" s="56">
        <v>7.11</v>
      </c>
      <c r="CZ78" s="56">
        <v>5.23</v>
      </c>
      <c r="DA78" s="56">
        <v>11.78</v>
      </c>
      <c r="DB78" s="56">
        <v>19.600000000000001</v>
      </c>
      <c r="DC78" s="56">
        <v>1.19</v>
      </c>
      <c r="DD78" s="56">
        <v>101</v>
      </c>
      <c r="DE78" s="56">
        <v>63.2</v>
      </c>
      <c r="DF78" s="56">
        <v>0</v>
      </c>
      <c r="DG78" s="56">
        <v>2.0752799999999998</v>
      </c>
      <c r="DH78" s="56">
        <v>1.61297E-2</v>
      </c>
      <c r="DI78" s="56">
        <v>0</v>
      </c>
      <c r="DJ78" s="56">
        <v>0</v>
      </c>
      <c r="DK78" s="56">
        <v>9.1244199999999998E-2</v>
      </c>
      <c r="DL78" s="56">
        <v>0.15173900000000001</v>
      </c>
      <c r="DM78" s="56">
        <v>0.30218800000000001</v>
      </c>
      <c r="DN78" s="56">
        <v>1.3338300000000001E-2</v>
      </c>
      <c r="DO78" s="56">
        <v>2.6499199999999998</v>
      </c>
      <c r="DP78" s="56">
        <v>2.0914100000000002</v>
      </c>
      <c r="DQ78" s="56" t="s">
        <v>925</v>
      </c>
      <c r="DR78" s="56" t="s">
        <v>875</v>
      </c>
      <c r="DS78" s="56" t="s">
        <v>22</v>
      </c>
      <c r="DT78" s="56">
        <v>0.22370200000000001</v>
      </c>
      <c r="DU78" s="56">
        <v>0.222466</v>
      </c>
      <c r="DV78" s="56">
        <v>6.3069300000000004</v>
      </c>
      <c r="DW78" s="56">
        <v>10</v>
      </c>
      <c r="DX78" s="56"/>
      <c r="DY78" s="56"/>
      <c r="DZ78" s="56"/>
      <c r="EA78" s="56"/>
      <c r="EB78" s="56"/>
      <c r="EC78" s="56"/>
      <c r="ED78" s="56"/>
      <c r="EE78" s="56"/>
      <c r="EF78" s="56"/>
      <c r="EG78" s="56"/>
      <c r="EH78" s="56"/>
      <c r="EI78" s="56"/>
      <c r="EJ78" s="56"/>
      <c r="EK78" s="56"/>
      <c r="EL78" s="56"/>
      <c r="EM78" s="56"/>
      <c r="EN78" s="56">
        <v>202.178</v>
      </c>
      <c r="EO78" s="56">
        <v>1567.96</v>
      </c>
      <c r="EP78" s="56">
        <v>141.255</v>
      </c>
      <c r="EQ78" s="56">
        <v>0</v>
      </c>
      <c r="ER78" s="56">
        <v>0</v>
      </c>
      <c r="ES78" s="56">
        <v>0</v>
      </c>
      <c r="ET78" s="56">
        <v>0</v>
      </c>
      <c r="EU78" s="56">
        <v>615.745</v>
      </c>
      <c r="EV78" s="56">
        <v>1056.67</v>
      </c>
      <c r="EW78" s="56">
        <v>2371.31</v>
      </c>
      <c r="EX78" s="56">
        <v>151.51499999999999</v>
      </c>
      <c r="EY78" s="56">
        <v>6106.63</v>
      </c>
      <c r="EZ78" s="56">
        <v>229.577</v>
      </c>
      <c r="FA78" s="56">
        <v>0</v>
      </c>
      <c r="FB78" s="56">
        <v>0</v>
      </c>
      <c r="FC78" s="56">
        <v>0</v>
      </c>
      <c r="FD78" s="56">
        <v>114.408</v>
      </c>
      <c r="FE78" s="56">
        <v>0</v>
      </c>
      <c r="FF78" s="56">
        <v>45.121000000000002</v>
      </c>
      <c r="FG78" s="56">
        <v>0</v>
      </c>
      <c r="FH78" s="56">
        <v>0</v>
      </c>
      <c r="FI78" s="56">
        <v>389.10700000000003</v>
      </c>
      <c r="FJ78" s="56">
        <v>0</v>
      </c>
      <c r="FK78" s="56">
        <v>0</v>
      </c>
      <c r="FL78" s="56">
        <v>0</v>
      </c>
      <c r="FM78" s="56">
        <v>0</v>
      </c>
      <c r="FN78" s="56">
        <v>0</v>
      </c>
      <c r="FO78" s="56">
        <v>0</v>
      </c>
      <c r="FP78" s="56">
        <v>0</v>
      </c>
      <c r="FQ78" s="56">
        <v>0</v>
      </c>
      <c r="FR78" s="56">
        <v>0</v>
      </c>
      <c r="FS78" s="56">
        <v>0</v>
      </c>
      <c r="FT78" s="56">
        <v>17.23</v>
      </c>
      <c r="FU78" s="56">
        <v>31.39</v>
      </c>
      <c r="FV78" s="56">
        <v>1.1499999999999999</v>
      </c>
      <c r="FW78" s="56">
        <v>0</v>
      </c>
      <c r="FX78" s="56">
        <v>7.11</v>
      </c>
      <c r="FY78" s="56">
        <v>0</v>
      </c>
      <c r="FZ78" s="56">
        <v>0</v>
      </c>
      <c r="GA78" s="56">
        <v>5.23</v>
      </c>
      <c r="GB78" s="56">
        <v>11.73</v>
      </c>
      <c r="GC78" s="56">
        <v>19.600000000000001</v>
      </c>
      <c r="GD78" s="56">
        <v>1.19</v>
      </c>
      <c r="GE78" s="56">
        <v>94.63</v>
      </c>
      <c r="GF78" s="56">
        <v>0</v>
      </c>
      <c r="GG78" s="56">
        <v>1.8528199999999999</v>
      </c>
      <c r="GH78" s="56">
        <v>1.61297E-2</v>
      </c>
      <c r="GI78" s="56">
        <v>0</v>
      </c>
      <c r="GJ78" s="56">
        <v>0</v>
      </c>
      <c r="GK78" s="56">
        <v>0</v>
      </c>
      <c r="GL78" s="56">
        <v>0</v>
      </c>
      <c r="GM78" s="56">
        <v>9.1244199999999998E-2</v>
      </c>
      <c r="GN78" s="56">
        <v>0.150504</v>
      </c>
      <c r="GO78" s="56">
        <v>0.30218800000000001</v>
      </c>
      <c r="GP78" s="56">
        <v>1.3338300000000001E-2</v>
      </c>
      <c r="GQ78" s="56">
        <v>2.4262199999999998</v>
      </c>
      <c r="GR78" s="56">
        <v>572.25199999999995</v>
      </c>
      <c r="GS78" s="56">
        <v>4348.97</v>
      </c>
      <c r="GT78" s="56">
        <v>141.255</v>
      </c>
      <c r="GU78" s="56">
        <v>0</v>
      </c>
      <c r="GV78" s="56">
        <v>0</v>
      </c>
      <c r="GW78" s="56">
        <v>2615</v>
      </c>
      <c r="GX78" s="56">
        <v>989.00099999999998</v>
      </c>
      <c r="GY78" s="56">
        <v>3267.2</v>
      </c>
      <c r="GZ78" s="56">
        <v>327.5</v>
      </c>
      <c r="HA78" s="56">
        <v>12261.2</v>
      </c>
      <c r="HB78" s="56">
        <v>476.30099999999999</v>
      </c>
      <c r="HC78" s="56">
        <v>0</v>
      </c>
      <c r="HD78" s="56">
        <v>0</v>
      </c>
      <c r="HE78" s="56">
        <v>0</v>
      </c>
      <c r="HF78" s="56">
        <v>169.05600000000001</v>
      </c>
      <c r="HG78" s="56">
        <v>0</v>
      </c>
      <c r="HH78" s="56">
        <v>73.400000000000006</v>
      </c>
      <c r="HI78" s="56">
        <v>0</v>
      </c>
      <c r="HJ78" s="56">
        <v>0</v>
      </c>
      <c r="HK78" s="56">
        <v>718.75699999999995</v>
      </c>
      <c r="HL78" s="56">
        <v>0</v>
      </c>
      <c r="HM78" s="56">
        <v>0</v>
      </c>
      <c r="HN78" s="56">
        <v>0</v>
      </c>
      <c r="HO78" s="56">
        <v>0</v>
      </c>
      <c r="HP78" s="56">
        <v>0</v>
      </c>
      <c r="HQ78" s="56">
        <v>0</v>
      </c>
      <c r="HR78" s="56">
        <v>0</v>
      </c>
      <c r="HS78" s="56">
        <v>0</v>
      </c>
      <c r="HT78" s="56">
        <v>0</v>
      </c>
      <c r="HU78" s="56">
        <v>0</v>
      </c>
      <c r="HV78" s="56">
        <v>36.83</v>
      </c>
      <c r="HW78" s="56">
        <v>81.52</v>
      </c>
      <c r="HX78" s="56">
        <v>1.1499999999999999</v>
      </c>
      <c r="HY78" s="56">
        <v>0</v>
      </c>
      <c r="HZ78" s="56">
        <v>10.51</v>
      </c>
      <c r="IA78" s="56">
        <v>22.57</v>
      </c>
      <c r="IB78" s="56">
        <v>12.58</v>
      </c>
      <c r="IC78" s="56">
        <v>27.25</v>
      </c>
      <c r="ID78" s="56">
        <v>2.4500000000000002</v>
      </c>
      <c r="IE78" s="56">
        <v>194.86</v>
      </c>
      <c r="IF78" s="56">
        <v>0</v>
      </c>
      <c r="IG78" s="56">
        <v>4.4320599999999999</v>
      </c>
      <c r="IH78" s="56">
        <v>1.61297E-2</v>
      </c>
      <c r="II78" s="56">
        <v>0</v>
      </c>
      <c r="IJ78" s="56">
        <v>0</v>
      </c>
      <c r="IK78" s="56">
        <v>0.41129599999999999</v>
      </c>
      <c r="IL78" s="56">
        <v>0.118258</v>
      </c>
      <c r="IM78" s="56">
        <v>0.43522</v>
      </c>
      <c r="IN78" s="56">
        <v>4.56421E-3</v>
      </c>
      <c r="IO78" s="56">
        <v>5.4175300000000002</v>
      </c>
      <c r="IP78" s="56">
        <v>45.2</v>
      </c>
      <c r="IQ78" s="56">
        <v>0</v>
      </c>
      <c r="IR78" s="56">
        <v>48.2</v>
      </c>
      <c r="IS78" s="56">
        <v>0</v>
      </c>
      <c r="IT78" s="56">
        <v>0</v>
      </c>
      <c r="IU78" s="56">
        <v>33.97</v>
      </c>
      <c r="IV78" s="56">
        <v>22.91</v>
      </c>
      <c r="IW78" s="56">
        <v>38.97</v>
      </c>
      <c r="IX78" s="56">
        <v>24.23</v>
      </c>
      <c r="IY78" s="56">
        <v>33.97</v>
      </c>
      <c r="IZ78" s="56">
        <v>22.91</v>
      </c>
      <c r="JA78" s="56">
        <v>86.64</v>
      </c>
      <c r="JB78" s="56">
        <v>43.37</v>
      </c>
      <c r="JC78" s="56">
        <v>1</v>
      </c>
      <c r="JD78" s="56"/>
      <c r="JE78" s="56"/>
      <c r="JF78" s="56"/>
      <c r="JG78" s="56"/>
      <c r="JH78" s="56"/>
      <c r="JI78" s="56"/>
      <c r="JJ78" s="56"/>
      <c r="JK78" s="56"/>
      <c r="JL78" s="56"/>
      <c r="JM78" s="56"/>
      <c r="JN78" s="56"/>
      <c r="JO78" s="56"/>
    </row>
    <row r="79" spans="1:275" x14ac:dyDescent="0.25">
      <c r="A79" s="58">
        <v>43069.35260416667</v>
      </c>
      <c r="B79" s="56" t="s">
        <v>407</v>
      </c>
      <c r="C79" s="56" t="s">
        <v>648</v>
      </c>
      <c r="D79" s="56">
        <v>12</v>
      </c>
      <c r="E79" s="56">
        <v>1</v>
      </c>
      <c r="F79" s="56">
        <v>2700</v>
      </c>
      <c r="G79" s="56" t="s">
        <v>104</v>
      </c>
      <c r="H79" s="56" t="s">
        <v>105</v>
      </c>
      <c r="I79" s="56">
        <v>4.88</v>
      </c>
      <c r="J79" s="56">
        <v>42.7</v>
      </c>
      <c r="K79" s="56">
        <v>210.86699999999999</v>
      </c>
      <c r="L79" s="56">
        <v>371.10899999999998</v>
      </c>
      <c r="M79" s="56">
        <v>141.255</v>
      </c>
      <c r="N79" s="56">
        <v>0</v>
      </c>
      <c r="O79" s="56">
        <v>0</v>
      </c>
      <c r="P79" s="56">
        <v>0</v>
      </c>
      <c r="Q79" s="56">
        <v>0</v>
      </c>
      <c r="R79" s="56">
        <v>615.745</v>
      </c>
      <c r="S79" s="56">
        <v>1034.97</v>
      </c>
      <c r="T79" s="56">
        <v>2371.31</v>
      </c>
      <c r="U79" s="56">
        <v>151.51499999999999</v>
      </c>
      <c r="V79" s="56">
        <v>4896.7700000000004</v>
      </c>
      <c r="W79" s="56">
        <v>239.40700000000001</v>
      </c>
      <c r="X79" s="56">
        <v>0</v>
      </c>
      <c r="Y79" s="56">
        <v>0</v>
      </c>
      <c r="Z79" s="56">
        <v>0</v>
      </c>
      <c r="AA79" s="56">
        <v>120.297</v>
      </c>
      <c r="AB79" s="56">
        <v>0</v>
      </c>
      <c r="AC79" s="56">
        <v>45.121000000000002</v>
      </c>
      <c r="AD79" s="56">
        <v>0</v>
      </c>
      <c r="AE79" s="56">
        <v>0</v>
      </c>
      <c r="AF79" s="56">
        <v>404.82499999999999</v>
      </c>
      <c r="AG79" s="56">
        <v>0</v>
      </c>
      <c r="AH79" s="56">
        <v>0</v>
      </c>
      <c r="AI79" s="56">
        <v>0</v>
      </c>
      <c r="AJ79" s="56">
        <v>0</v>
      </c>
      <c r="AK79" s="56">
        <v>0</v>
      </c>
      <c r="AL79" s="56">
        <v>0</v>
      </c>
      <c r="AM79" s="56">
        <v>0</v>
      </c>
      <c r="AN79" s="56">
        <v>0</v>
      </c>
      <c r="AO79" s="56">
        <v>0</v>
      </c>
      <c r="AP79" s="56">
        <v>0</v>
      </c>
      <c r="AQ79" s="56">
        <v>18.04</v>
      </c>
      <c r="AR79" s="56">
        <v>10.68</v>
      </c>
      <c r="AS79" s="56">
        <v>1.1499999999999999</v>
      </c>
      <c r="AT79" s="56">
        <v>0</v>
      </c>
      <c r="AU79" s="56">
        <v>7.44</v>
      </c>
      <c r="AV79" s="56">
        <v>0</v>
      </c>
      <c r="AW79" s="56">
        <v>0</v>
      </c>
      <c r="AX79" s="56">
        <v>5.26</v>
      </c>
      <c r="AY79" s="56">
        <v>11.52</v>
      </c>
      <c r="AZ79" s="56">
        <v>19.64</v>
      </c>
      <c r="BA79" s="56">
        <v>1.2</v>
      </c>
      <c r="BB79" s="56">
        <v>74.930000000000007</v>
      </c>
      <c r="BC79" s="56">
        <v>37.31</v>
      </c>
      <c r="BD79" s="56">
        <v>0</v>
      </c>
      <c r="BE79" s="56">
        <v>0.76193900000000003</v>
      </c>
      <c r="BF79" s="56">
        <v>1.61297E-2</v>
      </c>
      <c r="BG79" s="56">
        <v>0</v>
      </c>
      <c r="BH79" s="56">
        <v>0</v>
      </c>
      <c r="BI79" s="56">
        <v>0</v>
      </c>
      <c r="BJ79" s="56">
        <v>0</v>
      </c>
      <c r="BK79" s="56">
        <v>9.1244199999999998E-2</v>
      </c>
      <c r="BL79" s="56">
        <v>0.14716499999999999</v>
      </c>
      <c r="BM79" s="56">
        <v>0.30218800000000001</v>
      </c>
      <c r="BN79" s="56">
        <v>1.3338300000000001E-2</v>
      </c>
      <c r="BO79" s="56">
        <v>1.3320000000000001</v>
      </c>
      <c r="BP79" s="56">
        <v>0.77806900000000001</v>
      </c>
      <c r="BQ79" s="56">
        <v>222.005</v>
      </c>
      <c r="BR79" s="56">
        <v>494.51299999999998</v>
      </c>
      <c r="BS79" s="56">
        <v>141.255</v>
      </c>
      <c r="BT79" s="56">
        <v>0</v>
      </c>
      <c r="BU79" s="56">
        <v>0</v>
      </c>
      <c r="BV79" s="56">
        <v>615.745</v>
      </c>
      <c r="BW79" s="56">
        <v>1041.9100000000001</v>
      </c>
      <c r="BX79" s="56">
        <v>2371.31</v>
      </c>
      <c r="BY79" s="56">
        <v>151.51499999999999</v>
      </c>
      <c r="BZ79" s="56">
        <v>5038.25</v>
      </c>
      <c r="CA79" s="56">
        <v>252.05199999999999</v>
      </c>
      <c r="CB79" s="56">
        <v>0</v>
      </c>
      <c r="CC79" s="56">
        <v>0</v>
      </c>
      <c r="CD79" s="56">
        <v>0</v>
      </c>
      <c r="CE79" s="56">
        <v>120.297</v>
      </c>
      <c r="CF79" s="56">
        <v>0</v>
      </c>
      <c r="CG79" s="56">
        <v>45.121000000000002</v>
      </c>
      <c r="CH79" s="56">
        <v>0</v>
      </c>
      <c r="CI79" s="56">
        <v>0</v>
      </c>
      <c r="CJ79" s="56">
        <v>417.47</v>
      </c>
      <c r="CK79" s="56">
        <v>0</v>
      </c>
      <c r="CL79" s="56">
        <v>0</v>
      </c>
      <c r="CM79" s="56">
        <v>0</v>
      </c>
      <c r="CN79" s="56">
        <v>0</v>
      </c>
      <c r="CO79" s="56">
        <v>0</v>
      </c>
      <c r="CP79" s="56">
        <v>0</v>
      </c>
      <c r="CQ79" s="56">
        <v>0</v>
      </c>
      <c r="CR79" s="56">
        <v>0</v>
      </c>
      <c r="CS79" s="56">
        <v>0</v>
      </c>
      <c r="CT79" s="56">
        <v>0</v>
      </c>
      <c r="CU79" s="56">
        <v>19.059999999999999</v>
      </c>
      <c r="CV79" s="56">
        <v>14.54</v>
      </c>
      <c r="CW79" s="56">
        <v>1.1499999999999999</v>
      </c>
      <c r="CX79" s="56">
        <v>0</v>
      </c>
      <c r="CY79" s="56">
        <v>7.44</v>
      </c>
      <c r="CZ79" s="56">
        <v>5.26</v>
      </c>
      <c r="DA79" s="56">
        <v>11.58</v>
      </c>
      <c r="DB79" s="56">
        <v>19.64</v>
      </c>
      <c r="DC79" s="56">
        <v>1.2</v>
      </c>
      <c r="DD79" s="56">
        <v>79.87</v>
      </c>
      <c r="DE79" s="56">
        <v>42.19</v>
      </c>
      <c r="DF79" s="56">
        <v>0</v>
      </c>
      <c r="DG79" s="56">
        <v>0.98734599999999995</v>
      </c>
      <c r="DH79" s="56">
        <v>1.61297E-2</v>
      </c>
      <c r="DI79" s="56">
        <v>0</v>
      </c>
      <c r="DJ79" s="56">
        <v>0</v>
      </c>
      <c r="DK79" s="56">
        <v>9.1244199999999998E-2</v>
      </c>
      <c r="DL79" s="56">
        <v>0.14855199999999999</v>
      </c>
      <c r="DM79" s="56">
        <v>0.30218800000000001</v>
      </c>
      <c r="DN79" s="56">
        <v>1.3338300000000001E-2</v>
      </c>
      <c r="DO79" s="56">
        <v>1.5588</v>
      </c>
      <c r="DP79" s="56">
        <v>1.0034799999999999</v>
      </c>
      <c r="DQ79" s="56" t="s">
        <v>925</v>
      </c>
      <c r="DR79" s="56" t="s">
        <v>875</v>
      </c>
      <c r="DS79" s="56" t="s">
        <v>22</v>
      </c>
      <c r="DT79" s="56">
        <v>0.226794</v>
      </c>
      <c r="DU79" s="56">
        <v>0.225406</v>
      </c>
      <c r="DV79" s="56">
        <v>6.1850500000000004</v>
      </c>
      <c r="DW79" s="56">
        <v>11.566700000000001</v>
      </c>
      <c r="DX79" s="56"/>
      <c r="DY79" s="56"/>
      <c r="DZ79" s="56"/>
      <c r="EA79" s="56"/>
      <c r="EB79" s="56"/>
      <c r="EC79" s="56"/>
      <c r="ED79" s="56"/>
      <c r="EE79" s="56"/>
      <c r="EF79" s="56"/>
      <c r="EG79" s="56"/>
      <c r="EH79" s="56"/>
      <c r="EI79" s="56"/>
      <c r="EJ79" s="56"/>
      <c r="EK79" s="56"/>
      <c r="EL79" s="56"/>
      <c r="EM79" s="56"/>
      <c r="EN79" s="56">
        <v>210.86699999999999</v>
      </c>
      <c r="EO79" s="56">
        <v>371.10899999999998</v>
      </c>
      <c r="EP79" s="56">
        <v>141.255</v>
      </c>
      <c r="EQ79" s="56">
        <v>0</v>
      </c>
      <c r="ER79" s="56">
        <v>0</v>
      </c>
      <c r="ES79" s="56">
        <v>0</v>
      </c>
      <c r="ET79" s="56">
        <v>0</v>
      </c>
      <c r="EU79" s="56">
        <v>615.745</v>
      </c>
      <c r="EV79" s="56">
        <v>1034.97</v>
      </c>
      <c r="EW79" s="56">
        <v>2371.31</v>
      </c>
      <c r="EX79" s="56">
        <v>151.51499999999999</v>
      </c>
      <c r="EY79" s="56">
        <v>4896.7700000000004</v>
      </c>
      <c r="EZ79" s="56">
        <v>239.40700000000001</v>
      </c>
      <c r="FA79" s="56">
        <v>0</v>
      </c>
      <c r="FB79" s="56">
        <v>0</v>
      </c>
      <c r="FC79" s="56">
        <v>0</v>
      </c>
      <c r="FD79" s="56">
        <v>120.297</v>
      </c>
      <c r="FE79" s="56">
        <v>0</v>
      </c>
      <c r="FF79" s="56">
        <v>45.121000000000002</v>
      </c>
      <c r="FG79" s="56">
        <v>0</v>
      </c>
      <c r="FH79" s="56">
        <v>0</v>
      </c>
      <c r="FI79" s="56">
        <v>404.82499999999999</v>
      </c>
      <c r="FJ79" s="56">
        <v>0</v>
      </c>
      <c r="FK79" s="56">
        <v>0</v>
      </c>
      <c r="FL79" s="56">
        <v>0</v>
      </c>
      <c r="FM79" s="56">
        <v>0</v>
      </c>
      <c r="FN79" s="56">
        <v>0</v>
      </c>
      <c r="FO79" s="56">
        <v>0</v>
      </c>
      <c r="FP79" s="56">
        <v>0</v>
      </c>
      <c r="FQ79" s="56">
        <v>0</v>
      </c>
      <c r="FR79" s="56">
        <v>0</v>
      </c>
      <c r="FS79" s="56">
        <v>0</v>
      </c>
      <c r="FT79" s="56">
        <v>18.04</v>
      </c>
      <c r="FU79" s="56">
        <v>10.68</v>
      </c>
      <c r="FV79" s="56">
        <v>1.1499999999999999</v>
      </c>
      <c r="FW79" s="56">
        <v>0</v>
      </c>
      <c r="FX79" s="56">
        <v>7.44</v>
      </c>
      <c r="FY79" s="56">
        <v>0</v>
      </c>
      <c r="FZ79" s="56">
        <v>0</v>
      </c>
      <c r="GA79" s="56">
        <v>5.26</v>
      </c>
      <c r="GB79" s="56">
        <v>11.52</v>
      </c>
      <c r="GC79" s="56">
        <v>19.64</v>
      </c>
      <c r="GD79" s="56">
        <v>1.2</v>
      </c>
      <c r="GE79" s="56">
        <v>74.930000000000007</v>
      </c>
      <c r="GF79" s="56">
        <v>0</v>
      </c>
      <c r="GG79" s="56">
        <v>0.76193900000000003</v>
      </c>
      <c r="GH79" s="56">
        <v>1.61297E-2</v>
      </c>
      <c r="GI79" s="56">
        <v>0</v>
      </c>
      <c r="GJ79" s="56">
        <v>0</v>
      </c>
      <c r="GK79" s="56">
        <v>0</v>
      </c>
      <c r="GL79" s="56">
        <v>0</v>
      </c>
      <c r="GM79" s="56">
        <v>9.1244199999999998E-2</v>
      </c>
      <c r="GN79" s="56">
        <v>0.14716499999999999</v>
      </c>
      <c r="GO79" s="56">
        <v>0.30218800000000001</v>
      </c>
      <c r="GP79" s="56">
        <v>1.3338300000000001E-2</v>
      </c>
      <c r="GQ79" s="56">
        <v>1.3320000000000001</v>
      </c>
      <c r="GR79" s="56">
        <v>567.86599999999999</v>
      </c>
      <c r="GS79" s="56">
        <v>1687.25</v>
      </c>
      <c r="GT79" s="56">
        <v>141.255</v>
      </c>
      <c r="GU79" s="56">
        <v>0</v>
      </c>
      <c r="GV79" s="56">
        <v>0</v>
      </c>
      <c r="GW79" s="56">
        <v>2615</v>
      </c>
      <c r="GX79" s="56">
        <v>989.00099999999998</v>
      </c>
      <c r="GY79" s="56">
        <v>3267.2</v>
      </c>
      <c r="GZ79" s="56">
        <v>327.5</v>
      </c>
      <c r="HA79" s="56">
        <v>9595.07</v>
      </c>
      <c r="HB79" s="56">
        <v>472.57799999999997</v>
      </c>
      <c r="HC79" s="56">
        <v>0</v>
      </c>
      <c r="HD79" s="56">
        <v>0</v>
      </c>
      <c r="HE79" s="56">
        <v>0</v>
      </c>
      <c r="HF79" s="56">
        <v>174.76499999999999</v>
      </c>
      <c r="HG79" s="56">
        <v>0</v>
      </c>
      <c r="HH79" s="56">
        <v>73.400000000000006</v>
      </c>
      <c r="HI79" s="56">
        <v>0</v>
      </c>
      <c r="HJ79" s="56">
        <v>0</v>
      </c>
      <c r="HK79" s="56">
        <v>720.74199999999996</v>
      </c>
      <c r="HL79" s="56">
        <v>0</v>
      </c>
      <c r="HM79" s="56">
        <v>0</v>
      </c>
      <c r="HN79" s="56">
        <v>0</v>
      </c>
      <c r="HO79" s="56">
        <v>0</v>
      </c>
      <c r="HP79" s="56">
        <v>0</v>
      </c>
      <c r="HQ79" s="56">
        <v>0</v>
      </c>
      <c r="HR79" s="56">
        <v>0</v>
      </c>
      <c r="HS79" s="56">
        <v>0</v>
      </c>
      <c r="HT79" s="56">
        <v>0</v>
      </c>
      <c r="HU79" s="56">
        <v>0</v>
      </c>
      <c r="HV79" s="56">
        <v>36.659999999999997</v>
      </c>
      <c r="HW79" s="56">
        <v>48.28</v>
      </c>
      <c r="HX79" s="56">
        <v>1.1499999999999999</v>
      </c>
      <c r="HY79" s="56">
        <v>0</v>
      </c>
      <c r="HZ79" s="56">
        <v>10.81</v>
      </c>
      <c r="IA79" s="56">
        <v>22.7</v>
      </c>
      <c r="IB79" s="56">
        <v>12.58</v>
      </c>
      <c r="IC79" s="56">
        <v>27.31</v>
      </c>
      <c r="ID79" s="56">
        <v>2.44</v>
      </c>
      <c r="IE79" s="56">
        <v>161.93</v>
      </c>
      <c r="IF79" s="56">
        <v>0</v>
      </c>
      <c r="IG79" s="56">
        <v>3.3595000000000002</v>
      </c>
      <c r="IH79" s="56">
        <v>1.61297E-2</v>
      </c>
      <c r="II79" s="56">
        <v>0</v>
      </c>
      <c r="IJ79" s="56">
        <v>0</v>
      </c>
      <c r="IK79" s="56">
        <v>0.41129599999999999</v>
      </c>
      <c r="IL79" s="56">
        <v>0.118258</v>
      </c>
      <c r="IM79" s="56">
        <v>0.43522</v>
      </c>
      <c r="IN79" s="56">
        <v>4.56421E-3</v>
      </c>
      <c r="IO79" s="56">
        <v>4.3449600000000004</v>
      </c>
      <c r="IP79" s="56">
        <v>42.7</v>
      </c>
      <c r="IQ79" s="56">
        <v>0</v>
      </c>
      <c r="IR79" s="56">
        <v>45.5</v>
      </c>
      <c r="IS79" s="56">
        <v>0</v>
      </c>
      <c r="IT79" s="56">
        <v>0</v>
      </c>
      <c r="IU79" s="56">
        <v>13.33</v>
      </c>
      <c r="IV79" s="56">
        <v>23.98</v>
      </c>
      <c r="IW79" s="56">
        <v>17.27</v>
      </c>
      <c r="IX79" s="56">
        <v>24.92</v>
      </c>
      <c r="IY79" s="56">
        <v>13.33</v>
      </c>
      <c r="IZ79" s="56">
        <v>23.98</v>
      </c>
      <c r="JA79" s="56">
        <v>53.38</v>
      </c>
      <c r="JB79" s="56">
        <v>43.52</v>
      </c>
      <c r="JC79" s="56">
        <v>1</v>
      </c>
      <c r="JD79" s="56"/>
      <c r="JE79" s="56"/>
      <c r="JF79" s="56"/>
      <c r="JG79" s="56"/>
      <c r="JH79" s="56"/>
      <c r="JI79" s="56"/>
      <c r="JJ79" s="56"/>
      <c r="JK79" s="56"/>
      <c r="JL79" s="56"/>
      <c r="JM79" s="56"/>
      <c r="JN79" s="56"/>
      <c r="JO79" s="56"/>
    </row>
    <row r="80" spans="1:275" x14ac:dyDescent="0.25">
      <c r="A80" s="58">
        <v>43069.352407407408</v>
      </c>
      <c r="B80" s="56" t="s">
        <v>408</v>
      </c>
      <c r="C80" s="56" t="s">
        <v>649</v>
      </c>
      <c r="D80" s="56">
        <v>13</v>
      </c>
      <c r="E80" s="56">
        <v>1</v>
      </c>
      <c r="F80" s="56">
        <v>2700</v>
      </c>
      <c r="G80" s="56" t="s">
        <v>104</v>
      </c>
      <c r="H80" s="56" t="s">
        <v>105</v>
      </c>
      <c r="I80" s="56">
        <v>6.39</v>
      </c>
      <c r="J80" s="56">
        <v>46.9</v>
      </c>
      <c r="K80" s="56">
        <v>185.82499999999999</v>
      </c>
      <c r="L80" s="56">
        <v>1748.54</v>
      </c>
      <c r="M80" s="56">
        <v>141.255</v>
      </c>
      <c r="N80" s="56">
        <v>0</v>
      </c>
      <c r="O80" s="56">
        <v>0</v>
      </c>
      <c r="P80" s="56">
        <v>0</v>
      </c>
      <c r="Q80" s="56">
        <v>0</v>
      </c>
      <c r="R80" s="56">
        <v>615.745</v>
      </c>
      <c r="S80" s="56">
        <v>1066.77</v>
      </c>
      <c r="T80" s="56">
        <v>2371.31</v>
      </c>
      <c r="U80" s="56">
        <v>151.51499999999999</v>
      </c>
      <c r="V80" s="56">
        <v>6280.96</v>
      </c>
      <c r="W80" s="56">
        <v>211.00700000000001</v>
      </c>
      <c r="X80" s="56">
        <v>0</v>
      </c>
      <c r="Y80" s="56">
        <v>0</v>
      </c>
      <c r="Z80" s="56">
        <v>0</v>
      </c>
      <c r="AA80" s="56">
        <v>112.172</v>
      </c>
      <c r="AB80" s="56">
        <v>0</v>
      </c>
      <c r="AC80" s="56">
        <v>45.121000000000002</v>
      </c>
      <c r="AD80" s="56">
        <v>0</v>
      </c>
      <c r="AE80" s="56">
        <v>0</v>
      </c>
      <c r="AF80" s="56">
        <v>368.3</v>
      </c>
      <c r="AG80" s="56">
        <v>0</v>
      </c>
      <c r="AH80" s="56">
        <v>0</v>
      </c>
      <c r="AI80" s="56">
        <v>0</v>
      </c>
      <c r="AJ80" s="56">
        <v>0</v>
      </c>
      <c r="AK80" s="56">
        <v>0</v>
      </c>
      <c r="AL80" s="56">
        <v>0</v>
      </c>
      <c r="AM80" s="56">
        <v>0</v>
      </c>
      <c r="AN80" s="56">
        <v>0</v>
      </c>
      <c r="AO80" s="56">
        <v>0</v>
      </c>
      <c r="AP80" s="56">
        <v>0</v>
      </c>
      <c r="AQ80" s="56">
        <v>15.98</v>
      </c>
      <c r="AR80" s="56">
        <v>33.96</v>
      </c>
      <c r="AS80" s="56">
        <v>1.1499999999999999</v>
      </c>
      <c r="AT80" s="56">
        <v>0</v>
      </c>
      <c r="AU80" s="56">
        <v>6.98</v>
      </c>
      <c r="AV80" s="56">
        <v>0</v>
      </c>
      <c r="AW80" s="56">
        <v>0</v>
      </c>
      <c r="AX80" s="56">
        <v>5.21</v>
      </c>
      <c r="AY80" s="56">
        <v>11.79</v>
      </c>
      <c r="AZ80" s="56">
        <v>19.59</v>
      </c>
      <c r="BA80" s="56">
        <v>1.19</v>
      </c>
      <c r="BB80" s="56">
        <v>95.85</v>
      </c>
      <c r="BC80" s="56">
        <v>58.07</v>
      </c>
      <c r="BD80" s="56">
        <v>0</v>
      </c>
      <c r="BE80" s="56">
        <v>2.2553800000000002</v>
      </c>
      <c r="BF80" s="56">
        <v>1.61297E-2</v>
      </c>
      <c r="BG80" s="56">
        <v>0</v>
      </c>
      <c r="BH80" s="56">
        <v>0</v>
      </c>
      <c r="BI80" s="56">
        <v>0</v>
      </c>
      <c r="BJ80" s="56">
        <v>0</v>
      </c>
      <c r="BK80" s="56">
        <v>9.1244199999999998E-2</v>
      </c>
      <c r="BL80" s="56">
        <v>0.15181500000000001</v>
      </c>
      <c r="BM80" s="56">
        <v>0.30218800000000001</v>
      </c>
      <c r="BN80" s="56">
        <v>1.3338300000000001E-2</v>
      </c>
      <c r="BO80" s="56">
        <v>2.8300900000000002</v>
      </c>
      <c r="BP80" s="56">
        <v>2.2715100000000001</v>
      </c>
      <c r="BQ80" s="56">
        <v>195.37100000000001</v>
      </c>
      <c r="BR80" s="56">
        <v>2020.81</v>
      </c>
      <c r="BS80" s="56">
        <v>141.255</v>
      </c>
      <c r="BT80" s="56">
        <v>0</v>
      </c>
      <c r="BU80" s="56">
        <v>0</v>
      </c>
      <c r="BV80" s="56">
        <v>615.745</v>
      </c>
      <c r="BW80" s="56">
        <v>1072.5899999999999</v>
      </c>
      <c r="BX80" s="56">
        <v>2371.31</v>
      </c>
      <c r="BY80" s="56">
        <v>151.51499999999999</v>
      </c>
      <c r="BZ80" s="56">
        <v>6568.59</v>
      </c>
      <c r="CA80" s="56">
        <v>221.846</v>
      </c>
      <c r="CB80" s="56">
        <v>0</v>
      </c>
      <c r="CC80" s="56">
        <v>0</v>
      </c>
      <c r="CD80" s="56">
        <v>0</v>
      </c>
      <c r="CE80" s="56">
        <v>112.172</v>
      </c>
      <c r="CF80" s="56">
        <v>0</v>
      </c>
      <c r="CG80" s="56">
        <v>45.121000000000002</v>
      </c>
      <c r="CH80" s="56">
        <v>0</v>
      </c>
      <c r="CI80" s="56">
        <v>0</v>
      </c>
      <c r="CJ80" s="56">
        <v>379.13900000000001</v>
      </c>
      <c r="CK80" s="56">
        <v>0</v>
      </c>
      <c r="CL80" s="56">
        <v>0</v>
      </c>
      <c r="CM80" s="56">
        <v>0</v>
      </c>
      <c r="CN80" s="56">
        <v>0</v>
      </c>
      <c r="CO80" s="56">
        <v>0</v>
      </c>
      <c r="CP80" s="56">
        <v>0</v>
      </c>
      <c r="CQ80" s="56">
        <v>0</v>
      </c>
      <c r="CR80" s="56">
        <v>0</v>
      </c>
      <c r="CS80" s="56">
        <v>0</v>
      </c>
      <c r="CT80" s="56">
        <v>0</v>
      </c>
      <c r="CU80" s="56">
        <v>16.84</v>
      </c>
      <c r="CV80" s="56">
        <v>39.49</v>
      </c>
      <c r="CW80" s="56">
        <v>1.1499999999999999</v>
      </c>
      <c r="CX80" s="56">
        <v>0</v>
      </c>
      <c r="CY80" s="56">
        <v>6.98</v>
      </c>
      <c r="CZ80" s="56">
        <v>5.21</v>
      </c>
      <c r="DA80" s="56">
        <v>11.84</v>
      </c>
      <c r="DB80" s="56">
        <v>19.59</v>
      </c>
      <c r="DC80" s="56">
        <v>1.19</v>
      </c>
      <c r="DD80" s="56">
        <v>102.29</v>
      </c>
      <c r="DE80" s="56">
        <v>64.459999999999994</v>
      </c>
      <c r="DF80" s="56">
        <v>0</v>
      </c>
      <c r="DG80" s="56">
        <v>2.57429</v>
      </c>
      <c r="DH80" s="56">
        <v>1.61297E-2</v>
      </c>
      <c r="DI80" s="56">
        <v>0</v>
      </c>
      <c r="DJ80" s="56">
        <v>0</v>
      </c>
      <c r="DK80" s="56">
        <v>9.1244199999999998E-2</v>
      </c>
      <c r="DL80" s="56">
        <v>0.15289800000000001</v>
      </c>
      <c r="DM80" s="56">
        <v>0.30218800000000001</v>
      </c>
      <c r="DN80" s="56">
        <v>1.3338300000000001E-2</v>
      </c>
      <c r="DO80" s="56">
        <v>3.1500900000000001</v>
      </c>
      <c r="DP80" s="56">
        <v>2.5904199999999999</v>
      </c>
      <c r="DQ80" s="56" t="s">
        <v>925</v>
      </c>
      <c r="DR80" s="56" t="s">
        <v>875</v>
      </c>
      <c r="DS80" s="56" t="s">
        <v>22</v>
      </c>
      <c r="DT80" s="56">
        <v>0.319992</v>
      </c>
      <c r="DU80" s="56">
        <v>0.31891000000000003</v>
      </c>
      <c r="DV80" s="56">
        <v>6.2958299999999996</v>
      </c>
      <c r="DW80" s="56">
        <v>9.9131199999999993</v>
      </c>
      <c r="DX80" s="56"/>
      <c r="DY80" s="56"/>
      <c r="DZ80" s="56"/>
      <c r="EA80" s="56"/>
      <c r="EB80" s="56"/>
      <c r="EC80" s="56"/>
      <c r="ED80" s="56"/>
      <c r="EE80" s="56"/>
      <c r="EF80" s="56"/>
      <c r="EG80" s="56"/>
      <c r="EH80" s="56"/>
      <c r="EI80" s="56"/>
      <c r="EJ80" s="56"/>
      <c r="EK80" s="56"/>
      <c r="EL80" s="56"/>
      <c r="EM80" s="56"/>
      <c r="EN80" s="56">
        <v>185.82499999999999</v>
      </c>
      <c r="EO80" s="56">
        <v>1748.54</v>
      </c>
      <c r="EP80" s="56">
        <v>141.255</v>
      </c>
      <c r="EQ80" s="56">
        <v>0</v>
      </c>
      <c r="ER80" s="56">
        <v>0</v>
      </c>
      <c r="ES80" s="56">
        <v>0</v>
      </c>
      <c r="ET80" s="56">
        <v>0</v>
      </c>
      <c r="EU80" s="56">
        <v>615.745</v>
      </c>
      <c r="EV80" s="56">
        <v>1066.77</v>
      </c>
      <c r="EW80" s="56">
        <v>2371.31</v>
      </c>
      <c r="EX80" s="56">
        <v>151.51499999999999</v>
      </c>
      <c r="EY80" s="56">
        <v>6280.96</v>
      </c>
      <c r="EZ80" s="56">
        <v>211.00700000000001</v>
      </c>
      <c r="FA80" s="56">
        <v>0</v>
      </c>
      <c r="FB80" s="56">
        <v>0</v>
      </c>
      <c r="FC80" s="56">
        <v>0</v>
      </c>
      <c r="FD80" s="56">
        <v>112.172</v>
      </c>
      <c r="FE80" s="56">
        <v>0</v>
      </c>
      <c r="FF80" s="56">
        <v>45.121000000000002</v>
      </c>
      <c r="FG80" s="56">
        <v>0</v>
      </c>
      <c r="FH80" s="56">
        <v>0</v>
      </c>
      <c r="FI80" s="56">
        <v>368.3</v>
      </c>
      <c r="FJ80" s="56">
        <v>0</v>
      </c>
      <c r="FK80" s="56">
        <v>0</v>
      </c>
      <c r="FL80" s="56">
        <v>0</v>
      </c>
      <c r="FM80" s="56">
        <v>0</v>
      </c>
      <c r="FN80" s="56">
        <v>0</v>
      </c>
      <c r="FO80" s="56">
        <v>0</v>
      </c>
      <c r="FP80" s="56">
        <v>0</v>
      </c>
      <c r="FQ80" s="56">
        <v>0</v>
      </c>
      <c r="FR80" s="56">
        <v>0</v>
      </c>
      <c r="FS80" s="56">
        <v>0</v>
      </c>
      <c r="FT80" s="56">
        <v>15.98</v>
      </c>
      <c r="FU80" s="56">
        <v>33.96</v>
      </c>
      <c r="FV80" s="56">
        <v>1.1499999999999999</v>
      </c>
      <c r="FW80" s="56">
        <v>0</v>
      </c>
      <c r="FX80" s="56">
        <v>6.98</v>
      </c>
      <c r="FY80" s="56">
        <v>0</v>
      </c>
      <c r="FZ80" s="56">
        <v>0</v>
      </c>
      <c r="GA80" s="56">
        <v>5.21</v>
      </c>
      <c r="GB80" s="56">
        <v>11.79</v>
      </c>
      <c r="GC80" s="56">
        <v>19.59</v>
      </c>
      <c r="GD80" s="56">
        <v>1.19</v>
      </c>
      <c r="GE80" s="56">
        <v>95.85</v>
      </c>
      <c r="GF80" s="56">
        <v>0</v>
      </c>
      <c r="GG80" s="56">
        <v>2.2553800000000002</v>
      </c>
      <c r="GH80" s="56">
        <v>1.61297E-2</v>
      </c>
      <c r="GI80" s="56">
        <v>0</v>
      </c>
      <c r="GJ80" s="56">
        <v>0</v>
      </c>
      <c r="GK80" s="56">
        <v>0</v>
      </c>
      <c r="GL80" s="56">
        <v>0</v>
      </c>
      <c r="GM80" s="56">
        <v>9.1244199999999998E-2</v>
      </c>
      <c r="GN80" s="56">
        <v>0.15181500000000001</v>
      </c>
      <c r="GO80" s="56">
        <v>0.30218800000000001</v>
      </c>
      <c r="GP80" s="56">
        <v>1.3338300000000001E-2</v>
      </c>
      <c r="GQ80" s="56">
        <v>2.8300900000000002</v>
      </c>
      <c r="GR80" s="56">
        <v>516.21699999999998</v>
      </c>
      <c r="GS80" s="56">
        <v>4730.25</v>
      </c>
      <c r="GT80" s="56">
        <v>141.255</v>
      </c>
      <c r="GU80" s="56">
        <v>0</v>
      </c>
      <c r="GV80" s="56">
        <v>0</v>
      </c>
      <c r="GW80" s="56">
        <v>2615</v>
      </c>
      <c r="GX80" s="56">
        <v>989.00099999999998</v>
      </c>
      <c r="GY80" s="56">
        <v>3267.2</v>
      </c>
      <c r="GZ80" s="56">
        <v>327.5</v>
      </c>
      <c r="HA80" s="56">
        <v>12586.4</v>
      </c>
      <c r="HB80" s="56">
        <v>429.65899999999999</v>
      </c>
      <c r="HC80" s="56">
        <v>0</v>
      </c>
      <c r="HD80" s="56">
        <v>0</v>
      </c>
      <c r="HE80" s="56">
        <v>0</v>
      </c>
      <c r="HF80" s="56">
        <v>166.83099999999999</v>
      </c>
      <c r="HG80" s="56">
        <v>0</v>
      </c>
      <c r="HH80" s="56">
        <v>73.400000000000006</v>
      </c>
      <c r="HI80" s="56">
        <v>0</v>
      </c>
      <c r="HJ80" s="56">
        <v>0</v>
      </c>
      <c r="HK80" s="56">
        <v>669.89</v>
      </c>
      <c r="HL80" s="56">
        <v>0</v>
      </c>
      <c r="HM80" s="56">
        <v>0</v>
      </c>
      <c r="HN80" s="56">
        <v>0</v>
      </c>
      <c r="HO80" s="56">
        <v>0</v>
      </c>
      <c r="HP80" s="56">
        <v>0</v>
      </c>
      <c r="HQ80" s="56">
        <v>0</v>
      </c>
      <c r="HR80" s="56">
        <v>0</v>
      </c>
      <c r="HS80" s="56">
        <v>0</v>
      </c>
      <c r="HT80" s="56">
        <v>0</v>
      </c>
      <c r="HU80" s="56">
        <v>0</v>
      </c>
      <c r="HV80" s="56">
        <v>33.47</v>
      </c>
      <c r="HW80" s="56">
        <v>81.69</v>
      </c>
      <c r="HX80" s="56">
        <v>1.1499999999999999</v>
      </c>
      <c r="HY80" s="56">
        <v>0</v>
      </c>
      <c r="HZ80" s="56">
        <v>10.38</v>
      </c>
      <c r="IA80" s="56">
        <v>22.48</v>
      </c>
      <c r="IB80" s="56">
        <v>12.58</v>
      </c>
      <c r="IC80" s="56">
        <v>27.23</v>
      </c>
      <c r="ID80" s="56">
        <v>2.41</v>
      </c>
      <c r="IE80" s="56">
        <v>191.39</v>
      </c>
      <c r="IF80" s="56">
        <v>0</v>
      </c>
      <c r="IG80" s="56">
        <v>4.7478600000000002</v>
      </c>
      <c r="IH80" s="56">
        <v>1.61297E-2</v>
      </c>
      <c r="II80" s="56">
        <v>0</v>
      </c>
      <c r="IJ80" s="56">
        <v>0</v>
      </c>
      <c r="IK80" s="56">
        <v>0.41129599999999999</v>
      </c>
      <c r="IL80" s="56">
        <v>0.118258</v>
      </c>
      <c r="IM80" s="56">
        <v>0.43522</v>
      </c>
      <c r="IN80" s="56">
        <v>4.56421E-3</v>
      </c>
      <c r="IO80" s="56">
        <v>5.7333299999999996</v>
      </c>
      <c r="IP80" s="56">
        <v>46.9</v>
      </c>
      <c r="IQ80" s="56">
        <v>0</v>
      </c>
      <c r="IR80" s="56">
        <v>50</v>
      </c>
      <c r="IS80" s="56">
        <v>0</v>
      </c>
      <c r="IT80" s="56">
        <v>0</v>
      </c>
      <c r="IU80" s="56">
        <v>36.43</v>
      </c>
      <c r="IV80" s="56">
        <v>21.64</v>
      </c>
      <c r="IW80" s="56">
        <v>42.03</v>
      </c>
      <c r="IX80" s="56">
        <v>22.43</v>
      </c>
      <c r="IY80" s="56">
        <v>36.43</v>
      </c>
      <c r="IZ80" s="56">
        <v>21.64</v>
      </c>
      <c r="JA80" s="56">
        <v>86.44</v>
      </c>
      <c r="JB80" s="56">
        <v>40.25</v>
      </c>
      <c r="JC80" s="56">
        <v>1</v>
      </c>
      <c r="JD80" s="56"/>
      <c r="JE80" s="56"/>
      <c r="JF80" s="56"/>
      <c r="JG80" s="56"/>
      <c r="JH80" s="56"/>
      <c r="JI80" s="56"/>
      <c r="JJ80" s="56"/>
      <c r="JK80" s="56"/>
      <c r="JL80" s="56"/>
      <c r="JM80" s="56"/>
      <c r="JN80" s="56"/>
      <c r="JO80" s="56"/>
    </row>
    <row r="81" spans="1:275" x14ac:dyDescent="0.25">
      <c r="A81" s="58">
        <v>43069.352407407408</v>
      </c>
      <c r="B81" s="56" t="s">
        <v>409</v>
      </c>
      <c r="C81" s="56" t="s">
        <v>650</v>
      </c>
      <c r="D81" s="56">
        <v>14</v>
      </c>
      <c r="E81" s="56">
        <v>1</v>
      </c>
      <c r="F81" s="56">
        <v>2700</v>
      </c>
      <c r="G81" s="56" t="s">
        <v>104</v>
      </c>
      <c r="H81" s="56" t="s">
        <v>105</v>
      </c>
      <c r="I81" s="56">
        <v>7.4</v>
      </c>
      <c r="J81" s="56">
        <v>45.4</v>
      </c>
      <c r="K81" s="56">
        <v>190.75</v>
      </c>
      <c r="L81" s="56">
        <v>1500.12</v>
      </c>
      <c r="M81" s="56">
        <v>141.255</v>
      </c>
      <c r="N81" s="56">
        <v>0</v>
      </c>
      <c r="O81" s="56">
        <v>0</v>
      </c>
      <c r="P81" s="56">
        <v>0</v>
      </c>
      <c r="Q81" s="56">
        <v>0</v>
      </c>
      <c r="R81" s="56">
        <v>615.745</v>
      </c>
      <c r="S81" s="56">
        <v>1052.33</v>
      </c>
      <c r="T81" s="56">
        <v>2371.31</v>
      </c>
      <c r="U81" s="56">
        <v>151.51499999999999</v>
      </c>
      <c r="V81" s="56">
        <v>6023.03</v>
      </c>
      <c r="W81" s="56">
        <v>216.83</v>
      </c>
      <c r="X81" s="56">
        <v>0</v>
      </c>
      <c r="Y81" s="56">
        <v>0</v>
      </c>
      <c r="Z81" s="56">
        <v>0</v>
      </c>
      <c r="AA81" s="56">
        <v>115.72</v>
      </c>
      <c r="AB81" s="56">
        <v>0</v>
      </c>
      <c r="AC81" s="56">
        <v>45.121000000000002</v>
      </c>
      <c r="AD81" s="56">
        <v>0</v>
      </c>
      <c r="AE81" s="56">
        <v>0</v>
      </c>
      <c r="AF81" s="56">
        <v>377.67099999999999</v>
      </c>
      <c r="AG81" s="56">
        <v>0</v>
      </c>
      <c r="AH81" s="56">
        <v>0</v>
      </c>
      <c r="AI81" s="56">
        <v>0</v>
      </c>
      <c r="AJ81" s="56">
        <v>0</v>
      </c>
      <c r="AK81" s="56">
        <v>0</v>
      </c>
      <c r="AL81" s="56">
        <v>0</v>
      </c>
      <c r="AM81" s="56">
        <v>0</v>
      </c>
      <c r="AN81" s="56">
        <v>0</v>
      </c>
      <c r="AO81" s="56">
        <v>0</v>
      </c>
      <c r="AP81" s="56">
        <v>0</v>
      </c>
      <c r="AQ81" s="56">
        <v>16.309999999999999</v>
      </c>
      <c r="AR81" s="56">
        <v>28.49</v>
      </c>
      <c r="AS81" s="56">
        <v>1.1000000000000001</v>
      </c>
      <c r="AT81" s="56">
        <v>0</v>
      </c>
      <c r="AU81" s="56">
        <v>7.25</v>
      </c>
      <c r="AV81" s="56">
        <v>0</v>
      </c>
      <c r="AW81" s="56">
        <v>0</v>
      </c>
      <c r="AX81" s="56">
        <v>4.9800000000000004</v>
      </c>
      <c r="AY81" s="56">
        <v>11.33</v>
      </c>
      <c r="AZ81" s="56">
        <v>18.75</v>
      </c>
      <c r="BA81" s="56">
        <v>1.1299999999999999</v>
      </c>
      <c r="BB81" s="56">
        <v>89.34</v>
      </c>
      <c r="BC81" s="56">
        <v>53.15</v>
      </c>
      <c r="BD81" s="56">
        <v>0</v>
      </c>
      <c r="BE81" s="56">
        <v>2.0514700000000001</v>
      </c>
      <c r="BF81" s="56">
        <v>1.61297E-2</v>
      </c>
      <c r="BG81" s="56">
        <v>0</v>
      </c>
      <c r="BH81" s="56">
        <v>0</v>
      </c>
      <c r="BI81" s="56">
        <v>0</v>
      </c>
      <c r="BJ81" s="56">
        <v>0</v>
      </c>
      <c r="BK81" s="56">
        <v>9.1244199999999998E-2</v>
      </c>
      <c r="BL81" s="56">
        <v>0.15188699999999999</v>
      </c>
      <c r="BM81" s="56">
        <v>0.30218800000000001</v>
      </c>
      <c r="BN81" s="56">
        <v>1.3338300000000001E-2</v>
      </c>
      <c r="BO81" s="56">
        <v>2.6262599999999998</v>
      </c>
      <c r="BP81" s="56">
        <v>2.0676000000000001</v>
      </c>
      <c r="BQ81" s="56">
        <v>209.88800000000001</v>
      </c>
      <c r="BR81" s="56">
        <v>1788.22</v>
      </c>
      <c r="BS81" s="56">
        <v>141.255</v>
      </c>
      <c r="BT81" s="56">
        <v>0</v>
      </c>
      <c r="BU81" s="56">
        <v>0</v>
      </c>
      <c r="BV81" s="56">
        <v>615.745</v>
      </c>
      <c r="BW81" s="56">
        <v>1059.71</v>
      </c>
      <c r="BX81" s="56">
        <v>2371.31</v>
      </c>
      <c r="BY81" s="56">
        <v>151.51499999999999</v>
      </c>
      <c r="BZ81" s="56">
        <v>6337.64</v>
      </c>
      <c r="CA81" s="56">
        <v>238.58500000000001</v>
      </c>
      <c r="CB81" s="56">
        <v>0</v>
      </c>
      <c r="CC81" s="56">
        <v>0</v>
      </c>
      <c r="CD81" s="56">
        <v>0</v>
      </c>
      <c r="CE81" s="56">
        <v>115.72</v>
      </c>
      <c r="CF81" s="56">
        <v>0</v>
      </c>
      <c r="CG81" s="56">
        <v>45.121000000000002</v>
      </c>
      <c r="CH81" s="56">
        <v>0</v>
      </c>
      <c r="CI81" s="56">
        <v>0</v>
      </c>
      <c r="CJ81" s="56">
        <v>399.42599999999999</v>
      </c>
      <c r="CK81" s="56">
        <v>0</v>
      </c>
      <c r="CL81" s="56">
        <v>0</v>
      </c>
      <c r="CM81" s="56">
        <v>0</v>
      </c>
      <c r="CN81" s="56">
        <v>0</v>
      </c>
      <c r="CO81" s="56">
        <v>0</v>
      </c>
      <c r="CP81" s="56">
        <v>0</v>
      </c>
      <c r="CQ81" s="56">
        <v>0</v>
      </c>
      <c r="CR81" s="56">
        <v>0</v>
      </c>
      <c r="CS81" s="56">
        <v>0</v>
      </c>
      <c r="CT81" s="56">
        <v>0</v>
      </c>
      <c r="CU81" s="56">
        <v>18.07</v>
      </c>
      <c r="CV81" s="56">
        <v>34.130000000000003</v>
      </c>
      <c r="CW81" s="56">
        <v>1.1000000000000001</v>
      </c>
      <c r="CX81" s="56">
        <v>0</v>
      </c>
      <c r="CY81" s="56">
        <v>7.25</v>
      </c>
      <c r="CZ81" s="56">
        <v>4.9800000000000004</v>
      </c>
      <c r="DA81" s="56">
        <v>11.39</v>
      </c>
      <c r="DB81" s="56">
        <v>18.75</v>
      </c>
      <c r="DC81" s="56">
        <v>1.1299999999999999</v>
      </c>
      <c r="DD81" s="56">
        <v>96.8</v>
      </c>
      <c r="DE81" s="56">
        <v>60.55</v>
      </c>
      <c r="DF81" s="56">
        <v>0</v>
      </c>
      <c r="DG81" s="56">
        <v>2.3801899999999998</v>
      </c>
      <c r="DH81" s="56">
        <v>1.61297E-2</v>
      </c>
      <c r="DI81" s="56">
        <v>0</v>
      </c>
      <c r="DJ81" s="56">
        <v>0</v>
      </c>
      <c r="DK81" s="56">
        <v>9.1244199999999998E-2</v>
      </c>
      <c r="DL81" s="56">
        <v>0.15285899999999999</v>
      </c>
      <c r="DM81" s="56">
        <v>0.30218800000000001</v>
      </c>
      <c r="DN81" s="56">
        <v>1.3338300000000001E-2</v>
      </c>
      <c r="DO81" s="56">
        <v>2.9559500000000001</v>
      </c>
      <c r="DP81" s="56">
        <v>2.3963199999999998</v>
      </c>
      <c r="DQ81" s="56" t="s">
        <v>925</v>
      </c>
      <c r="DR81" s="56" t="s">
        <v>875</v>
      </c>
      <c r="DS81" s="56" t="s">
        <v>22</v>
      </c>
      <c r="DT81" s="56">
        <v>0.32969199999999999</v>
      </c>
      <c r="DU81" s="56">
        <v>0.32872099999999999</v>
      </c>
      <c r="DV81" s="56">
        <v>7.7066100000000004</v>
      </c>
      <c r="DW81" s="56">
        <v>12.221299999999999</v>
      </c>
      <c r="DX81" s="56"/>
      <c r="DY81" s="56"/>
      <c r="DZ81" s="56"/>
      <c r="EA81" s="56"/>
      <c r="EB81" s="56"/>
      <c r="EC81" s="56"/>
      <c r="ED81" s="56"/>
      <c r="EE81" s="56"/>
      <c r="EF81" s="56"/>
      <c r="EG81" s="56"/>
      <c r="EH81" s="56"/>
      <c r="EI81" s="56"/>
      <c r="EJ81" s="56"/>
      <c r="EK81" s="56"/>
      <c r="EL81" s="56"/>
      <c r="EM81" s="56"/>
      <c r="EN81" s="56">
        <v>190.75</v>
      </c>
      <c r="EO81" s="56">
        <v>1500.12</v>
      </c>
      <c r="EP81" s="56">
        <v>141.255</v>
      </c>
      <c r="EQ81" s="56">
        <v>0</v>
      </c>
      <c r="ER81" s="56">
        <v>0</v>
      </c>
      <c r="ES81" s="56">
        <v>0</v>
      </c>
      <c r="ET81" s="56">
        <v>0</v>
      </c>
      <c r="EU81" s="56">
        <v>615.745</v>
      </c>
      <c r="EV81" s="56">
        <v>1052.33</v>
      </c>
      <c r="EW81" s="56">
        <v>2371.31</v>
      </c>
      <c r="EX81" s="56">
        <v>151.51499999999999</v>
      </c>
      <c r="EY81" s="56">
        <v>6023.03</v>
      </c>
      <c r="EZ81" s="56">
        <v>216.83</v>
      </c>
      <c r="FA81" s="56">
        <v>0</v>
      </c>
      <c r="FB81" s="56">
        <v>0</v>
      </c>
      <c r="FC81" s="56">
        <v>0</v>
      </c>
      <c r="FD81" s="56">
        <v>115.72</v>
      </c>
      <c r="FE81" s="56">
        <v>0</v>
      </c>
      <c r="FF81" s="56">
        <v>45.121000000000002</v>
      </c>
      <c r="FG81" s="56">
        <v>0</v>
      </c>
      <c r="FH81" s="56">
        <v>0</v>
      </c>
      <c r="FI81" s="56">
        <v>377.67099999999999</v>
      </c>
      <c r="FJ81" s="56">
        <v>0</v>
      </c>
      <c r="FK81" s="56">
        <v>0</v>
      </c>
      <c r="FL81" s="56">
        <v>0</v>
      </c>
      <c r="FM81" s="56">
        <v>0</v>
      </c>
      <c r="FN81" s="56">
        <v>0</v>
      </c>
      <c r="FO81" s="56">
        <v>0</v>
      </c>
      <c r="FP81" s="56">
        <v>0</v>
      </c>
      <c r="FQ81" s="56">
        <v>0</v>
      </c>
      <c r="FR81" s="56">
        <v>0</v>
      </c>
      <c r="FS81" s="56">
        <v>0</v>
      </c>
      <c r="FT81" s="56">
        <v>16.309999999999999</v>
      </c>
      <c r="FU81" s="56">
        <v>28.49</v>
      </c>
      <c r="FV81" s="56">
        <v>1.1000000000000001</v>
      </c>
      <c r="FW81" s="56">
        <v>0</v>
      </c>
      <c r="FX81" s="56">
        <v>7.25</v>
      </c>
      <c r="FY81" s="56">
        <v>0</v>
      </c>
      <c r="FZ81" s="56">
        <v>0</v>
      </c>
      <c r="GA81" s="56">
        <v>4.9800000000000004</v>
      </c>
      <c r="GB81" s="56">
        <v>11.33</v>
      </c>
      <c r="GC81" s="56">
        <v>18.75</v>
      </c>
      <c r="GD81" s="56">
        <v>1.1299999999999999</v>
      </c>
      <c r="GE81" s="56">
        <v>89.34</v>
      </c>
      <c r="GF81" s="56">
        <v>0</v>
      </c>
      <c r="GG81" s="56">
        <v>2.0514700000000001</v>
      </c>
      <c r="GH81" s="56">
        <v>1.61297E-2</v>
      </c>
      <c r="GI81" s="56">
        <v>0</v>
      </c>
      <c r="GJ81" s="56">
        <v>0</v>
      </c>
      <c r="GK81" s="56">
        <v>0</v>
      </c>
      <c r="GL81" s="56">
        <v>0</v>
      </c>
      <c r="GM81" s="56">
        <v>9.1244199999999998E-2</v>
      </c>
      <c r="GN81" s="56">
        <v>0.15188699999999999</v>
      </c>
      <c r="GO81" s="56">
        <v>0.30218800000000001</v>
      </c>
      <c r="GP81" s="56">
        <v>1.3338300000000001E-2</v>
      </c>
      <c r="GQ81" s="56">
        <v>2.6262599999999998</v>
      </c>
      <c r="GR81" s="56">
        <v>570.40599999999995</v>
      </c>
      <c r="GS81" s="56">
        <v>4180.3500000000004</v>
      </c>
      <c r="GT81" s="56">
        <v>141.255</v>
      </c>
      <c r="GU81" s="56">
        <v>0</v>
      </c>
      <c r="GV81" s="56">
        <v>0</v>
      </c>
      <c r="GW81" s="56">
        <v>2615</v>
      </c>
      <c r="GX81" s="56">
        <v>989.00099999999998</v>
      </c>
      <c r="GY81" s="56">
        <v>3267.2</v>
      </c>
      <c r="GZ81" s="56">
        <v>327.5</v>
      </c>
      <c r="HA81" s="56">
        <v>12090.7</v>
      </c>
      <c r="HB81" s="56">
        <v>475.27499999999998</v>
      </c>
      <c r="HC81" s="56">
        <v>0</v>
      </c>
      <c r="HD81" s="56">
        <v>0</v>
      </c>
      <c r="HE81" s="56">
        <v>0</v>
      </c>
      <c r="HF81" s="56">
        <v>170.19800000000001</v>
      </c>
      <c r="HG81" s="56">
        <v>0</v>
      </c>
      <c r="HH81" s="56">
        <v>73.400000000000006</v>
      </c>
      <c r="HI81" s="56">
        <v>0</v>
      </c>
      <c r="HJ81" s="56">
        <v>0</v>
      </c>
      <c r="HK81" s="56">
        <v>718.87199999999996</v>
      </c>
      <c r="HL81" s="56">
        <v>0</v>
      </c>
      <c r="HM81" s="56">
        <v>0</v>
      </c>
      <c r="HN81" s="56">
        <v>0</v>
      </c>
      <c r="HO81" s="56">
        <v>0</v>
      </c>
      <c r="HP81" s="56">
        <v>0</v>
      </c>
      <c r="HQ81" s="56">
        <v>0</v>
      </c>
      <c r="HR81" s="56">
        <v>0</v>
      </c>
      <c r="HS81" s="56">
        <v>0</v>
      </c>
      <c r="HT81" s="56">
        <v>0</v>
      </c>
      <c r="HU81" s="56">
        <v>0</v>
      </c>
      <c r="HV81" s="56">
        <v>36.869999999999997</v>
      </c>
      <c r="HW81" s="56">
        <v>72.930000000000007</v>
      </c>
      <c r="HX81" s="56">
        <v>1.1000000000000001</v>
      </c>
      <c r="HY81" s="56">
        <v>0</v>
      </c>
      <c r="HZ81" s="56">
        <v>10.66</v>
      </c>
      <c r="IA81" s="56">
        <v>21.53</v>
      </c>
      <c r="IB81" s="56">
        <v>12.25</v>
      </c>
      <c r="IC81" s="56">
        <v>26.08</v>
      </c>
      <c r="ID81" s="56">
        <v>2.33</v>
      </c>
      <c r="IE81" s="56">
        <v>183.75</v>
      </c>
      <c r="IF81" s="56">
        <v>0</v>
      </c>
      <c r="IG81" s="56">
        <v>4.4187200000000004</v>
      </c>
      <c r="IH81" s="56">
        <v>1.61297E-2</v>
      </c>
      <c r="II81" s="56">
        <v>0</v>
      </c>
      <c r="IJ81" s="56">
        <v>0</v>
      </c>
      <c r="IK81" s="56">
        <v>0.41129599999999999</v>
      </c>
      <c r="IL81" s="56">
        <v>0.118258</v>
      </c>
      <c r="IM81" s="56">
        <v>0.43522</v>
      </c>
      <c r="IN81" s="56">
        <v>4.56421E-3</v>
      </c>
      <c r="IO81" s="56">
        <v>5.4041899999999998</v>
      </c>
      <c r="IP81" s="56">
        <v>45.4</v>
      </c>
      <c r="IQ81" s="56">
        <v>0</v>
      </c>
      <c r="IR81" s="56">
        <v>49.2</v>
      </c>
      <c r="IS81" s="56">
        <v>0</v>
      </c>
      <c r="IT81" s="56">
        <v>0</v>
      </c>
      <c r="IU81" s="56">
        <v>30.86</v>
      </c>
      <c r="IV81" s="56">
        <v>22.29</v>
      </c>
      <c r="IW81" s="56">
        <v>36.630000000000003</v>
      </c>
      <c r="IX81" s="56">
        <v>23.92</v>
      </c>
      <c r="IY81" s="56">
        <v>30.86</v>
      </c>
      <c r="IZ81" s="56">
        <v>22.29</v>
      </c>
      <c r="JA81" s="56">
        <v>77.739999999999995</v>
      </c>
      <c r="JB81" s="56">
        <v>43.82</v>
      </c>
      <c r="JC81" s="56">
        <v>1</v>
      </c>
      <c r="JD81" s="56"/>
      <c r="JE81" s="56"/>
      <c r="JF81" s="56"/>
      <c r="JG81" s="56"/>
      <c r="JH81" s="56"/>
      <c r="JI81" s="56"/>
      <c r="JJ81" s="56"/>
      <c r="JK81" s="56"/>
      <c r="JL81" s="56"/>
      <c r="JM81" s="56"/>
      <c r="JN81" s="56"/>
      <c r="JO81" s="56"/>
    </row>
    <row r="82" spans="1:275" x14ac:dyDescent="0.25">
      <c r="A82" s="58">
        <v>43069.352407407408</v>
      </c>
      <c r="B82" s="56" t="s">
        <v>410</v>
      </c>
      <c r="C82" s="56" t="s">
        <v>651</v>
      </c>
      <c r="D82" s="56">
        <v>15</v>
      </c>
      <c r="E82" s="56">
        <v>1</v>
      </c>
      <c r="F82" s="56">
        <v>2700</v>
      </c>
      <c r="G82" s="56" t="s">
        <v>104</v>
      </c>
      <c r="H82" s="56" t="s">
        <v>105</v>
      </c>
      <c r="I82" s="56">
        <v>7.11</v>
      </c>
      <c r="J82" s="56">
        <v>50.4</v>
      </c>
      <c r="K82" s="56">
        <v>12.852</v>
      </c>
      <c r="L82" s="56">
        <v>5523.49</v>
      </c>
      <c r="M82" s="56">
        <v>141.255</v>
      </c>
      <c r="N82" s="56">
        <v>0</v>
      </c>
      <c r="O82" s="56">
        <v>0</v>
      </c>
      <c r="P82" s="56">
        <v>0</v>
      </c>
      <c r="Q82" s="56">
        <v>0</v>
      </c>
      <c r="R82" s="56">
        <v>615.745</v>
      </c>
      <c r="S82" s="56">
        <v>1146.49</v>
      </c>
      <c r="T82" s="56">
        <v>2371.31</v>
      </c>
      <c r="U82" s="56">
        <v>151.51499999999999</v>
      </c>
      <c r="V82" s="56">
        <v>9962.65</v>
      </c>
      <c r="W82" s="56">
        <v>14.5946</v>
      </c>
      <c r="X82" s="56">
        <v>0</v>
      </c>
      <c r="Y82" s="56">
        <v>0</v>
      </c>
      <c r="Z82" s="56">
        <v>0</v>
      </c>
      <c r="AA82" s="56">
        <v>83.589799999999997</v>
      </c>
      <c r="AB82" s="56">
        <v>0</v>
      </c>
      <c r="AC82" s="56">
        <v>45.121000000000002</v>
      </c>
      <c r="AD82" s="56">
        <v>0</v>
      </c>
      <c r="AE82" s="56">
        <v>0</v>
      </c>
      <c r="AF82" s="56">
        <v>143.30500000000001</v>
      </c>
      <c r="AG82" s="56">
        <v>0</v>
      </c>
      <c r="AH82" s="56">
        <v>0</v>
      </c>
      <c r="AI82" s="56">
        <v>0</v>
      </c>
      <c r="AJ82" s="56">
        <v>0</v>
      </c>
      <c r="AK82" s="56">
        <v>0</v>
      </c>
      <c r="AL82" s="56">
        <v>0</v>
      </c>
      <c r="AM82" s="56">
        <v>0</v>
      </c>
      <c r="AN82" s="56">
        <v>0</v>
      </c>
      <c r="AO82" s="56">
        <v>0</v>
      </c>
      <c r="AP82" s="56">
        <v>0</v>
      </c>
      <c r="AQ82" s="56">
        <v>1.1200000000000001</v>
      </c>
      <c r="AR82" s="56">
        <v>75.97</v>
      </c>
      <c r="AS82" s="56">
        <v>1.1000000000000001</v>
      </c>
      <c r="AT82" s="56">
        <v>0</v>
      </c>
      <c r="AU82" s="56">
        <v>5.27</v>
      </c>
      <c r="AV82" s="56">
        <v>0</v>
      </c>
      <c r="AW82" s="56">
        <v>0</v>
      </c>
      <c r="AX82" s="56">
        <v>5.01</v>
      </c>
      <c r="AY82" s="56">
        <v>12.04</v>
      </c>
      <c r="AZ82" s="56">
        <v>18.79</v>
      </c>
      <c r="BA82" s="56">
        <v>1.1399999999999999</v>
      </c>
      <c r="BB82" s="56">
        <v>120.44</v>
      </c>
      <c r="BC82" s="56">
        <v>83.46</v>
      </c>
      <c r="BD82" s="56">
        <v>0</v>
      </c>
      <c r="BE82" s="56">
        <v>4.0612700000000004</v>
      </c>
      <c r="BF82" s="56">
        <v>1.61297E-2</v>
      </c>
      <c r="BG82" s="56">
        <v>0</v>
      </c>
      <c r="BH82" s="56">
        <v>0</v>
      </c>
      <c r="BI82" s="56">
        <v>0</v>
      </c>
      <c r="BJ82" s="56">
        <v>0</v>
      </c>
      <c r="BK82" s="56">
        <v>9.1244199999999998E-2</v>
      </c>
      <c r="BL82" s="56">
        <v>0.15759500000000001</v>
      </c>
      <c r="BM82" s="56">
        <v>0.30218800000000001</v>
      </c>
      <c r="BN82" s="56">
        <v>1.3338300000000001E-2</v>
      </c>
      <c r="BO82" s="56">
        <v>4.6417700000000002</v>
      </c>
      <c r="BP82" s="56">
        <v>4.0773999999999999</v>
      </c>
      <c r="BQ82" s="56">
        <v>17.3217</v>
      </c>
      <c r="BR82" s="56">
        <v>5915.7</v>
      </c>
      <c r="BS82" s="56">
        <v>141.255</v>
      </c>
      <c r="BT82" s="56">
        <v>0</v>
      </c>
      <c r="BU82" s="56">
        <v>0</v>
      </c>
      <c r="BV82" s="56">
        <v>615.745</v>
      </c>
      <c r="BW82" s="56">
        <v>1151.32</v>
      </c>
      <c r="BX82" s="56">
        <v>2371.31</v>
      </c>
      <c r="BY82" s="56">
        <v>151.51499999999999</v>
      </c>
      <c r="BZ82" s="56">
        <v>10364.200000000001</v>
      </c>
      <c r="CA82" s="56">
        <v>19.670300000000001</v>
      </c>
      <c r="CB82" s="56">
        <v>0</v>
      </c>
      <c r="CC82" s="56">
        <v>0</v>
      </c>
      <c r="CD82" s="56">
        <v>0</v>
      </c>
      <c r="CE82" s="56">
        <v>83.589799999999997</v>
      </c>
      <c r="CF82" s="56">
        <v>0</v>
      </c>
      <c r="CG82" s="56">
        <v>45.121000000000002</v>
      </c>
      <c r="CH82" s="56">
        <v>0</v>
      </c>
      <c r="CI82" s="56">
        <v>0</v>
      </c>
      <c r="CJ82" s="56">
        <v>148.381</v>
      </c>
      <c r="CK82" s="56">
        <v>0</v>
      </c>
      <c r="CL82" s="56">
        <v>0</v>
      </c>
      <c r="CM82" s="56">
        <v>0</v>
      </c>
      <c r="CN82" s="56">
        <v>0</v>
      </c>
      <c r="CO82" s="56">
        <v>0</v>
      </c>
      <c r="CP82" s="56">
        <v>0</v>
      </c>
      <c r="CQ82" s="56">
        <v>0</v>
      </c>
      <c r="CR82" s="56">
        <v>0</v>
      </c>
      <c r="CS82" s="56">
        <v>0</v>
      </c>
      <c r="CT82" s="56">
        <v>0</v>
      </c>
      <c r="CU82" s="56">
        <v>1.52</v>
      </c>
      <c r="CV82" s="56">
        <v>82.68</v>
      </c>
      <c r="CW82" s="56">
        <v>1.1000000000000001</v>
      </c>
      <c r="CX82" s="56">
        <v>0</v>
      </c>
      <c r="CY82" s="56">
        <v>5.27</v>
      </c>
      <c r="CZ82" s="56">
        <v>5.01</v>
      </c>
      <c r="DA82" s="56">
        <v>12.08</v>
      </c>
      <c r="DB82" s="56">
        <v>18.79</v>
      </c>
      <c r="DC82" s="56">
        <v>1.1399999999999999</v>
      </c>
      <c r="DD82" s="56">
        <v>127.59</v>
      </c>
      <c r="DE82" s="56">
        <v>90.57</v>
      </c>
      <c r="DF82" s="56">
        <v>0</v>
      </c>
      <c r="DG82" s="56">
        <v>4.4561000000000002</v>
      </c>
      <c r="DH82" s="56">
        <v>1.61297E-2</v>
      </c>
      <c r="DI82" s="56">
        <v>0</v>
      </c>
      <c r="DJ82" s="56">
        <v>0</v>
      </c>
      <c r="DK82" s="56">
        <v>9.1244199999999998E-2</v>
      </c>
      <c r="DL82" s="56">
        <v>0.15831300000000001</v>
      </c>
      <c r="DM82" s="56">
        <v>0.30218800000000001</v>
      </c>
      <c r="DN82" s="56">
        <v>1.3338300000000001E-2</v>
      </c>
      <c r="DO82" s="56">
        <v>5.0373099999999997</v>
      </c>
      <c r="DP82" s="56">
        <v>4.4722299999999997</v>
      </c>
      <c r="DQ82" s="56" t="s">
        <v>925</v>
      </c>
      <c r="DR82" s="56" t="s">
        <v>875</v>
      </c>
      <c r="DS82" s="56" t="s">
        <v>22</v>
      </c>
      <c r="DT82" s="56">
        <v>0.39554099999999998</v>
      </c>
      <c r="DU82" s="56">
        <v>0.39482299999999998</v>
      </c>
      <c r="DV82" s="56">
        <v>5.6038899999999998</v>
      </c>
      <c r="DW82" s="56">
        <v>7.8502799999999997</v>
      </c>
      <c r="DX82" s="56"/>
      <c r="DY82" s="56"/>
      <c r="DZ82" s="56"/>
      <c r="EA82" s="56"/>
      <c r="EB82" s="56"/>
      <c r="EC82" s="56"/>
      <c r="ED82" s="56"/>
      <c r="EE82" s="56"/>
      <c r="EF82" s="56"/>
      <c r="EG82" s="56"/>
      <c r="EH82" s="56"/>
      <c r="EI82" s="56"/>
      <c r="EJ82" s="56"/>
      <c r="EK82" s="56"/>
      <c r="EL82" s="56"/>
      <c r="EM82" s="56"/>
      <c r="EN82" s="56">
        <v>12.852</v>
      </c>
      <c r="EO82" s="56">
        <v>5523.49</v>
      </c>
      <c r="EP82" s="56">
        <v>141.255</v>
      </c>
      <c r="EQ82" s="56">
        <v>0</v>
      </c>
      <c r="ER82" s="56">
        <v>0</v>
      </c>
      <c r="ES82" s="56">
        <v>0</v>
      </c>
      <c r="ET82" s="56">
        <v>0</v>
      </c>
      <c r="EU82" s="56">
        <v>615.745</v>
      </c>
      <c r="EV82" s="56">
        <v>1146.49</v>
      </c>
      <c r="EW82" s="56">
        <v>2371.31</v>
      </c>
      <c r="EX82" s="56">
        <v>151.51499999999999</v>
      </c>
      <c r="EY82" s="56">
        <v>9962.65</v>
      </c>
      <c r="EZ82" s="56">
        <v>14.5946</v>
      </c>
      <c r="FA82" s="56">
        <v>0</v>
      </c>
      <c r="FB82" s="56">
        <v>0</v>
      </c>
      <c r="FC82" s="56">
        <v>0</v>
      </c>
      <c r="FD82" s="56">
        <v>83.589799999999997</v>
      </c>
      <c r="FE82" s="56">
        <v>0</v>
      </c>
      <c r="FF82" s="56">
        <v>45.121000000000002</v>
      </c>
      <c r="FG82" s="56">
        <v>0</v>
      </c>
      <c r="FH82" s="56">
        <v>0</v>
      </c>
      <c r="FI82" s="56">
        <v>143.30500000000001</v>
      </c>
      <c r="FJ82" s="56">
        <v>0</v>
      </c>
      <c r="FK82" s="56">
        <v>0</v>
      </c>
      <c r="FL82" s="56">
        <v>0</v>
      </c>
      <c r="FM82" s="56">
        <v>0</v>
      </c>
      <c r="FN82" s="56">
        <v>0</v>
      </c>
      <c r="FO82" s="56">
        <v>0</v>
      </c>
      <c r="FP82" s="56">
        <v>0</v>
      </c>
      <c r="FQ82" s="56">
        <v>0</v>
      </c>
      <c r="FR82" s="56">
        <v>0</v>
      </c>
      <c r="FS82" s="56">
        <v>0</v>
      </c>
      <c r="FT82" s="56">
        <v>1.1200000000000001</v>
      </c>
      <c r="FU82" s="56">
        <v>75.97</v>
      </c>
      <c r="FV82" s="56">
        <v>1.1000000000000001</v>
      </c>
      <c r="FW82" s="56">
        <v>0</v>
      </c>
      <c r="FX82" s="56">
        <v>5.27</v>
      </c>
      <c r="FY82" s="56">
        <v>0</v>
      </c>
      <c r="FZ82" s="56">
        <v>0</v>
      </c>
      <c r="GA82" s="56">
        <v>5.01</v>
      </c>
      <c r="GB82" s="56">
        <v>12.04</v>
      </c>
      <c r="GC82" s="56">
        <v>18.79</v>
      </c>
      <c r="GD82" s="56">
        <v>1.1399999999999999</v>
      </c>
      <c r="GE82" s="56">
        <v>120.44</v>
      </c>
      <c r="GF82" s="56">
        <v>0</v>
      </c>
      <c r="GG82" s="56">
        <v>4.0612700000000004</v>
      </c>
      <c r="GH82" s="56">
        <v>1.61297E-2</v>
      </c>
      <c r="GI82" s="56">
        <v>0</v>
      </c>
      <c r="GJ82" s="56">
        <v>0</v>
      </c>
      <c r="GK82" s="56">
        <v>0</v>
      </c>
      <c r="GL82" s="56">
        <v>0</v>
      </c>
      <c r="GM82" s="56">
        <v>9.1244199999999998E-2</v>
      </c>
      <c r="GN82" s="56">
        <v>0.15759500000000001</v>
      </c>
      <c r="GO82" s="56">
        <v>0.30218800000000001</v>
      </c>
      <c r="GP82" s="56">
        <v>1.3338300000000001E-2</v>
      </c>
      <c r="GQ82" s="56">
        <v>4.6417700000000002</v>
      </c>
      <c r="GR82" s="56">
        <v>76.388900000000007</v>
      </c>
      <c r="GS82" s="56">
        <v>12431.4</v>
      </c>
      <c r="GT82" s="56">
        <v>141.255</v>
      </c>
      <c r="GU82" s="56">
        <v>0</v>
      </c>
      <c r="GV82" s="56">
        <v>0</v>
      </c>
      <c r="GW82" s="56">
        <v>2615</v>
      </c>
      <c r="GX82" s="56">
        <v>989.00099999999998</v>
      </c>
      <c r="GY82" s="56">
        <v>3267.2</v>
      </c>
      <c r="GZ82" s="56">
        <v>327.5</v>
      </c>
      <c r="HA82" s="56">
        <v>19847.7</v>
      </c>
      <c r="HB82" s="56">
        <v>63.584499999999998</v>
      </c>
      <c r="HC82" s="56">
        <v>0</v>
      </c>
      <c r="HD82" s="56">
        <v>0</v>
      </c>
      <c r="HE82" s="56">
        <v>0</v>
      </c>
      <c r="HF82" s="56">
        <v>138.68700000000001</v>
      </c>
      <c r="HG82" s="56">
        <v>0</v>
      </c>
      <c r="HH82" s="56">
        <v>73.400000000000006</v>
      </c>
      <c r="HI82" s="56">
        <v>0</v>
      </c>
      <c r="HJ82" s="56">
        <v>0</v>
      </c>
      <c r="HK82" s="56">
        <v>275.67200000000003</v>
      </c>
      <c r="HL82" s="56">
        <v>0</v>
      </c>
      <c r="HM82" s="56">
        <v>0</v>
      </c>
      <c r="HN82" s="56">
        <v>0</v>
      </c>
      <c r="HO82" s="56">
        <v>0</v>
      </c>
      <c r="HP82" s="56">
        <v>0</v>
      </c>
      <c r="HQ82" s="56">
        <v>0</v>
      </c>
      <c r="HR82" s="56">
        <v>0</v>
      </c>
      <c r="HS82" s="56">
        <v>0</v>
      </c>
      <c r="HT82" s="56">
        <v>0</v>
      </c>
      <c r="HU82" s="56">
        <v>0</v>
      </c>
      <c r="HV82" s="56">
        <v>5</v>
      </c>
      <c r="HW82" s="56">
        <v>153.13</v>
      </c>
      <c r="HX82" s="56">
        <v>1.1000000000000001</v>
      </c>
      <c r="HY82" s="56">
        <v>0</v>
      </c>
      <c r="HZ82" s="56">
        <v>8.75</v>
      </c>
      <c r="IA82" s="56">
        <v>21.65</v>
      </c>
      <c r="IB82" s="56">
        <v>12.26</v>
      </c>
      <c r="IC82" s="56">
        <v>26.12</v>
      </c>
      <c r="ID82" s="56">
        <v>2.36</v>
      </c>
      <c r="IE82" s="56">
        <v>230.37</v>
      </c>
      <c r="IF82" s="56">
        <v>0</v>
      </c>
      <c r="IG82" s="56">
        <v>6.7819200000000004</v>
      </c>
      <c r="IH82" s="56">
        <v>1.61297E-2</v>
      </c>
      <c r="II82" s="56">
        <v>0</v>
      </c>
      <c r="IJ82" s="56">
        <v>0</v>
      </c>
      <c r="IK82" s="56">
        <v>0.41129599999999999</v>
      </c>
      <c r="IL82" s="56">
        <v>0.118258</v>
      </c>
      <c r="IM82" s="56">
        <v>0.43522</v>
      </c>
      <c r="IN82" s="56">
        <v>4.56421E-3</v>
      </c>
      <c r="IO82" s="56">
        <v>7.7673899999999998</v>
      </c>
      <c r="IP82" s="56">
        <v>50.4</v>
      </c>
      <c r="IQ82" s="56">
        <v>0</v>
      </c>
      <c r="IR82" s="56">
        <v>53.4</v>
      </c>
      <c r="IS82" s="56">
        <v>0</v>
      </c>
      <c r="IT82" s="56">
        <v>0</v>
      </c>
      <c r="IU82" s="56">
        <v>77.16</v>
      </c>
      <c r="IV82" s="56">
        <v>6.3</v>
      </c>
      <c r="IW82" s="56">
        <v>83.9</v>
      </c>
      <c r="IX82" s="56">
        <v>6.67</v>
      </c>
      <c r="IY82" s="56">
        <v>77.16</v>
      </c>
      <c r="IZ82" s="56">
        <v>6.3</v>
      </c>
      <c r="JA82" s="56">
        <v>154.72</v>
      </c>
      <c r="JB82" s="56">
        <v>13.26</v>
      </c>
      <c r="JC82" s="56">
        <v>1</v>
      </c>
      <c r="JD82" s="56"/>
      <c r="JE82" s="56"/>
      <c r="JF82" s="56"/>
      <c r="JG82" s="56"/>
      <c r="JH82" s="56"/>
      <c r="JI82" s="56"/>
      <c r="JJ82" s="56"/>
      <c r="JK82" s="56"/>
      <c r="JL82" s="56"/>
      <c r="JM82" s="56"/>
      <c r="JN82" s="56"/>
      <c r="JO82" s="56"/>
    </row>
    <row r="83" spans="1:275" x14ac:dyDescent="0.25">
      <c r="A83" s="58">
        <v>43069.352650462963</v>
      </c>
      <c r="B83" s="56" t="s">
        <v>411</v>
      </c>
      <c r="C83" s="56" t="s">
        <v>652</v>
      </c>
      <c r="D83" s="56">
        <v>16</v>
      </c>
      <c r="E83" s="56">
        <v>1</v>
      </c>
      <c r="F83" s="56">
        <v>2700</v>
      </c>
      <c r="G83" s="56" t="s">
        <v>104</v>
      </c>
      <c r="H83" s="56" t="s">
        <v>105</v>
      </c>
      <c r="I83" s="56">
        <v>4.1500000000000004</v>
      </c>
      <c r="J83" s="56">
        <v>55.7</v>
      </c>
      <c r="K83" s="56">
        <v>465.82400000000001</v>
      </c>
      <c r="L83" s="56">
        <v>63.145499999999998</v>
      </c>
      <c r="M83" s="56">
        <v>141.255</v>
      </c>
      <c r="N83" s="56">
        <v>0</v>
      </c>
      <c r="O83" s="56">
        <v>0</v>
      </c>
      <c r="P83" s="56">
        <v>0</v>
      </c>
      <c r="Q83" s="56">
        <v>0</v>
      </c>
      <c r="R83" s="56">
        <v>615.745</v>
      </c>
      <c r="S83" s="56">
        <v>982.46799999999996</v>
      </c>
      <c r="T83" s="56">
        <v>2371.31</v>
      </c>
      <c r="U83" s="56">
        <v>151.51499999999999</v>
      </c>
      <c r="V83" s="56">
        <v>4791.26</v>
      </c>
      <c r="W83" s="56">
        <v>530.30499999999995</v>
      </c>
      <c r="X83" s="56">
        <v>0</v>
      </c>
      <c r="Y83" s="56">
        <v>0</v>
      </c>
      <c r="Z83" s="56">
        <v>0</v>
      </c>
      <c r="AA83" s="56">
        <v>143.185</v>
      </c>
      <c r="AB83" s="56">
        <v>0</v>
      </c>
      <c r="AC83" s="56">
        <v>45.121000000000002</v>
      </c>
      <c r="AD83" s="56">
        <v>0</v>
      </c>
      <c r="AE83" s="56">
        <v>0</v>
      </c>
      <c r="AF83" s="56">
        <v>718.61199999999997</v>
      </c>
      <c r="AG83" s="56">
        <v>0</v>
      </c>
      <c r="AH83" s="56">
        <v>0</v>
      </c>
      <c r="AI83" s="56">
        <v>0</v>
      </c>
      <c r="AJ83" s="56">
        <v>0</v>
      </c>
      <c r="AK83" s="56">
        <v>0</v>
      </c>
      <c r="AL83" s="56">
        <v>0</v>
      </c>
      <c r="AM83" s="56">
        <v>0</v>
      </c>
      <c r="AN83" s="56">
        <v>0</v>
      </c>
      <c r="AO83" s="56">
        <v>0</v>
      </c>
      <c r="AP83" s="56">
        <v>0</v>
      </c>
      <c r="AQ83" s="56">
        <v>38.68</v>
      </c>
      <c r="AR83" s="56">
        <v>1.66</v>
      </c>
      <c r="AS83" s="56">
        <v>1.0900000000000001</v>
      </c>
      <c r="AT83" s="56">
        <v>0</v>
      </c>
      <c r="AU83" s="56">
        <v>8.9</v>
      </c>
      <c r="AV83" s="56">
        <v>0</v>
      </c>
      <c r="AW83" s="56">
        <v>0</v>
      </c>
      <c r="AX83" s="56">
        <v>4.9400000000000004</v>
      </c>
      <c r="AY83" s="56">
        <v>10.72</v>
      </c>
      <c r="AZ83" s="56">
        <v>18.690000000000001</v>
      </c>
      <c r="BA83" s="56">
        <v>1.1299999999999999</v>
      </c>
      <c r="BB83" s="56">
        <v>85.81</v>
      </c>
      <c r="BC83" s="56">
        <v>50.33</v>
      </c>
      <c r="BD83" s="56">
        <v>0</v>
      </c>
      <c r="BE83" s="56">
        <v>9.9243700000000004E-2</v>
      </c>
      <c r="BF83" s="56">
        <v>1.61297E-2</v>
      </c>
      <c r="BG83" s="56">
        <v>0</v>
      </c>
      <c r="BH83" s="56">
        <v>0</v>
      </c>
      <c r="BI83" s="56">
        <v>0</v>
      </c>
      <c r="BJ83" s="56">
        <v>0</v>
      </c>
      <c r="BK83" s="56">
        <v>9.1244199999999998E-2</v>
      </c>
      <c r="BL83" s="56">
        <v>0.141681</v>
      </c>
      <c r="BM83" s="56">
        <v>0.30218800000000001</v>
      </c>
      <c r="BN83" s="56">
        <v>1.3338300000000001E-2</v>
      </c>
      <c r="BO83" s="56">
        <v>0.663825</v>
      </c>
      <c r="BP83" s="56">
        <v>0.115373</v>
      </c>
      <c r="BQ83" s="56">
        <v>485.31200000000001</v>
      </c>
      <c r="BR83" s="56">
        <v>140.55000000000001</v>
      </c>
      <c r="BS83" s="56">
        <v>141.255</v>
      </c>
      <c r="BT83" s="56">
        <v>0</v>
      </c>
      <c r="BU83" s="56">
        <v>0</v>
      </c>
      <c r="BV83" s="56">
        <v>615.745</v>
      </c>
      <c r="BW83" s="56">
        <v>991.94500000000005</v>
      </c>
      <c r="BX83" s="56">
        <v>2371.31</v>
      </c>
      <c r="BY83" s="56">
        <v>151.51499999999999</v>
      </c>
      <c r="BZ83" s="56">
        <v>4897.63</v>
      </c>
      <c r="CA83" s="56">
        <v>552.49099999999999</v>
      </c>
      <c r="CB83" s="56">
        <v>0</v>
      </c>
      <c r="CC83" s="56">
        <v>0</v>
      </c>
      <c r="CD83" s="56">
        <v>0</v>
      </c>
      <c r="CE83" s="56">
        <v>143.185</v>
      </c>
      <c r="CF83" s="56">
        <v>0</v>
      </c>
      <c r="CG83" s="56">
        <v>45.121000000000002</v>
      </c>
      <c r="CH83" s="56">
        <v>0</v>
      </c>
      <c r="CI83" s="56">
        <v>0</v>
      </c>
      <c r="CJ83" s="56">
        <v>740.79700000000003</v>
      </c>
      <c r="CK83" s="56">
        <v>0</v>
      </c>
      <c r="CL83" s="56">
        <v>0</v>
      </c>
      <c r="CM83" s="56">
        <v>0</v>
      </c>
      <c r="CN83" s="56">
        <v>0</v>
      </c>
      <c r="CO83" s="56">
        <v>0</v>
      </c>
      <c r="CP83" s="56">
        <v>0</v>
      </c>
      <c r="CQ83" s="56">
        <v>0</v>
      </c>
      <c r="CR83" s="56">
        <v>0</v>
      </c>
      <c r="CS83" s="56">
        <v>0</v>
      </c>
      <c r="CT83" s="56">
        <v>0</v>
      </c>
      <c r="CU83" s="56">
        <v>40.51</v>
      </c>
      <c r="CV83" s="56">
        <v>3.98</v>
      </c>
      <c r="CW83" s="56">
        <v>1.0900000000000001</v>
      </c>
      <c r="CX83" s="56">
        <v>0</v>
      </c>
      <c r="CY83" s="56">
        <v>8.9</v>
      </c>
      <c r="CZ83" s="56">
        <v>4.9400000000000004</v>
      </c>
      <c r="DA83" s="56">
        <v>10.81</v>
      </c>
      <c r="DB83" s="56">
        <v>18.690000000000001</v>
      </c>
      <c r="DC83" s="56">
        <v>1.1299999999999999</v>
      </c>
      <c r="DD83" s="56">
        <v>90.05</v>
      </c>
      <c r="DE83" s="56">
        <v>54.48</v>
      </c>
      <c r="DF83" s="56">
        <v>0</v>
      </c>
      <c r="DG83" s="56">
        <v>0.249533</v>
      </c>
      <c r="DH83" s="56">
        <v>1.61297E-2</v>
      </c>
      <c r="DI83" s="56">
        <v>0</v>
      </c>
      <c r="DJ83" s="56">
        <v>0</v>
      </c>
      <c r="DK83" s="56">
        <v>9.1244199999999998E-2</v>
      </c>
      <c r="DL83" s="56">
        <v>0.14355999999999999</v>
      </c>
      <c r="DM83" s="56">
        <v>0.30218800000000001</v>
      </c>
      <c r="DN83" s="56">
        <v>1.3338300000000001E-2</v>
      </c>
      <c r="DO83" s="56">
        <v>0.81599299999999997</v>
      </c>
      <c r="DP83" s="56">
        <v>0.26566299999999998</v>
      </c>
      <c r="DQ83" s="56" t="s">
        <v>925</v>
      </c>
      <c r="DR83" s="56" t="s">
        <v>875</v>
      </c>
      <c r="DS83" s="56" t="s">
        <v>22</v>
      </c>
      <c r="DT83" s="56">
        <v>0.152169</v>
      </c>
      <c r="DU83" s="56">
        <v>0.15028900000000001</v>
      </c>
      <c r="DV83" s="56">
        <v>4.7084999999999999</v>
      </c>
      <c r="DW83" s="56">
        <v>7.61747</v>
      </c>
      <c r="DX83" s="56"/>
      <c r="DY83" s="56"/>
      <c r="DZ83" s="56"/>
      <c r="EA83" s="56"/>
      <c r="EB83" s="56"/>
      <c r="EC83" s="56"/>
      <c r="ED83" s="56"/>
      <c r="EE83" s="56"/>
      <c r="EF83" s="56"/>
      <c r="EG83" s="56"/>
      <c r="EH83" s="56"/>
      <c r="EI83" s="56"/>
      <c r="EJ83" s="56"/>
      <c r="EK83" s="56"/>
      <c r="EL83" s="56"/>
      <c r="EM83" s="56"/>
      <c r="EN83" s="56">
        <v>465.82400000000001</v>
      </c>
      <c r="EO83" s="56">
        <v>63.145499999999998</v>
      </c>
      <c r="EP83" s="56">
        <v>141.255</v>
      </c>
      <c r="EQ83" s="56">
        <v>0</v>
      </c>
      <c r="ER83" s="56">
        <v>0</v>
      </c>
      <c r="ES83" s="56">
        <v>0</v>
      </c>
      <c r="ET83" s="56">
        <v>0</v>
      </c>
      <c r="EU83" s="56">
        <v>615.745</v>
      </c>
      <c r="EV83" s="56">
        <v>982.46799999999996</v>
      </c>
      <c r="EW83" s="56">
        <v>2371.31</v>
      </c>
      <c r="EX83" s="56">
        <v>151.51499999999999</v>
      </c>
      <c r="EY83" s="56">
        <v>4791.26</v>
      </c>
      <c r="EZ83" s="56">
        <v>530.30499999999995</v>
      </c>
      <c r="FA83" s="56">
        <v>0</v>
      </c>
      <c r="FB83" s="56">
        <v>0</v>
      </c>
      <c r="FC83" s="56">
        <v>0</v>
      </c>
      <c r="FD83" s="56">
        <v>143.185</v>
      </c>
      <c r="FE83" s="56">
        <v>0</v>
      </c>
      <c r="FF83" s="56">
        <v>45.121000000000002</v>
      </c>
      <c r="FG83" s="56">
        <v>0</v>
      </c>
      <c r="FH83" s="56">
        <v>0</v>
      </c>
      <c r="FI83" s="56">
        <v>718.61199999999997</v>
      </c>
      <c r="FJ83" s="56">
        <v>0</v>
      </c>
      <c r="FK83" s="56">
        <v>0</v>
      </c>
      <c r="FL83" s="56">
        <v>0</v>
      </c>
      <c r="FM83" s="56">
        <v>0</v>
      </c>
      <c r="FN83" s="56">
        <v>0</v>
      </c>
      <c r="FO83" s="56">
        <v>0</v>
      </c>
      <c r="FP83" s="56">
        <v>0</v>
      </c>
      <c r="FQ83" s="56">
        <v>0</v>
      </c>
      <c r="FR83" s="56">
        <v>0</v>
      </c>
      <c r="FS83" s="56">
        <v>0</v>
      </c>
      <c r="FT83" s="56">
        <v>38.68</v>
      </c>
      <c r="FU83" s="56">
        <v>1.66</v>
      </c>
      <c r="FV83" s="56">
        <v>1.0900000000000001</v>
      </c>
      <c r="FW83" s="56">
        <v>0</v>
      </c>
      <c r="FX83" s="56">
        <v>8.9</v>
      </c>
      <c r="FY83" s="56">
        <v>0</v>
      </c>
      <c r="FZ83" s="56">
        <v>0</v>
      </c>
      <c r="GA83" s="56">
        <v>4.9400000000000004</v>
      </c>
      <c r="GB83" s="56">
        <v>10.72</v>
      </c>
      <c r="GC83" s="56">
        <v>18.690000000000001</v>
      </c>
      <c r="GD83" s="56">
        <v>1.1299999999999999</v>
      </c>
      <c r="GE83" s="56">
        <v>85.81</v>
      </c>
      <c r="GF83" s="56">
        <v>0</v>
      </c>
      <c r="GG83" s="56">
        <v>9.9243700000000004E-2</v>
      </c>
      <c r="GH83" s="56">
        <v>1.61297E-2</v>
      </c>
      <c r="GI83" s="56">
        <v>0</v>
      </c>
      <c r="GJ83" s="56">
        <v>0</v>
      </c>
      <c r="GK83" s="56">
        <v>0</v>
      </c>
      <c r="GL83" s="56">
        <v>0</v>
      </c>
      <c r="GM83" s="56">
        <v>9.1244199999999998E-2</v>
      </c>
      <c r="GN83" s="56">
        <v>0.141681</v>
      </c>
      <c r="GO83" s="56">
        <v>0.30218800000000001</v>
      </c>
      <c r="GP83" s="56">
        <v>1.3338300000000001E-2</v>
      </c>
      <c r="GQ83" s="56">
        <v>0.663825</v>
      </c>
      <c r="GR83" s="56">
        <v>705.41899999999998</v>
      </c>
      <c r="GS83" s="56">
        <v>563.79399999999998</v>
      </c>
      <c r="GT83" s="56">
        <v>141.255</v>
      </c>
      <c r="GU83" s="56">
        <v>0</v>
      </c>
      <c r="GV83" s="56">
        <v>0</v>
      </c>
      <c r="GW83" s="56">
        <v>2615</v>
      </c>
      <c r="GX83" s="56">
        <v>989.00099999999998</v>
      </c>
      <c r="GY83" s="56">
        <v>3267.2</v>
      </c>
      <c r="GZ83" s="56">
        <v>327.5</v>
      </c>
      <c r="HA83" s="56">
        <v>8609.17</v>
      </c>
      <c r="HB83" s="56">
        <v>588.66300000000001</v>
      </c>
      <c r="HC83" s="56">
        <v>0</v>
      </c>
      <c r="HD83" s="56">
        <v>0</v>
      </c>
      <c r="HE83" s="56">
        <v>0</v>
      </c>
      <c r="HF83" s="56">
        <v>196.17500000000001</v>
      </c>
      <c r="HG83" s="56">
        <v>0</v>
      </c>
      <c r="HH83" s="56">
        <v>73.400000000000006</v>
      </c>
      <c r="HI83" s="56">
        <v>0</v>
      </c>
      <c r="HJ83" s="56">
        <v>0</v>
      </c>
      <c r="HK83" s="56">
        <v>858.23800000000006</v>
      </c>
      <c r="HL83" s="56">
        <v>0</v>
      </c>
      <c r="HM83" s="56">
        <v>0</v>
      </c>
      <c r="HN83" s="56">
        <v>0</v>
      </c>
      <c r="HO83" s="56">
        <v>0</v>
      </c>
      <c r="HP83" s="56">
        <v>0</v>
      </c>
      <c r="HQ83" s="56">
        <v>0</v>
      </c>
      <c r="HR83" s="56">
        <v>0</v>
      </c>
      <c r="HS83" s="56">
        <v>0</v>
      </c>
      <c r="HT83" s="56">
        <v>0</v>
      </c>
      <c r="HU83" s="56">
        <v>0</v>
      </c>
      <c r="HV83" s="56">
        <v>44.47</v>
      </c>
      <c r="HW83" s="56">
        <v>16.079999999999998</v>
      </c>
      <c r="HX83" s="56">
        <v>1.0900000000000001</v>
      </c>
      <c r="HY83" s="56">
        <v>0</v>
      </c>
      <c r="HZ83" s="56">
        <v>12.2</v>
      </c>
      <c r="IA83" s="56">
        <v>21.32</v>
      </c>
      <c r="IB83" s="56">
        <v>12.23</v>
      </c>
      <c r="IC83" s="56">
        <v>25.97</v>
      </c>
      <c r="ID83" s="56">
        <v>2.31</v>
      </c>
      <c r="IE83" s="56">
        <v>135.66999999999999</v>
      </c>
      <c r="IF83" s="56">
        <v>0</v>
      </c>
      <c r="IG83" s="56">
        <v>1.1144099999999999</v>
      </c>
      <c r="IH83" s="56">
        <v>1.61297E-2</v>
      </c>
      <c r="II83" s="56">
        <v>0</v>
      </c>
      <c r="IJ83" s="56">
        <v>0</v>
      </c>
      <c r="IK83" s="56">
        <v>0.41129599999999999</v>
      </c>
      <c r="IL83" s="56">
        <v>0.118258</v>
      </c>
      <c r="IM83" s="56">
        <v>0.43522</v>
      </c>
      <c r="IN83" s="56">
        <v>4.56421E-3</v>
      </c>
      <c r="IO83" s="56">
        <v>2.0998800000000002</v>
      </c>
      <c r="IP83" s="56">
        <v>55.7</v>
      </c>
      <c r="IQ83" s="56">
        <v>0</v>
      </c>
      <c r="IR83" s="56">
        <v>58.5</v>
      </c>
      <c r="IS83" s="56">
        <v>0</v>
      </c>
      <c r="IT83" s="56">
        <v>0</v>
      </c>
      <c r="IU83" s="56">
        <v>5.82</v>
      </c>
      <c r="IV83" s="56">
        <v>44.51</v>
      </c>
      <c r="IW83" s="56">
        <v>8.2799999999999994</v>
      </c>
      <c r="IX83" s="56">
        <v>46.2</v>
      </c>
      <c r="IY83" s="56">
        <v>5.82</v>
      </c>
      <c r="IZ83" s="56">
        <v>44.51</v>
      </c>
      <c r="JA83" s="56">
        <v>21.74</v>
      </c>
      <c r="JB83" s="56">
        <v>52.1</v>
      </c>
      <c r="JC83" s="56">
        <v>1</v>
      </c>
      <c r="JD83" s="56"/>
      <c r="JE83" s="56"/>
      <c r="JF83" s="56"/>
      <c r="JG83" s="56"/>
      <c r="JH83" s="56"/>
      <c r="JI83" s="56"/>
      <c r="JJ83" s="56"/>
      <c r="JK83" s="56"/>
      <c r="JL83" s="56"/>
      <c r="JM83" s="56"/>
      <c r="JN83" s="56"/>
      <c r="JO83" s="56"/>
    </row>
    <row r="84" spans="1:275" x14ac:dyDescent="0.25">
      <c r="A84" s="58">
        <v>43069.352418981478</v>
      </c>
      <c r="B84" s="56" t="s">
        <v>412</v>
      </c>
      <c r="C84" s="56" t="s">
        <v>653</v>
      </c>
      <c r="D84" s="56">
        <v>1</v>
      </c>
      <c r="E84" s="56">
        <v>8</v>
      </c>
      <c r="F84" s="56">
        <v>6960</v>
      </c>
      <c r="G84" s="56" t="s">
        <v>104</v>
      </c>
      <c r="H84" s="56" t="s">
        <v>134</v>
      </c>
      <c r="I84" s="56">
        <v>-0.55000000000000004</v>
      </c>
      <c r="J84" s="56">
        <v>62.4</v>
      </c>
      <c r="K84" s="56">
        <v>454.54899999999998</v>
      </c>
      <c r="L84" s="56">
        <v>0</v>
      </c>
      <c r="M84" s="56">
        <v>785.77200000000005</v>
      </c>
      <c r="N84" s="56">
        <v>0</v>
      </c>
      <c r="O84" s="56">
        <v>0</v>
      </c>
      <c r="P84" s="56">
        <v>0</v>
      </c>
      <c r="Q84" s="56">
        <v>0</v>
      </c>
      <c r="R84" s="56">
        <v>2033.7</v>
      </c>
      <c r="S84" s="56">
        <v>5286.92</v>
      </c>
      <c r="T84" s="56">
        <v>12062</v>
      </c>
      <c r="U84" s="56">
        <v>433.91399999999999</v>
      </c>
      <c r="V84" s="56">
        <v>21056.799999999999</v>
      </c>
      <c r="W84" s="56">
        <v>516.11500000000001</v>
      </c>
      <c r="X84" s="56">
        <v>0</v>
      </c>
      <c r="Y84" s="56">
        <v>0</v>
      </c>
      <c r="Z84" s="56">
        <v>0</v>
      </c>
      <c r="AA84" s="56">
        <v>771.14800000000002</v>
      </c>
      <c r="AB84" s="56">
        <v>0</v>
      </c>
      <c r="AC84" s="56">
        <v>287.95400000000001</v>
      </c>
      <c r="AD84" s="56">
        <v>0</v>
      </c>
      <c r="AE84" s="56">
        <v>0</v>
      </c>
      <c r="AF84" s="56">
        <v>1575.22</v>
      </c>
      <c r="AG84" s="56">
        <v>0</v>
      </c>
      <c r="AH84" s="56">
        <v>0</v>
      </c>
      <c r="AI84" s="56">
        <v>0</v>
      </c>
      <c r="AJ84" s="56">
        <v>0</v>
      </c>
      <c r="AK84" s="56">
        <v>0</v>
      </c>
      <c r="AL84" s="56">
        <v>0</v>
      </c>
      <c r="AM84" s="56">
        <v>0</v>
      </c>
      <c r="AN84" s="56">
        <v>0</v>
      </c>
      <c r="AO84" s="56">
        <v>0</v>
      </c>
      <c r="AP84" s="56">
        <v>0</v>
      </c>
      <c r="AQ84" s="56">
        <v>14.48</v>
      </c>
      <c r="AR84" s="56">
        <v>0</v>
      </c>
      <c r="AS84" s="56">
        <v>2.4700000000000002</v>
      </c>
      <c r="AT84" s="56">
        <v>0</v>
      </c>
      <c r="AU84" s="56">
        <v>18.329999999999998</v>
      </c>
      <c r="AV84" s="56">
        <v>0</v>
      </c>
      <c r="AW84" s="56">
        <v>0</v>
      </c>
      <c r="AX84" s="56">
        <v>6.6</v>
      </c>
      <c r="AY84" s="56">
        <v>23.82</v>
      </c>
      <c r="AZ84" s="56">
        <v>38.54</v>
      </c>
      <c r="BA84" s="56">
        <v>1.31</v>
      </c>
      <c r="BB84" s="56">
        <v>105.55</v>
      </c>
      <c r="BC84" s="56">
        <v>35.28</v>
      </c>
      <c r="BD84" s="59">
        <v>3.8573199999999997E-18</v>
      </c>
      <c r="BE84" s="56">
        <v>0</v>
      </c>
      <c r="BF84" s="56">
        <v>8.9726299999999995E-2</v>
      </c>
      <c r="BG84" s="56">
        <v>0</v>
      </c>
      <c r="BH84" s="56">
        <v>0</v>
      </c>
      <c r="BI84" s="56">
        <v>0</v>
      </c>
      <c r="BJ84" s="56">
        <v>0</v>
      </c>
      <c r="BK84" s="56">
        <v>0.30136400000000002</v>
      </c>
      <c r="BL84" s="56">
        <v>0.69449499999999997</v>
      </c>
      <c r="BM84" s="56">
        <v>1.54311</v>
      </c>
      <c r="BN84" s="56">
        <v>3.8198599999999999E-2</v>
      </c>
      <c r="BO84" s="56">
        <v>2.66689</v>
      </c>
      <c r="BP84" s="56">
        <v>8.9726299999999995E-2</v>
      </c>
      <c r="BQ84" s="56">
        <v>427.97699999999998</v>
      </c>
      <c r="BR84" s="56">
        <v>9.4939900000000002</v>
      </c>
      <c r="BS84" s="56">
        <v>785.77200000000005</v>
      </c>
      <c r="BT84" s="56">
        <v>0</v>
      </c>
      <c r="BU84" s="56">
        <v>0</v>
      </c>
      <c r="BV84" s="56">
        <v>2033.7</v>
      </c>
      <c r="BW84" s="56">
        <v>5319.46</v>
      </c>
      <c r="BX84" s="56">
        <v>12062</v>
      </c>
      <c r="BY84" s="56">
        <v>433.91399999999999</v>
      </c>
      <c r="BZ84" s="56">
        <v>21072.3</v>
      </c>
      <c r="CA84" s="56">
        <v>485.94400000000002</v>
      </c>
      <c r="CB84" s="56">
        <v>0</v>
      </c>
      <c r="CC84" s="56">
        <v>0</v>
      </c>
      <c r="CD84" s="56">
        <v>0</v>
      </c>
      <c r="CE84" s="56">
        <v>771.14800000000002</v>
      </c>
      <c r="CF84" s="56">
        <v>0</v>
      </c>
      <c r="CG84" s="56">
        <v>287.95400000000001</v>
      </c>
      <c r="CH84" s="56">
        <v>0</v>
      </c>
      <c r="CI84" s="56">
        <v>0</v>
      </c>
      <c r="CJ84" s="56">
        <v>1545.05</v>
      </c>
      <c r="CK84" s="56">
        <v>0</v>
      </c>
      <c r="CL84" s="56">
        <v>0</v>
      </c>
      <c r="CM84" s="56">
        <v>0</v>
      </c>
      <c r="CN84" s="56">
        <v>0</v>
      </c>
      <c r="CO84" s="56">
        <v>0</v>
      </c>
      <c r="CP84" s="56">
        <v>0</v>
      </c>
      <c r="CQ84" s="56">
        <v>0</v>
      </c>
      <c r="CR84" s="56">
        <v>0</v>
      </c>
      <c r="CS84" s="56">
        <v>0</v>
      </c>
      <c r="CT84" s="56">
        <v>0</v>
      </c>
      <c r="CU84" s="56">
        <v>13.83</v>
      </c>
      <c r="CV84" s="56">
        <v>0.1</v>
      </c>
      <c r="CW84" s="56">
        <v>2.4700000000000002</v>
      </c>
      <c r="CX84" s="56">
        <v>0</v>
      </c>
      <c r="CY84" s="56">
        <v>18.329999999999998</v>
      </c>
      <c r="CZ84" s="56">
        <v>6.6</v>
      </c>
      <c r="DA84" s="56">
        <v>23.95</v>
      </c>
      <c r="DB84" s="56">
        <v>38.54</v>
      </c>
      <c r="DC84" s="56">
        <v>1.31</v>
      </c>
      <c r="DD84" s="56">
        <v>105.13</v>
      </c>
      <c r="DE84" s="56">
        <v>34.729999999999997</v>
      </c>
      <c r="DF84" s="56">
        <v>0</v>
      </c>
      <c r="DG84" s="56">
        <v>3.4056400000000001E-3</v>
      </c>
      <c r="DH84" s="56">
        <v>8.9726299999999995E-2</v>
      </c>
      <c r="DI84" s="56">
        <v>0</v>
      </c>
      <c r="DJ84" s="56">
        <v>0</v>
      </c>
      <c r="DK84" s="56">
        <v>0.30136400000000002</v>
      </c>
      <c r="DL84" s="56">
        <v>0.70475900000000002</v>
      </c>
      <c r="DM84" s="56">
        <v>1.54311</v>
      </c>
      <c r="DN84" s="56">
        <v>3.8198599999999999E-2</v>
      </c>
      <c r="DO84" s="56">
        <v>2.6805599999999998</v>
      </c>
      <c r="DP84" s="56">
        <v>9.3131900000000004E-2</v>
      </c>
      <c r="DQ84" s="56" t="s">
        <v>925</v>
      </c>
      <c r="DR84" s="56" t="s">
        <v>875</v>
      </c>
      <c r="DS84" s="56" t="s">
        <v>22</v>
      </c>
      <c r="DT84" s="56">
        <v>1.36705E-2</v>
      </c>
      <c r="DU84" s="56">
        <v>3.4056400000000001E-3</v>
      </c>
      <c r="DV84" s="56">
        <v>-0.399505</v>
      </c>
      <c r="DW84" s="56">
        <v>-1.58365</v>
      </c>
      <c r="DX84" s="56"/>
      <c r="DY84" s="56"/>
      <c r="DZ84" s="56"/>
      <c r="EA84" s="56"/>
      <c r="EB84" s="56"/>
      <c r="EC84" s="56"/>
      <c r="ED84" s="56"/>
      <c r="EE84" s="56"/>
      <c r="EF84" s="56"/>
      <c r="EG84" s="56"/>
      <c r="EH84" s="56"/>
      <c r="EI84" s="56"/>
      <c r="EJ84" s="56"/>
      <c r="EK84" s="56"/>
      <c r="EL84" s="56"/>
      <c r="EM84" s="56"/>
      <c r="EN84" s="56">
        <v>454.54899999999998</v>
      </c>
      <c r="EO84" s="56">
        <v>0</v>
      </c>
      <c r="EP84" s="56">
        <v>785.77200000000005</v>
      </c>
      <c r="EQ84" s="56">
        <v>0</v>
      </c>
      <c r="ER84" s="56">
        <v>0</v>
      </c>
      <c r="ES84" s="56">
        <v>0</v>
      </c>
      <c r="ET84" s="56">
        <v>0</v>
      </c>
      <c r="EU84" s="56">
        <v>2033.7</v>
      </c>
      <c r="EV84" s="56">
        <v>5286.92</v>
      </c>
      <c r="EW84" s="56">
        <v>12062</v>
      </c>
      <c r="EX84" s="56">
        <v>433.91399999999999</v>
      </c>
      <c r="EY84" s="56">
        <v>21056.799999999999</v>
      </c>
      <c r="EZ84" s="56">
        <v>516.11500000000001</v>
      </c>
      <c r="FA84" s="56">
        <v>0</v>
      </c>
      <c r="FB84" s="56">
        <v>0</v>
      </c>
      <c r="FC84" s="56">
        <v>0</v>
      </c>
      <c r="FD84" s="56">
        <v>771.14800000000002</v>
      </c>
      <c r="FE84" s="56">
        <v>0</v>
      </c>
      <c r="FF84" s="56">
        <v>287.95400000000001</v>
      </c>
      <c r="FG84" s="56">
        <v>0</v>
      </c>
      <c r="FH84" s="56">
        <v>0</v>
      </c>
      <c r="FI84" s="56">
        <v>1575.22</v>
      </c>
      <c r="FJ84" s="56">
        <v>0</v>
      </c>
      <c r="FK84" s="56">
        <v>0</v>
      </c>
      <c r="FL84" s="56">
        <v>0</v>
      </c>
      <c r="FM84" s="56">
        <v>0</v>
      </c>
      <c r="FN84" s="56">
        <v>0</v>
      </c>
      <c r="FO84" s="56">
        <v>0</v>
      </c>
      <c r="FP84" s="56">
        <v>0</v>
      </c>
      <c r="FQ84" s="56">
        <v>0</v>
      </c>
      <c r="FR84" s="56">
        <v>0</v>
      </c>
      <c r="FS84" s="56">
        <v>0</v>
      </c>
      <c r="FT84" s="56">
        <v>14.48</v>
      </c>
      <c r="FU84" s="56">
        <v>0</v>
      </c>
      <c r="FV84" s="56">
        <v>2.4700000000000002</v>
      </c>
      <c r="FW84" s="56">
        <v>0</v>
      </c>
      <c r="FX84" s="56">
        <v>18.329999999999998</v>
      </c>
      <c r="FY84" s="56">
        <v>0</v>
      </c>
      <c r="FZ84" s="56">
        <v>0</v>
      </c>
      <c r="GA84" s="56">
        <v>6.6</v>
      </c>
      <c r="GB84" s="56">
        <v>23.82</v>
      </c>
      <c r="GC84" s="56">
        <v>38.54</v>
      </c>
      <c r="GD84" s="56">
        <v>1.31</v>
      </c>
      <c r="GE84" s="56">
        <v>105.55</v>
      </c>
      <c r="GF84" s="59">
        <v>3.8573199999999997E-18</v>
      </c>
      <c r="GG84" s="56">
        <v>0</v>
      </c>
      <c r="GH84" s="56">
        <v>8.9726299999999995E-2</v>
      </c>
      <c r="GI84" s="56">
        <v>0</v>
      </c>
      <c r="GJ84" s="56">
        <v>0</v>
      </c>
      <c r="GK84" s="56">
        <v>0</v>
      </c>
      <c r="GL84" s="56">
        <v>0</v>
      </c>
      <c r="GM84" s="56">
        <v>0.30136400000000002</v>
      </c>
      <c r="GN84" s="56">
        <v>0.69449499999999997</v>
      </c>
      <c r="GO84" s="56">
        <v>1.54311</v>
      </c>
      <c r="GP84" s="56">
        <v>3.8198599999999999E-2</v>
      </c>
      <c r="GQ84" s="56">
        <v>2.66689</v>
      </c>
      <c r="GR84" s="56">
        <v>802.34900000000005</v>
      </c>
      <c r="GS84" s="56">
        <v>0.85324800000000001</v>
      </c>
      <c r="GT84" s="56">
        <v>785.77200000000005</v>
      </c>
      <c r="GU84" s="56">
        <v>0</v>
      </c>
      <c r="GV84" s="56">
        <v>0</v>
      </c>
      <c r="GW84" s="56">
        <v>5894.96</v>
      </c>
      <c r="GX84" s="56">
        <v>6547.68</v>
      </c>
      <c r="GY84" s="56">
        <v>10697.7</v>
      </c>
      <c r="GZ84" s="56">
        <v>540.49900000000002</v>
      </c>
      <c r="HA84" s="56">
        <v>25269.9</v>
      </c>
      <c r="HB84" s="56">
        <v>667.77200000000005</v>
      </c>
      <c r="HC84" s="56">
        <v>0</v>
      </c>
      <c r="HD84" s="56">
        <v>0</v>
      </c>
      <c r="HE84" s="56">
        <v>0</v>
      </c>
      <c r="HF84" s="56">
        <v>1216.0999999999999</v>
      </c>
      <c r="HG84" s="56">
        <v>0</v>
      </c>
      <c r="HH84" s="56">
        <v>291.12400000000002</v>
      </c>
      <c r="HI84" s="56">
        <v>0</v>
      </c>
      <c r="HJ84" s="56">
        <v>0</v>
      </c>
      <c r="HK84" s="56">
        <v>2175</v>
      </c>
      <c r="HL84" s="56">
        <v>0</v>
      </c>
      <c r="HM84" s="56">
        <v>0</v>
      </c>
      <c r="HN84" s="56">
        <v>0</v>
      </c>
      <c r="HO84" s="56">
        <v>0</v>
      </c>
      <c r="HP84" s="56">
        <v>0</v>
      </c>
      <c r="HQ84" s="56">
        <v>0</v>
      </c>
      <c r="HR84" s="56">
        <v>0</v>
      </c>
      <c r="HS84" s="56">
        <v>0</v>
      </c>
      <c r="HT84" s="56">
        <v>0</v>
      </c>
      <c r="HU84" s="56">
        <v>0</v>
      </c>
      <c r="HV84" s="56">
        <v>19.55</v>
      </c>
      <c r="HW84" s="56">
        <v>0.01</v>
      </c>
      <c r="HX84" s="56">
        <v>2.4700000000000002</v>
      </c>
      <c r="HY84" s="56">
        <v>0</v>
      </c>
      <c r="HZ84" s="56">
        <v>28.91</v>
      </c>
      <c r="IA84" s="56">
        <v>19.34</v>
      </c>
      <c r="IB84" s="56">
        <v>27.59</v>
      </c>
      <c r="IC84" s="56">
        <v>34.31</v>
      </c>
      <c r="ID84" s="56">
        <v>1.54</v>
      </c>
      <c r="IE84" s="56">
        <v>133.72</v>
      </c>
      <c r="IF84" s="56">
        <v>0</v>
      </c>
      <c r="IG84" s="56">
        <v>0</v>
      </c>
      <c r="IH84" s="56">
        <v>8.9726299999999995E-2</v>
      </c>
      <c r="II84" s="56">
        <v>0</v>
      </c>
      <c r="IJ84" s="56">
        <v>0</v>
      </c>
      <c r="IK84" s="56">
        <v>0.92718</v>
      </c>
      <c r="IL84" s="56">
        <v>0.77117400000000003</v>
      </c>
      <c r="IM84" s="56">
        <v>1.42503</v>
      </c>
      <c r="IN84" s="56">
        <v>7.5326799999999999E-3</v>
      </c>
      <c r="IO84" s="56">
        <v>3.22065</v>
      </c>
      <c r="IP84" s="56">
        <v>62.4</v>
      </c>
      <c r="IQ84" s="56">
        <v>0</v>
      </c>
      <c r="IR84" s="56">
        <v>62.1</v>
      </c>
      <c r="IS84" s="56">
        <v>0</v>
      </c>
      <c r="IT84" s="56">
        <v>0</v>
      </c>
      <c r="IU84" s="56">
        <v>3.7</v>
      </c>
      <c r="IV84" s="56">
        <v>31.58</v>
      </c>
      <c r="IW84" s="56">
        <v>3.74</v>
      </c>
      <c r="IX84" s="56">
        <v>30.99</v>
      </c>
      <c r="IY84" s="56">
        <v>3.7</v>
      </c>
      <c r="IZ84" s="56">
        <v>31.58</v>
      </c>
      <c r="JA84" s="56">
        <v>4.62</v>
      </c>
      <c r="JB84" s="56">
        <v>46.32</v>
      </c>
      <c r="JC84" s="56">
        <v>1</v>
      </c>
      <c r="JD84" s="56"/>
      <c r="JE84" s="56"/>
      <c r="JF84" s="56"/>
      <c r="JG84" s="56"/>
      <c r="JH84" s="56"/>
      <c r="JI84" s="56"/>
      <c r="JJ84" s="56"/>
      <c r="JK84" s="56"/>
      <c r="JL84" s="56"/>
      <c r="JM84" s="56"/>
      <c r="JN84" s="56"/>
      <c r="JO84" s="56"/>
    </row>
    <row r="85" spans="1:275" x14ac:dyDescent="0.25">
      <c r="A85" s="58">
        <v>43069.352418981478</v>
      </c>
      <c r="B85" s="56" t="s">
        <v>413</v>
      </c>
      <c r="C85" s="56" t="s">
        <v>654</v>
      </c>
      <c r="D85" s="56">
        <v>2</v>
      </c>
      <c r="E85" s="56">
        <v>8</v>
      </c>
      <c r="F85" s="56">
        <v>6960</v>
      </c>
      <c r="G85" s="56" t="s">
        <v>104</v>
      </c>
      <c r="H85" s="56" t="s">
        <v>105</v>
      </c>
      <c r="I85" s="56">
        <v>2.29</v>
      </c>
      <c r="J85" s="56">
        <v>57.1</v>
      </c>
      <c r="K85" s="56">
        <v>313.80500000000001</v>
      </c>
      <c r="L85" s="56">
        <v>363.11500000000001</v>
      </c>
      <c r="M85" s="56">
        <v>785.77200000000005</v>
      </c>
      <c r="N85" s="56">
        <v>0</v>
      </c>
      <c r="O85" s="56">
        <v>0</v>
      </c>
      <c r="P85" s="56">
        <v>0</v>
      </c>
      <c r="Q85" s="56">
        <v>0</v>
      </c>
      <c r="R85" s="56">
        <v>2033.7</v>
      </c>
      <c r="S85" s="56">
        <v>5385.05</v>
      </c>
      <c r="T85" s="56">
        <v>12062</v>
      </c>
      <c r="U85" s="56">
        <v>433.91399999999999</v>
      </c>
      <c r="V85" s="56">
        <v>21377.3</v>
      </c>
      <c r="W85" s="56">
        <v>356.29500000000002</v>
      </c>
      <c r="X85" s="56">
        <v>0</v>
      </c>
      <c r="Y85" s="56">
        <v>0</v>
      </c>
      <c r="Z85" s="56">
        <v>0</v>
      </c>
      <c r="AA85" s="56">
        <v>692.32299999999998</v>
      </c>
      <c r="AB85" s="56">
        <v>0</v>
      </c>
      <c r="AC85" s="56">
        <v>287.95400000000001</v>
      </c>
      <c r="AD85" s="56">
        <v>0</v>
      </c>
      <c r="AE85" s="56">
        <v>0</v>
      </c>
      <c r="AF85" s="56">
        <v>1336.57</v>
      </c>
      <c r="AG85" s="56">
        <v>0</v>
      </c>
      <c r="AH85" s="56">
        <v>0</v>
      </c>
      <c r="AI85" s="56">
        <v>0</v>
      </c>
      <c r="AJ85" s="56">
        <v>0</v>
      </c>
      <c r="AK85" s="56">
        <v>0</v>
      </c>
      <c r="AL85" s="56">
        <v>0</v>
      </c>
      <c r="AM85" s="56">
        <v>0</v>
      </c>
      <c r="AN85" s="56">
        <v>0</v>
      </c>
      <c r="AO85" s="56">
        <v>0</v>
      </c>
      <c r="AP85" s="56">
        <v>0</v>
      </c>
      <c r="AQ85" s="56">
        <v>10.35</v>
      </c>
      <c r="AR85" s="56">
        <v>4.62</v>
      </c>
      <c r="AS85" s="56">
        <v>2.4700000000000002</v>
      </c>
      <c r="AT85" s="56">
        <v>0</v>
      </c>
      <c r="AU85" s="56">
        <v>16.54</v>
      </c>
      <c r="AV85" s="56">
        <v>0</v>
      </c>
      <c r="AW85" s="56">
        <v>0</v>
      </c>
      <c r="AX85" s="56">
        <v>6.61</v>
      </c>
      <c r="AY85" s="56">
        <v>24.25</v>
      </c>
      <c r="AZ85" s="56">
        <v>38.58</v>
      </c>
      <c r="BA85" s="56">
        <v>1.31</v>
      </c>
      <c r="BB85" s="56">
        <v>104.73</v>
      </c>
      <c r="BC85" s="56">
        <v>33.979999999999997</v>
      </c>
      <c r="BD85" s="56">
        <v>0</v>
      </c>
      <c r="BE85" s="56">
        <v>0.66919399999999996</v>
      </c>
      <c r="BF85" s="56">
        <v>8.9726299999999995E-2</v>
      </c>
      <c r="BG85" s="56">
        <v>0</v>
      </c>
      <c r="BH85" s="56">
        <v>0</v>
      </c>
      <c r="BI85" s="56">
        <v>0</v>
      </c>
      <c r="BJ85" s="56">
        <v>0</v>
      </c>
      <c r="BK85" s="56">
        <v>0.30136400000000002</v>
      </c>
      <c r="BL85" s="56">
        <v>0.72260400000000002</v>
      </c>
      <c r="BM85" s="56">
        <v>1.54311</v>
      </c>
      <c r="BN85" s="56">
        <v>3.8198599999999999E-2</v>
      </c>
      <c r="BO85" s="56">
        <v>3.3641999999999999</v>
      </c>
      <c r="BP85" s="56">
        <v>0.75892000000000004</v>
      </c>
      <c r="BQ85" s="56">
        <v>306.71199999999999</v>
      </c>
      <c r="BR85" s="56">
        <v>567.56200000000001</v>
      </c>
      <c r="BS85" s="56">
        <v>785.77200000000005</v>
      </c>
      <c r="BT85" s="56">
        <v>0</v>
      </c>
      <c r="BU85" s="56">
        <v>0</v>
      </c>
      <c r="BV85" s="56">
        <v>2033.7</v>
      </c>
      <c r="BW85" s="56">
        <v>5410.85</v>
      </c>
      <c r="BX85" s="56">
        <v>12062</v>
      </c>
      <c r="BY85" s="56">
        <v>433.91399999999999</v>
      </c>
      <c r="BZ85" s="56">
        <v>21600.5</v>
      </c>
      <c r="CA85" s="56">
        <v>348.24200000000002</v>
      </c>
      <c r="CB85" s="56">
        <v>0</v>
      </c>
      <c r="CC85" s="56">
        <v>0</v>
      </c>
      <c r="CD85" s="56">
        <v>0</v>
      </c>
      <c r="CE85" s="56">
        <v>692.32299999999998</v>
      </c>
      <c r="CF85" s="56">
        <v>0</v>
      </c>
      <c r="CG85" s="56">
        <v>287.95400000000001</v>
      </c>
      <c r="CH85" s="56">
        <v>0</v>
      </c>
      <c r="CI85" s="56">
        <v>0</v>
      </c>
      <c r="CJ85" s="56">
        <v>1328.52</v>
      </c>
      <c r="CK85" s="56">
        <v>0</v>
      </c>
      <c r="CL85" s="56">
        <v>0</v>
      </c>
      <c r="CM85" s="56">
        <v>0</v>
      </c>
      <c r="CN85" s="56">
        <v>0</v>
      </c>
      <c r="CO85" s="56">
        <v>0</v>
      </c>
      <c r="CP85" s="56">
        <v>0</v>
      </c>
      <c r="CQ85" s="56">
        <v>0</v>
      </c>
      <c r="CR85" s="56">
        <v>0</v>
      </c>
      <c r="CS85" s="56">
        <v>0</v>
      </c>
      <c r="CT85" s="56">
        <v>0</v>
      </c>
      <c r="CU85" s="56">
        <v>10.19</v>
      </c>
      <c r="CV85" s="56">
        <v>7.07</v>
      </c>
      <c r="CW85" s="56">
        <v>2.4700000000000002</v>
      </c>
      <c r="CX85" s="56">
        <v>0</v>
      </c>
      <c r="CY85" s="56">
        <v>16.54</v>
      </c>
      <c r="CZ85" s="56">
        <v>6.61</v>
      </c>
      <c r="DA85" s="56">
        <v>24.34</v>
      </c>
      <c r="DB85" s="56">
        <v>38.58</v>
      </c>
      <c r="DC85" s="56">
        <v>1.31</v>
      </c>
      <c r="DD85" s="56">
        <v>107.11</v>
      </c>
      <c r="DE85" s="56">
        <v>36.270000000000003</v>
      </c>
      <c r="DF85" s="56">
        <v>0</v>
      </c>
      <c r="DG85" s="56">
        <v>1.11416</v>
      </c>
      <c r="DH85" s="56">
        <v>8.9726299999999995E-2</v>
      </c>
      <c r="DI85" s="56">
        <v>0</v>
      </c>
      <c r="DJ85" s="56">
        <v>0</v>
      </c>
      <c r="DK85" s="56">
        <v>0.30136400000000002</v>
      </c>
      <c r="DL85" s="56">
        <v>0.72795399999999999</v>
      </c>
      <c r="DM85" s="56">
        <v>1.54311</v>
      </c>
      <c r="DN85" s="56">
        <v>3.8198599999999999E-2</v>
      </c>
      <c r="DO85" s="56">
        <v>3.8145199999999999</v>
      </c>
      <c r="DP85" s="56">
        <v>1.2038899999999999</v>
      </c>
      <c r="DQ85" s="56" t="s">
        <v>925</v>
      </c>
      <c r="DR85" s="56" t="s">
        <v>875</v>
      </c>
      <c r="DS85" s="56" t="s">
        <v>22</v>
      </c>
      <c r="DT85" s="56">
        <v>0.45031900000000002</v>
      </c>
      <c r="DU85" s="56">
        <v>0.44496999999999998</v>
      </c>
      <c r="DV85" s="56">
        <v>2.22201</v>
      </c>
      <c r="DW85" s="56">
        <v>6.3137600000000003</v>
      </c>
      <c r="DX85" s="56"/>
      <c r="DY85" s="56"/>
      <c r="DZ85" s="56"/>
      <c r="EA85" s="56"/>
      <c r="EB85" s="56"/>
      <c r="EC85" s="56"/>
      <c r="ED85" s="56"/>
      <c r="EE85" s="56"/>
      <c r="EF85" s="56"/>
      <c r="EG85" s="56"/>
      <c r="EH85" s="56"/>
      <c r="EI85" s="56"/>
      <c r="EJ85" s="56"/>
      <c r="EK85" s="56"/>
      <c r="EL85" s="56"/>
      <c r="EM85" s="56"/>
      <c r="EN85" s="56">
        <v>313.80500000000001</v>
      </c>
      <c r="EO85" s="56">
        <v>363.11500000000001</v>
      </c>
      <c r="EP85" s="56">
        <v>785.77200000000005</v>
      </c>
      <c r="EQ85" s="56">
        <v>0</v>
      </c>
      <c r="ER85" s="56">
        <v>0</v>
      </c>
      <c r="ES85" s="56">
        <v>0</v>
      </c>
      <c r="ET85" s="56">
        <v>0</v>
      </c>
      <c r="EU85" s="56">
        <v>2033.7</v>
      </c>
      <c r="EV85" s="56">
        <v>5385.05</v>
      </c>
      <c r="EW85" s="56">
        <v>12062</v>
      </c>
      <c r="EX85" s="56">
        <v>433.91399999999999</v>
      </c>
      <c r="EY85" s="56">
        <v>21377.3</v>
      </c>
      <c r="EZ85" s="56">
        <v>356.29500000000002</v>
      </c>
      <c r="FA85" s="56">
        <v>0</v>
      </c>
      <c r="FB85" s="56">
        <v>0</v>
      </c>
      <c r="FC85" s="56">
        <v>0</v>
      </c>
      <c r="FD85" s="56">
        <v>692.32299999999998</v>
      </c>
      <c r="FE85" s="56">
        <v>0</v>
      </c>
      <c r="FF85" s="56">
        <v>287.95400000000001</v>
      </c>
      <c r="FG85" s="56">
        <v>0</v>
      </c>
      <c r="FH85" s="56">
        <v>0</v>
      </c>
      <c r="FI85" s="56">
        <v>1336.57</v>
      </c>
      <c r="FJ85" s="56">
        <v>0</v>
      </c>
      <c r="FK85" s="56">
        <v>0</v>
      </c>
      <c r="FL85" s="56">
        <v>0</v>
      </c>
      <c r="FM85" s="56">
        <v>0</v>
      </c>
      <c r="FN85" s="56">
        <v>0</v>
      </c>
      <c r="FO85" s="56">
        <v>0</v>
      </c>
      <c r="FP85" s="56">
        <v>0</v>
      </c>
      <c r="FQ85" s="56">
        <v>0</v>
      </c>
      <c r="FR85" s="56">
        <v>0</v>
      </c>
      <c r="FS85" s="56">
        <v>0</v>
      </c>
      <c r="FT85" s="56">
        <v>10.35</v>
      </c>
      <c r="FU85" s="56">
        <v>4.62</v>
      </c>
      <c r="FV85" s="56">
        <v>2.4700000000000002</v>
      </c>
      <c r="FW85" s="56">
        <v>0</v>
      </c>
      <c r="FX85" s="56">
        <v>16.54</v>
      </c>
      <c r="FY85" s="56">
        <v>0</v>
      </c>
      <c r="FZ85" s="56">
        <v>0</v>
      </c>
      <c r="GA85" s="56">
        <v>6.61</v>
      </c>
      <c r="GB85" s="56">
        <v>24.25</v>
      </c>
      <c r="GC85" s="56">
        <v>38.58</v>
      </c>
      <c r="GD85" s="56">
        <v>1.31</v>
      </c>
      <c r="GE85" s="56">
        <v>104.73</v>
      </c>
      <c r="GF85" s="56">
        <v>0</v>
      </c>
      <c r="GG85" s="56">
        <v>0.66919399999999996</v>
      </c>
      <c r="GH85" s="56">
        <v>8.9726299999999995E-2</v>
      </c>
      <c r="GI85" s="56">
        <v>0</v>
      </c>
      <c r="GJ85" s="56">
        <v>0</v>
      </c>
      <c r="GK85" s="56">
        <v>0</v>
      </c>
      <c r="GL85" s="56">
        <v>0</v>
      </c>
      <c r="GM85" s="56">
        <v>0.30136400000000002</v>
      </c>
      <c r="GN85" s="56">
        <v>0.72260400000000002</v>
      </c>
      <c r="GO85" s="56">
        <v>1.54311</v>
      </c>
      <c r="GP85" s="56">
        <v>3.8198599999999999E-2</v>
      </c>
      <c r="GQ85" s="56">
        <v>3.3641999999999999</v>
      </c>
      <c r="GR85" s="56">
        <v>1004.1</v>
      </c>
      <c r="GS85" s="56">
        <v>1131.06</v>
      </c>
      <c r="GT85" s="56">
        <v>785.77200000000005</v>
      </c>
      <c r="GU85" s="56">
        <v>0</v>
      </c>
      <c r="GV85" s="56">
        <v>0</v>
      </c>
      <c r="GW85" s="56">
        <v>5894.96</v>
      </c>
      <c r="GX85" s="56">
        <v>6547.68</v>
      </c>
      <c r="GY85" s="56">
        <v>10697.7</v>
      </c>
      <c r="GZ85" s="56">
        <v>540.49900000000002</v>
      </c>
      <c r="HA85" s="56">
        <v>26601.8</v>
      </c>
      <c r="HB85" s="56">
        <v>835.649</v>
      </c>
      <c r="HC85" s="56">
        <v>0</v>
      </c>
      <c r="HD85" s="56">
        <v>0</v>
      </c>
      <c r="HE85" s="56">
        <v>0</v>
      </c>
      <c r="HF85" s="56">
        <v>1137.18</v>
      </c>
      <c r="HG85" s="56">
        <v>0</v>
      </c>
      <c r="HH85" s="56">
        <v>291.12400000000002</v>
      </c>
      <c r="HI85" s="56">
        <v>0</v>
      </c>
      <c r="HJ85" s="56">
        <v>0</v>
      </c>
      <c r="HK85" s="56">
        <v>2263.9499999999998</v>
      </c>
      <c r="HL85" s="56">
        <v>0</v>
      </c>
      <c r="HM85" s="56">
        <v>0</v>
      </c>
      <c r="HN85" s="56">
        <v>0</v>
      </c>
      <c r="HO85" s="56">
        <v>0</v>
      </c>
      <c r="HP85" s="56">
        <v>0</v>
      </c>
      <c r="HQ85" s="56">
        <v>0</v>
      </c>
      <c r="HR85" s="56">
        <v>0</v>
      </c>
      <c r="HS85" s="56">
        <v>0</v>
      </c>
      <c r="HT85" s="56">
        <v>0</v>
      </c>
      <c r="HU85" s="56">
        <v>0</v>
      </c>
      <c r="HV85" s="56">
        <v>25</v>
      </c>
      <c r="HW85" s="56">
        <v>14.78</v>
      </c>
      <c r="HX85" s="56">
        <v>2.4700000000000002</v>
      </c>
      <c r="HY85" s="56">
        <v>0</v>
      </c>
      <c r="HZ85" s="56">
        <v>27.17</v>
      </c>
      <c r="IA85" s="56">
        <v>19.399999999999999</v>
      </c>
      <c r="IB85" s="56">
        <v>27.6</v>
      </c>
      <c r="IC85" s="56">
        <v>34.42</v>
      </c>
      <c r="ID85" s="56">
        <v>1.54</v>
      </c>
      <c r="IE85" s="56">
        <v>152.38</v>
      </c>
      <c r="IF85" s="56">
        <v>0</v>
      </c>
      <c r="IG85" s="56">
        <v>2.2517999999999998</v>
      </c>
      <c r="IH85" s="56">
        <v>8.9726299999999995E-2</v>
      </c>
      <c r="II85" s="56">
        <v>0</v>
      </c>
      <c r="IJ85" s="56">
        <v>0</v>
      </c>
      <c r="IK85" s="56">
        <v>0.92718</v>
      </c>
      <c r="IL85" s="56">
        <v>0.77117400000000003</v>
      </c>
      <c r="IM85" s="56">
        <v>1.42503</v>
      </c>
      <c r="IN85" s="56">
        <v>7.5326799999999999E-3</v>
      </c>
      <c r="IO85" s="56">
        <v>5.4724500000000003</v>
      </c>
      <c r="IP85" s="56">
        <v>57.1</v>
      </c>
      <c r="IQ85" s="56">
        <v>0</v>
      </c>
      <c r="IR85" s="56">
        <v>58.4</v>
      </c>
      <c r="IS85" s="56">
        <v>0</v>
      </c>
      <c r="IT85" s="56">
        <v>0</v>
      </c>
      <c r="IU85" s="56">
        <v>7.95</v>
      </c>
      <c r="IV85" s="56">
        <v>26.03</v>
      </c>
      <c r="IW85" s="56">
        <v>10.38</v>
      </c>
      <c r="IX85" s="56">
        <v>25.89</v>
      </c>
      <c r="IY85" s="56">
        <v>7.95</v>
      </c>
      <c r="IZ85" s="56">
        <v>26.03</v>
      </c>
      <c r="JA85" s="56">
        <v>19.940000000000001</v>
      </c>
      <c r="JB85" s="56">
        <v>49.48</v>
      </c>
      <c r="JC85" s="56">
        <v>1</v>
      </c>
      <c r="JD85" s="56"/>
      <c r="JE85" s="56"/>
      <c r="JF85" s="56"/>
      <c r="JG85" s="56"/>
      <c r="JH85" s="56"/>
      <c r="JI85" s="56"/>
      <c r="JJ85" s="56"/>
      <c r="JK85" s="56"/>
      <c r="JL85" s="56"/>
      <c r="JM85" s="56"/>
      <c r="JN85" s="56"/>
      <c r="JO85" s="56"/>
    </row>
    <row r="86" spans="1:275" x14ac:dyDescent="0.25">
      <c r="A86" s="58">
        <v>43069.352824074071</v>
      </c>
      <c r="B86" s="56" t="s">
        <v>414</v>
      </c>
      <c r="C86" s="56" t="s">
        <v>655</v>
      </c>
      <c r="D86" s="56">
        <v>3</v>
      </c>
      <c r="E86" s="56">
        <v>8</v>
      </c>
      <c r="F86" s="56">
        <v>6960</v>
      </c>
      <c r="G86" s="56" t="s">
        <v>104</v>
      </c>
      <c r="H86" s="56" t="s">
        <v>105</v>
      </c>
      <c r="I86" s="56">
        <v>1.0900000000000001</v>
      </c>
      <c r="J86" s="56">
        <v>58</v>
      </c>
      <c r="K86" s="56">
        <v>127.601</v>
      </c>
      <c r="L86" s="56">
        <v>65.149299999999997</v>
      </c>
      <c r="M86" s="56">
        <v>785.77200000000005</v>
      </c>
      <c r="N86" s="56">
        <v>0</v>
      </c>
      <c r="O86" s="56">
        <v>0</v>
      </c>
      <c r="P86" s="56">
        <v>0</v>
      </c>
      <c r="Q86" s="56">
        <v>0</v>
      </c>
      <c r="R86" s="56">
        <v>2033.7</v>
      </c>
      <c r="S86" s="56">
        <v>5369.28</v>
      </c>
      <c r="T86" s="56">
        <v>12062</v>
      </c>
      <c r="U86" s="56">
        <v>433.91399999999999</v>
      </c>
      <c r="V86" s="56">
        <v>20877.400000000001</v>
      </c>
      <c r="W86" s="56">
        <v>144.87100000000001</v>
      </c>
      <c r="X86" s="56">
        <v>0</v>
      </c>
      <c r="Y86" s="56">
        <v>0</v>
      </c>
      <c r="Z86" s="56">
        <v>0</v>
      </c>
      <c r="AA86" s="56">
        <v>695.49400000000003</v>
      </c>
      <c r="AB86" s="56">
        <v>0</v>
      </c>
      <c r="AC86" s="56">
        <v>287.95400000000001</v>
      </c>
      <c r="AD86" s="56">
        <v>0</v>
      </c>
      <c r="AE86" s="56">
        <v>0</v>
      </c>
      <c r="AF86" s="56">
        <v>1128.32</v>
      </c>
      <c r="AG86" s="56">
        <v>0</v>
      </c>
      <c r="AH86" s="56">
        <v>0</v>
      </c>
      <c r="AI86" s="56">
        <v>0</v>
      </c>
      <c r="AJ86" s="56">
        <v>0</v>
      </c>
      <c r="AK86" s="56">
        <v>0</v>
      </c>
      <c r="AL86" s="56">
        <v>0</v>
      </c>
      <c r="AM86" s="56">
        <v>0</v>
      </c>
      <c r="AN86" s="56">
        <v>0</v>
      </c>
      <c r="AO86" s="56">
        <v>0</v>
      </c>
      <c r="AP86" s="56">
        <v>0</v>
      </c>
      <c r="AQ86" s="56">
        <v>4.25</v>
      </c>
      <c r="AR86" s="56">
        <v>0.76</v>
      </c>
      <c r="AS86" s="56">
        <v>2.4700000000000002</v>
      </c>
      <c r="AT86" s="56">
        <v>0</v>
      </c>
      <c r="AU86" s="56">
        <v>16.57</v>
      </c>
      <c r="AV86" s="56">
        <v>0</v>
      </c>
      <c r="AW86" s="56">
        <v>0</v>
      </c>
      <c r="AX86" s="56">
        <v>6.57</v>
      </c>
      <c r="AY86" s="56">
        <v>24.03</v>
      </c>
      <c r="AZ86" s="56">
        <v>38.51</v>
      </c>
      <c r="BA86" s="56">
        <v>1.3</v>
      </c>
      <c r="BB86" s="56">
        <v>94.46</v>
      </c>
      <c r="BC86" s="56">
        <v>24.05</v>
      </c>
      <c r="BD86" s="56">
        <v>0</v>
      </c>
      <c r="BE86" s="56">
        <v>0.159608</v>
      </c>
      <c r="BF86" s="56">
        <v>8.9726299999999995E-2</v>
      </c>
      <c r="BG86" s="56">
        <v>0</v>
      </c>
      <c r="BH86" s="56">
        <v>0</v>
      </c>
      <c r="BI86" s="56">
        <v>0</v>
      </c>
      <c r="BJ86" s="56">
        <v>0</v>
      </c>
      <c r="BK86" s="56">
        <v>0.30136400000000002</v>
      </c>
      <c r="BL86" s="56">
        <v>0.70769199999999999</v>
      </c>
      <c r="BM86" s="56">
        <v>1.54311</v>
      </c>
      <c r="BN86" s="56">
        <v>3.8198599999999999E-2</v>
      </c>
      <c r="BO86" s="56">
        <v>2.8397000000000001</v>
      </c>
      <c r="BP86" s="56">
        <v>0.249334</v>
      </c>
      <c r="BQ86" s="56">
        <v>129.672</v>
      </c>
      <c r="BR86" s="56">
        <v>156.07599999999999</v>
      </c>
      <c r="BS86" s="56">
        <v>785.77200000000005</v>
      </c>
      <c r="BT86" s="56">
        <v>0</v>
      </c>
      <c r="BU86" s="56">
        <v>0</v>
      </c>
      <c r="BV86" s="56">
        <v>2033.7</v>
      </c>
      <c r="BW86" s="56">
        <v>5402.65</v>
      </c>
      <c r="BX86" s="56">
        <v>12062</v>
      </c>
      <c r="BY86" s="56">
        <v>433.91399999999999</v>
      </c>
      <c r="BZ86" s="56">
        <v>21003.7</v>
      </c>
      <c r="CA86" s="56">
        <v>147.22200000000001</v>
      </c>
      <c r="CB86" s="56">
        <v>0</v>
      </c>
      <c r="CC86" s="56">
        <v>0</v>
      </c>
      <c r="CD86" s="56">
        <v>0</v>
      </c>
      <c r="CE86" s="56">
        <v>695.49400000000003</v>
      </c>
      <c r="CF86" s="56">
        <v>0</v>
      </c>
      <c r="CG86" s="56">
        <v>287.95400000000001</v>
      </c>
      <c r="CH86" s="56">
        <v>0</v>
      </c>
      <c r="CI86" s="56">
        <v>0</v>
      </c>
      <c r="CJ86" s="56">
        <v>1130.67</v>
      </c>
      <c r="CK86" s="56">
        <v>0</v>
      </c>
      <c r="CL86" s="56">
        <v>0</v>
      </c>
      <c r="CM86" s="56">
        <v>0</v>
      </c>
      <c r="CN86" s="56">
        <v>0</v>
      </c>
      <c r="CO86" s="56">
        <v>0</v>
      </c>
      <c r="CP86" s="56">
        <v>0</v>
      </c>
      <c r="CQ86" s="56">
        <v>0</v>
      </c>
      <c r="CR86" s="56">
        <v>0</v>
      </c>
      <c r="CS86" s="56">
        <v>0</v>
      </c>
      <c r="CT86" s="56">
        <v>0</v>
      </c>
      <c r="CU86" s="56">
        <v>4.3600000000000003</v>
      </c>
      <c r="CV86" s="56">
        <v>1.74</v>
      </c>
      <c r="CW86" s="56">
        <v>2.4700000000000002</v>
      </c>
      <c r="CX86" s="56">
        <v>0</v>
      </c>
      <c r="CY86" s="56">
        <v>16.57</v>
      </c>
      <c r="CZ86" s="56">
        <v>6.57</v>
      </c>
      <c r="DA86" s="56">
        <v>24.16</v>
      </c>
      <c r="DB86" s="56">
        <v>38.51</v>
      </c>
      <c r="DC86" s="56">
        <v>1.3</v>
      </c>
      <c r="DD86" s="56">
        <v>95.68</v>
      </c>
      <c r="DE86" s="56">
        <v>25.14</v>
      </c>
      <c r="DF86" s="56">
        <v>0</v>
      </c>
      <c r="DG86" s="56">
        <v>0.30812800000000001</v>
      </c>
      <c r="DH86" s="56">
        <v>8.9726299999999995E-2</v>
      </c>
      <c r="DI86" s="56">
        <v>0</v>
      </c>
      <c r="DJ86" s="56">
        <v>0</v>
      </c>
      <c r="DK86" s="56">
        <v>0.30136400000000002</v>
      </c>
      <c r="DL86" s="56">
        <v>0.71548500000000004</v>
      </c>
      <c r="DM86" s="56">
        <v>1.54311</v>
      </c>
      <c r="DN86" s="56">
        <v>3.8198599999999999E-2</v>
      </c>
      <c r="DO86" s="56">
        <v>2.9960100000000001</v>
      </c>
      <c r="DP86" s="56">
        <v>0.39785500000000001</v>
      </c>
      <c r="DQ86" s="56" t="s">
        <v>925</v>
      </c>
      <c r="DR86" s="56" t="s">
        <v>875</v>
      </c>
      <c r="DS86" s="56" t="s">
        <v>22</v>
      </c>
      <c r="DT86" s="56">
        <v>0.15631300000000001</v>
      </c>
      <c r="DU86" s="56">
        <v>0.14852099999999999</v>
      </c>
      <c r="DV86" s="56">
        <v>1.27508</v>
      </c>
      <c r="DW86" s="56">
        <v>4.3357200000000002</v>
      </c>
      <c r="DX86" s="56"/>
      <c r="DY86" s="56"/>
      <c r="DZ86" s="56"/>
      <c r="EA86" s="56"/>
      <c r="EB86" s="56"/>
      <c r="EC86" s="56"/>
      <c r="ED86" s="56"/>
      <c r="EE86" s="56"/>
      <c r="EF86" s="56"/>
      <c r="EG86" s="56"/>
      <c r="EH86" s="56"/>
      <c r="EI86" s="56"/>
      <c r="EJ86" s="56"/>
      <c r="EK86" s="56"/>
      <c r="EL86" s="56"/>
      <c r="EM86" s="56"/>
      <c r="EN86" s="56">
        <v>127.601</v>
      </c>
      <c r="EO86" s="56">
        <v>65.149299999999997</v>
      </c>
      <c r="EP86" s="56">
        <v>785.77200000000005</v>
      </c>
      <c r="EQ86" s="56">
        <v>0</v>
      </c>
      <c r="ER86" s="56">
        <v>0</v>
      </c>
      <c r="ES86" s="56">
        <v>0</v>
      </c>
      <c r="ET86" s="56">
        <v>0</v>
      </c>
      <c r="EU86" s="56">
        <v>2033.7</v>
      </c>
      <c r="EV86" s="56">
        <v>5369.28</v>
      </c>
      <c r="EW86" s="56">
        <v>12062</v>
      </c>
      <c r="EX86" s="56">
        <v>433.91399999999999</v>
      </c>
      <c r="EY86" s="56">
        <v>20877.400000000001</v>
      </c>
      <c r="EZ86" s="56">
        <v>144.87100000000001</v>
      </c>
      <c r="FA86" s="56">
        <v>0</v>
      </c>
      <c r="FB86" s="56">
        <v>0</v>
      </c>
      <c r="FC86" s="56">
        <v>0</v>
      </c>
      <c r="FD86" s="56">
        <v>695.49400000000003</v>
      </c>
      <c r="FE86" s="56">
        <v>0</v>
      </c>
      <c r="FF86" s="56">
        <v>287.95400000000001</v>
      </c>
      <c r="FG86" s="56">
        <v>0</v>
      </c>
      <c r="FH86" s="56">
        <v>0</v>
      </c>
      <c r="FI86" s="56">
        <v>1128.32</v>
      </c>
      <c r="FJ86" s="56">
        <v>0</v>
      </c>
      <c r="FK86" s="56">
        <v>0</v>
      </c>
      <c r="FL86" s="56">
        <v>0</v>
      </c>
      <c r="FM86" s="56">
        <v>0</v>
      </c>
      <c r="FN86" s="56">
        <v>0</v>
      </c>
      <c r="FO86" s="56">
        <v>0</v>
      </c>
      <c r="FP86" s="56">
        <v>0</v>
      </c>
      <c r="FQ86" s="56">
        <v>0</v>
      </c>
      <c r="FR86" s="56">
        <v>0</v>
      </c>
      <c r="FS86" s="56">
        <v>0</v>
      </c>
      <c r="FT86" s="56">
        <v>4.25</v>
      </c>
      <c r="FU86" s="56">
        <v>0.76</v>
      </c>
      <c r="FV86" s="56">
        <v>2.4700000000000002</v>
      </c>
      <c r="FW86" s="56">
        <v>0</v>
      </c>
      <c r="FX86" s="56">
        <v>16.57</v>
      </c>
      <c r="FY86" s="56">
        <v>0</v>
      </c>
      <c r="FZ86" s="56">
        <v>0</v>
      </c>
      <c r="GA86" s="56">
        <v>6.57</v>
      </c>
      <c r="GB86" s="56">
        <v>24.03</v>
      </c>
      <c r="GC86" s="56">
        <v>38.51</v>
      </c>
      <c r="GD86" s="56">
        <v>1.3</v>
      </c>
      <c r="GE86" s="56">
        <v>94.46</v>
      </c>
      <c r="GF86" s="56">
        <v>0</v>
      </c>
      <c r="GG86" s="56">
        <v>0.159608</v>
      </c>
      <c r="GH86" s="56">
        <v>8.9726299999999995E-2</v>
      </c>
      <c r="GI86" s="56">
        <v>0</v>
      </c>
      <c r="GJ86" s="56">
        <v>0</v>
      </c>
      <c r="GK86" s="56">
        <v>0</v>
      </c>
      <c r="GL86" s="56">
        <v>0</v>
      </c>
      <c r="GM86" s="56">
        <v>0.30136400000000002</v>
      </c>
      <c r="GN86" s="56">
        <v>0.70769199999999999</v>
      </c>
      <c r="GO86" s="56">
        <v>1.54311</v>
      </c>
      <c r="GP86" s="56">
        <v>3.8198599999999999E-2</v>
      </c>
      <c r="GQ86" s="56">
        <v>2.8397000000000001</v>
      </c>
      <c r="GR86" s="56">
        <v>784.83299999999997</v>
      </c>
      <c r="GS86" s="56">
        <v>73.493899999999996</v>
      </c>
      <c r="GT86" s="56">
        <v>785.77200000000005</v>
      </c>
      <c r="GU86" s="56">
        <v>0</v>
      </c>
      <c r="GV86" s="56">
        <v>0</v>
      </c>
      <c r="GW86" s="56">
        <v>5894.96</v>
      </c>
      <c r="GX86" s="56">
        <v>6547.68</v>
      </c>
      <c r="GY86" s="56">
        <v>10697.7</v>
      </c>
      <c r="GZ86" s="56">
        <v>540.49900000000002</v>
      </c>
      <c r="HA86" s="56">
        <v>25325</v>
      </c>
      <c r="HB86" s="56">
        <v>653.13400000000001</v>
      </c>
      <c r="HC86" s="56">
        <v>0</v>
      </c>
      <c r="HD86" s="56">
        <v>0</v>
      </c>
      <c r="HE86" s="56">
        <v>0</v>
      </c>
      <c r="HF86" s="56">
        <v>1141.1099999999999</v>
      </c>
      <c r="HG86" s="56">
        <v>0</v>
      </c>
      <c r="HH86" s="56">
        <v>291.12400000000002</v>
      </c>
      <c r="HI86" s="56">
        <v>0</v>
      </c>
      <c r="HJ86" s="56">
        <v>0</v>
      </c>
      <c r="HK86" s="56">
        <v>2085.36</v>
      </c>
      <c r="HL86" s="56">
        <v>0</v>
      </c>
      <c r="HM86" s="56">
        <v>0</v>
      </c>
      <c r="HN86" s="56">
        <v>0</v>
      </c>
      <c r="HO86" s="56">
        <v>0</v>
      </c>
      <c r="HP86" s="56">
        <v>0</v>
      </c>
      <c r="HQ86" s="56">
        <v>0</v>
      </c>
      <c r="HR86" s="56">
        <v>0</v>
      </c>
      <c r="HS86" s="56">
        <v>0</v>
      </c>
      <c r="HT86" s="56">
        <v>0</v>
      </c>
      <c r="HU86" s="56">
        <v>0</v>
      </c>
      <c r="HV86" s="56">
        <v>19.55</v>
      </c>
      <c r="HW86" s="56">
        <v>1.21</v>
      </c>
      <c r="HX86" s="56">
        <v>2.4700000000000002</v>
      </c>
      <c r="HY86" s="56">
        <v>0</v>
      </c>
      <c r="HZ86" s="56">
        <v>27.19</v>
      </c>
      <c r="IA86" s="56">
        <v>19.239999999999998</v>
      </c>
      <c r="IB86" s="56">
        <v>27.59</v>
      </c>
      <c r="IC86" s="56">
        <v>34.29</v>
      </c>
      <c r="ID86" s="56">
        <v>1.53</v>
      </c>
      <c r="IE86" s="56">
        <v>133.07</v>
      </c>
      <c r="IF86" s="56">
        <v>0</v>
      </c>
      <c r="IG86" s="56">
        <v>0.23524400000000001</v>
      </c>
      <c r="IH86" s="56">
        <v>8.9726299999999995E-2</v>
      </c>
      <c r="II86" s="56">
        <v>0</v>
      </c>
      <c r="IJ86" s="56">
        <v>0</v>
      </c>
      <c r="IK86" s="56">
        <v>0.92718</v>
      </c>
      <c r="IL86" s="56">
        <v>0.77117400000000003</v>
      </c>
      <c r="IM86" s="56">
        <v>1.42503</v>
      </c>
      <c r="IN86" s="56">
        <v>7.5326799999999999E-3</v>
      </c>
      <c r="IO86" s="56">
        <v>3.4558900000000001</v>
      </c>
      <c r="IP86" s="56">
        <v>58</v>
      </c>
      <c r="IQ86" s="56">
        <v>0</v>
      </c>
      <c r="IR86" s="56">
        <v>58.7</v>
      </c>
      <c r="IS86" s="56">
        <v>0</v>
      </c>
      <c r="IT86" s="56">
        <v>0</v>
      </c>
      <c r="IU86" s="56">
        <v>3.58</v>
      </c>
      <c r="IV86" s="56">
        <v>20.47</v>
      </c>
      <c r="IW86" s="56">
        <v>4.57</v>
      </c>
      <c r="IX86" s="56">
        <v>20.57</v>
      </c>
      <c r="IY86" s="56">
        <v>3.58</v>
      </c>
      <c r="IZ86" s="56">
        <v>20.47</v>
      </c>
      <c r="JA86" s="56">
        <v>5.78</v>
      </c>
      <c r="JB86" s="56">
        <v>44.64</v>
      </c>
      <c r="JC86" s="56">
        <v>1</v>
      </c>
      <c r="JD86" s="56"/>
      <c r="JE86" s="56"/>
      <c r="JF86" s="56"/>
      <c r="JG86" s="56"/>
      <c r="JH86" s="56"/>
      <c r="JI86" s="56"/>
      <c r="JJ86" s="56"/>
      <c r="JK86" s="56"/>
      <c r="JL86" s="56"/>
      <c r="JM86" s="56"/>
      <c r="JN86" s="56"/>
      <c r="JO86" s="56"/>
    </row>
    <row r="87" spans="1:275" x14ac:dyDescent="0.25">
      <c r="A87" s="58">
        <v>43069.352824074071</v>
      </c>
      <c r="B87" s="56" t="s">
        <v>415</v>
      </c>
      <c r="C87" s="56" t="s">
        <v>656</v>
      </c>
      <c r="D87" s="56">
        <v>4</v>
      </c>
      <c r="E87" s="56">
        <v>8</v>
      </c>
      <c r="F87" s="56">
        <v>6960</v>
      </c>
      <c r="G87" s="56" t="s">
        <v>104</v>
      </c>
      <c r="H87" s="56" t="s">
        <v>105</v>
      </c>
      <c r="I87" s="56">
        <v>3.26</v>
      </c>
      <c r="J87" s="56">
        <v>55.8</v>
      </c>
      <c r="K87" s="56">
        <v>197.346</v>
      </c>
      <c r="L87" s="56">
        <v>466.89</v>
      </c>
      <c r="M87" s="56">
        <v>785.77200000000005</v>
      </c>
      <c r="N87" s="56">
        <v>0</v>
      </c>
      <c r="O87" s="56">
        <v>0</v>
      </c>
      <c r="P87" s="56">
        <v>0</v>
      </c>
      <c r="Q87" s="56">
        <v>0</v>
      </c>
      <c r="R87" s="56">
        <v>2033.7</v>
      </c>
      <c r="S87" s="56">
        <v>5432.27</v>
      </c>
      <c r="T87" s="56">
        <v>12062</v>
      </c>
      <c r="U87" s="56">
        <v>433.91399999999999</v>
      </c>
      <c r="V87" s="56">
        <v>21411.9</v>
      </c>
      <c r="W87" s="56">
        <v>224.06800000000001</v>
      </c>
      <c r="X87" s="56">
        <v>0</v>
      </c>
      <c r="Y87" s="56">
        <v>0</v>
      </c>
      <c r="Z87" s="56">
        <v>0</v>
      </c>
      <c r="AA87" s="56">
        <v>662.43499999999995</v>
      </c>
      <c r="AB87" s="56">
        <v>0</v>
      </c>
      <c r="AC87" s="56">
        <v>287.95400000000001</v>
      </c>
      <c r="AD87" s="56">
        <v>0</v>
      </c>
      <c r="AE87" s="56">
        <v>0</v>
      </c>
      <c r="AF87" s="56">
        <v>1174.46</v>
      </c>
      <c r="AG87" s="56">
        <v>0</v>
      </c>
      <c r="AH87" s="56">
        <v>0</v>
      </c>
      <c r="AI87" s="56">
        <v>0</v>
      </c>
      <c r="AJ87" s="56">
        <v>0</v>
      </c>
      <c r="AK87" s="56">
        <v>0</v>
      </c>
      <c r="AL87" s="56">
        <v>0</v>
      </c>
      <c r="AM87" s="56">
        <v>0</v>
      </c>
      <c r="AN87" s="56">
        <v>0</v>
      </c>
      <c r="AO87" s="56">
        <v>0</v>
      </c>
      <c r="AP87" s="56">
        <v>0</v>
      </c>
      <c r="AQ87" s="56">
        <v>6.52</v>
      </c>
      <c r="AR87" s="56">
        <v>5.43</v>
      </c>
      <c r="AS87" s="56">
        <v>2.4700000000000002</v>
      </c>
      <c r="AT87" s="56">
        <v>0</v>
      </c>
      <c r="AU87" s="56">
        <v>15.84</v>
      </c>
      <c r="AV87" s="56">
        <v>0</v>
      </c>
      <c r="AW87" s="56">
        <v>0</v>
      </c>
      <c r="AX87" s="56">
        <v>6.62</v>
      </c>
      <c r="AY87" s="56">
        <v>24.37</v>
      </c>
      <c r="AZ87" s="56">
        <v>38.6</v>
      </c>
      <c r="BA87" s="56">
        <v>1.31</v>
      </c>
      <c r="BB87" s="56">
        <v>101.16</v>
      </c>
      <c r="BC87" s="56">
        <v>30.26</v>
      </c>
      <c r="BD87" s="56">
        <v>0</v>
      </c>
      <c r="BE87" s="56">
        <v>1.3925700000000001</v>
      </c>
      <c r="BF87" s="56">
        <v>8.9726299999999995E-2</v>
      </c>
      <c r="BG87" s="56">
        <v>0</v>
      </c>
      <c r="BH87" s="56">
        <v>0</v>
      </c>
      <c r="BI87" s="56">
        <v>0</v>
      </c>
      <c r="BJ87" s="56">
        <v>0</v>
      </c>
      <c r="BK87" s="56">
        <v>0.30136400000000002</v>
      </c>
      <c r="BL87" s="56">
        <v>0.73912699999999998</v>
      </c>
      <c r="BM87" s="56">
        <v>1.54311</v>
      </c>
      <c r="BN87" s="56">
        <v>3.8198599999999999E-2</v>
      </c>
      <c r="BO87" s="56">
        <v>4.1040999999999999</v>
      </c>
      <c r="BP87" s="56">
        <v>1.4823</v>
      </c>
      <c r="BQ87" s="56">
        <v>194.21899999999999</v>
      </c>
      <c r="BR87" s="56">
        <v>782.04499999999996</v>
      </c>
      <c r="BS87" s="56">
        <v>785.77200000000005</v>
      </c>
      <c r="BT87" s="56">
        <v>0</v>
      </c>
      <c r="BU87" s="56">
        <v>0</v>
      </c>
      <c r="BV87" s="56">
        <v>2033.7</v>
      </c>
      <c r="BW87" s="56">
        <v>5455.39</v>
      </c>
      <c r="BX87" s="56">
        <v>12062</v>
      </c>
      <c r="BY87" s="56">
        <v>433.91399999999999</v>
      </c>
      <c r="BZ87" s="56">
        <v>21747</v>
      </c>
      <c r="CA87" s="56">
        <v>220.518</v>
      </c>
      <c r="CB87" s="56">
        <v>0</v>
      </c>
      <c r="CC87" s="56">
        <v>0</v>
      </c>
      <c r="CD87" s="56">
        <v>0</v>
      </c>
      <c r="CE87" s="56">
        <v>662.43499999999995</v>
      </c>
      <c r="CF87" s="56">
        <v>0</v>
      </c>
      <c r="CG87" s="56">
        <v>287.95400000000001</v>
      </c>
      <c r="CH87" s="56">
        <v>0</v>
      </c>
      <c r="CI87" s="56">
        <v>0</v>
      </c>
      <c r="CJ87" s="56">
        <v>1170.9100000000001</v>
      </c>
      <c r="CK87" s="56">
        <v>0</v>
      </c>
      <c r="CL87" s="56">
        <v>0</v>
      </c>
      <c r="CM87" s="56">
        <v>0</v>
      </c>
      <c r="CN87" s="56">
        <v>0</v>
      </c>
      <c r="CO87" s="56">
        <v>0</v>
      </c>
      <c r="CP87" s="56">
        <v>0</v>
      </c>
      <c r="CQ87" s="56">
        <v>0</v>
      </c>
      <c r="CR87" s="56">
        <v>0</v>
      </c>
      <c r="CS87" s="56">
        <v>0</v>
      </c>
      <c r="CT87" s="56">
        <v>0</v>
      </c>
      <c r="CU87" s="56">
        <v>6.46</v>
      </c>
      <c r="CV87" s="56">
        <v>8.75</v>
      </c>
      <c r="CW87" s="56">
        <v>2.4700000000000002</v>
      </c>
      <c r="CX87" s="56">
        <v>0</v>
      </c>
      <c r="CY87" s="56">
        <v>15.84</v>
      </c>
      <c r="CZ87" s="56">
        <v>6.62</v>
      </c>
      <c r="DA87" s="56">
        <v>24.45</v>
      </c>
      <c r="DB87" s="56">
        <v>38.6</v>
      </c>
      <c r="DC87" s="56">
        <v>1.31</v>
      </c>
      <c r="DD87" s="56">
        <v>104.5</v>
      </c>
      <c r="DE87" s="56">
        <v>33.520000000000003</v>
      </c>
      <c r="DF87" s="56">
        <v>0</v>
      </c>
      <c r="DG87" s="56">
        <v>2.1524899999999998</v>
      </c>
      <c r="DH87" s="56">
        <v>8.9726299999999995E-2</v>
      </c>
      <c r="DI87" s="56">
        <v>0</v>
      </c>
      <c r="DJ87" s="56">
        <v>0</v>
      </c>
      <c r="DK87" s="56">
        <v>0.30136400000000002</v>
      </c>
      <c r="DL87" s="56">
        <v>0.74285599999999996</v>
      </c>
      <c r="DM87" s="56">
        <v>1.54311</v>
      </c>
      <c r="DN87" s="56">
        <v>3.8198599999999999E-2</v>
      </c>
      <c r="DO87" s="56">
        <v>4.8677400000000004</v>
      </c>
      <c r="DP87" s="56">
        <v>2.24221</v>
      </c>
      <c r="DQ87" s="56" t="s">
        <v>925</v>
      </c>
      <c r="DR87" s="56" t="s">
        <v>875</v>
      </c>
      <c r="DS87" s="56" t="s">
        <v>22</v>
      </c>
      <c r="DT87" s="56">
        <v>0.76364200000000004</v>
      </c>
      <c r="DU87" s="56">
        <v>0.75991200000000003</v>
      </c>
      <c r="DV87" s="56">
        <v>3.19617</v>
      </c>
      <c r="DW87" s="56">
        <v>9.7255400000000005</v>
      </c>
      <c r="DX87" s="56"/>
      <c r="DY87" s="56"/>
      <c r="DZ87" s="56"/>
      <c r="EA87" s="56"/>
      <c r="EB87" s="56"/>
      <c r="EC87" s="56"/>
      <c r="ED87" s="56"/>
      <c r="EE87" s="56"/>
      <c r="EF87" s="56"/>
      <c r="EG87" s="56"/>
      <c r="EH87" s="56"/>
      <c r="EI87" s="56"/>
      <c r="EJ87" s="56"/>
      <c r="EK87" s="56"/>
      <c r="EL87" s="56"/>
      <c r="EM87" s="56"/>
      <c r="EN87" s="56">
        <v>197.346</v>
      </c>
      <c r="EO87" s="56">
        <v>466.89</v>
      </c>
      <c r="EP87" s="56">
        <v>785.77200000000005</v>
      </c>
      <c r="EQ87" s="56">
        <v>0</v>
      </c>
      <c r="ER87" s="56">
        <v>0</v>
      </c>
      <c r="ES87" s="56">
        <v>0</v>
      </c>
      <c r="ET87" s="56">
        <v>0</v>
      </c>
      <c r="EU87" s="56">
        <v>2033.7</v>
      </c>
      <c r="EV87" s="56">
        <v>5432.27</v>
      </c>
      <c r="EW87" s="56">
        <v>12062</v>
      </c>
      <c r="EX87" s="56">
        <v>433.91399999999999</v>
      </c>
      <c r="EY87" s="56">
        <v>21411.9</v>
      </c>
      <c r="EZ87" s="56">
        <v>224.06800000000001</v>
      </c>
      <c r="FA87" s="56">
        <v>0</v>
      </c>
      <c r="FB87" s="56">
        <v>0</v>
      </c>
      <c r="FC87" s="56">
        <v>0</v>
      </c>
      <c r="FD87" s="56">
        <v>662.43499999999995</v>
      </c>
      <c r="FE87" s="56">
        <v>0</v>
      </c>
      <c r="FF87" s="56">
        <v>287.95400000000001</v>
      </c>
      <c r="FG87" s="56">
        <v>0</v>
      </c>
      <c r="FH87" s="56">
        <v>0</v>
      </c>
      <c r="FI87" s="56">
        <v>1174.46</v>
      </c>
      <c r="FJ87" s="56">
        <v>0</v>
      </c>
      <c r="FK87" s="56">
        <v>0</v>
      </c>
      <c r="FL87" s="56">
        <v>0</v>
      </c>
      <c r="FM87" s="56">
        <v>0</v>
      </c>
      <c r="FN87" s="56">
        <v>0</v>
      </c>
      <c r="FO87" s="56">
        <v>0</v>
      </c>
      <c r="FP87" s="56">
        <v>0</v>
      </c>
      <c r="FQ87" s="56">
        <v>0</v>
      </c>
      <c r="FR87" s="56">
        <v>0</v>
      </c>
      <c r="FS87" s="56">
        <v>0</v>
      </c>
      <c r="FT87" s="56">
        <v>6.52</v>
      </c>
      <c r="FU87" s="56">
        <v>5.43</v>
      </c>
      <c r="FV87" s="56">
        <v>2.4700000000000002</v>
      </c>
      <c r="FW87" s="56">
        <v>0</v>
      </c>
      <c r="FX87" s="56">
        <v>15.84</v>
      </c>
      <c r="FY87" s="56">
        <v>0</v>
      </c>
      <c r="FZ87" s="56">
        <v>0</v>
      </c>
      <c r="GA87" s="56">
        <v>6.62</v>
      </c>
      <c r="GB87" s="56">
        <v>24.37</v>
      </c>
      <c r="GC87" s="56">
        <v>38.6</v>
      </c>
      <c r="GD87" s="56">
        <v>1.31</v>
      </c>
      <c r="GE87" s="56">
        <v>101.16</v>
      </c>
      <c r="GF87" s="56">
        <v>0</v>
      </c>
      <c r="GG87" s="56">
        <v>1.3925700000000001</v>
      </c>
      <c r="GH87" s="56">
        <v>8.9726299999999995E-2</v>
      </c>
      <c r="GI87" s="56">
        <v>0</v>
      </c>
      <c r="GJ87" s="56">
        <v>0</v>
      </c>
      <c r="GK87" s="56">
        <v>0</v>
      </c>
      <c r="GL87" s="56">
        <v>0</v>
      </c>
      <c r="GM87" s="56">
        <v>0.30136400000000002</v>
      </c>
      <c r="GN87" s="56">
        <v>0.73912699999999998</v>
      </c>
      <c r="GO87" s="56">
        <v>1.54311</v>
      </c>
      <c r="GP87" s="56">
        <v>3.8198599999999999E-2</v>
      </c>
      <c r="GQ87" s="56">
        <v>4.1040999999999999</v>
      </c>
      <c r="GR87" s="56">
        <v>751.52800000000002</v>
      </c>
      <c r="GS87" s="56">
        <v>1780.16</v>
      </c>
      <c r="GT87" s="56">
        <v>785.77200000000005</v>
      </c>
      <c r="GU87" s="56">
        <v>0</v>
      </c>
      <c r="GV87" s="56">
        <v>0</v>
      </c>
      <c r="GW87" s="56">
        <v>5894.96</v>
      </c>
      <c r="GX87" s="56">
        <v>6547.68</v>
      </c>
      <c r="GY87" s="56">
        <v>10697.7</v>
      </c>
      <c r="GZ87" s="56">
        <v>540.49900000000002</v>
      </c>
      <c r="HA87" s="56">
        <v>26998.3</v>
      </c>
      <c r="HB87" s="56">
        <v>625.45500000000004</v>
      </c>
      <c r="HC87" s="56">
        <v>0</v>
      </c>
      <c r="HD87" s="56">
        <v>0</v>
      </c>
      <c r="HE87" s="56">
        <v>0</v>
      </c>
      <c r="HF87" s="56">
        <v>1107.1300000000001</v>
      </c>
      <c r="HG87" s="56">
        <v>0</v>
      </c>
      <c r="HH87" s="56">
        <v>291.12400000000002</v>
      </c>
      <c r="HI87" s="56">
        <v>0</v>
      </c>
      <c r="HJ87" s="56">
        <v>0</v>
      </c>
      <c r="HK87" s="56">
        <v>2023.71</v>
      </c>
      <c r="HL87" s="56">
        <v>0</v>
      </c>
      <c r="HM87" s="56">
        <v>0</v>
      </c>
      <c r="HN87" s="56">
        <v>0</v>
      </c>
      <c r="HO87" s="56">
        <v>0</v>
      </c>
      <c r="HP87" s="56">
        <v>0</v>
      </c>
      <c r="HQ87" s="56">
        <v>0</v>
      </c>
      <c r="HR87" s="56">
        <v>0</v>
      </c>
      <c r="HS87" s="56">
        <v>0</v>
      </c>
      <c r="HT87" s="56">
        <v>0</v>
      </c>
      <c r="HU87" s="56">
        <v>0</v>
      </c>
      <c r="HV87" s="56">
        <v>18.79</v>
      </c>
      <c r="HW87" s="56">
        <v>21.18</v>
      </c>
      <c r="HX87" s="56">
        <v>2.4700000000000002</v>
      </c>
      <c r="HY87" s="56">
        <v>0</v>
      </c>
      <c r="HZ87" s="56">
        <v>26.47</v>
      </c>
      <c r="IA87" s="56">
        <v>19.440000000000001</v>
      </c>
      <c r="IB87" s="56">
        <v>27.6</v>
      </c>
      <c r="IC87" s="56">
        <v>34.450000000000003</v>
      </c>
      <c r="ID87" s="56">
        <v>1.53</v>
      </c>
      <c r="IE87" s="56">
        <v>151.93</v>
      </c>
      <c r="IF87" s="56">
        <v>0</v>
      </c>
      <c r="IG87" s="56">
        <v>4.8174799999999998</v>
      </c>
      <c r="IH87" s="56">
        <v>8.9726299999999995E-2</v>
      </c>
      <c r="II87" s="56">
        <v>0</v>
      </c>
      <c r="IJ87" s="56">
        <v>0</v>
      </c>
      <c r="IK87" s="56">
        <v>0.92718</v>
      </c>
      <c r="IL87" s="56">
        <v>0.77117400000000003</v>
      </c>
      <c r="IM87" s="56">
        <v>1.42503</v>
      </c>
      <c r="IN87" s="56">
        <v>7.5326799999999999E-3</v>
      </c>
      <c r="IO87" s="56">
        <v>8.0381199999999993</v>
      </c>
      <c r="IP87" s="56">
        <v>55.8</v>
      </c>
      <c r="IQ87" s="56">
        <v>0</v>
      </c>
      <c r="IR87" s="56">
        <v>57.7</v>
      </c>
      <c r="IS87" s="56">
        <v>0</v>
      </c>
      <c r="IT87" s="56">
        <v>0</v>
      </c>
      <c r="IU87" s="56">
        <v>8.44</v>
      </c>
      <c r="IV87" s="56">
        <v>21.82</v>
      </c>
      <c r="IW87" s="56">
        <v>11.75</v>
      </c>
      <c r="IX87" s="56">
        <v>21.77</v>
      </c>
      <c r="IY87" s="56">
        <v>8.44</v>
      </c>
      <c r="IZ87" s="56">
        <v>21.82</v>
      </c>
      <c r="JA87" s="56">
        <v>25.66</v>
      </c>
      <c r="JB87" s="56">
        <v>43.25</v>
      </c>
      <c r="JC87" s="56">
        <v>1</v>
      </c>
      <c r="JD87" s="56"/>
      <c r="JE87" s="56"/>
      <c r="JF87" s="56"/>
      <c r="JG87" s="56"/>
      <c r="JH87" s="56"/>
      <c r="JI87" s="56"/>
      <c r="JJ87" s="56"/>
      <c r="JK87" s="56"/>
      <c r="JL87" s="56"/>
      <c r="JM87" s="56"/>
      <c r="JN87" s="56"/>
      <c r="JO87" s="56"/>
    </row>
    <row r="88" spans="1:275" x14ac:dyDescent="0.25">
      <c r="A88" s="58">
        <v>43069.352824074071</v>
      </c>
      <c r="B88" s="56" t="s">
        <v>416</v>
      </c>
      <c r="C88" s="56" t="s">
        <v>657</v>
      </c>
      <c r="D88" s="56">
        <v>5</v>
      </c>
      <c r="E88" s="56">
        <v>8</v>
      </c>
      <c r="F88" s="56">
        <v>6960</v>
      </c>
      <c r="G88" s="56" t="s">
        <v>104</v>
      </c>
      <c r="H88" s="56" t="s">
        <v>105</v>
      </c>
      <c r="I88" s="56">
        <v>1.1399999999999999</v>
      </c>
      <c r="J88" s="56">
        <v>57.5</v>
      </c>
      <c r="K88" s="56">
        <v>99.456699999999998</v>
      </c>
      <c r="L88" s="56">
        <v>31.321400000000001</v>
      </c>
      <c r="M88" s="56">
        <v>785.77200000000005</v>
      </c>
      <c r="N88" s="56">
        <v>0</v>
      </c>
      <c r="O88" s="56">
        <v>0</v>
      </c>
      <c r="P88" s="56">
        <v>0</v>
      </c>
      <c r="Q88" s="56">
        <v>0</v>
      </c>
      <c r="R88" s="56">
        <v>2033.7</v>
      </c>
      <c r="S88" s="56">
        <v>5397.98</v>
      </c>
      <c r="T88" s="56">
        <v>12062</v>
      </c>
      <c r="U88" s="56">
        <v>433.91399999999999</v>
      </c>
      <c r="V88" s="56">
        <v>20844.099999999999</v>
      </c>
      <c r="W88" s="56">
        <v>112.93</v>
      </c>
      <c r="X88" s="56">
        <v>0</v>
      </c>
      <c r="Y88" s="56">
        <v>0</v>
      </c>
      <c r="Z88" s="56">
        <v>0</v>
      </c>
      <c r="AA88" s="56">
        <v>712.00599999999997</v>
      </c>
      <c r="AB88" s="56">
        <v>0</v>
      </c>
      <c r="AC88" s="56">
        <v>287.95400000000001</v>
      </c>
      <c r="AD88" s="56">
        <v>0</v>
      </c>
      <c r="AE88" s="56">
        <v>0</v>
      </c>
      <c r="AF88" s="56">
        <v>1112.8900000000001</v>
      </c>
      <c r="AG88" s="56">
        <v>0</v>
      </c>
      <c r="AH88" s="56">
        <v>0</v>
      </c>
      <c r="AI88" s="56">
        <v>0</v>
      </c>
      <c r="AJ88" s="56">
        <v>0</v>
      </c>
      <c r="AK88" s="56">
        <v>0</v>
      </c>
      <c r="AL88" s="56">
        <v>0</v>
      </c>
      <c r="AM88" s="56">
        <v>0</v>
      </c>
      <c r="AN88" s="56">
        <v>0</v>
      </c>
      <c r="AO88" s="56">
        <v>0</v>
      </c>
      <c r="AP88" s="56">
        <v>0</v>
      </c>
      <c r="AQ88" s="56">
        <v>3.19</v>
      </c>
      <c r="AR88" s="56">
        <v>0.39</v>
      </c>
      <c r="AS88" s="56">
        <v>2.4700000000000002</v>
      </c>
      <c r="AT88" s="56">
        <v>0</v>
      </c>
      <c r="AU88" s="56">
        <v>16.940000000000001</v>
      </c>
      <c r="AV88" s="56">
        <v>0</v>
      </c>
      <c r="AW88" s="56">
        <v>0</v>
      </c>
      <c r="AX88" s="56">
        <v>6.51</v>
      </c>
      <c r="AY88" s="56">
        <v>24.06</v>
      </c>
      <c r="AZ88" s="56">
        <v>38.39</v>
      </c>
      <c r="BA88" s="56">
        <v>1.3</v>
      </c>
      <c r="BB88" s="56">
        <v>93.25</v>
      </c>
      <c r="BC88" s="56">
        <v>22.99</v>
      </c>
      <c r="BD88" s="56">
        <v>0</v>
      </c>
      <c r="BE88" s="56">
        <v>8.3099300000000001E-2</v>
      </c>
      <c r="BF88" s="56">
        <v>8.9726299999999995E-2</v>
      </c>
      <c r="BG88" s="56">
        <v>0</v>
      </c>
      <c r="BH88" s="56">
        <v>0</v>
      </c>
      <c r="BI88" s="56">
        <v>0</v>
      </c>
      <c r="BJ88" s="56">
        <v>0</v>
      </c>
      <c r="BK88" s="56">
        <v>0.30136400000000002</v>
      </c>
      <c r="BL88" s="56">
        <v>0.71156699999999995</v>
      </c>
      <c r="BM88" s="56">
        <v>1.54311</v>
      </c>
      <c r="BN88" s="56">
        <v>3.8198599999999999E-2</v>
      </c>
      <c r="BO88" s="56">
        <v>2.7670699999999999</v>
      </c>
      <c r="BP88" s="56">
        <v>0.17282600000000001</v>
      </c>
      <c r="BQ88" s="56">
        <v>92.135199999999998</v>
      </c>
      <c r="BR88" s="56">
        <v>143.65</v>
      </c>
      <c r="BS88" s="56">
        <v>785.77200000000005</v>
      </c>
      <c r="BT88" s="56">
        <v>0</v>
      </c>
      <c r="BU88" s="56">
        <v>0</v>
      </c>
      <c r="BV88" s="56">
        <v>2033.7</v>
      </c>
      <c r="BW88" s="56">
        <v>5443.11</v>
      </c>
      <c r="BX88" s="56">
        <v>12062</v>
      </c>
      <c r="BY88" s="56">
        <v>433.91399999999999</v>
      </c>
      <c r="BZ88" s="56">
        <v>20994.2</v>
      </c>
      <c r="CA88" s="56">
        <v>104.617</v>
      </c>
      <c r="CB88" s="56">
        <v>0</v>
      </c>
      <c r="CC88" s="56">
        <v>0</v>
      </c>
      <c r="CD88" s="56">
        <v>0</v>
      </c>
      <c r="CE88" s="56">
        <v>712.00599999999997</v>
      </c>
      <c r="CF88" s="56">
        <v>0</v>
      </c>
      <c r="CG88" s="56">
        <v>287.95400000000001</v>
      </c>
      <c r="CH88" s="56">
        <v>0</v>
      </c>
      <c r="CI88" s="56">
        <v>0</v>
      </c>
      <c r="CJ88" s="56">
        <v>1104.58</v>
      </c>
      <c r="CK88" s="56">
        <v>0</v>
      </c>
      <c r="CL88" s="56">
        <v>0</v>
      </c>
      <c r="CM88" s="56">
        <v>0</v>
      </c>
      <c r="CN88" s="56">
        <v>0</v>
      </c>
      <c r="CO88" s="56">
        <v>0</v>
      </c>
      <c r="CP88" s="56">
        <v>0</v>
      </c>
      <c r="CQ88" s="56">
        <v>0</v>
      </c>
      <c r="CR88" s="56">
        <v>0</v>
      </c>
      <c r="CS88" s="56">
        <v>0</v>
      </c>
      <c r="CT88" s="56">
        <v>0</v>
      </c>
      <c r="CU88" s="56">
        <v>3.04</v>
      </c>
      <c r="CV88" s="56">
        <v>1.68</v>
      </c>
      <c r="CW88" s="56">
        <v>2.4700000000000002</v>
      </c>
      <c r="CX88" s="56">
        <v>0</v>
      </c>
      <c r="CY88" s="56">
        <v>16.940000000000001</v>
      </c>
      <c r="CZ88" s="56">
        <v>6.51</v>
      </c>
      <c r="DA88" s="56">
        <v>24.23</v>
      </c>
      <c r="DB88" s="56">
        <v>38.39</v>
      </c>
      <c r="DC88" s="56">
        <v>1.3</v>
      </c>
      <c r="DD88" s="56">
        <v>94.56</v>
      </c>
      <c r="DE88" s="56">
        <v>24.13</v>
      </c>
      <c r="DF88" s="56">
        <v>0</v>
      </c>
      <c r="DG88" s="56">
        <v>0.35947299999999999</v>
      </c>
      <c r="DH88" s="56">
        <v>8.9726299999999995E-2</v>
      </c>
      <c r="DI88" s="56">
        <v>0</v>
      </c>
      <c r="DJ88" s="56">
        <v>0</v>
      </c>
      <c r="DK88" s="56">
        <v>0.30136400000000002</v>
      </c>
      <c r="DL88" s="56">
        <v>0.72218199999999999</v>
      </c>
      <c r="DM88" s="56">
        <v>1.54311</v>
      </c>
      <c r="DN88" s="56">
        <v>3.8198599999999999E-2</v>
      </c>
      <c r="DO88" s="56">
        <v>3.0540600000000002</v>
      </c>
      <c r="DP88" s="56">
        <v>0.44919900000000001</v>
      </c>
      <c r="DQ88" s="56" t="s">
        <v>925</v>
      </c>
      <c r="DR88" s="56" t="s">
        <v>875</v>
      </c>
      <c r="DS88" s="56" t="s">
        <v>22</v>
      </c>
      <c r="DT88" s="56">
        <v>0.28698899999999999</v>
      </c>
      <c r="DU88" s="56">
        <v>0.27637400000000001</v>
      </c>
      <c r="DV88" s="56">
        <v>1.3853599999999999</v>
      </c>
      <c r="DW88" s="56">
        <v>4.7244099999999998</v>
      </c>
      <c r="DX88" s="56"/>
      <c r="DY88" s="56"/>
      <c r="DZ88" s="56"/>
      <c r="EA88" s="56"/>
      <c r="EB88" s="56"/>
      <c r="EC88" s="56"/>
      <c r="ED88" s="56"/>
      <c r="EE88" s="56"/>
      <c r="EF88" s="56"/>
      <c r="EG88" s="56"/>
      <c r="EH88" s="56"/>
      <c r="EI88" s="56"/>
      <c r="EJ88" s="56"/>
      <c r="EK88" s="56"/>
      <c r="EL88" s="56"/>
      <c r="EM88" s="56"/>
      <c r="EN88" s="56">
        <v>99.456699999999998</v>
      </c>
      <c r="EO88" s="56">
        <v>31.321400000000001</v>
      </c>
      <c r="EP88" s="56">
        <v>785.77200000000005</v>
      </c>
      <c r="EQ88" s="56">
        <v>0</v>
      </c>
      <c r="ER88" s="56">
        <v>0</v>
      </c>
      <c r="ES88" s="56">
        <v>0</v>
      </c>
      <c r="ET88" s="56">
        <v>0</v>
      </c>
      <c r="EU88" s="56">
        <v>2033.7</v>
      </c>
      <c r="EV88" s="56">
        <v>5397.98</v>
      </c>
      <c r="EW88" s="56">
        <v>12062</v>
      </c>
      <c r="EX88" s="56">
        <v>433.91399999999999</v>
      </c>
      <c r="EY88" s="56">
        <v>20844.099999999999</v>
      </c>
      <c r="EZ88" s="56">
        <v>112.93</v>
      </c>
      <c r="FA88" s="56">
        <v>0</v>
      </c>
      <c r="FB88" s="56">
        <v>0</v>
      </c>
      <c r="FC88" s="56">
        <v>0</v>
      </c>
      <c r="FD88" s="56">
        <v>712.00599999999997</v>
      </c>
      <c r="FE88" s="56">
        <v>0</v>
      </c>
      <c r="FF88" s="56">
        <v>287.95400000000001</v>
      </c>
      <c r="FG88" s="56">
        <v>0</v>
      </c>
      <c r="FH88" s="56">
        <v>0</v>
      </c>
      <c r="FI88" s="56">
        <v>1112.8900000000001</v>
      </c>
      <c r="FJ88" s="56">
        <v>0</v>
      </c>
      <c r="FK88" s="56">
        <v>0</v>
      </c>
      <c r="FL88" s="56">
        <v>0</v>
      </c>
      <c r="FM88" s="56">
        <v>0</v>
      </c>
      <c r="FN88" s="56">
        <v>0</v>
      </c>
      <c r="FO88" s="56">
        <v>0</v>
      </c>
      <c r="FP88" s="56">
        <v>0</v>
      </c>
      <c r="FQ88" s="56">
        <v>0</v>
      </c>
      <c r="FR88" s="56">
        <v>0</v>
      </c>
      <c r="FS88" s="56">
        <v>0</v>
      </c>
      <c r="FT88" s="56">
        <v>3.19</v>
      </c>
      <c r="FU88" s="56">
        <v>0.39</v>
      </c>
      <c r="FV88" s="56">
        <v>2.4700000000000002</v>
      </c>
      <c r="FW88" s="56">
        <v>0</v>
      </c>
      <c r="FX88" s="56">
        <v>16.940000000000001</v>
      </c>
      <c r="FY88" s="56">
        <v>0</v>
      </c>
      <c r="FZ88" s="56">
        <v>0</v>
      </c>
      <c r="GA88" s="56">
        <v>6.51</v>
      </c>
      <c r="GB88" s="56">
        <v>24.06</v>
      </c>
      <c r="GC88" s="56">
        <v>38.39</v>
      </c>
      <c r="GD88" s="56">
        <v>1.3</v>
      </c>
      <c r="GE88" s="56">
        <v>93.25</v>
      </c>
      <c r="GF88" s="56">
        <v>0</v>
      </c>
      <c r="GG88" s="56">
        <v>8.3099300000000001E-2</v>
      </c>
      <c r="GH88" s="56">
        <v>8.9726299999999995E-2</v>
      </c>
      <c r="GI88" s="56">
        <v>0</v>
      </c>
      <c r="GJ88" s="56">
        <v>0</v>
      </c>
      <c r="GK88" s="56">
        <v>0</v>
      </c>
      <c r="GL88" s="56">
        <v>0</v>
      </c>
      <c r="GM88" s="56">
        <v>0.30136400000000002</v>
      </c>
      <c r="GN88" s="56">
        <v>0.71156699999999995</v>
      </c>
      <c r="GO88" s="56">
        <v>1.54311</v>
      </c>
      <c r="GP88" s="56">
        <v>3.8198599999999999E-2</v>
      </c>
      <c r="GQ88" s="56">
        <v>2.7670699999999999</v>
      </c>
      <c r="GR88" s="56">
        <v>778.14800000000002</v>
      </c>
      <c r="GS88" s="56">
        <v>7.0110299999999999</v>
      </c>
      <c r="GT88" s="56">
        <v>785.77200000000005</v>
      </c>
      <c r="GU88" s="56">
        <v>0</v>
      </c>
      <c r="GV88" s="56">
        <v>0</v>
      </c>
      <c r="GW88" s="56">
        <v>5894.96</v>
      </c>
      <c r="GX88" s="56">
        <v>6547.68</v>
      </c>
      <c r="GY88" s="56">
        <v>10697.7</v>
      </c>
      <c r="GZ88" s="56">
        <v>540.49900000000002</v>
      </c>
      <c r="HA88" s="56">
        <v>25251.8</v>
      </c>
      <c r="HB88" s="56">
        <v>647.64499999999998</v>
      </c>
      <c r="HC88" s="56">
        <v>0</v>
      </c>
      <c r="HD88" s="56">
        <v>0</v>
      </c>
      <c r="HE88" s="56">
        <v>0</v>
      </c>
      <c r="HF88" s="56">
        <v>1157.68</v>
      </c>
      <c r="HG88" s="56">
        <v>0</v>
      </c>
      <c r="HH88" s="56">
        <v>291.12400000000002</v>
      </c>
      <c r="HI88" s="56">
        <v>0</v>
      </c>
      <c r="HJ88" s="56">
        <v>0</v>
      </c>
      <c r="HK88" s="56">
        <v>2096.44</v>
      </c>
      <c r="HL88" s="56">
        <v>0</v>
      </c>
      <c r="HM88" s="56">
        <v>0</v>
      </c>
      <c r="HN88" s="56">
        <v>0</v>
      </c>
      <c r="HO88" s="56">
        <v>0</v>
      </c>
      <c r="HP88" s="56">
        <v>0</v>
      </c>
      <c r="HQ88" s="56">
        <v>0</v>
      </c>
      <c r="HR88" s="56">
        <v>0</v>
      </c>
      <c r="HS88" s="56">
        <v>0</v>
      </c>
      <c r="HT88" s="56">
        <v>0</v>
      </c>
      <c r="HU88" s="56">
        <v>0</v>
      </c>
      <c r="HV88" s="56">
        <v>19.07</v>
      </c>
      <c r="HW88" s="56">
        <v>0.05</v>
      </c>
      <c r="HX88" s="56">
        <v>2.4700000000000002</v>
      </c>
      <c r="HY88" s="56">
        <v>0</v>
      </c>
      <c r="HZ88" s="56">
        <v>27.55</v>
      </c>
      <c r="IA88" s="56">
        <v>19.03</v>
      </c>
      <c r="IB88" s="56">
        <v>27.56</v>
      </c>
      <c r="IC88" s="56">
        <v>34.090000000000003</v>
      </c>
      <c r="ID88" s="56">
        <v>1.52</v>
      </c>
      <c r="IE88" s="56">
        <v>131.34</v>
      </c>
      <c r="IF88" s="56">
        <v>0</v>
      </c>
      <c r="IG88" s="56">
        <v>3.3119099999999999E-3</v>
      </c>
      <c r="IH88" s="56">
        <v>8.9726299999999995E-2</v>
      </c>
      <c r="II88" s="56">
        <v>0</v>
      </c>
      <c r="IJ88" s="56">
        <v>0</v>
      </c>
      <c r="IK88" s="56">
        <v>0.92718</v>
      </c>
      <c r="IL88" s="56">
        <v>0.77117400000000003</v>
      </c>
      <c r="IM88" s="56">
        <v>1.42503</v>
      </c>
      <c r="IN88" s="56">
        <v>7.5326799999999999E-3</v>
      </c>
      <c r="IO88" s="56">
        <v>3.2239599999999999</v>
      </c>
      <c r="IP88" s="56">
        <v>57.5</v>
      </c>
      <c r="IQ88" s="56">
        <v>0</v>
      </c>
      <c r="IR88" s="56">
        <v>58.3</v>
      </c>
      <c r="IS88" s="56">
        <v>0</v>
      </c>
      <c r="IT88" s="56">
        <v>0</v>
      </c>
      <c r="IU88" s="56">
        <v>3.13</v>
      </c>
      <c r="IV88" s="56">
        <v>19.86</v>
      </c>
      <c r="IW88" s="56">
        <v>4.4000000000000004</v>
      </c>
      <c r="IX88" s="56">
        <v>19.73</v>
      </c>
      <c r="IY88" s="56">
        <v>3.13</v>
      </c>
      <c r="IZ88" s="56">
        <v>19.86</v>
      </c>
      <c r="JA88" s="56">
        <v>4.59</v>
      </c>
      <c r="JB88" s="56">
        <v>44.55</v>
      </c>
      <c r="JC88" s="56">
        <v>1</v>
      </c>
      <c r="JD88" s="56"/>
      <c r="JE88" s="56"/>
      <c r="JF88" s="56"/>
      <c r="JG88" s="56"/>
      <c r="JH88" s="56"/>
      <c r="JI88" s="56"/>
      <c r="JJ88" s="56"/>
      <c r="JK88" s="56"/>
      <c r="JL88" s="56"/>
      <c r="JM88" s="56"/>
      <c r="JN88" s="56"/>
      <c r="JO88" s="56"/>
    </row>
    <row r="89" spans="1:275" x14ac:dyDescent="0.25">
      <c r="A89" s="58">
        <v>43069.352789351855</v>
      </c>
      <c r="B89" s="56" t="s">
        <v>417</v>
      </c>
      <c r="C89" s="56" t="s">
        <v>658</v>
      </c>
      <c r="D89" s="56">
        <v>6</v>
      </c>
      <c r="E89" s="56">
        <v>8</v>
      </c>
      <c r="F89" s="56">
        <v>6960</v>
      </c>
      <c r="G89" s="56" t="s">
        <v>104</v>
      </c>
      <c r="H89" s="56" t="s">
        <v>105</v>
      </c>
      <c r="I89" s="56">
        <v>1.97</v>
      </c>
      <c r="J89" s="56">
        <v>60.7</v>
      </c>
      <c r="K89" s="56">
        <v>44.133699999999997</v>
      </c>
      <c r="L89" s="56">
        <v>467.52</v>
      </c>
      <c r="M89" s="56">
        <v>785.77200000000005</v>
      </c>
      <c r="N89" s="56">
        <v>0</v>
      </c>
      <c r="O89" s="56">
        <v>0</v>
      </c>
      <c r="P89" s="56">
        <v>0</v>
      </c>
      <c r="Q89" s="56">
        <v>0</v>
      </c>
      <c r="R89" s="56">
        <v>2033.7</v>
      </c>
      <c r="S89" s="56">
        <v>5506.7</v>
      </c>
      <c r="T89" s="56">
        <v>12062</v>
      </c>
      <c r="U89" s="56">
        <v>433.91399999999999</v>
      </c>
      <c r="V89" s="56">
        <v>21333.7</v>
      </c>
      <c r="W89" s="56">
        <v>50.108699999999999</v>
      </c>
      <c r="X89" s="56">
        <v>0</v>
      </c>
      <c r="Y89" s="56">
        <v>0</v>
      </c>
      <c r="Z89" s="56">
        <v>0</v>
      </c>
      <c r="AA89" s="56">
        <v>632.83500000000004</v>
      </c>
      <c r="AB89" s="56">
        <v>0</v>
      </c>
      <c r="AC89" s="56">
        <v>287.95400000000001</v>
      </c>
      <c r="AD89" s="56">
        <v>0</v>
      </c>
      <c r="AE89" s="56">
        <v>0</v>
      </c>
      <c r="AF89" s="56">
        <v>970.89800000000002</v>
      </c>
      <c r="AG89" s="56">
        <v>0</v>
      </c>
      <c r="AH89" s="56">
        <v>0</v>
      </c>
      <c r="AI89" s="56">
        <v>0</v>
      </c>
      <c r="AJ89" s="56">
        <v>0</v>
      </c>
      <c r="AK89" s="56">
        <v>0</v>
      </c>
      <c r="AL89" s="56">
        <v>0</v>
      </c>
      <c r="AM89" s="56">
        <v>0</v>
      </c>
      <c r="AN89" s="56">
        <v>0</v>
      </c>
      <c r="AO89" s="56">
        <v>0</v>
      </c>
      <c r="AP89" s="56">
        <v>0</v>
      </c>
      <c r="AQ89" s="56">
        <v>1.48</v>
      </c>
      <c r="AR89" s="56">
        <v>5.12</v>
      </c>
      <c r="AS89" s="56">
        <v>2.39</v>
      </c>
      <c r="AT89" s="56">
        <v>0</v>
      </c>
      <c r="AU89" s="56">
        <v>15.19</v>
      </c>
      <c r="AV89" s="56">
        <v>0</v>
      </c>
      <c r="AW89" s="56">
        <v>0</v>
      </c>
      <c r="AX89" s="56">
        <v>6.39</v>
      </c>
      <c r="AY89" s="56">
        <v>23.93</v>
      </c>
      <c r="AZ89" s="56">
        <v>37.35</v>
      </c>
      <c r="BA89" s="56">
        <v>1.26</v>
      </c>
      <c r="BB89" s="56">
        <v>93.11</v>
      </c>
      <c r="BC89" s="56">
        <v>24.18</v>
      </c>
      <c r="BD89" s="56">
        <v>0</v>
      </c>
      <c r="BE89" s="56">
        <v>1.14486</v>
      </c>
      <c r="BF89" s="56">
        <v>8.9726299999999995E-2</v>
      </c>
      <c r="BG89" s="56">
        <v>0</v>
      </c>
      <c r="BH89" s="56">
        <v>0</v>
      </c>
      <c r="BI89" s="56">
        <v>0</v>
      </c>
      <c r="BJ89" s="56">
        <v>0</v>
      </c>
      <c r="BK89" s="56">
        <v>0.30136400000000002</v>
      </c>
      <c r="BL89" s="56">
        <v>0.73466900000000002</v>
      </c>
      <c r="BM89" s="56">
        <v>1.54311</v>
      </c>
      <c r="BN89" s="56">
        <v>3.8198599999999999E-2</v>
      </c>
      <c r="BO89" s="56">
        <v>3.8519299999999999</v>
      </c>
      <c r="BP89" s="56">
        <v>1.2345900000000001</v>
      </c>
      <c r="BQ89" s="56">
        <v>42.774799999999999</v>
      </c>
      <c r="BR89" s="56">
        <v>711.245</v>
      </c>
      <c r="BS89" s="56">
        <v>785.77200000000005</v>
      </c>
      <c r="BT89" s="56">
        <v>0</v>
      </c>
      <c r="BU89" s="56">
        <v>0</v>
      </c>
      <c r="BV89" s="56">
        <v>2033.7</v>
      </c>
      <c r="BW89" s="56">
        <v>5526.83</v>
      </c>
      <c r="BX89" s="56">
        <v>12062</v>
      </c>
      <c r="BY89" s="56">
        <v>433.91399999999999</v>
      </c>
      <c r="BZ89" s="56">
        <v>21596.2</v>
      </c>
      <c r="CA89" s="56">
        <v>48.565800000000003</v>
      </c>
      <c r="CB89" s="56">
        <v>0</v>
      </c>
      <c r="CC89" s="56">
        <v>0</v>
      </c>
      <c r="CD89" s="56">
        <v>0</v>
      </c>
      <c r="CE89" s="56">
        <v>632.83500000000004</v>
      </c>
      <c r="CF89" s="56">
        <v>0</v>
      </c>
      <c r="CG89" s="56">
        <v>287.95400000000001</v>
      </c>
      <c r="CH89" s="56">
        <v>0</v>
      </c>
      <c r="CI89" s="56">
        <v>0</v>
      </c>
      <c r="CJ89" s="56">
        <v>969.35500000000002</v>
      </c>
      <c r="CK89" s="56">
        <v>0</v>
      </c>
      <c r="CL89" s="56">
        <v>0</v>
      </c>
      <c r="CM89" s="56">
        <v>0</v>
      </c>
      <c r="CN89" s="56">
        <v>0</v>
      </c>
      <c r="CO89" s="56">
        <v>0</v>
      </c>
      <c r="CP89" s="56">
        <v>0</v>
      </c>
      <c r="CQ89" s="56">
        <v>0</v>
      </c>
      <c r="CR89" s="56">
        <v>0</v>
      </c>
      <c r="CS89" s="56">
        <v>0</v>
      </c>
      <c r="CT89" s="56">
        <v>0</v>
      </c>
      <c r="CU89" s="56">
        <v>1.44</v>
      </c>
      <c r="CV89" s="56">
        <v>7.13</v>
      </c>
      <c r="CW89" s="56">
        <v>2.39</v>
      </c>
      <c r="CX89" s="56">
        <v>0</v>
      </c>
      <c r="CY89" s="56">
        <v>15.19</v>
      </c>
      <c r="CZ89" s="56">
        <v>6.39</v>
      </c>
      <c r="DA89" s="56">
        <v>24</v>
      </c>
      <c r="DB89" s="56">
        <v>37.35</v>
      </c>
      <c r="DC89" s="56">
        <v>1.26</v>
      </c>
      <c r="DD89" s="56">
        <v>95.15</v>
      </c>
      <c r="DE89" s="56">
        <v>26.15</v>
      </c>
      <c r="DF89" s="56">
        <v>0</v>
      </c>
      <c r="DG89" s="56">
        <v>1.55769</v>
      </c>
      <c r="DH89" s="56">
        <v>8.9726299999999995E-2</v>
      </c>
      <c r="DI89" s="56">
        <v>0</v>
      </c>
      <c r="DJ89" s="56">
        <v>0</v>
      </c>
      <c r="DK89" s="56">
        <v>0.30136400000000002</v>
      </c>
      <c r="DL89" s="56">
        <v>0.73853999999999997</v>
      </c>
      <c r="DM89" s="56">
        <v>1.54311</v>
      </c>
      <c r="DN89" s="56">
        <v>3.8198599999999999E-2</v>
      </c>
      <c r="DO89" s="56">
        <v>4.2686299999999999</v>
      </c>
      <c r="DP89" s="56">
        <v>1.6474200000000001</v>
      </c>
      <c r="DQ89" s="56" t="s">
        <v>925</v>
      </c>
      <c r="DR89" s="56" t="s">
        <v>875</v>
      </c>
      <c r="DS89" s="56" t="s">
        <v>22</v>
      </c>
      <c r="DT89" s="56">
        <v>0.41669899999999999</v>
      </c>
      <c r="DU89" s="56">
        <v>0.412827</v>
      </c>
      <c r="DV89" s="56">
        <v>2.14398</v>
      </c>
      <c r="DW89" s="56">
        <v>7.5334599999999998</v>
      </c>
      <c r="DX89" s="56"/>
      <c r="DY89" s="56"/>
      <c r="DZ89" s="56"/>
      <c r="EA89" s="56"/>
      <c r="EB89" s="56"/>
      <c r="EC89" s="56"/>
      <c r="ED89" s="56"/>
      <c r="EE89" s="56"/>
      <c r="EF89" s="56"/>
      <c r="EG89" s="56"/>
      <c r="EH89" s="56"/>
      <c r="EI89" s="56"/>
      <c r="EJ89" s="56"/>
      <c r="EK89" s="56"/>
      <c r="EL89" s="56"/>
      <c r="EM89" s="56"/>
      <c r="EN89" s="56">
        <v>44.133699999999997</v>
      </c>
      <c r="EO89" s="56">
        <v>467.52</v>
      </c>
      <c r="EP89" s="56">
        <v>785.77200000000005</v>
      </c>
      <c r="EQ89" s="56">
        <v>0</v>
      </c>
      <c r="ER89" s="56">
        <v>0</v>
      </c>
      <c r="ES89" s="56">
        <v>0</v>
      </c>
      <c r="ET89" s="56">
        <v>0</v>
      </c>
      <c r="EU89" s="56">
        <v>2033.7</v>
      </c>
      <c r="EV89" s="56">
        <v>5506.7</v>
      </c>
      <c r="EW89" s="56">
        <v>12062</v>
      </c>
      <c r="EX89" s="56">
        <v>433.91399999999999</v>
      </c>
      <c r="EY89" s="56">
        <v>21333.7</v>
      </c>
      <c r="EZ89" s="56">
        <v>50.108699999999999</v>
      </c>
      <c r="FA89" s="56">
        <v>0</v>
      </c>
      <c r="FB89" s="56">
        <v>0</v>
      </c>
      <c r="FC89" s="56">
        <v>0</v>
      </c>
      <c r="FD89" s="56">
        <v>632.83500000000004</v>
      </c>
      <c r="FE89" s="56">
        <v>0</v>
      </c>
      <c r="FF89" s="56">
        <v>287.95400000000001</v>
      </c>
      <c r="FG89" s="56">
        <v>0</v>
      </c>
      <c r="FH89" s="56">
        <v>0</v>
      </c>
      <c r="FI89" s="56">
        <v>970.89800000000002</v>
      </c>
      <c r="FJ89" s="56">
        <v>0</v>
      </c>
      <c r="FK89" s="56">
        <v>0</v>
      </c>
      <c r="FL89" s="56">
        <v>0</v>
      </c>
      <c r="FM89" s="56">
        <v>0</v>
      </c>
      <c r="FN89" s="56">
        <v>0</v>
      </c>
      <c r="FO89" s="56">
        <v>0</v>
      </c>
      <c r="FP89" s="56">
        <v>0</v>
      </c>
      <c r="FQ89" s="56">
        <v>0</v>
      </c>
      <c r="FR89" s="56">
        <v>0</v>
      </c>
      <c r="FS89" s="56">
        <v>0</v>
      </c>
      <c r="FT89" s="56">
        <v>1.48</v>
      </c>
      <c r="FU89" s="56">
        <v>5.12</v>
      </c>
      <c r="FV89" s="56">
        <v>2.39</v>
      </c>
      <c r="FW89" s="56">
        <v>0</v>
      </c>
      <c r="FX89" s="56">
        <v>15.19</v>
      </c>
      <c r="FY89" s="56">
        <v>0</v>
      </c>
      <c r="FZ89" s="56">
        <v>0</v>
      </c>
      <c r="GA89" s="56">
        <v>6.39</v>
      </c>
      <c r="GB89" s="56">
        <v>23.93</v>
      </c>
      <c r="GC89" s="56">
        <v>37.35</v>
      </c>
      <c r="GD89" s="56">
        <v>1.26</v>
      </c>
      <c r="GE89" s="56">
        <v>93.11</v>
      </c>
      <c r="GF89" s="56">
        <v>0</v>
      </c>
      <c r="GG89" s="56">
        <v>1.14486</v>
      </c>
      <c r="GH89" s="56">
        <v>8.9726299999999995E-2</v>
      </c>
      <c r="GI89" s="56">
        <v>0</v>
      </c>
      <c r="GJ89" s="56">
        <v>0</v>
      </c>
      <c r="GK89" s="56">
        <v>0</v>
      </c>
      <c r="GL89" s="56">
        <v>0</v>
      </c>
      <c r="GM89" s="56">
        <v>0.30136400000000002</v>
      </c>
      <c r="GN89" s="56">
        <v>0.73466900000000002</v>
      </c>
      <c r="GO89" s="56">
        <v>1.54311</v>
      </c>
      <c r="GP89" s="56">
        <v>3.8198599999999999E-2</v>
      </c>
      <c r="GQ89" s="56">
        <v>3.8519299999999999</v>
      </c>
      <c r="GR89" s="56">
        <v>248.93899999999999</v>
      </c>
      <c r="GS89" s="56">
        <v>1264.45</v>
      </c>
      <c r="GT89" s="56">
        <v>785.77200000000005</v>
      </c>
      <c r="GU89" s="56">
        <v>0</v>
      </c>
      <c r="GV89" s="56">
        <v>0</v>
      </c>
      <c r="GW89" s="56">
        <v>5894.96</v>
      </c>
      <c r="GX89" s="56">
        <v>6547.68</v>
      </c>
      <c r="GY89" s="56">
        <v>10697.7</v>
      </c>
      <c r="GZ89" s="56">
        <v>540.49900000000002</v>
      </c>
      <c r="HA89" s="56">
        <v>25980</v>
      </c>
      <c r="HB89" s="56">
        <v>207.17400000000001</v>
      </c>
      <c r="HC89" s="56">
        <v>0</v>
      </c>
      <c r="HD89" s="56">
        <v>0</v>
      </c>
      <c r="HE89" s="56">
        <v>0</v>
      </c>
      <c r="HF89" s="56">
        <v>1078.18</v>
      </c>
      <c r="HG89" s="56">
        <v>0</v>
      </c>
      <c r="HH89" s="56">
        <v>291.12400000000002</v>
      </c>
      <c r="HI89" s="56">
        <v>0</v>
      </c>
      <c r="HJ89" s="56">
        <v>0</v>
      </c>
      <c r="HK89" s="56">
        <v>1576.48</v>
      </c>
      <c r="HL89" s="56">
        <v>0</v>
      </c>
      <c r="HM89" s="56">
        <v>0</v>
      </c>
      <c r="HN89" s="56">
        <v>0</v>
      </c>
      <c r="HO89" s="56">
        <v>0</v>
      </c>
      <c r="HP89" s="56">
        <v>0</v>
      </c>
      <c r="HQ89" s="56">
        <v>0</v>
      </c>
      <c r="HR89" s="56">
        <v>0</v>
      </c>
      <c r="HS89" s="56">
        <v>0</v>
      </c>
      <c r="HT89" s="56">
        <v>0</v>
      </c>
      <c r="HU89" s="56">
        <v>0</v>
      </c>
      <c r="HV89" s="56">
        <v>6.28</v>
      </c>
      <c r="HW89" s="56">
        <v>13.98</v>
      </c>
      <c r="HX89" s="56">
        <v>2.39</v>
      </c>
      <c r="HY89" s="56">
        <v>0</v>
      </c>
      <c r="HZ89" s="56">
        <v>25.87</v>
      </c>
      <c r="IA89" s="56">
        <v>18.68</v>
      </c>
      <c r="IB89" s="56">
        <v>26.93</v>
      </c>
      <c r="IC89" s="56">
        <v>33.130000000000003</v>
      </c>
      <c r="ID89" s="56">
        <v>1.5</v>
      </c>
      <c r="IE89" s="56">
        <v>128.76</v>
      </c>
      <c r="IF89" s="56">
        <v>0</v>
      </c>
      <c r="IG89" s="56">
        <v>2.3809999999999998</v>
      </c>
      <c r="IH89" s="56">
        <v>8.9726299999999995E-2</v>
      </c>
      <c r="II89" s="56">
        <v>0</v>
      </c>
      <c r="IJ89" s="56">
        <v>0</v>
      </c>
      <c r="IK89" s="56">
        <v>0.92718</v>
      </c>
      <c r="IL89" s="56">
        <v>0.77117400000000003</v>
      </c>
      <c r="IM89" s="56">
        <v>1.42503</v>
      </c>
      <c r="IN89" s="56">
        <v>7.5326799999999999E-3</v>
      </c>
      <c r="IO89" s="56">
        <v>5.6016399999999997</v>
      </c>
      <c r="IP89" s="56">
        <v>60.7</v>
      </c>
      <c r="IQ89" s="56">
        <v>0</v>
      </c>
      <c r="IR89" s="56">
        <v>62</v>
      </c>
      <c r="IS89" s="56">
        <v>0</v>
      </c>
      <c r="IT89" s="56">
        <v>0</v>
      </c>
      <c r="IU89" s="56">
        <v>7.63</v>
      </c>
      <c r="IV89" s="56">
        <v>16.55</v>
      </c>
      <c r="IW89" s="56">
        <v>9.6300000000000008</v>
      </c>
      <c r="IX89" s="56">
        <v>16.52</v>
      </c>
      <c r="IY89" s="56">
        <v>7.63</v>
      </c>
      <c r="IZ89" s="56">
        <v>16.55</v>
      </c>
      <c r="JA89" s="56">
        <v>17</v>
      </c>
      <c r="JB89" s="56">
        <v>31.52</v>
      </c>
      <c r="JC89" s="56">
        <v>1</v>
      </c>
      <c r="JD89" s="56"/>
      <c r="JE89" s="56"/>
      <c r="JF89" s="56"/>
      <c r="JG89" s="56"/>
      <c r="JH89" s="56"/>
      <c r="JI89" s="56"/>
      <c r="JJ89" s="56"/>
      <c r="JK89" s="56"/>
      <c r="JL89" s="56"/>
      <c r="JM89" s="56"/>
      <c r="JN89" s="56"/>
      <c r="JO89" s="56"/>
    </row>
    <row r="90" spans="1:275" x14ac:dyDescent="0.25">
      <c r="A90" s="58">
        <v>43069.352824074071</v>
      </c>
      <c r="B90" s="56" t="s">
        <v>418</v>
      </c>
      <c r="C90" s="56" t="s">
        <v>659</v>
      </c>
      <c r="D90" s="56">
        <v>7</v>
      </c>
      <c r="E90" s="56">
        <v>8</v>
      </c>
      <c r="F90" s="56">
        <v>6960</v>
      </c>
      <c r="G90" s="56" t="s">
        <v>104</v>
      </c>
      <c r="H90" s="56" t="s">
        <v>105</v>
      </c>
      <c r="I90" s="56">
        <v>2.35</v>
      </c>
      <c r="J90" s="56">
        <v>60.7</v>
      </c>
      <c r="K90" s="56">
        <v>3.97221</v>
      </c>
      <c r="L90" s="56">
        <v>246.458</v>
      </c>
      <c r="M90" s="56">
        <v>785.77200000000005</v>
      </c>
      <c r="N90" s="56">
        <v>0</v>
      </c>
      <c r="O90" s="56">
        <v>0</v>
      </c>
      <c r="P90" s="56">
        <v>0</v>
      </c>
      <c r="Q90" s="56">
        <v>0</v>
      </c>
      <c r="R90" s="56">
        <v>2033.7</v>
      </c>
      <c r="S90" s="56">
        <v>5512.96</v>
      </c>
      <c r="T90" s="56">
        <v>12062</v>
      </c>
      <c r="U90" s="56">
        <v>433.91399999999999</v>
      </c>
      <c r="V90" s="56">
        <v>21078.7</v>
      </c>
      <c r="W90" s="56">
        <v>4.50983</v>
      </c>
      <c r="X90" s="56">
        <v>0</v>
      </c>
      <c r="Y90" s="56">
        <v>0</v>
      </c>
      <c r="Z90" s="56">
        <v>0</v>
      </c>
      <c r="AA90" s="56">
        <v>622.87900000000002</v>
      </c>
      <c r="AB90" s="56">
        <v>0</v>
      </c>
      <c r="AC90" s="56">
        <v>287.95400000000001</v>
      </c>
      <c r="AD90" s="56">
        <v>0</v>
      </c>
      <c r="AE90" s="56">
        <v>0</v>
      </c>
      <c r="AF90" s="56">
        <v>915.34299999999996</v>
      </c>
      <c r="AG90" s="56">
        <v>0</v>
      </c>
      <c r="AH90" s="56">
        <v>0</v>
      </c>
      <c r="AI90" s="56">
        <v>0</v>
      </c>
      <c r="AJ90" s="56">
        <v>0</v>
      </c>
      <c r="AK90" s="56">
        <v>0</v>
      </c>
      <c r="AL90" s="56">
        <v>0</v>
      </c>
      <c r="AM90" s="56">
        <v>0</v>
      </c>
      <c r="AN90" s="56">
        <v>0</v>
      </c>
      <c r="AO90" s="56">
        <v>0</v>
      </c>
      <c r="AP90" s="56">
        <v>0</v>
      </c>
      <c r="AQ90" s="56">
        <v>0.12</v>
      </c>
      <c r="AR90" s="56">
        <v>3.75</v>
      </c>
      <c r="AS90" s="56">
        <v>2.48</v>
      </c>
      <c r="AT90" s="56">
        <v>0</v>
      </c>
      <c r="AU90" s="56">
        <v>14.67</v>
      </c>
      <c r="AV90" s="56">
        <v>0</v>
      </c>
      <c r="AW90" s="56">
        <v>0</v>
      </c>
      <c r="AX90" s="56">
        <v>6.72</v>
      </c>
      <c r="AY90" s="56">
        <v>24.61</v>
      </c>
      <c r="AZ90" s="56">
        <v>38.92</v>
      </c>
      <c r="BA90" s="56">
        <v>1.33</v>
      </c>
      <c r="BB90" s="56">
        <v>92.6</v>
      </c>
      <c r="BC90" s="56">
        <v>21.02</v>
      </c>
      <c r="BD90" s="56">
        <v>0</v>
      </c>
      <c r="BE90" s="56">
        <v>0.84253699999999998</v>
      </c>
      <c r="BF90" s="56">
        <v>8.9726299999999995E-2</v>
      </c>
      <c r="BG90" s="56">
        <v>0</v>
      </c>
      <c r="BH90" s="56">
        <v>0</v>
      </c>
      <c r="BI90" s="56">
        <v>0</v>
      </c>
      <c r="BJ90" s="56">
        <v>0</v>
      </c>
      <c r="BK90" s="56">
        <v>0.30136400000000002</v>
      </c>
      <c r="BL90" s="56">
        <v>0.73284300000000002</v>
      </c>
      <c r="BM90" s="56">
        <v>1.54311</v>
      </c>
      <c r="BN90" s="56">
        <v>3.8198599999999999E-2</v>
      </c>
      <c r="BO90" s="56">
        <v>3.5477799999999999</v>
      </c>
      <c r="BP90" s="56">
        <v>0.93226299999999995</v>
      </c>
      <c r="BQ90" s="56">
        <v>2.44625</v>
      </c>
      <c r="BR90" s="56">
        <v>414.43400000000003</v>
      </c>
      <c r="BS90" s="56">
        <v>785.77200000000005</v>
      </c>
      <c r="BT90" s="56">
        <v>0</v>
      </c>
      <c r="BU90" s="56">
        <v>0</v>
      </c>
      <c r="BV90" s="56">
        <v>2033.7</v>
      </c>
      <c r="BW90" s="56">
        <v>5538.57</v>
      </c>
      <c r="BX90" s="56">
        <v>12062</v>
      </c>
      <c r="BY90" s="56">
        <v>433.91399999999999</v>
      </c>
      <c r="BZ90" s="56">
        <v>21270.799999999999</v>
      </c>
      <c r="CA90" s="56">
        <v>2.7773400000000001</v>
      </c>
      <c r="CB90" s="56">
        <v>0</v>
      </c>
      <c r="CC90" s="56">
        <v>0</v>
      </c>
      <c r="CD90" s="56">
        <v>0</v>
      </c>
      <c r="CE90" s="56">
        <v>622.87900000000002</v>
      </c>
      <c r="CF90" s="56">
        <v>0</v>
      </c>
      <c r="CG90" s="56">
        <v>287.95400000000001</v>
      </c>
      <c r="CH90" s="56">
        <v>0</v>
      </c>
      <c r="CI90" s="56">
        <v>0</v>
      </c>
      <c r="CJ90" s="56">
        <v>913.61</v>
      </c>
      <c r="CK90" s="56">
        <v>0</v>
      </c>
      <c r="CL90" s="56">
        <v>0</v>
      </c>
      <c r="CM90" s="56">
        <v>0</v>
      </c>
      <c r="CN90" s="56">
        <v>0</v>
      </c>
      <c r="CO90" s="56">
        <v>0</v>
      </c>
      <c r="CP90" s="56">
        <v>0</v>
      </c>
      <c r="CQ90" s="56">
        <v>0</v>
      </c>
      <c r="CR90" s="56">
        <v>0</v>
      </c>
      <c r="CS90" s="56">
        <v>0</v>
      </c>
      <c r="CT90" s="56">
        <v>0</v>
      </c>
      <c r="CU90" s="56">
        <v>0.08</v>
      </c>
      <c r="CV90" s="56">
        <v>6.14</v>
      </c>
      <c r="CW90" s="56">
        <v>2.48</v>
      </c>
      <c r="CX90" s="56">
        <v>0</v>
      </c>
      <c r="CY90" s="56">
        <v>14.67</v>
      </c>
      <c r="CZ90" s="56">
        <v>6.72</v>
      </c>
      <c r="DA90" s="56">
        <v>24.7</v>
      </c>
      <c r="DB90" s="56">
        <v>38.92</v>
      </c>
      <c r="DC90" s="56">
        <v>1.33</v>
      </c>
      <c r="DD90" s="56">
        <v>95.04</v>
      </c>
      <c r="DE90" s="56">
        <v>23.37</v>
      </c>
      <c r="DF90" s="56">
        <v>0</v>
      </c>
      <c r="DG90" s="56">
        <v>1.3717299999999999</v>
      </c>
      <c r="DH90" s="56">
        <v>8.9726299999999995E-2</v>
      </c>
      <c r="DI90" s="56">
        <v>0</v>
      </c>
      <c r="DJ90" s="56">
        <v>0</v>
      </c>
      <c r="DK90" s="56">
        <v>0.30136400000000002</v>
      </c>
      <c r="DL90" s="56">
        <v>0.73723000000000005</v>
      </c>
      <c r="DM90" s="56">
        <v>1.54311</v>
      </c>
      <c r="DN90" s="56">
        <v>3.8198599999999999E-2</v>
      </c>
      <c r="DO90" s="56">
        <v>4.0813600000000001</v>
      </c>
      <c r="DP90" s="56">
        <v>1.46146</v>
      </c>
      <c r="DQ90" s="56" t="s">
        <v>925</v>
      </c>
      <c r="DR90" s="56" t="s">
        <v>875</v>
      </c>
      <c r="DS90" s="56" t="s">
        <v>22</v>
      </c>
      <c r="DT90" s="56">
        <v>0.533582</v>
      </c>
      <c r="DU90" s="56">
        <v>0.52919499999999997</v>
      </c>
      <c r="DV90" s="56">
        <v>2.5673400000000002</v>
      </c>
      <c r="DW90" s="56">
        <v>10.0556</v>
      </c>
      <c r="DX90" s="56"/>
      <c r="DY90" s="56"/>
      <c r="DZ90" s="56"/>
      <c r="EA90" s="56"/>
      <c r="EB90" s="56"/>
      <c r="EC90" s="56"/>
      <c r="ED90" s="56"/>
      <c r="EE90" s="56"/>
      <c r="EF90" s="56"/>
      <c r="EG90" s="56"/>
      <c r="EH90" s="56"/>
      <c r="EI90" s="56"/>
      <c r="EJ90" s="56"/>
      <c r="EK90" s="56"/>
      <c r="EL90" s="56"/>
      <c r="EM90" s="56"/>
      <c r="EN90" s="56">
        <v>3.97221</v>
      </c>
      <c r="EO90" s="56">
        <v>246.458</v>
      </c>
      <c r="EP90" s="56">
        <v>785.77200000000005</v>
      </c>
      <c r="EQ90" s="56">
        <v>0</v>
      </c>
      <c r="ER90" s="56">
        <v>0</v>
      </c>
      <c r="ES90" s="56">
        <v>0</v>
      </c>
      <c r="ET90" s="56">
        <v>0</v>
      </c>
      <c r="EU90" s="56">
        <v>2033.7</v>
      </c>
      <c r="EV90" s="56">
        <v>5512.96</v>
      </c>
      <c r="EW90" s="56">
        <v>12062</v>
      </c>
      <c r="EX90" s="56">
        <v>433.91399999999999</v>
      </c>
      <c r="EY90" s="56">
        <v>21078.7</v>
      </c>
      <c r="EZ90" s="56">
        <v>4.50983</v>
      </c>
      <c r="FA90" s="56">
        <v>0</v>
      </c>
      <c r="FB90" s="56">
        <v>0</v>
      </c>
      <c r="FC90" s="56">
        <v>0</v>
      </c>
      <c r="FD90" s="56">
        <v>622.87900000000002</v>
      </c>
      <c r="FE90" s="56">
        <v>0</v>
      </c>
      <c r="FF90" s="56">
        <v>287.95400000000001</v>
      </c>
      <c r="FG90" s="56">
        <v>0</v>
      </c>
      <c r="FH90" s="56">
        <v>0</v>
      </c>
      <c r="FI90" s="56">
        <v>915.34299999999996</v>
      </c>
      <c r="FJ90" s="56">
        <v>0</v>
      </c>
      <c r="FK90" s="56">
        <v>0</v>
      </c>
      <c r="FL90" s="56">
        <v>0</v>
      </c>
      <c r="FM90" s="56">
        <v>0</v>
      </c>
      <c r="FN90" s="56">
        <v>0</v>
      </c>
      <c r="FO90" s="56">
        <v>0</v>
      </c>
      <c r="FP90" s="56">
        <v>0</v>
      </c>
      <c r="FQ90" s="56">
        <v>0</v>
      </c>
      <c r="FR90" s="56">
        <v>0</v>
      </c>
      <c r="FS90" s="56">
        <v>0</v>
      </c>
      <c r="FT90" s="56">
        <v>0.12</v>
      </c>
      <c r="FU90" s="56">
        <v>3.75</v>
      </c>
      <c r="FV90" s="56">
        <v>2.48</v>
      </c>
      <c r="FW90" s="56">
        <v>0</v>
      </c>
      <c r="FX90" s="56">
        <v>14.67</v>
      </c>
      <c r="FY90" s="56">
        <v>0</v>
      </c>
      <c r="FZ90" s="56">
        <v>0</v>
      </c>
      <c r="GA90" s="56">
        <v>6.72</v>
      </c>
      <c r="GB90" s="56">
        <v>24.61</v>
      </c>
      <c r="GC90" s="56">
        <v>38.92</v>
      </c>
      <c r="GD90" s="56">
        <v>1.33</v>
      </c>
      <c r="GE90" s="56">
        <v>92.6</v>
      </c>
      <c r="GF90" s="56">
        <v>0</v>
      </c>
      <c r="GG90" s="56">
        <v>0.84253699999999998</v>
      </c>
      <c r="GH90" s="56">
        <v>8.9726299999999995E-2</v>
      </c>
      <c r="GI90" s="56">
        <v>0</v>
      </c>
      <c r="GJ90" s="56">
        <v>0</v>
      </c>
      <c r="GK90" s="56">
        <v>0</v>
      </c>
      <c r="GL90" s="56">
        <v>0</v>
      </c>
      <c r="GM90" s="56">
        <v>0.30136400000000002</v>
      </c>
      <c r="GN90" s="56">
        <v>0.73284300000000002</v>
      </c>
      <c r="GO90" s="56">
        <v>1.54311</v>
      </c>
      <c r="GP90" s="56">
        <v>3.8198599999999999E-2</v>
      </c>
      <c r="GQ90" s="56">
        <v>3.5477799999999999</v>
      </c>
      <c r="GR90" s="56">
        <v>62.119900000000001</v>
      </c>
      <c r="GS90" s="56">
        <v>766.87400000000002</v>
      </c>
      <c r="GT90" s="56">
        <v>785.77200000000005</v>
      </c>
      <c r="GU90" s="56">
        <v>0</v>
      </c>
      <c r="GV90" s="56">
        <v>0</v>
      </c>
      <c r="GW90" s="56">
        <v>5894.96</v>
      </c>
      <c r="GX90" s="56">
        <v>6547.68</v>
      </c>
      <c r="GY90" s="56">
        <v>10697.7</v>
      </c>
      <c r="GZ90" s="56">
        <v>540.49900000000002</v>
      </c>
      <c r="HA90" s="56">
        <v>25295.599999999999</v>
      </c>
      <c r="HB90" s="56">
        <v>51.696100000000001</v>
      </c>
      <c r="HC90" s="56">
        <v>0</v>
      </c>
      <c r="HD90" s="56">
        <v>0</v>
      </c>
      <c r="HE90" s="56">
        <v>0</v>
      </c>
      <c r="HF90" s="56">
        <v>1068.97</v>
      </c>
      <c r="HG90" s="56">
        <v>0</v>
      </c>
      <c r="HH90" s="56">
        <v>291.12400000000002</v>
      </c>
      <c r="HI90" s="56">
        <v>0</v>
      </c>
      <c r="HJ90" s="56">
        <v>0</v>
      </c>
      <c r="HK90" s="56">
        <v>1411.79</v>
      </c>
      <c r="HL90" s="56">
        <v>0</v>
      </c>
      <c r="HM90" s="56">
        <v>0</v>
      </c>
      <c r="HN90" s="56">
        <v>0</v>
      </c>
      <c r="HO90" s="56">
        <v>0</v>
      </c>
      <c r="HP90" s="56">
        <v>0</v>
      </c>
      <c r="HQ90" s="56">
        <v>0</v>
      </c>
      <c r="HR90" s="56">
        <v>0</v>
      </c>
      <c r="HS90" s="56">
        <v>0</v>
      </c>
      <c r="HT90" s="56">
        <v>0</v>
      </c>
      <c r="HU90" s="56">
        <v>0</v>
      </c>
      <c r="HV90" s="56">
        <v>1.52</v>
      </c>
      <c r="HW90" s="56">
        <v>12.02</v>
      </c>
      <c r="HX90" s="56">
        <v>2.48</v>
      </c>
      <c r="HY90" s="56">
        <v>0</v>
      </c>
      <c r="HZ90" s="56">
        <v>25.17</v>
      </c>
      <c r="IA90" s="56">
        <v>19.649999999999999</v>
      </c>
      <c r="IB90" s="56">
        <v>27.62</v>
      </c>
      <c r="IC90" s="56">
        <v>34.58</v>
      </c>
      <c r="ID90" s="56">
        <v>1.61</v>
      </c>
      <c r="IE90" s="56">
        <v>124.65</v>
      </c>
      <c r="IF90" s="56">
        <v>0</v>
      </c>
      <c r="IG90" s="56">
        <v>2.48576</v>
      </c>
      <c r="IH90" s="56">
        <v>8.9726299999999995E-2</v>
      </c>
      <c r="II90" s="56">
        <v>0</v>
      </c>
      <c r="IJ90" s="56">
        <v>0</v>
      </c>
      <c r="IK90" s="56">
        <v>0.92718</v>
      </c>
      <c r="IL90" s="56">
        <v>0.77117400000000003</v>
      </c>
      <c r="IM90" s="56">
        <v>1.42503</v>
      </c>
      <c r="IN90" s="56">
        <v>7.5326799999999999E-3</v>
      </c>
      <c r="IO90" s="56">
        <v>5.70641</v>
      </c>
      <c r="IP90" s="56">
        <v>60.7</v>
      </c>
      <c r="IQ90" s="56">
        <v>0</v>
      </c>
      <c r="IR90" s="56">
        <v>62.2</v>
      </c>
      <c r="IS90" s="56">
        <v>0</v>
      </c>
      <c r="IT90" s="56">
        <v>0</v>
      </c>
      <c r="IU90" s="56">
        <v>6.24</v>
      </c>
      <c r="IV90" s="56">
        <v>14.78</v>
      </c>
      <c r="IW90" s="56">
        <v>8.6300000000000008</v>
      </c>
      <c r="IX90" s="56">
        <v>14.74</v>
      </c>
      <c r="IY90" s="56">
        <v>6.24</v>
      </c>
      <c r="IZ90" s="56">
        <v>14.78</v>
      </c>
      <c r="JA90" s="56">
        <v>14.66</v>
      </c>
      <c r="JB90" s="56">
        <v>26.53</v>
      </c>
      <c r="JC90" s="56">
        <v>1</v>
      </c>
      <c r="JD90" s="56"/>
      <c r="JE90" s="56"/>
      <c r="JF90" s="56"/>
      <c r="JG90" s="56"/>
      <c r="JH90" s="56"/>
      <c r="JI90" s="56"/>
      <c r="JJ90" s="56"/>
      <c r="JK90" s="56"/>
      <c r="JL90" s="56"/>
      <c r="JM90" s="56"/>
      <c r="JN90" s="56"/>
      <c r="JO90" s="56"/>
    </row>
    <row r="91" spans="1:275" x14ac:dyDescent="0.25">
      <c r="A91" s="58">
        <v>43069.352893518517</v>
      </c>
      <c r="B91" s="56" t="s">
        <v>419</v>
      </c>
      <c r="C91" s="56" t="s">
        <v>660</v>
      </c>
      <c r="D91" s="56">
        <v>8</v>
      </c>
      <c r="E91" s="56">
        <v>8</v>
      </c>
      <c r="F91" s="56">
        <v>6960</v>
      </c>
      <c r="G91" s="56" t="s">
        <v>104</v>
      </c>
      <c r="H91" s="56" t="s">
        <v>105</v>
      </c>
      <c r="I91" s="56">
        <v>3.1</v>
      </c>
      <c r="J91" s="56">
        <v>58.9</v>
      </c>
      <c r="K91" s="56">
        <v>19.655999999999999</v>
      </c>
      <c r="L91" s="56">
        <v>1670.48</v>
      </c>
      <c r="M91" s="56">
        <v>785.77200000000005</v>
      </c>
      <c r="N91" s="56">
        <v>0</v>
      </c>
      <c r="O91" s="56">
        <v>0</v>
      </c>
      <c r="P91" s="56">
        <v>0</v>
      </c>
      <c r="Q91" s="56">
        <v>0</v>
      </c>
      <c r="R91" s="56">
        <v>2033.7</v>
      </c>
      <c r="S91" s="56">
        <v>5595.15</v>
      </c>
      <c r="T91" s="56">
        <v>12062</v>
      </c>
      <c r="U91" s="56">
        <v>433.91399999999999</v>
      </c>
      <c r="V91" s="56">
        <v>22600.6</v>
      </c>
      <c r="W91" s="56">
        <v>22.3172</v>
      </c>
      <c r="X91" s="56">
        <v>0</v>
      </c>
      <c r="Y91" s="56">
        <v>0</v>
      </c>
      <c r="Z91" s="56">
        <v>0</v>
      </c>
      <c r="AA91" s="56">
        <v>606.601</v>
      </c>
      <c r="AB91" s="56">
        <v>0</v>
      </c>
      <c r="AC91" s="56">
        <v>287.95400000000001</v>
      </c>
      <c r="AD91" s="56">
        <v>0</v>
      </c>
      <c r="AE91" s="56">
        <v>0</v>
      </c>
      <c r="AF91" s="56">
        <v>916.87300000000005</v>
      </c>
      <c r="AG91" s="56">
        <v>0</v>
      </c>
      <c r="AH91" s="56">
        <v>0</v>
      </c>
      <c r="AI91" s="56">
        <v>0</v>
      </c>
      <c r="AJ91" s="56">
        <v>0</v>
      </c>
      <c r="AK91" s="56">
        <v>0</v>
      </c>
      <c r="AL91" s="56">
        <v>0</v>
      </c>
      <c r="AM91" s="56">
        <v>0</v>
      </c>
      <c r="AN91" s="56">
        <v>0</v>
      </c>
      <c r="AO91" s="56">
        <v>0</v>
      </c>
      <c r="AP91" s="56">
        <v>0</v>
      </c>
      <c r="AQ91" s="56">
        <v>0.66</v>
      </c>
      <c r="AR91" s="56">
        <v>13.58</v>
      </c>
      <c r="AS91" s="56">
        <v>2.4</v>
      </c>
      <c r="AT91" s="56">
        <v>0</v>
      </c>
      <c r="AU91" s="56">
        <v>14.57</v>
      </c>
      <c r="AV91" s="56">
        <v>0</v>
      </c>
      <c r="AW91" s="56">
        <v>0</v>
      </c>
      <c r="AX91" s="56">
        <v>6.45</v>
      </c>
      <c r="AY91" s="56">
        <v>24.33</v>
      </c>
      <c r="AZ91" s="56">
        <v>37.51</v>
      </c>
      <c r="BA91" s="56">
        <v>1.28</v>
      </c>
      <c r="BB91" s="56">
        <v>100.78</v>
      </c>
      <c r="BC91" s="56">
        <v>31.21</v>
      </c>
      <c r="BD91" s="56">
        <v>0</v>
      </c>
      <c r="BE91" s="56">
        <v>2.96401</v>
      </c>
      <c r="BF91" s="56">
        <v>8.9726299999999995E-2</v>
      </c>
      <c r="BG91" s="56">
        <v>0</v>
      </c>
      <c r="BH91" s="56">
        <v>0</v>
      </c>
      <c r="BI91" s="56">
        <v>0</v>
      </c>
      <c r="BJ91" s="56">
        <v>0</v>
      </c>
      <c r="BK91" s="56">
        <v>0.30136400000000002</v>
      </c>
      <c r="BL91" s="56">
        <v>0.74945399999999995</v>
      </c>
      <c r="BM91" s="56">
        <v>1.54311</v>
      </c>
      <c r="BN91" s="56">
        <v>3.8198599999999999E-2</v>
      </c>
      <c r="BO91" s="56">
        <v>5.6858599999999999</v>
      </c>
      <c r="BP91" s="56">
        <v>3.0537299999999998</v>
      </c>
      <c r="BQ91" s="56">
        <v>18.947900000000001</v>
      </c>
      <c r="BR91" s="56">
        <v>2161.6999999999998</v>
      </c>
      <c r="BS91" s="56">
        <v>785.77200000000005</v>
      </c>
      <c r="BT91" s="56">
        <v>0</v>
      </c>
      <c r="BU91" s="56">
        <v>0</v>
      </c>
      <c r="BV91" s="56">
        <v>2033.7</v>
      </c>
      <c r="BW91" s="56">
        <v>5610.56</v>
      </c>
      <c r="BX91" s="56">
        <v>12062</v>
      </c>
      <c r="BY91" s="56">
        <v>433.91399999999999</v>
      </c>
      <c r="BZ91" s="56">
        <v>23106.6</v>
      </c>
      <c r="CA91" s="56">
        <v>21.513200000000001</v>
      </c>
      <c r="CB91" s="56">
        <v>0</v>
      </c>
      <c r="CC91" s="56">
        <v>0</v>
      </c>
      <c r="CD91" s="56">
        <v>0</v>
      </c>
      <c r="CE91" s="56">
        <v>606.601</v>
      </c>
      <c r="CF91" s="56">
        <v>0</v>
      </c>
      <c r="CG91" s="56">
        <v>287.95400000000001</v>
      </c>
      <c r="CH91" s="56">
        <v>0</v>
      </c>
      <c r="CI91" s="56">
        <v>0</v>
      </c>
      <c r="CJ91" s="56">
        <v>916.06899999999996</v>
      </c>
      <c r="CK91" s="56">
        <v>0</v>
      </c>
      <c r="CL91" s="56">
        <v>0</v>
      </c>
      <c r="CM91" s="56">
        <v>0</v>
      </c>
      <c r="CN91" s="56">
        <v>0</v>
      </c>
      <c r="CO91" s="56">
        <v>0</v>
      </c>
      <c r="CP91" s="56">
        <v>0</v>
      </c>
      <c r="CQ91" s="56">
        <v>0</v>
      </c>
      <c r="CR91" s="56">
        <v>0</v>
      </c>
      <c r="CS91" s="56">
        <v>0</v>
      </c>
      <c r="CT91" s="56">
        <v>0</v>
      </c>
      <c r="CU91" s="56">
        <v>0.64</v>
      </c>
      <c r="CV91" s="56">
        <v>16.7</v>
      </c>
      <c r="CW91" s="56">
        <v>2.4</v>
      </c>
      <c r="CX91" s="56">
        <v>0</v>
      </c>
      <c r="CY91" s="56">
        <v>14.57</v>
      </c>
      <c r="CZ91" s="56">
        <v>6.45</v>
      </c>
      <c r="DA91" s="56">
        <v>24.38</v>
      </c>
      <c r="DB91" s="56">
        <v>37.51</v>
      </c>
      <c r="DC91" s="56">
        <v>1.28</v>
      </c>
      <c r="DD91" s="56">
        <v>103.93</v>
      </c>
      <c r="DE91" s="56">
        <v>34.31</v>
      </c>
      <c r="DF91" s="56">
        <v>0</v>
      </c>
      <c r="DG91" s="56">
        <v>3.5474399999999999</v>
      </c>
      <c r="DH91" s="56">
        <v>8.9726299999999995E-2</v>
      </c>
      <c r="DI91" s="56">
        <v>0</v>
      </c>
      <c r="DJ91" s="56">
        <v>0</v>
      </c>
      <c r="DK91" s="56">
        <v>0.30136400000000002</v>
      </c>
      <c r="DL91" s="56">
        <v>0.75127200000000005</v>
      </c>
      <c r="DM91" s="56">
        <v>1.54311</v>
      </c>
      <c r="DN91" s="56">
        <v>3.8198599999999999E-2</v>
      </c>
      <c r="DO91" s="56">
        <v>6.2711100000000002</v>
      </c>
      <c r="DP91" s="56">
        <v>3.6371699999999998</v>
      </c>
      <c r="DQ91" s="56" t="s">
        <v>925</v>
      </c>
      <c r="DR91" s="56" t="s">
        <v>875</v>
      </c>
      <c r="DS91" s="56" t="s">
        <v>22</v>
      </c>
      <c r="DT91" s="56">
        <v>0.58525099999999997</v>
      </c>
      <c r="DU91" s="56">
        <v>0.58343299999999998</v>
      </c>
      <c r="DV91" s="56">
        <v>3.0308899999999999</v>
      </c>
      <c r="DW91" s="56">
        <v>9.0352700000000006</v>
      </c>
      <c r="DX91" s="56"/>
      <c r="DY91" s="56"/>
      <c r="DZ91" s="56"/>
      <c r="EA91" s="56"/>
      <c r="EB91" s="56"/>
      <c r="EC91" s="56"/>
      <c r="ED91" s="56"/>
      <c r="EE91" s="56"/>
      <c r="EF91" s="56"/>
      <c r="EG91" s="56"/>
      <c r="EH91" s="56"/>
      <c r="EI91" s="56"/>
      <c r="EJ91" s="56"/>
      <c r="EK91" s="56"/>
      <c r="EL91" s="56"/>
      <c r="EM91" s="56"/>
      <c r="EN91" s="56">
        <v>19.655999999999999</v>
      </c>
      <c r="EO91" s="56">
        <v>1670.48</v>
      </c>
      <c r="EP91" s="56">
        <v>785.77200000000005</v>
      </c>
      <c r="EQ91" s="56">
        <v>0</v>
      </c>
      <c r="ER91" s="56">
        <v>0</v>
      </c>
      <c r="ES91" s="56">
        <v>0</v>
      </c>
      <c r="ET91" s="56">
        <v>0</v>
      </c>
      <c r="EU91" s="56">
        <v>2033.7</v>
      </c>
      <c r="EV91" s="56">
        <v>5595.15</v>
      </c>
      <c r="EW91" s="56">
        <v>12062</v>
      </c>
      <c r="EX91" s="56">
        <v>433.91399999999999</v>
      </c>
      <c r="EY91" s="56">
        <v>22600.6</v>
      </c>
      <c r="EZ91" s="56">
        <v>22.3172</v>
      </c>
      <c r="FA91" s="56">
        <v>0</v>
      </c>
      <c r="FB91" s="56">
        <v>0</v>
      </c>
      <c r="FC91" s="56">
        <v>0</v>
      </c>
      <c r="FD91" s="56">
        <v>606.601</v>
      </c>
      <c r="FE91" s="56">
        <v>0</v>
      </c>
      <c r="FF91" s="56">
        <v>287.95400000000001</v>
      </c>
      <c r="FG91" s="56">
        <v>0</v>
      </c>
      <c r="FH91" s="56">
        <v>0</v>
      </c>
      <c r="FI91" s="56">
        <v>916.87300000000005</v>
      </c>
      <c r="FJ91" s="56">
        <v>0</v>
      </c>
      <c r="FK91" s="56">
        <v>0</v>
      </c>
      <c r="FL91" s="56">
        <v>0</v>
      </c>
      <c r="FM91" s="56">
        <v>0</v>
      </c>
      <c r="FN91" s="56">
        <v>0</v>
      </c>
      <c r="FO91" s="56">
        <v>0</v>
      </c>
      <c r="FP91" s="56">
        <v>0</v>
      </c>
      <c r="FQ91" s="56">
        <v>0</v>
      </c>
      <c r="FR91" s="56">
        <v>0</v>
      </c>
      <c r="FS91" s="56">
        <v>0</v>
      </c>
      <c r="FT91" s="56">
        <v>0.66</v>
      </c>
      <c r="FU91" s="56">
        <v>13.58</v>
      </c>
      <c r="FV91" s="56">
        <v>2.4</v>
      </c>
      <c r="FW91" s="56">
        <v>0</v>
      </c>
      <c r="FX91" s="56">
        <v>14.57</v>
      </c>
      <c r="FY91" s="56">
        <v>0</v>
      </c>
      <c r="FZ91" s="56">
        <v>0</v>
      </c>
      <c r="GA91" s="56">
        <v>6.45</v>
      </c>
      <c r="GB91" s="56">
        <v>24.33</v>
      </c>
      <c r="GC91" s="56">
        <v>37.51</v>
      </c>
      <c r="GD91" s="56">
        <v>1.28</v>
      </c>
      <c r="GE91" s="56">
        <v>100.78</v>
      </c>
      <c r="GF91" s="56">
        <v>0</v>
      </c>
      <c r="GG91" s="56">
        <v>2.96401</v>
      </c>
      <c r="GH91" s="56">
        <v>8.9726299999999995E-2</v>
      </c>
      <c r="GI91" s="56">
        <v>0</v>
      </c>
      <c r="GJ91" s="56">
        <v>0</v>
      </c>
      <c r="GK91" s="56">
        <v>0</v>
      </c>
      <c r="GL91" s="56">
        <v>0</v>
      </c>
      <c r="GM91" s="56">
        <v>0.30136400000000002</v>
      </c>
      <c r="GN91" s="56">
        <v>0.74945399999999995</v>
      </c>
      <c r="GO91" s="56">
        <v>1.54311</v>
      </c>
      <c r="GP91" s="56">
        <v>3.8198599999999999E-2</v>
      </c>
      <c r="GQ91" s="56">
        <v>5.6858599999999999</v>
      </c>
      <c r="GR91" s="56">
        <v>178.518</v>
      </c>
      <c r="GS91" s="56">
        <v>4214.33</v>
      </c>
      <c r="GT91" s="56">
        <v>785.77200000000005</v>
      </c>
      <c r="GU91" s="56">
        <v>0</v>
      </c>
      <c r="GV91" s="56">
        <v>0</v>
      </c>
      <c r="GW91" s="56">
        <v>5894.96</v>
      </c>
      <c r="GX91" s="56">
        <v>6547.68</v>
      </c>
      <c r="GY91" s="56">
        <v>10697.7</v>
      </c>
      <c r="GZ91" s="56">
        <v>540.49900000000002</v>
      </c>
      <c r="HA91" s="56">
        <v>28859.5</v>
      </c>
      <c r="HB91" s="56">
        <v>148.56800000000001</v>
      </c>
      <c r="HC91" s="56">
        <v>0</v>
      </c>
      <c r="HD91" s="56">
        <v>0</v>
      </c>
      <c r="HE91" s="56">
        <v>0</v>
      </c>
      <c r="HF91" s="56">
        <v>1051.57</v>
      </c>
      <c r="HG91" s="56">
        <v>0</v>
      </c>
      <c r="HH91" s="56">
        <v>291.12400000000002</v>
      </c>
      <c r="HI91" s="56">
        <v>0</v>
      </c>
      <c r="HJ91" s="56">
        <v>0</v>
      </c>
      <c r="HK91" s="56">
        <v>1491.26</v>
      </c>
      <c r="HL91" s="56">
        <v>0</v>
      </c>
      <c r="HM91" s="56">
        <v>0</v>
      </c>
      <c r="HN91" s="56">
        <v>0</v>
      </c>
      <c r="HO91" s="56">
        <v>0</v>
      </c>
      <c r="HP91" s="56">
        <v>0</v>
      </c>
      <c r="HQ91" s="56">
        <v>0</v>
      </c>
      <c r="HR91" s="56">
        <v>0</v>
      </c>
      <c r="HS91" s="56">
        <v>0</v>
      </c>
      <c r="HT91" s="56">
        <v>0</v>
      </c>
      <c r="HU91" s="56">
        <v>0</v>
      </c>
      <c r="HV91" s="56">
        <v>4.51</v>
      </c>
      <c r="HW91" s="56">
        <v>34.03</v>
      </c>
      <c r="HX91" s="56">
        <v>2.4</v>
      </c>
      <c r="HY91" s="56">
        <v>0</v>
      </c>
      <c r="HZ91" s="56">
        <v>25.26</v>
      </c>
      <c r="IA91" s="56">
        <v>18.86</v>
      </c>
      <c r="IB91" s="56">
        <v>26.98</v>
      </c>
      <c r="IC91" s="56">
        <v>33.32</v>
      </c>
      <c r="ID91" s="56">
        <v>1.53</v>
      </c>
      <c r="IE91" s="56">
        <v>146.88999999999999</v>
      </c>
      <c r="IF91" s="56">
        <v>0</v>
      </c>
      <c r="IG91" s="56">
        <v>6.3528000000000002</v>
      </c>
      <c r="IH91" s="56">
        <v>8.9726299999999995E-2</v>
      </c>
      <c r="II91" s="56">
        <v>0</v>
      </c>
      <c r="IJ91" s="56">
        <v>0</v>
      </c>
      <c r="IK91" s="56">
        <v>0.92718</v>
      </c>
      <c r="IL91" s="56">
        <v>0.77117400000000003</v>
      </c>
      <c r="IM91" s="56">
        <v>1.42503</v>
      </c>
      <c r="IN91" s="56">
        <v>7.5326799999999999E-3</v>
      </c>
      <c r="IO91" s="56">
        <v>9.5734499999999993</v>
      </c>
      <c r="IP91" s="56">
        <v>58.9</v>
      </c>
      <c r="IQ91" s="56">
        <v>0</v>
      </c>
      <c r="IR91" s="56">
        <v>60.8</v>
      </c>
      <c r="IS91" s="56">
        <v>0</v>
      </c>
      <c r="IT91" s="56">
        <v>0</v>
      </c>
      <c r="IU91" s="56">
        <v>16.03</v>
      </c>
      <c r="IV91" s="56">
        <v>15.18</v>
      </c>
      <c r="IW91" s="56">
        <v>19.149999999999999</v>
      </c>
      <c r="IX91" s="56">
        <v>15.16</v>
      </c>
      <c r="IY91" s="56">
        <v>16.03</v>
      </c>
      <c r="IZ91" s="56">
        <v>15.18</v>
      </c>
      <c r="JA91" s="56">
        <v>36.880000000000003</v>
      </c>
      <c r="JB91" s="56">
        <v>29.32</v>
      </c>
      <c r="JC91" s="56">
        <v>1</v>
      </c>
      <c r="JD91" s="56"/>
      <c r="JE91" s="56"/>
      <c r="JF91" s="56"/>
      <c r="JG91" s="56"/>
      <c r="JH91" s="56"/>
      <c r="JI91" s="56"/>
      <c r="JJ91" s="56"/>
      <c r="JK91" s="56"/>
      <c r="JL91" s="56"/>
      <c r="JM91" s="56"/>
      <c r="JN91" s="56"/>
      <c r="JO91" s="56"/>
    </row>
    <row r="92" spans="1:275" x14ac:dyDescent="0.25">
      <c r="A92" s="58">
        <v>43069.352893518517</v>
      </c>
      <c r="B92" s="56" t="s">
        <v>420</v>
      </c>
      <c r="C92" s="56" t="s">
        <v>661</v>
      </c>
      <c r="D92" s="56">
        <v>9</v>
      </c>
      <c r="E92" s="56">
        <v>8</v>
      </c>
      <c r="F92" s="56">
        <v>6960</v>
      </c>
      <c r="G92" s="56" t="s">
        <v>104</v>
      </c>
      <c r="H92" s="56" t="s">
        <v>105</v>
      </c>
      <c r="I92" s="56">
        <v>4.9000000000000004</v>
      </c>
      <c r="J92" s="56">
        <v>56.7</v>
      </c>
      <c r="K92" s="56">
        <v>44.2806</v>
      </c>
      <c r="L92" s="56">
        <v>2482.58</v>
      </c>
      <c r="M92" s="56">
        <v>785.77200000000005</v>
      </c>
      <c r="N92" s="56">
        <v>0</v>
      </c>
      <c r="O92" s="56">
        <v>0</v>
      </c>
      <c r="P92" s="56">
        <v>0</v>
      </c>
      <c r="Q92" s="56">
        <v>0</v>
      </c>
      <c r="R92" s="56">
        <v>2033.7</v>
      </c>
      <c r="S92" s="56">
        <v>5572.85</v>
      </c>
      <c r="T92" s="56">
        <v>12062</v>
      </c>
      <c r="U92" s="56">
        <v>433.91399999999999</v>
      </c>
      <c r="V92" s="56">
        <v>23415.1</v>
      </c>
      <c r="W92" s="56">
        <v>50.290700000000001</v>
      </c>
      <c r="X92" s="56">
        <v>0</v>
      </c>
      <c r="Y92" s="56">
        <v>0</v>
      </c>
      <c r="Z92" s="56">
        <v>0</v>
      </c>
      <c r="AA92" s="56">
        <v>605.36500000000001</v>
      </c>
      <c r="AB92" s="56">
        <v>0</v>
      </c>
      <c r="AC92" s="56">
        <v>287.95400000000001</v>
      </c>
      <c r="AD92" s="56">
        <v>0</v>
      </c>
      <c r="AE92" s="56">
        <v>0</v>
      </c>
      <c r="AF92" s="56">
        <v>943.61</v>
      </c>
      <c r="AG92" s="56">
        <v>0</v>
      </c>
      <c r="AH92" s="56">
        <v>0</v>
      </c>
      <c r="AI92" s="56">
        <v>0</v>
      </c>
      <c r="AJ92" s="56">
        <v>0</v>
      </c>
      <c r="AK92" s="56">
        <v>0</v>
      </c>
      <c r="AL92" s="56">
        <v>0</v>
      </c>
      <c r="AM92" s="56">
        <v>0</v>
      </c>
      <c r="AN92" s="56">
        <v>0</v>
      </c>
      <c r="AO92" s="56">
        <v>0</v>
      </c>
      <c r="AP92" s="56">
        <v>0</v>
      </c>
      <c r="AQ92" s="56">
        <v>1.46</v>
      </c>
      <c r="AR92" s="56">
        <v>21.33</v>
      </c>
      <c r="AS92" s="56">
        <v>2.37</v>
      </c>
      <c r="AT92" s="56">
        <v>0</v>
      </c>
      <c r="AU92" s="56">
        <v>14.57</v>
      </c>
      <c r="AV92" s="56">
        <v>0</v>
      </c>
      <c r="AW92" s="56">
        <v>0</v>
      </c>
      <c r="AX92" s="56">
        <v>6.37</v>
      </c>
      <c r="AY92" s="56">
        <v>24.14</v>
      </c>
      <c r="AZ92" s="56">
        <v>37.08</v>
      </c>
      <c r="BA92" s="56">
        <v>1.26</v>
      </c>
      <c r="BB92" s="56">
        <v>108.58</v>
      </c>
      <c r="BC92" s="56">
        <v>39.729999999999997</v>
      </c>
      <c r="BD92" s="56">
        <v>0</v>
      </c>
      <c r="BE92" s="56">
        <v>4.3991199999999999</v>
      </c>
      <c r="BF92" s="56">
        <v>8.9726299999999995E-2</v>
      </c>
      <c r="BG92" s="56">
        <v>0</v>
      </c>
      <c r="BH92" s="56">
        <v>0</v>
      </c>
      <c r="BI92" s="56">
        <v>0</v>
      </c>
      <c r="BJ92" s="56">
        <v>0</v>
      </c>
      <c r="BK92" s="56">
        <v>0.30136400000000002</v>
      </c>
      <c r="BL92" s="56">
        <v>0.75369600000000003</v>
      </c>
      <c r="BM92" s="56">
        <v>1.54311</v>
      </c>
      <c r="BN92" s="56">
        <v>3.8198599999999999E-2</v>
      </c>
      <c r="BO92" s="56">
        <v>7.1252199999999997</v>
      </c>
      <c r="BP92" s="56">
        <v>4.4888500000000002</v>
      </c>
      <c r="BQ92" s="56">
        <v>41.617899999999999</v>
      </c>
      <c r="BR92" s="56">
        <v>3132.68</v>
      </c>
      <c r="BS92" s="56">
        <v>785.77200000000005</v>
      </c>
      <c r="BT92" s="56">
        <v>0</v>
      </c>
      <c r="BU92" s="56">
        <v>0</v>
      </c>
      <c r="BV92" s="56">
        <v>2033.7</v>
      </c>
      <c r="BW92" s="56">
        <v>5587.7</v>
      </c>
      <c r="BX92" s="56">
        <v>12062</v>
      </c>
      <c r="BY92" s="56">
        <v>433.91399999999999</v>
      </c>
      <c r="BZ92" s="56">
        <v>24077.3</v>
      </c>
      <c r="CA92" s="56">
        <v>47.266599999999997</v>
      </c>
      <c r="CB92" s="56">
        <v>0</v>
      </c>
      <c r="CC92" s="56">
        <v>0</v>
      </c>
      <c r="CD92" s="56">
        <v>0</v>
      </c>
      <c r="CE92" s="56">
        <v>605.36500000000001</v>
      </c>
      <c r="CF92" s="56">
        <v>0</v>
      </c>
      <c r="CG92" s="56">
        <v>287.95400000000001</v>
      </c>
      <c r="CH92" s="56">
        <v>0</v>
      </c>
      <c r="CI92" s="56">
        <v>0</v>
      </c>
      <c r="CJ92" s="56">
        <v>940.58600000000001</v>
      </c>
      <c r="CK92" s="56">
        <v>0</v>
      </c>
      <c r="CL92" s="56">
        <v>0</v>
      </c>
      <c r="CM92" s="56">
        <v>0</v>
      </c>
      <c r="CN92" s="56">
        <v>0</v>
      </c>
      <c r="CO92" s="56">
        <v>0</v>
      </c>
      <c r="CP92" s="56">
        <v>0</v>
      </c>
      <c r="CQ92" s="56">
        <v>0</v>
      </c>
      <c r="CR92" s="56">
        <v>0</v>
      </c>
      <c r="CS92" s="56">
        <v>0</v>
      </c>
      <c r="CT92" s="56">
        <v>0</v>
      </c>
      <c r="CU92" s="56">
        <v>1.39</v>
      </c>
      <c r="CV92" s="56">
        <v>26.3</v>
      </c>
      <c r="CW92" s="56">
        <v>2.37</v>
      </c>
      <c r="CX92" s="56">
        <v>0</v>
      </c>
      <c r="CY92" s="56">
        <v>14.57</v>
      </c>
      <c r="CZ92" s="56">
        <v>6.37</v>
      </c>
      <c r="DA92" s="56">
        <v>24.18</v>
      </c>
      <c r="DB92" s="56">
        <v>37.08</v>
      </c>
      <c r="DC92" s="56">
        <v>1.26</v>
      </c>
      <c r="DD92" s="56">
        <v>113.52</v>
      </c>
      <c r="DE92" s="56">
        <v>44.63</v>
      </c>
      <c r="DF92" s="56">
        <v>0</v>
      </c>
      <c r="DG92" s="56">
        <v>5.3232799999999996</v>
      </c>
      <c r="DH92" s="56">
        <v>8.9726299999999995E-2</v>
      </c>
      <c r="DI92" s="56">
        <v>0</v>
      </c>
      <c r="DJ92" s="56">
        <v>0</v>
      </c>
      <c r="DK92" s="56">
        <v>0.30136400000000002</v>
      </c>
      <c r="DL92" s="56">
        <v>0.75487599999999999</v>
      </c>
      <c r="DM92" s="56">
        <v>1.54311</v>
      </c>
      <c r="DN92" s="56">
        <v>3.8198599999999999E-2</v>
      </c>
      <c r="DO92" s="56">
        <v>8.0505600000000008</v>
      </c>
      <c r="DP92" s="56">
        <v>5.4130099999999999</v>
      </c>
      <c r="DQ92" s="56" t="s">
        <v>925</v>
      </c>
      <c r="DR92" s="56" t="s">
        <v>875</v>
      </c>
      <c r="DS92" s="56" t="s">
        <v>22</v>
      </c>
      <c r="DT92" s="56">
        <v>0.92533600000000005</v>
      </c>
      <c r="DU92" s="56">
        <v>0.92415499999999995</v>
      </c>
      <c r="DV92" s="56">
        <v>4.3516599999999999</v>
      </c>
      <c r="DW92" s="56">
        <v>10.979200000000001</v>
      </c>
      <c r="DX92" s="56"/>
      <c r="DY92" s="56"/>
      <c r="DZ92" s="56"/>
      <c r="EA92" s="56"/>
      <c r="EB92" s="56"/>
      <c r="EC92" s="56"/>
      <c r="ED92" s="56"/>
      <c r="EE92" s="56"/>
      <c r="EF92" s="56"/>
      <c r="EG92" s="56"/>
      <c r="EH92" s="56"/>
      <c r="EI92" s="56"/>
      <c r="EJ92" s="56"/>
      <c r="EK92" s="56"/>
      <c r="EL92" s="56"/>
      <c r="EM92" s="56"/>
      <c r="EN92" s="56">
        <v>44.2806</v>
      </c>
      <c r="EO92" s="56">
        <v>2482.58</v>
      </c>
      <c r="EP92" s="56">
        <v>785.77200000000005</v>
      </c>
      <c r="EQ92" s="56">
        <v>0</v>
      </c>
      <c r="ER92" s="56">
        <v>0</v>
      </c>
      <c r="ES92" s="56">
        <v>0</v>
      </c>
      <c r="ET92" s="56">
        <v>0</v>
      </c>
      <c r="EU92" s="56">
        <v>2033.7</v>
      </c>
      <c r="EV92" s="56">
        <v>5572.85</v>
      </c>
      <c r="EW92" s="56">
        <v>12062</v>
      </c>
      <c r="EX92" s="56">
        <v>433.91399999999999</v>
      </c>
      <c r="EY92" s="56">
        <v>23415.1</v>
      </c>
      <c r="EZ92" s="56">
        <v>50.290700000000001</v>
      </c>
      <c r="FA92" s="56">
        <v>0</v>
      </c>
      <c r="FB92" s="56">
        <v>0</v>
      </c>
      <c r="FC92" s="56">
        <v>0</v>
      </c>
      <c r="FD92" s="56">
        <v>605.36500000000001</v>
      </c>
      <c r="FE92" s="56">
        <v>0</v>
      </c>
      <c r="FF92" s="56">
        <v>287.95400000000001</v>
      </c>
      <c r="FG92" s="56">
        <v>0</v>
      </c>
      <c r="FH92" s="56">
        <v>0</v>
      </c>
      <c r="FI92" s="56">
        <v>943.61</v>
      </c>
      <c r="FJ92" s="56">
        <v>0</v>
      </c>
      <c r="FK92" s="56">
        <v>0</v>
      </c>
      <c r="FL92" s="56">
        <v>0</v>
      </c>
      <c r="FM92" s="56">
        <v>0</v>
      </c>
      <c r="FN92" s="56">
        <v>0</v>
      </c>
      <c r="FO92" s="56">
        <v>0</v>
      </c>
      <c r="FP92" s="56">
        <v>0</v>
      </c>
      <c r="FQ92" s="56">
        <v>0</v>
      </c>
      <c r="FR92" s="56">
        <v>0</v>
      </c>
      <c r="FS92" s="56">
        <v>0</v>
      </c>
      <c r="FT92" s="56">
        <v>1.46</v>
      </c>
      <c r="FU92" s="56">
        <v>21.33</v>
      </c>
      <c r="FV92" s="56">
        <v>2.37</v>
      </c>
      <c r="FW92" s="56">
        <v>0</v>
      </c>
      <c r="FX92" s="56">
        <v>14.57</v>
      </c>
      <c r="FY92" s="56">
        <v>0</v>
      </c>
      <c r="FZ92" s="56">
        <v>0</v>
      </c>
      <c r="GA92" s="56">
        <v>6.37</v>
      </c>
      <c r="GB92" s="56">
        <v>24.14</v>
      </c>
      <c r="GC92" s="56">
        <v>37.08</v>
      </c>
      <c r="GD92" s="56">
        <v>1.26</v>
      </c>
      <c r="GE92" s="56">
        <v>108.58</v>
      </c>
      <c r="GF92" s="56">
        <v>0</v>
      </c>
      <c r="GG92" s="56">
        <v>4.3991199999999999</v>
      </c>
      <c r="GH92" s="56">
        <v>8.9726299999999995E-2</v>
      </c>
      <c r="GI92" s="56">
        <v>0</v>
      </c>
      <c r="GJ92" s="56">
        <v>0</v>
      </c>
      <c r="GK92" s="56">
        <v>0</v>
      </c>
      <c r="GL92" s="56">
        <v>0</v>
      </c>
      <c r="GM92" s="56">
        <v>0.30136400000000002</v>
      </c>
      <c r="GN92" s="56">
        <v>0.75369600000000003</v>
      </c>
      <c r="GO92" s="56">
        <v>1.54311</v>
      </c>
      <c r="GP92" s="56">
        <v>3.8198599999999999E-2</v>
      </c>
      <c r="GQ92" s="56">
        <v>7.1252199999999997</v>
      </c>
      <c r="GR92" s="56">
        <v>295.858</v>
      </c>
      <c r="GS92" s="56">
        <v>6186.94</v>
      </c>
      <c r="GT92" s="56">
        <v>785.77200000000005</v>
      </c>
      <c r="GU92" s="56">
        <v>0</v>
      </c>
      <c r="GV92" s="56">
        <v>0</v>
      </c>
      <c r="GW92" s="56">
        <v>5894.96</v>
      </c>
      <c r="GX92" s="56">
        <v>6547.68</v>
      </c>
      <c r="GY92" s="56">
        <v>10697.7</v>
      </c>
      <c r="GZ92" s="56">
        <v>540.49900000000002</v>
      </c>
      <c r="HA92" s="56">
        <v>30949.5</v>
      </c>
      <c r="HB92" s="56">
        <v>246.297</v>
      </c>
      <c r="HC92" s="56">
        <v>0</v>
      </c>
      <c r="HD92" s="56">
        <v>0</v>
      </c>
      <c r="HE92" s="56">
        <v>0</v>
      </c>
      <c r="HF92" s="56">
        <v>1050.01</v>
      </c>
      <c r="HG92" s="56">
        <v>0</v>
      </c>
      <c r="HH92" s="56">
        <v>291.12400000000002</v>
      </c>
      <c r="HI92" s="56">
        <v>0</v>
      </c>
      <c r="HJ92" s="56">
        <v>0</v>
      </c>
      <c r="HK92" s="56">
        <v>1587.43</v>
      </c>
      <c r="HL92" s="56">
        <v>0</v>
      </c>
      <c r="HM92" s="56">
        <v>0</v>
      </c>
      <c r="HN92" s="56">
        <v>0</v>
      </c>
      <c r="HO92" s="56">
        <v>0</v>
      </c>
      <c r="HP92" s="56">
        <v>0</v>
      </c>
      <c r="HQ92" s="56">
        <v>0</v>
      </c>
      <c r="HR92" s="56">
        <v>0</v>
      </c>
      <c r="HS92" s="56">
        <v>0</v>
      </c>
      <c r="HT92" s="56">
        <v>0</v>
      </c>
      <c r="HU92" s="56">
        <v>0</v>
      </c>
      <c r="HV92" s="56">
        <v>7.42</v>
      </c>
      <c r="HW92" s="56">
        <v>54.17</v>
      </c>
      <c r="HX92" s="56">
        <v>2.37</v>
      </c>
      <c r="HY92" s="56">
        <v>0</v>
      </c>
      <c r="HZ92" s="56">
        <v>25.27</v>
      </c>
      <c r="IA92" s="56">
        <v>18.649999999999999</v>
      </c>
      <c r="IB92" s="56">
        <v>26.78</v>
      </c>
      <c r="IC92" s="56">
        <v>33</v>
      </c>
      <c r="ID92" s="56">
        <v>1.51</v>
      </c>
      <c r="IE92" s="56">
        <v>169.17</v>
      </c>
      <c r="IF92" s="56">
        <v>0</v>
      </c>
      <c r="IG92" s="56">
        <v>9.2733000000000008</v>
      </c>
      <c r="IH92" s="56">
        <v>8.9726299999999995E-2</v>
      </c>
      <c r="II92" s="56">
        <v>0</v>
      </c>
      <c r="IJ92" s="56">
        <v>0</v>
      </c>
      <c r="IK92" s="56">
        <v>0.92718</v>
      </c>
      <c r="IL92" s="56">
        <v>0.77117400000000003</v>
      </c>
      <c r="IM92" s="56">
        <v>1.42503</v>
      </c>
      <c r="IN92" s="56">
        <v>7.5326799999999999E-3</v>
      </c>
      <c r="IO92" s="56">
        <v>12.4939</v>
      </c>
      <c r="IP92" s="56">
        <v>56.7</v>
      </c>
      <c r="IQ92" s="56">
        <v>0</v>
      </c>
      <c r="IR92" s="56">
        <v>59.3</v>
      </c>
      <c r="IS92" s="56">
        <v>0</v>
      </c>
      <c r="IT92" s="56">
        <v>0</v>
      </c>
      <c r="IU92" s="56">
        <v>23.81</v>
      </c>
      <c r="IV92" s="56">
        <v>15.92</v>
      </c>
      <c r="IW92" s="56">
        <v>28.78</v>
      </c>
      <c r="IX92" s="56">
        <v>15.85</v>
      </c>
      <c r="IY92" s="56">
        <v>23.81</v>
      </c>
      <c r="IZ92" s="56">
        <v>15.92</v>
      </c>
      <c r="JA92" s="56">
        <v>57.28</v>
      </c>
      <c r="JB92" s="56">
        <v>31.95</v>
      </c>
      <c r="JC92" s="56">
        <v>1</v>
      </c>
      <c r="JD92" s="56"/>
      <c r="JE92" s="56"/>
      <c r="JF92" s="56"/>
      <c r="JG92" s="56"/>
      <c r="JH92" s="56"/>
      <c r="JI92" s="56"/>
      <c r="JJ92" s="56"/>
      <c r="JK92" s="56"/>
      <c r="JL92" s="56"/>
      <c r="JM92" s="56"/>
      <c r="JN92" s="56"/>
      <c r="JO92" s="56"/>
    </row>
    <row r="93" spans="1:275" x14ac:dyDescent="0.25">
      <c r="A93" s="58">
        <v>43069.352905092594</v>
      </c>
      <c r="B93" s="56" t="s">
        <v>421</v>
      </c>
      <c r="C93" s="56" t="s">
        <v>662</v>
      </c>
      <c r="D93" s="56">
        <v>10</v>
      </c>
      <c r="E93" s="56">
        <v>8</v>
      </c>
      <c r="F93" s="56">
        <v>6960</v>
      </c>
      <c r="G93" s="56" t="s">
        <v>104</v>
      </c>
      <c r="H93" s="56" t="s">
        <v>105</v>
      </c>
      <c r="I93" s="56">
        <v>4.7300000000000004</v>
      </c>
      <c r="J93" s="56">
        <v>55.2</v>
      </c>
      <c r="K93" s="56">
        <v>56.849600000000002</v>
      </c>
      <c r="L93" s="56">
        <v>3060.35</v>
      </c>
      <c r="M93" s="56">
        <v>785.77200000000005</v>
      </c>
      <c r="N93" s="56">
        <v>0</v>
      </c>
      <c r="O93" s="56">
        <v>0</v>
      </c>
      <c r="P93" s="56">
        <v>0</v>
      </c>
      <c r="Q93" s="56">
        <v>0</v>
      </c>
      <c r="R93" s="56">
        <v>2033.7</v>
      </c>
      <c r="S93" s="56">
        <v>5580.68</v>
      </c>
      <c r="T93" s="56">
        <v>12062</v>
      </c>
      <c r="U93" s="56">
        <v>433.91399999999999</v>
      </c>
      <c r="V93" s="56">
        <v>24013.200000000001</v>
      </c>
      <c r="W93" s="56">
        <v>64.568799999999996</v>
      </c>
      <c r="X93" s="56">
        <v>0</v>
      </c>
      <c r="Y93" s="56">
        <v>0</v>
      </c>
      <c r="Z93" s="56">
        <v>0</v>
      </c>
      <c r="AA93" s="56">
        <v>600.67600000000004</v>
      </c>
      <c r="AB93" s="56">
        <v>0</v>
      </c>
      <c r="AC93" s="56">
        <v>287.95400000000001</v>
      </c>
      <c r="AD93" s="56">
        <v>0</v>
      </c>
      <c r="AE93" s="56">
        <v>0</v>
      </c>
      <c r="AF93" s="56">
        <v>953.19899999999996</v>
      </c>
      <c r="AG93" s="56">
        <v>0</v>
      </c>
      <c r="AH93" s="56">
        <v>0</v>
      </c>
      <c r="AI93" s="56">
        <v>0</v>
      </c>
      <c r="AJ93" s="56">
        <v>0</v>
      </c>
      <c r="AK93" s="56">
        <v>0</v>
      </c>
      <c r="AL93" s="56">
        <v>0</v>
      </c>
      <c r="AM93" s="56">
        <v>0</v>
      </c>
      <c r="AN93" s="56">
        <v>0</v>
      </c>
      <c r="AO93" s="56">
        <v>0</v>
      </c>
      <c r="AP93" s="56">
        <v>0</v>
      </c>
      <c r="AQ93" s="56">
        <v>1.87</v>
      </c>
      <c r="AR93" s="56">
        <v>21.77</v>
      </c>
      <c r="AS93" s="56">
        <v>2.37</v>
      </c>
      <c r="AT93" s="56">
        <v>0</v>
      </c>
      <c r="AU93" s="56">
        <v>14.48</v>
      </c>
      <c r="AV93" s="56">
        <v>0</v>
      </c>
      <c r="AW93" s="56">
        <v>0</v>
      </c>
      <c r="AX93" s="56">
        <v>6.29</v>
      </c>
      <c r="AY93" s="56">
        <v>24.09</v>
      </c>
      <c r="AZ93" s="56">
        <v>36.92</v>
      </c>
      <c r="BA93" s="56">
        <v>1.25</v>
      </c>
      <c r="BB93" s="56">
        <v>109.04</v>
      </c>
      <c r="BC93" s="56">
        <v>40.49</v>
      </c>
      <c r="BD93" s="56">
        <v>0</v>
      </c>
      <c r="BE93" s="56">
        <v>4.4257299999999997</v>
      </c>
      <c r="BF93" s="56">
        <v>8.9726299999999995E-2</v>
      </c>
      <c r="BG93" s="56">
        <v>0</v>
      </c>
      <c r="BH93" s="56">
        <v>0</v>
      </c>
      <c r="BI93" s="56">
        <v>0</v>
      </c>
      <c r="BJ93" s="56">
        <v>0</v>
      </c>
      <c r="BK93" s="56">
        <v>0.30136400000000002</v>
      </c>
      <c r="BL93" s="56">
        <v>0.75445600000000002</v>
      </c>
      <c r="BM93" s="56">
        <v>1.54311</v>
      </c>
      <c r="BN93" s="56">
        <v>3.8198599999999999E-2</v>
      </c>
      <c r="BO93" s="56">
        <v>7.1525800000000004</v>
      </c>
      <c r="BP93" s="56">
        <v>4.5154500000000004</v>
      </c>
      <c r="BQ93" s="56">
        <v>53.918900000000001</v>
      </c>
      <c r="BR93" s="56">
        <v>3757.79</v>
      </c>
      <c r="BS93" s="56">
        <v>785.77200000000005</v>
      </c>
      <c r="BT93" s="56">
        <v>0</v>
      </c>
      <c r="BU93" s="56">
        <v>0</v>
      </c>
      <c r="BV93" s="56">
        <v>2033.7</v>
      </c>
      <c r="BW93" s="56">
        <v>5593.18</v>
      </c>
      <c r="BX93" s="56">
        <v>12062</v>
      </c>
      <c r="BY93" s="56">
        <v>433.91399999999999</v>
      </c>
      <c r="BZ93" s="56">
        <v>24720.2</v>
      </c>
      <c r="CA93" s="56">
        <v>61.240099999999998</v>
      </c>
      <c r="CB93" s="56">
        <v>0</v>
      </c>
      <c r="CC93" s="56">
        <v>0</v>
      </c>
      <c r="CD93" s="56">
        <v>0</v>
      </c>
      <c r="CE93" s="56">
        <v>600.67600000000004</v>
      </c>
      <c r="CF93" s="56">
        <v>0</v>
      </c>
      <c r="CG93" s="56">
        <v>287.95400000000001</v>
      </c>
      <c r="CH93" s="56">
        <v>0</v>
      </c>
      <c r="CI93" s="56">
        <v>0</v>
      </c>
      <c r="CJ93" s="56">
        <v>949.87</v>
      </c>
      <c r="CK93" s="56">
        <v>0</v>
      </c>
      <c r="CL93" s="56">
        <v>0</v>
      </c>
      <c r="CM93" s="56">
        <v>0</v>
      </c>
      <c r="CN93" s="56">
        <v>0</v>
      </c>
      <c r="CO93" s="56">
        <v>0</v>
      </c>
      <c r="CP93" s="56">
        <v>0</v>
      </c>
      <c r="CQ93" s="56">
        <v>0</v>
      </c>
      <c r="CR93" s="56">
        <v>0</v>
      </c>
      <c r="CS93" s="56">
        <v>0</v>
      </c>
      <c r="CT93" s="56">
        <v>0</v>
      </c>
      <c r="CU93" s="56">
        <v>1.79</v>
      </c>
      <c r="CV93" s="56">
        <v>26.58</v>
      </c>
      <c r="CW93" s="56">
        <v>2.37</v>
      </c>
      <c r="CX93" s="56">
        <v>0</v>
      </c>
      <c r="CY93" s="56">
        <v>14.48</v>
      </c>
      <c r="CZ93" s="56">
        <v>6.29</v>
      </c>
      <c r="DA93" s="56">
        <v>24.13</v>
      </c>
      <c r="DB93" s="56">
        <v>36.92</v>
      </c>
      <c r="DC93" s="56">
        <v>1.25</v>
      </c>
      <c r="DD93" s="56">
        <v>113.81</v>
      </c>
      <c r="DE93" s="56">
        <v>45.22</v>
      </c>
      <c r="DF93" s="56">
        <v>0</v>
      </c>
      <c r="DG93" s="56">
        <v>5.2533399999999997</v>
      </c>
      <c r="DH93" s="56">
        <v>8.9726299999999995E-2</v>
      </c>
      <c r="DI93" s="56">
        <v>0</v>
      </c>
      <c r="DJ93" s="56">
        <v>0</v>
      </c>
      <c r="DK93" s="56">
        <v>0.30136400000000002</v>
      </c>
      <c r="DL93" s="56">
        <v>0.75553099999999995</v>
      </c>
      <c r="DM93" s="56">
        <v>1.54311</v>
      </c>
      <c r="DN93" s="56">
        <v>3.8198599999999999E-2</v>
      </c>
      <c r="DO93" s="56">
        <v>7.9812700000000003</v>
      </c>
      <c r="DP93" s="56">
        <v>5.34307</v>
      </c>
      <c r="DQ93" s="56" t="s">
        <v>925</v>
      </c>
      <c r="DR93" s="56" t="s">
        <v>875</v>
      </c>
      <c r="DS93" s="56" t="s">
        <v>22</v>
      </c>
      <c r="DT93" s="56">
        <v>0.82868600000000003</v>
      </c>
      <c r="DU93" s="56">
        <v>0.82761099999999999</v>
      </c>
      <c r="DV93" s="56">
        <v>4.1912000000000003</v>
      </c>
      <c r="DW93" s="56">
        <v>10.46</v>
      </c>
      <c r="DX93" s="56"/>
      <c r="DY93" s="56"/>
      <c r="DZ93" s="56"/>
      <c r="EA93" s="56"/>
      <c r="EB93" s="56"/>
      <c r="EC93" s="56"/>
      <c r="ED93" s="56"/>
      <c r="EE93" s="56"/>
      <c r="EF93" s="56"/>
      <c r="EG93" s="56"/>
      <c r="EH93" s="56"/>
      <c r="EI93" s="56"/>
      <c r="EJ93" s="56"/>
      <c r="EK93" s="56"/>
      <c r="EL93" s="56"/>
      <c r="EM93" s="56"/>
      <c r="EN93" s="56">
        <v>56.849600000000002</v>
      </c>
      <c r="EO93" s="56">
        <v>3060.35</v>
      </c>
      <c r="EP93" s="56">
        <v>785.77200000000005</v>
      </c>
      <c r="EQ93" s="56">
        <v>0</v>
      </c>
      <c r="ER93" s="56">
        <v>0</v>
      </c>
      <c r="ES93" s="56">
        <v>0</v>
      </c>
      <c r="ET93" s="56">
        <v>0</v>
      </c>
      <c r="EU93" s="56">
        <v>2033.7</v>
      </c>
      <c r="EV93" s="56">
        <v>5580.68</v>
      </c>
      <c r="EW93" s="56">
        <v>12062</v>
      </c>
      <c r="EX93" s="56">
        <v>433.91399999999999</v>
      </c>
      <c r="EY93" s="56">
        <v>24013.200000000001</v>
      </c>
      <c r="EZ93" s="56">
        <v>64.568799999999996</v>
      </c>
      <c r="FA93" s="56">
        <v>0</v>
      </c>
      <c r="FB93" s="56">
        <v>0</v>
      </c>
      <c r="FC93" s="56">
        <v>0</v>
      </c>
      <c r="FD93" s="56">
        <v>600.67600000000004</v>
      </c>
      <c r="FE93" s="56">
        <v>0</v>
      </c>
      <c r="FF93" s="56">
        <v>287.95400000000001</v>
      </c>
      <c r="FG93" s="56">
        <v>0</v>
      </c>
      <c r="FH93" s="56">
        <v>0</v>
      </c>
      <c r="FI93" s="56">
        <v>953.19899999999996</v>
      </c>
      <c r="FJ93" s="56">
        <v>0</v>
      </c>
      <c r="FK93" s="56">
        <v>0</v>
      </c>
      <c r="FL93" s="56">
        <v>0</v>
      </c>
      <c r="FM93" s="56">
        <v>0</v>
      </c>
      <c r="FN93" s="56">
        <v>0</v>
      </c>
      <c r="FO93" s="56">
        <v>0</v>
      </c>
      <c r="FP93" s="56">
        <v>0</v>
      </c>
      <c r="FQ93" s="56">
        <v>0</v>
      </c>
      <c r="FR93" s="56">
        <v>0</v>
      </c>
      <c r="FS93" s="56">
        <v>0</v>
      </c>
      <c r="FT93" s="56">
        <v>1.87</v>
      </c>
      <c r="FU93" s="56">
        <v>21.77</v>
      </c>
      <c r="FV93" s="56">
        <v>2.37</v>
      </c>
      <c r="FW93" s="56">
        <v>0</v>
      </c>
      <c r="FX93" s="56">
        <v>14.48</v>
      </c>
      <c r="FY93" s="56">
        <v>0</v>
      </c>
      <c r="FZ93" s="56">
        <v>0</v>
      </c>
      <c r="GA93" s="56">
        <v>6.29</v>
      </c>
      <c r="GB93" s="56">
        <v>24.09</v>
      </c>
      <c r="GC93" s="56">
        <v>36.92</v>
      </c>
      <c r="GD93" s="56">
        <v>1.25</v>
      </c>
      <c r="GE93" s="56">
        <v>109.04</v>
      </c>
      <c r="GF93" s="56">
        <v>0</v>
      </c>
      <c r="GG93" s="56">
        <v>4.4257299999999997</v>
      </c>
      <c r="GH93" s="56">
        <v>8.9726299999999995E-2</v>
      </c>
      <c r="GI93" s="56">
        <v>0</v>
      </c>
      <c r="GJ93" s="56">
        <v>0</v>
      </c>
      <c r="GK93" s="56">
        <v>0</v>
      </c>
      <c r="GL93" s="56">
        <v>0</v>
      </c>
      <c r="GM93" s="56">
        <v>0.30136400000000002</v>
      </c>
      <c r="GN93" s="56">
        <v>0.75445600000000002</v>
      </c>
      <c r="GO93" s="56">
        <v>1.54311</v>
      </c>
      <c r="GP93" s="56">
        <v>3.8198599999999999E-2</v>
      </c>
      <c r="GQ93" s="56">
        <v>7.1525800000000004</v>
      </c>
      <c r="GR93" s="56">
        <v>337.20100000000002</v>
      </c>
      <c r="GS93" s="56">
        <v>7779.25</v>
      </c>
      <c r="GT93" s="56">
        <v>785.77200000000005</v>
      </c>
      <c r="GU93" s="56">
        <v>0</v>
      </c>
      <c r="GV93" s="56">
        <v>0</v>
      </c>
      <c r="GW93" s="56">
        <v>5894.96</v>
      </c>
      <c r="GX93" s="56">
        <v>6547.68</v>
      </c>
      <c r="GY93" s="56">
        <v>10697.7</v>
      </c>
      <c r="GZ93" s="56">
        <v>540.49900000000002</v>
      </c>
      <c r="HA93" s="56">
        <v>32583.1</v>
      </c>
      <c r="HB93" s="56">
        <v>280.72699999999998</v>
      </c>
      <c r="HC93" s="56">
        <v>0</v>
      </c>
      <c r="HD93" s="56">
        <v>0</v>
      </c>
      <c r="HE93" s="56">
        <v>0</v>
      </c>
      <c r="HF93" s="56">
        <v>1044.67</v>
      </c>
      <c r="HG93" s="56">
        <v>0</v>
      </c>
      <c r="HH93" s="56">
        <v>291.12400000000002</v>
      </c>
      <c r="HI93" s="56">
        <v>0</v>
      </c>
      <c r="HJ93" s="56">
        <v>0</v>
      </c>
      <c r="HK93" s="56">
        <v>1616.52</v>
      </c>
      <c r="HL93" s="56">
        <v>0</v>
      </c>
      <c r="HM93" s="56">
        <v>0</v>
      </c>
      <c r="HN93" s="56">
        <v>0</v>
      </c>
      <c r="HO93" s="56">
        <v>0</v>
      </c>
      <c r="HP93" s="56">
        <v>0</v>
      </c>
      <c r="HQ93" s="56">
        <v>0</v>
      </c>
      <c r="HR93" s="56">
        <v>0</v>
      </c>
      <c r="HS93" s="56">
        <v>0</v>
      </c>
      <c r="HT93" s="56">
        <v>0</v>
      </c>
      <c r="HU93" s="56">
        <v>0</v>
      </c>
      <c r="HV93" s="56">
        <v>8.44</v>
      </c>
      <c r="HW93" s="56">
        <v>59.45</v>
      </c>
      <c r="HX93" s="56">
        <v>2.37</v>
      </c>
      <c r="HY93" s="56">
        <v>0</v>
      </c>
      <c r="HZ93" s="56">
        <v>25.19</v>
      </c>
      <c r="IA93" s="56">
        <v>18.45</v>
      </c>
      <c r="IB93" s="56">
        <v>26.75</v>
      </c>
      <c r="IC93" s="56">
        <v>32.86</v>
      </c>
      <c r="ID93" s="56">
        <v>1.49</v>
      </c>
      <c r="IE93" s="56">
        <v>175</v>
      </c>
      <c r="IF93" s="56">
        <v>0</v>
      </c>
      <c r="IG93" s="56">
        <v>9.9956499999999995</v>
      </c>
      <c r="IH93" s="56">
        <v>8.9726299999999995E-2</v>
      </c>
      <c r="II93" s="56">
        <v>0</v>
      </c>
      <c r="IJ93" s="56">
        <v>0</v>
      </c>
      <c r="IK93" s="56">
        <v>0.92718</v>
      </c>
      <c r="IL93" s="56">
        <v>0.77117400000000003</v>
      </c>
      <c r="IM93" s="56">
        <v>1.42503</v>
      </c>
      <c r="IN93" s="56">
        <v>7.5326799999999999E-3</v>
      </c>
      <c r="IO93" s="56">
        <v>13.2163</v>
      </c>
      <c r="IP93" s="56">
        <v>55.2</v>
      </c>
      <c r="IQ93" s="56">
        <v>0</v>
      </c>
      <c r="IR93" s="56">
        <v>57.6</v>
      </c>
      <c r="IS93" s="56">
        <v>0</v>
      </c>
      <c r="IT93" s="56">
        <v>0</v>
      </c>
      <c r="IU93" s="56">
        <v>24.29</v>
      </c>
      <c r="IV93" s="56">
        <v>16.2</v>
      </c>
      <c r="IW93" s="56">
        <v>29.09</v>
      </c>
      <c r="IX93" s="56">
        <v>16.13</v>
      </c>
      <c r="IY93" s="56">
        <v>24.29</v>
      </c>
      <c r="IZ93" s="56">
        <v>16.2</v>
      </c>
      <c r="JA93" s="56">
        <v>62.67</v>
      </c>
      <c r="JB93" s="56">
        <v>32.78</v>
      </c>
      <c r="JC93" s="56">
        <v>1</v>
      </c>
      <c r="JD93" s="56"/>
      <c r="JE93" s="56"/>
      <c r="JF93" s="56"/>
      <c r="JG93" s="56"/>
      <c r="JH93" s="56"/>
      <c r="JI93" s="56"/>
      <c r="JJ93" s="56"/>
      <c r="JK93" s="56"/>
      <c r="JL93" s="56"/>
      <c r="JM93" s="56"/>
      <c r="JN93" s="56"/>
      <c r="JO93" s="56"/>
    </row>
    <row r="94" spans="1:275" x14ac:dyDescent="0.25">
      <c r="A94" s="58">
        <v>43069.352905092594</v>
      </c>
      <c r="B94" s="56" t="s">
        <v>422</v>
      </c>
      <c r="C94" s="56" t="s">
        <v>663</v>
      </c>
      <c r="D94" s="56">
        <v>11</v>
      </c>
      <c r="E94" s="56">
        <v>8</v>
      </c>
      <c r="F94" s="56">
        <v>6960</v>
      </c>
      <c r="G94" s="56" t="s">
        <v>104</v>
      </c>
      <c r="H94" s="56" t="s">
        <v>105</v>
      </c>
      <c r="I94" s="56">
        <v>5.82</v>
      </c>
      <c r="J94" s="56">
        <v>55.4</v>
      </c>
      <c r="K94" s="56">
        <v>298.33100000000002</v>
      </c>
      <c r="L94" s="56">
        <v>5196.03</v>
      </c>
      <c r="M94" s="56">
        <v>785.77200000000005</v>
      </c>
      <c r="N94" s="56">
        <v>0</v>
      </c>
      <c r="O94" s="56">
        <v>0</v>
      </c>
      <c r="P94" s="56">
        <v>0</v>
      </c>
      <c r="Q94" s="56">
        <v>0</v>
      </c>
      <c r="R94" s="56">
        <v>2033.7</v>
      </c>
      <c r="S94" s="56">
        <v>5537.68</v>
      </c>
      <c r="T94" s="56">
        <v>12062</v>
      </c>
      <c r="U94" s="56">
        <v>433.91399999999999</v>
      </c>
      <c r="V94" s="56">
        <v>26347.4</v>
      </c>
      <c r="W94" s="56">
        <v>338.76100000000002</v>
      </c>
      <c r="X94" s="56">
        <v>0</v>
      </c>
      <c r="Y94" s="56">
        <v>0</v>
      </c>
      <c r="Z94" s="56">
        <v>0</v>
      </c>
      <c r="AA94" s="56">
        <v>612.15599999999995</v>
      </c>
      <c r="AB94" s="56">
        <v>0</v>
      </c>
      <c r="AC94" s="56">
        <v>287.95400000000001</v>
      </c>
      <c r="AD94" s="56">
        <v>0</v>
      </c>
      <c r="AE94" s="56">
        <v>0</v>
      </c>
      <c r="AF94" s="56">
        <v>1238.8699999999999</v>
      </c>
      <c r="AG94" s="56">
        <v>0</v>
      </c>
      <c r="AH94" s="56">
        <v>0</v>
      </c>
      <c r="AI94" s="56">
        <v>0</v>
      </c>
      <c r="AJ94" s="56">
        <v>0</v>
      </c>
      <c r="AK94" s="56">
        <v>0</v>
      </c>
      <c r="AL94" s="56">
        <v>0</v>
      </c>
      <c r="AM94" s="56">
        <v>0</v>
      </c>
      <c r="AN94" s="56">
        <v>0</v>
      </c>
      <c r="AO94" s="56">
        <v>0</v>
      </c>
      <c r="AP94" s="56">
        <v>0</v>
      </c>
      <c r="AQ94" s="56">
        <v>9.91</v>
      </c>
      <c r="AR94" s="56">
        <v>37.229999999999997</v>
      </c>
      <c r="AS94" s="56">
        <v>2.4700000000000002</v>
      </c>
      <c r="AT94" s="56">
        <v>0</v>
      </c>
      <c r="AU94" s="56">
        <v>14.78</v>
      </c>
      <c r="AV94" s="56">
        <v>0</v>
      </c>
      <c r="AW94" s="56">
        <v>0</v>
      </c>
      <c r="AX94" s="56">
        <v>6.7</v>
      </c>
      <c r="AY94" s="56">
        <v>24.93</v>
      </c>
      <c r="AZ94" s="56">
        <v>38.71</v>
      </c>
      <c r="BA94" s="56">
        <v>1.32</v>
      </c>
      <c r="BB94" s="56">
        <v>136.05000000000001</v>
      </c>
      <c r="BC94" s="56">
        <v>64.39</v>
      </c>
      <c r="BD94" s="56">
        <v>0</v>
      </c>
      <c r="BE94" s="56">
        <v>5.5668300000000004</v>
      </c>
      <c r="BF94" s="56">
        <v>8.9726299999999995E-2</v>
      </c>
      <c r="BG94" s="56">
        <v>0</v>
      </c>
      <c r="BH94" s="56">
        <v>0</v>
      </c>
      <c r="BI94" s="56">
        <v>0</v>
      </c>
      <c r="BJ94" s="56">
        <v>0</v>
      </c>
      <c r="BK94" s="56">
        <v>0.30136400000000002</v>
      </c>
      <c r="BL94" s="56">
        <v>0.75262099999999998</v>
      </c>
      <c r="BM94" s="56">
        <v>1.54311</v>
      </c>
      <c r="BN94" s="56">
        <v>3.8198599999999999E-2</v>
      </c>
      <c r="BO94" s="56">
        <v>8.2918500000000002</v>
      </c>
      <c r="BP94" s="56">
        <v>5.6565599999999998</v>
      </c>
      <c r="BQ94" s="56">
        <v>296.73200000000003</v>
      </c>
      <c r="BR94" s="56">
        <v>6028.58</v>
      </c>
      <c r="BS94" s="56">
        <v>785.77200000000005</v>
      </c>
      <c r="BT94" s="56">
        <v>0</v>
      </c>
      <c r="BU94" s="56">
        <v>0</v>
      </c>
      <c r="BV94" s="56">
        <v>2033.7</v>
      </c>
      <c r="BW94" s="56">
        <v>5547.69</v>
      </c>
      <c r="BX94" s="56">
        <v>12062</v>
      </c>
      <c r="BY94" s="56">
        <v>433.91399999999999</v>
      </c>
      <c r="BZ94" s="56">
        <v>27188.3</v>
      </c>
      <c r="CA94" s="56">
        <v>336.94499999999999</v>
      </c>
      <c r="CB94" s="56">
        <v>0</v>
      </c>
      <c r="CC94" s="56">
        <v>0</v>
      </c>
      <c r="CD94" s="56">
        <v>0</v>
      </c>
      <c r="CE94" s="56">
        <v>612.15599999999995</v>
      </c>
      <c r="CF94" s="56">
        <v>0</v>
      </c>
      <c r="CG94" s="56">
        <v>287.95400000000001</v>
      </c>
      <c r="CH94" s="56">
        <v>0</v>
      </c>
      <c r="CI94" s="56">
        <v>0</v>
      </c>
      <c r="CJ94" s="56">
        <v>1237.05</v>
      </c>
      <c r="CK94" s="56">
        <v>0</v>
      </c>
      <c r="CL94" s="56">
        <v>0</v>
      </c>
      <c r="CM94" s="56">
        <v>0</v>
      </c>
      <c r="CN94" s="56">
        <v>0</v>
      </c>
      <c r="CO94" s="56">
        <v>0</v>
      </c>
      <c r="CP94" s="56">
        <v>0</v>
      </c>
      <c r="CQ94" s="56">
        <v>0</v>
      </c>
      <c r="CR94" s="56">
        <v>0</v>
      </c>
      <c r="CS94" s="56">
        <v>0</v>
      </c>
      <c r="CT94" s="56">
        <v>0</v>
      </c>
      <c r="CU94" s="56">
        <v>9.91</v>
      </c>
      <c r="CV94" s="56">
        <v>43.05</v>
      </c>
      <c r="CW94" s="56">
        <v>2.4700000000000002</v>
      </c>
      <c r="CX94" s="56">
        <v>0</v>
      </c>
      <c r="CY94" s="56">
        <v>14.78</v>
      </c>
      <c r="CZ94" s="56">
        <v>6.7</v>
      </c>
      <c r="DA94" s="56">
        <v>24.97</v>
      </c>
      <c r="DB94" s="56">
        <v>38.71</v>
      </c>
      <c r="DC94" s="56">
        <v>1.32</v>
      </c>
      <c r="DD94" s="56">
        <v>141.91</v>
      </c>
      <c r="DE94" s="56">
        <v>70.209999999999994</v>
      </c>
      <c r="DF94" s="56">
        <v>0</v>
      </c>
      <c r="DG94" s="56">
        <v>6.4100099999999998</v>
      </c>
      <c r="DH94" s="56">
        <v>8.9726299999999995E-2</v>
      </c>
      <c r="DI94" s="56">
        <v>0</v>
      </c>
      <c r="DJ94" s="56">
        <v>0</v>
      </c>
      <c r="DK94" s="56">
        <v>0.30136400000000002</v>
      </c>
      <c r="DL94" s="56">
        <v>0.75342399999999998</v>
      </c>
      <c r="DM94" s="56">
        <v>1.54311</v>
      </c>
      <c r="DN94" s="56">
        <v>3.8198599999999999E-2</v>
      </c>
      <c r="DO94" s="56">
        <v>9.1358300000000003</v>
      </c>
      <c r="DP94" s="56">
        <v>6.4997299999999996</v>
      </c>
      <c r="DQ94" s="56" t="s">
        <v>925</v>
      </c>
      <c r="DR94" s="56" t="s">
        <v>875</v>
      </c>
      <c r="DS94" s="56" t="s">
        <v>22</v>
      </c>
      <c r="DT94" s="56">
        <v>0.84397999999999995</v>
      </c>
      <c r="DU94" s="56">
        <v>0.84317699999999995</v>
      </c>
      <c r="DV94" s="56">
        <v>4.1293800000000003</v>
      </c>
      <c r="DW94" s="56">
        <v>8.2894199999999998</v>
      </c>
      <c r="DX94" s="56"/>
      <c r="DY94" s="56"/>
      <c r="DZ94" s="56"/>
      <c r="EA94" s="56"/>
      <c r="EB94" s="56"/>
      <c r="EC94" s="56"/>
      <c r="ED94" s="56"/>
      <c r="EE94" s="56"/>
      <c r="EF94" s="56"/>
      <c r="EG94" s="56"/>
      <c r="EH94" s="56"/>
      <c r="EI94" s="56"/>
      <c r="EJ94" s="56"/>
      <c r="EK94" s="56"/>
      <c r="EL94" s="56"/>
      <c r="EM94" s="56"/>
      <c r="EN94" s="56">
        <v>298.33100000000002</v>
      </c>
      <c r="EO94" s="56">
        <v>5196.03</v>
      </c>
      <c r="EP94" s="56">
        <v>785.77200000000005</v>
      </c>
      <c r="EQ94" s="56">
        <v>0</v>
      </c>
      <c r="ER94" s="56">
        <v>0</v>
      </c>
      <c r="ES94" s="56">
        <v>0</v>
      </c>
      <c r="ET94" s="56">
        <v>0</v>
      </c>
      <c r="EU94" s="56">
        <v>2033.7</v>
      </c>
      <c r="EV94" s="56">
        <v>5537.68</v>
      </c>
      <c r="EW94" s="56">
        <v>12062</v>
      </c>
      <c r="EX94" s="56">
        <v>433.91399999999999</v>
      </c>
      <c r="EY94" s="56">
        <v>26347.4</v>
      </c>
      <c r="EZ94" s="56">
        <v>338.76100000000002</v>
      </c>
      <c r="FA94" s="56">
        <v>0</v>
      </c>
      <c r="FB94" s="56">
        <v>0</v>
      </c>
      <c r="FC94" s="56">
        <v>0</v>
      </c>
      <c r="FD94" s="56">
        <v>612.15599999999995</v>
      </c>
      <c r="FE94" s="56">
        <v>0</v>
      </c>
      <c r="FF94" s="56">
        <v>287.95400000000001</v>
      </c>
      <c r="FG94" s="56">
        <v>0</v>
      </c>
      <c r="FH94" s="56">
        <v>0</v>
      </c>
      <c r="FI94" s="56">
        <v>1238.8699999999999</v>
      </c>
      <c r="FJ94" s="56">
        <v>0</v>
      </c>
      <c r="FK94" s="56">
        <v>0</v>
      </c>
      <c r="FL94" s="56">
        <v>0</v>
      </c>
      <c r="FM94" s="56">
        <v>0</v>
      </c>
      <c r="FN94" s="56">
        <v>0</v>
      </c>
      <c r="FO94" s="56">
        <v>0</v>
      </c>
      <c r="FP94" s="56">
        <v>0</v>
      </c>
      <c r="FQ94" s="56">
        <v>0</v>
      </c>
      <c r="FR94" s="56">
        <v>0</v>
      </c>
      <c r="FS94" s="56">
        <v>0</v>
      </c>
      <c r="FT94" s="56">
        <v>9.91</v>
      </c>
      <c r="FU94" s="56">
        <v>37.229999999999997</v>
      </c>
      <c r="FV94" s="56">
        <v>2.4700000000000002</v>
      </c>
      <c r="FW94" s="56">
        <v>0</v>
      </c>
      <c r="FX94" s="56">
        <v>14.78</v>
      </c>
      <c r="FY94" s="56">
        <v>0</v>
      </c>
      <c r="FZ94" s="56">
        <v>0</v>
      </c>
      <c r="GA94" s="56">
        <v>6.7</v>
      </c>
      <c r="GB94" s="56">
        <v>24.93</v>
      </c>
      <c r="GC94" s="56">
        <v>38.71</v>
      </c>
      <c r="GD94" s="56">
        <v>1.32</v>
      </c>
      <c r="GE94" s="56">
        <v>136.05000000000001</v>
      </c>
      <c r="GF94" s="56">
        <v>0</v>
      </c>
      <c r="GG94" s="56">
        <v>5.5668300000000004</v>
      </c>
      <c r="GH94" s="56">
        <v>8.9726299999999995E-2</v>
      </c>
      <c r="GI94" s="56">
        <v>0</v>
      </c>
      <c r="GJ94" s="56">
        <v>0</v>
      </c>
      <c r="GK94" s="56">
        <v>0</v>
      </c>
      <c r="GL94" s="56">
        <v>0</v>
      </c>
      <c r="GM94" s="56">
        <v>0.30136400000000002</v>
      </c>
      <c r="GN94" s="56">
        <v>0.75262099999999998</v>
      </c>
      <c r="GO94" s="56">
        <v>1.54311</v>
      </c>
      <c r="GP94" s="56">
        <v>3.8198599999999999E-2</v>
      </c>
      <c r="GQ94" s="56">
        <v>8.2918500000000002</v>
      </c>
      <c r="GR94" s="56">
        <v>974.42700000000002</v>
      </c>
      <c r="GS94" s="56">
        <v>12220.1</v>
      </c>
      <c r="GT94" s="56">
        <v>785.77200000000005</v>
      </c>
      <c r="GU94" s="56">
        <v>0</v>
      </c>
      <c r="GV94" s="56">
        <v>0</v>
      </c>
      <c r="GW94" s="56">
        <v>5894.96</v>
      </c>
      <c r="GX94" s="56">
        <v>6547.68</v>
      </c>
      <c r="GY94" s="56">
        <v>10697.7</v>
      </c>
      <c r="GZ94" s="56">
        <v>540.49900000000002</v>
      </c>
      <c r="HA94" s="56">
        <v>37661.199999999997</v>
      </c>
      <c r="HB94" s="56">
        <v>811.04300000000001</v>
      </c>
      <c r="HC94" s="56">
        <v>0</v>
      </c>
      <c r="HD94" s="56">
        <v>0</v>
      </c>
      <c r="HE94" s="56">
        <v>0</v>
      </c>
      <c r="HF94" s="56">
        <v>1054.8</v>
      </c>
      <c r="HG94" s="56">
        <v>0</v>
      </c>
      <c r="HH94" s="56">
        <v>291.12400000000002</v>
      </c>
      <c r="HI94" s="56">
        <v>0</v>
      </c>
      <c r="HJ94" s="56">
        <v>0</v>
      </c>
      <c r="HK94" s="56">
        <v>2156.9699999999998</v>
      </c>
      <c r="HL94" s="56">
        <v>0</v>
      </c>
      <c r="HM94" s="56">
        <v>0</v>
      </c>
      <c r="HN94" s="56">
        <v>0</v>
      </c>
      <c r="HO94" s="56">
        <v>0</v>
      </c>
      <c r="HP94" s="56">
        <v>0</v>
      </c>
      <c r="HQ94" s="56">
        <v>0</v>
      </c>
      <c r="HR94" s="56">
        <v>0</v>
      </c>
      <c r="HS94" s="56">
        <v>0</v>
      </c>
      <c r="HT94" s="56">
        <v>0</v>
      </c>
      <c r="HU94" s="56">
        <v>0</v>
      </c>
      <c r="HV94" s="56">
        <v>24.43</v>
      </c>
      <c r="HW94" s="56">
        <v>82.29</v>
      </c>
      <c r="HX94" s="56">
        <v>2.4700000000000002</v>
      </c>
      <c r="HY94" s="56">
        <v>0</v>
      </c>
      <c r="HZ94" s="56">
        <v>25.46</v>
      </c>
      <c r="IA94" s="56">
        <v>19.739999999999998</v>
      </c>
      <c r="IB94" s="56">
        <v>27.62</v>
      </c>
      <c r="IC94" s="56">
        <v>34.61</v>
      </c>
      <c r="ID94" s="56">
        <v>1.57</v>
      </c>
      <c r="IE94" s="56">
        <v>218.19</v>
      </c>
      <c r="IF94" s="56">
        <v>0</v>
      </c>
      <c r="IG94" s="56">
        <v>11.1289</v>
      </c>
      <c r="IH94" s="56">
        <v>8.9726299999999995E-2</v>
      </c>
      <c r="II94" s="56">
        <v>0</v>
      </c>
      <c r="IJ94" s="56">
        <v>0</v>
      </c>
      <c r="IK94" s="56">
        <v>0.92718</v>
      </c>
      <c r="IL94" s="56">
        <v>0.77117400000000003</v>
      </c>
      <c r="IM94" s="56">
        <v>1.42503</v>
      </c>
      <c r="IN94" s="56">
        <v>7.5326799999999999E-3</v>
      </c>
      <c r="IO94" s="56">
        <v>14.349500000000001</v>
      </c>
      <c r="IP94" s="56">
        <v>55.4</v>
      </c>
      <c r="IQ94" s="56">
        <v>0</v>
      </c>
      <c r="IR94" s="56">
        <v>57.8</v>
      </c>
      <c r="IS94" s="56">
        <v>0</v>
      </c>
      <c r="IT94" s="56">
        <v>0</v>
      </c>
      <c r="IU94" s="56">
        <v>40.520000000000003</v>
      </c>
      <c r="IV94" s="56">
        <v>23.87</v>
      </c>
      <c r="IW94" s="56">
        <v>46.34</v>
      </c>
      <c r="IX94" s="56">
        <v>23.87</v>
      </c>
      <c r="IY94" s="56">
        <v>40.520000000000003</v>
      </c>
      <c r="IZ94" s="56">
        <v>23.87</v>
      </c>
      <c r="JA94" s="56">
        <v>87.38</v>
      </c>
      <c r="JB94" s="56">
        <v>47.27</v>
      </c>
      <c r="JC94" s="56">
        <v>1</v>
      </c>
      <c r="JD94" s="56"/>
      <c r="JE94" s="56"/>
      <c r="JF94" s="56"/>
      <c r="JG94" s="56"/>
      <c r="JH94" s="56"/>
      <c r="JI94" s="56"/>
      <c r="JJ94" s="56"/>
      <c r="JK94" s="56"/>
      <c r="JL94" s="56"/>
      <c r="JM94" s="56"/>
      <c r="JN94" s="56"/>
      <c r="JO94" s="56"/>
    </row>
    <row r="95" spans="1:275" x14ac:dyDescent="0.25">
      <c r="A95" s="58">
        <v>43069.352893518517</v>
      </c>
      <c r="B95" s="56" t="s">
        <v>423</v>
      </c>
      <c r="C95" s="56" t="s">
        <v>664</v>
      </c>
      <c r="D95" s="56">
        <v>12</v>
      </c>
      <c r="E95" s="56">
        <v>8</v>
      </c>
      <c r="F95" s="56">
        <v>6960</v>
      </c>
      <c r="G95" s="56" t="s">
        <v>104</v>
      </c>
      <c r="H95" s="56" t="s">
        <v>105</v>
      </c>
      <c r="I95" s="56">
        <v>5.43</v>
      </c>
      <c r="J95" s="56">
        <v>55.4</v>
      </c>
      <c r="K95" s="56">
        <v>295.43</v>
      </c>
      <c r="L95" s="56">
        <v>1936.07</v>
      </c>
      <c r="M95" s="56">
        <v>785.77200000000005</v>
      </c>
      <c r="N95" s="56">
        <v>0</v>
      </c>
      <c r="O95" s="56">
        <v>0</v>
      </c>
      <c r="P95" s="56">
        <v>0</v>
      </c>
      <c r="Q95" s="56">
        <v>0</v>
      </c>
      <c r="R95" s="56">
        <v>2033.7</v>
      </c>
      <c r="S95" s="56">
        <v>5488.87</v>
      </c>
      <c r="T95" s="56">
        <v>12062</v>
      </c>
      <c r="U95" s="56">
        <v>433.91399999999999</v>
      </c>
      <c r="V95" s="56">
        <v>23035.7</v>
      </c>
      <c r="W95" s="56">
        <v>335.416</v>
      </c>
      <c r="X95" s="56">
        <v>0</v>
      </c>
      <c r="Y95" s="56">
        <v>0</v>
      </c>
      <c r="Z95" s="56">
        <v>0</v>
      </c>
      <c r="AA95" s="56">
        <v>643.84</v>
      </c>
      <c r="AB95" s="56">
        <v>0</v>
      </c>
      <c r="AC95" s="56">
        <v>287.95400000000001</v>
      </c>
      <c r="AD95" s="56">
        <v>0</v>
      </c>
      <c r="AE95" s="56">
        <v>0</v>
      </c>
      <c r="AF95" s="56">
        <v>1267.21</v>
      </c>
      <c r="AG95" s="56">
        <v>0</v>
      </c>
      <c r="AH95" s="56">
        <v>0</v>
      </c>
      <c r="AI95" s="56">
        <v>0</v>
      </c>
      <c r="AJ95" s="56">
        <v>0</v>
      </c>
      <c r="AK95" s="56">
        <v>0</v>
      </c>
      <c r="AL95" s="56">
        <v>0</v>
      </c>
      <c r="AM95" s="56">
        <v>0</v>
      </c>
      <c r="AN95" s="56">
        <v>0</v>
      </c>
      <c r="AO95" s="56">
        <v>0</v>
      </c>
      <c r="AP95" s="56">
        <v>0</v>
      </c>
      <c r="AQ95" s="56">
        <v>9.84</v>
      </c>
      <c r="AR95" s="56">
        <v>21.17</v>
      </c>
      <c r="AS95" s="56">
        <v>2.4700000000000002</v>
      </c>
      <c r="AT95" s="56">
        <v>0</v>
      </c>
      <c r="AU95" s="56">
        <v>15.46</v>
      </c>
      <c r="AV95" s="56">
        <v>0</v>
      </c>
      <c r="AW95" s="56">
        <v>0</v>
      </c>
      <c r="AX95" s="56">
        <v>6.74</v>
      </c>
      <c r="AY95" s="56">
        <v>24.76</v>
      </c>
      <c r="AZ95" s="56">
        <v>38.78</v>
      </c>
      <c r="BA95" s="56">
        <v>1.33</v>
      </c>
      <c r="BB95" s="56">
        <v>120.55</v>
      </c>
      <c r="BC95" s="56">
        <v>48.94</v>
      </c>
      <c r="BD95" s="56">
        <v>0</v>
      </c>
      <c r="BE95" s="56">
        <v>3.8850099999999999</v>
      </c>
      <c r="BF95" s="56">
        <v>8.9726299999999995E-2</v>
      </c>
      <c r="BG95" s="56">
        <v>0</v>
      </c>
      <c r="BH95" s="56">
        <v>0</v>
      </c>
      <c r="BI95" s="56">
        <v>0</v>
      </c>
      <c r="BJ95" s="56">
        <v>0</v>
      </c>
      <c r="BK95" s="56">
        <v>0.30136400000000002</v>
      </c>
      <c r="BL95" s="56">
        <v>0.74743300000000001</v>
      </c>
      <c r="BM95" s="56">
        <v>1.54311</v>
      </c>
      <c r="BN95" s="56">
        <v>3.8198599999999999E-2</v>
      </c>
      <c r="BO95" s="56">
        <v>6.6048499999999999</v>
      </c>
      <c r="BP95" s="56">
        <v>3.9747400000000002</v>
      </c>
      <c r="BQ95" s="56">
        <v>291.995</v>
      </c>
      <c r="BR95" s="56">
        <v>2593.6799999999998</v>
      </c>
      <c r="BS95" s="56">
        <v>785.77200000000005</v>
      </c>
      <c r="BT95" s="56">
        <v>0</v>
      </c>
      <c r="BU95" s="56">
        <v>0</v>
      </c>
      <c r="BV95" s="56">
        <v>2033.7</v>
      </c>
      <c r="BW95" s="56">
        <v>5506.22</v>
      </c>
      <c r="BX95" s="56">
        <v>12062</v>
      </c>
      <c r="BY95" s="56">
        <v>433.91399999999999</v>
      </c>
      <c r="BZ95" s="56">
        <v>23707.200000000001</v>
      </c>
      <c r="CA95" s="56">
        <v>331.51499999999999</v>
      </c>
      <c r="CB95" s="56">
        <v>0</v>
      </c>
      <c r="CC95" s="56">
        <v>0</v>
      </c>
      <c r="CD95" s="56">
        <v>0</v>
      </c>
      <c r="CE95" s="56">
        <v>643.84</v>
      </c>
      <c r="CF95" s="56">
        <v>0</v>
      </c>
      <c r="CG95" s="56">
        <v>287.95400000000001</v>
      </c>
      <c r="CH95" s="56">
        <v>0</v>
      </c>
      <c r="CI95" s="56">
        <v>0</v>
      </c>
      <c r="CJ95" s="56">
        <v>1263.31</v>
      </c>
      <c r="CK95" s="56">
        <v>0</v>
      </c>
      <c r="CL95" s="56">
        <v>0</v>
      </c>
      <c r="CM95" s="56">
        <v>0</v>
      </c>
      <c r="CN95" s="56">
        <v>0</v>
      </c>
      <c r="CO95" s="56">
        <v>0</v>
      </c>
      <c r="CP95" s="56">
        <v>0</v>
      </c>
      <c r="CQ95" s="56">
        <v>0</v>
      </c>
      <c r="CR95" s="56">
        <v>0</v>
      </c>
      <c r="CS95" s="56">
        <v>0</v>
      </c>
      <c r="CT95" s="56">
        <v>0</v>
      </c>
      <c r="CU95" s="56">
        <v>9.7799999999999994</v>
      </c>
      <c r="CV95" s="56">
        <v>26.66</v>
      </c>
      <c r="CW95" s="56">
        <v>2.4700000000000002</v>
      </c>
      <c r="CX95" s="56">
        <v>0</v>
      </c>
      <c r="CY95" s="56">
        <v>15.46</v>
      </c>
      <c r="CZ95" s="56">
        <v>6.74</v>
      </c>
      <c r="DA95" s="56">
        <v>24.81</v>
      </c>
      <c r="DB95" s="56">
        <v>38.78</v>
      </c>
      <c r="DC95" s="56">
        <v>1.33</v>
      </c>
      <c r="DD95" s="56">
        <v>126.03</v>
      </c>
      <c r="DE95" s="56">
        <v>54.37</v>
      </c>
      <c r="DF95" s="56">
        <v>0</v>
      </c>
      <c r="DG95" s="56">
        <v>4.73651</v>
      </c>
      <c r="DH95" s="56">
        <v>8.9726299999999995E-2</v>
      </c>
      <c r="DI95" s="56">
        <v>0</v>
      </c>
      <c r="DJ95" s="56">
        <v>0</v>
      </c>
      <c r="DK95" s="56">
        <v>0.30136400000000002</v>
      </c>
      <c r="DL95" s="56">
        <v>0.74904099999999996</v>
      </c>
      <c r="DM95" s="56">
        <v>1.54311</v>
      </c>
      <c r="DN95" s="56">
        <v>3.8198599999999999E-2</v>
      </c>
      <c r="DO95" s="56">
        <v>7.4579500000000003</v>
      </c>
      <c r="DP95" s="56">
        <v>4.8262400000000003</v>
      </c>
      <c r="DQ95" s="56" t="s">
        <v>925</v>
      </c>
      <c r="DR95" s="56" t="s">
        <v>875</v>
      </c>
      <c r="DS95" s="56" t="s">
        <v>22</v>
      </c>
      <c r="DT95" s="56">
        <v>0.85310399999999997</v>
      </c>
      <c r="DU95" s="56">
        <v>0.85149600000000003</v>
      </c>
      <c r="DV95" s="56">
        <v>4.3481699999999996</v>
      </c>
      <c r="DW95" s="56">
        <v>9.9871300000000005</v>
      </c>
      <c r="DX95" s="56"/>
      <c r="DY95" s="56"/>
      <c r="DZ95" s="56"/>
      <c r="EA95" s="56"/>
      <c r="EB95" s="56"/>
      <c r="EC95" s="56"/>
      <c r="ED95" s="56"/>
      <c r="EE95" s="56"/>
      <c r="EF95" s="56"/>
      <c r="EG95" s="56"/>
      <c r="EH95" s="56"/>
      <c r="EI95" s="56"/>
      <c r="EJ95" s="56"/>
      <c r="EK95" s="56"/>
      <c r="EL95" s="56"/>
      <c r="EM95" s="56"/>
      <c r="EN95" s="56">
        <v>295.43</v>
      </c>
      <c r="EO95" s="56">
        <v>1936.07</v>
      </c>
      <c r="EP95" s="56">
        <v>785.77200000000005</v>
      </c>
      <c r="EQ95" s="56">
        <v>0</v>
      </c>
      <c r="ER95" s="56">
        <v>0</v>
      </c>
      <c r="ES95" s="56">
        <v>0</v>
      </c>
      <c r="ET95" s="56">
        <v>0</v>
      </c>
      <c r="EU95" s="56">
        <v>2033.7</v>
      </c>
      <c r="EV95" s="56">
        <v>5488.87</v>
      </c>
      <c r="EW95" s="56">
        <v>12062</v>
      </c>
      <c r="EX95" s="56">
        <v>433.91399999999999</v>
      </c>
      <c r="EY95" s="56">
        <v>23035.7</v>
      </c>
      <c r="EZ95" s="56">
        <v>335.416</v>
      </c>
      <c r="FA95" s="56">
        <v>0</v>
      </c>
      <c r="FB95" s="56">
        <v>0</v>
      </c>
      <c r="FC95" s="56">
        <v>0</v>
      </c>
      <c r="FD95" s="56">
        <v>643.84</v>
      </c>
      <c r="FE95" s="56">
        <v>0</v>
      </c>
      <c r="FF95" s="56">
        <v>287.95400000000001</v>
      </c>
      <c r="FG95" s="56">
        <v>0</v>
      </c>
      <c r="FH95" s="56">
        <v>0</v>
      </c>
      <c r="FI95" s="56">
        <v>1267.21</v>
      </c>
      <c r="FJ95" s="56">
        <v>0</v>
      </c>
      <c r="FK95" s="56">
        <v>0</v>
      </c>
      <c r="FL95" s="56">
        <v>0</v>
      </c>
      <c r="FM95" s="56">
        <v>0</v>
      </c>
      <c r="FN95" s="56">
        <v>0</v>
      </c>
      <c r="FO95" s="56">
        <v>0</v>
      </c>
      <c r="FP95" s="56">
        <v>0</v>
      </c>
      <c r="FQ95" s="56">
        <v>0</v>
      </c>
      <c r="FR95" s="56">
        <v>0</v>
      </c>
      <c r="FS95" s="56">
        <v>0</v>
      </c>
      <c r="FT95" s="56">
        <v>9.84</v>
      </c>
      <c r="FU95" s="56">
        <v>21.17</v>
      </c>
      <c r="FV95" s="56">
        <v>2.4700000000000002</v>
      </c>
      <c r="FW95" s="56">
        <v>0</v>
      </c>
      <c r="FX95" s="56">
        <v>15.46</v>
      </c>
      <c r="FY95" s="56">
        <v>0</v>
      </c>
      <c r="FZ95" s="56">
        <v>0</v>
      </c>
      <c r="GA95" s="56">
        <v>6.74</v>
      </c>
      <c r="GB95" s="56">
        <v>24.76</v>
      </c>
      <c r="GC95" s="56">
        <v>38.78</v>
      </c>
      <c r="GD95" s="56">
        <v>1.33</v>
      </c>
      <c r="GE95" s="56">
        <v>120.55</v>
      </c>
      <c r="GF95" s="56">
        <v>0</v>
      </c>
      <c r="GG95" s="56">
        <v>3.8850099999999999</v>
      </c>
      <c r="GH95" s="56">
        <v>8.9726299999999995E-2</v>
      </c>
      <c r="GI95" s="56">
        <v>0</v>
      </c>
      <c r="GJ95" s="56">
        <v>0</v>
      </c>
      <c r="GK95" s="56">
        <v>0</v>
      </c>
      <c r="GL95" s="56">
        <v>0</v>
      </c>
      <c r="GM95" s="56">
        <v>0.30136400000000002</v>
      </c>
      <c r="GN95" s="56">
        <v>0.74743300000000001</v>
      </c>
      <c r="GO95" s="56">
        <v>1.54311</v>
      </c>
      <c r="GP95" s="56">
        <v>3.8198599999999999E-2</v>
      </c>
      <c r="GQ95" s="56">
        <v>6.6048499999999999</v>
      </c>
      <c r="GR95" s="56">
        <v>969.75599999999997</v>
      </c>
      <c r="GS95" s="56">
        <v>5726.28</v>
      </c>
      <c r="GT95" s="56">
        <v>785.77200000000005</v>
      </c>
      <c r="GU95" s="56">
        <v>0</v>
      </c>
      <c r="GV95" s="56">
        <v>0</v>
      </c>
      <c r="GW95" s="56">
        <v>5894.96</v>
      </c>
      <c r="GX95" s="56">
        <v>6547.68</v>
      </c>
      <c r="GY95" s="56">
        <v>10697.7</v>
      </c>
      <c r="GZ95" s="56">
        <v>540.49900000000002</v>
      </c>
      <c r="HA95" s="56">
        <v>31162.7</v>
      </c>
      <c r="HB95" s="56">
        <v>807.03</v>
      </c>
      <c r="HC95" s="56">
        <v>0</v>
      </c>
      <c r="HD95" s="56">
        <v>0</v>
      </c>
      <c r="HE95" s="56">
        <v>0</v>
      </c>
      <c r="HF95" s="56">
        <v>1087.46</v>
      </c>
      <c r="HG95" s="56">
        <v>0</v>
      </c>
      <c r="HH95" s="56">
        <v>291.12400000000002</v>
      </c>
      <c r="HI95" s="56">
        <v>0</v>
      </c>
      <c r="HJ95" s="56">
        <v>0</v>
      </c>
      <c r="HK95" s="56">
        <v>2185.62</v>
      </c>
      <c r="HL95" s="56">
        <v>0</v>
      </c>
      <c r="HM95" s="56">
        <v>0</v>
      </c>
      <c r="HN95" s="56">
        <v>0</v>
      </c>
      <c r="HO95" s="56">
        <v>0</v>
      </c>
      <c r="HP95" s="56">
        <v>0</v>
      </c>
      <c r="HQ95" s="56">
        <v>0</v>
      </c>
      <c r="HR95" s="56">
        <v>0</v>
      </c>
      <c r="HS95" s="56">
        <v>0</v>
      </c>
      <c r="HT95" s="56">
        <v>0</v>
      </c>
      <c r="HU95" s="56">
        <v>0</v>
      </c>
      <c r="HV95" s="56">
        <v>24.39</v>
      </c>
      <c r="HW95" s="56">
        <v>53.12</v>
      </c>
      <c r="HX95" s="56">
        <v>2.4700000000000002</v>
      </c>
      <c r="HY95" s="56">
        <v>0</v>
      </c>
      <c r="HZ95" s="56">
        <v>26.11</v>
      </c>
      <c r="IA95" s="56">
        <v>19.850000000000001</v>
      </c>
      <c r="IB95" s="56">
        <v>27.63</v>
      </c>
      <c r="IC95" s="56">
        <v>34.69</v>
      </c>
      <c r="ID95" s="56">
        <v>1.57</v>
      </c>
      <c r="IE95" s="56">
        <v>189.83</v>
      </c>
      <c r="IF95" s="56">
        <v>0</v>
      </c>
      <c r="IG95" s="56">
        <v>8.9714799999999997</v>
      </c>
      <c r="IH95" s="56">
        <v>8.9726299999999995E-2</v>
      </c>
      <c r="II95" s="56">
        <v>0</v>
      </c>
      <c r="IJ95" s="56">
        <v>0</v>
      </c>
      <c r="IK95" s="56">
        <v>0.92718</v>
      </c>
      <c r="IL95" s="56">
        <v>0.77117400000000003</v>
      </c>
      <c r="IM95" s="56">
        <v>1.42503</v>
      </c>
      <c r="IN95" s="56">
        <v>7.5326799999999999E-3</v>
      </c>
      <c r="IO95" s="56">
        <v>12.1921</v>
      </c>
      <c r="IP95" s="56">
        <v>55.4</v>
      </c>
      <c r="IQ95" s="56">
        <v>0</v>
      </c>
      <c r="IR95" s="56">
        <v>57.9</v>
      </c>
      <c r="IS95" s="56">
        <v>0</v>
      </c>
      <c r="IT95" s="56">
        <v>0</v>
      </c>
      <c r="IU95" s="56">
        <v>24.45</v>
      </c>
      <c r="IV95" s="56">
        <v>24.49</v>
      </c>
      <c r="IW95" s="56">
        <v>29.94</v>
      </c>
      <c r="IX95" s="56">
        <v>24.43</v>
      </c>
      <c r="IY95" s="56">
        <v>24.45</v>
      </c>
      <c r="IZ95" s="56">
        <v>24.49</v>
      </c>
      <c r="JA95" s="56">
        <v>58.21</v>
      </c>
      <c r="JB95" s="56">
        <v>47.88</v>
      </c>
      <c r="JC95" s="56">
        <v>1</v>
      </c>
      <c r="JD95" s="56"/>
      <c r="JE95" s="56"/>
      <c r="JF95" s="56"/>
      <c r="JG95" s="56"/>
      <c r="JH95" s="56"/>
      <c r="JI95" s="56"/>
      <c r="JJ95" s="56"/>
      <c r="JK95" s="56"/>
      <c r="JL95" s="56"/>
      <c r="JM95" s="56"/>
      <c r="JN95" s="56"/>
      <c r="JO95" s="56"/>
    </row>
    <row r="96" spans="1:275" x14ac:dyDescent="0.25">
      <c r="A96" s="58">
        <v>43069.352893518517</v>
      </c>
      <c r="B96" s="56" t="s">
        <v>424</v>
      </c>
      <c r="C96" s="56" t="s">
        <v>665</v>
      </c>
      <c r="D96" s="56">
        <v>13</v>
      </c>
      <c r="E96" s="56">
        <v>8</v>
      </c>
      <c r="F96" s="56">
        <v>6960</v>
      </c>
      <c r="G96" s="56" t="s">
        <v>104</v>
      </c>
      <c r="H96" s="56" t="s">
        <v>105</v>
      </c>
      <c r="I96" s="56">
        <v>6.57</v>
      </c>
      <c r="J96" s="56">
        <v>56.5</v>
      </c>
      <c r="K96" s="56">
        <v>257.166</v>
      </c>
      <c r="L96" s="56">
        <v>5752.52</v>
      </c>
      <c r="M96" s="56">
        <v>785.77200000000005</v>
      </c>
      <c r="N96" s="56">
        <v>0</v>
      </c>
      <c r="O96" s="56">
        <v>0</v>
      </c>
      <c r="P96" s="56">
        <v>0</v>
      </c>
      <c r="Q96" s="56">
        <v>0</v>
      </c>
      <c r="R96" s="56">
        <v>2033.7</v>
      </c>
      <c r="S96" s="56">
        <v>5563.44</v>
      </c>
      <c r="T96" s="56">
        <v>12062</v>
      </c>
      <c r="U96" s="56">
        <v>433.91399999999999</v>
      </c>
      <c r="V96" s="56">
        <v>26888.5</v>
      </c>
      <c r="W96" s="56">
        <v>292.01600000000002</v>
      </c>
      <c r="X96" s="56">
        <v>0</v>
      </c>
      <c r="Y96" s="56">
        <v>0</v>
      </c>
      <c r="Z96" s="56">
        <v>0</v>
      </c>
      <c r="AA96" s="56">
        <v>600.59500000000003</v>
      </c>
      <c r="AB96" s="56">
        <v>0</v>
      </c>
      <c r="AC96" s="56">
        <v>287.95400000000001</v>
      </c>
      <c r="AD96" s="56">
        <v>0</v>
      </c>
      <c r="AE96" s="56">
        <v>0</v>
      </c>
      <c r="AF96" s="56">
        <v>1180.57</v>
      </c>
      <c r="AG96" s="56">
        <v>0</v>
      </c>
      <c r="AH96" s="56">
        <v>0</v>
      </c>
      <c r="AI96" s="56">
        <v>0</v>
      </c>
      <c r="AJ96" s="56">
        <v>0</v>
      </c>
      <c r="AK96" s="56">
        <v>0</v>
      </c>
      <c r="AL96" s="56">
        <v>0</v>
      </c>
      <c r="AM96" s="56">
        <v>0</v>
      </c>
      <c r="AN96" s="56">
        <v>0</v>
      </c>
      <c r="AO96" s="56">
        <v>0</v>
      </c>
      <c r="AP96" s="56">
        <v>0</v>
      </c>
      <c r="AQ96" s="56">
        <v>8.61</v>
      </c>
      <c r="AR96" s="56">
        <v>39.619999999999997</v>
      </c>
      <c r="AS96" s="56">
        <v>2.4700000000000002</v>
      </c>
      <c r="AT96" s="56">
        <v>0</v>
      </c>
      <c r="AU96" s="56">
        <v>14.5</v>
      </c>
      <c r="AV96" s="56">
        <v>0</v>
      </c>
      <c r="AW96" s="56">
        <v>0</v>
      </c>
      <c r="AX96" s="56">
        <v>6.67</v>
      </c>
      <c r="AY96" s="56">
        <v>24.92</v>
      </c>
      <c r="AZ96" s="56">
        <v>38.69</v>
      </c>
      <c r="BA96" s="56">
        <v>1.32</v>
      </c>
      <c r="BB96" s="56">
        <v>136.80000000000001</v>
      </c>
      <c r="BC96" s="56">
        <v>65.2</v>
      </c>
      <c r="BD96" s="56">
        <v>0</v>
      </c>
      <c r="BE96" s="56">
        <v>6.3286899999999999</v>
      </c>
      <c r="BF96" s="56">
        <v>8.9726299999999995E-2</v>
      </c>
      <c r="BG96" s="56">
        <v>0</v>
      </c>
      <c r="BH96" s="56">
        <v>0</v>
      </c>
      <c r="BI96" s="56">
        <v>0</v>
      </c>
      <c r="BJ96" s="56">
        <v>0</v>
      </c>
      <c r="BK96" s="56">
        <v>0.30136400000000002</v>
      </c>
      <c r="BL96" s="56">
        <v>0.75467799999999996</v>
      </c>
      <c r="BM96" s="56">
        <v>1.54311</v>
      </c>
      <c r="BN96" s="56">
        <v>3.8198599999999999E-2</v>
      </c>
      <c r="BO96" s="56">
        <v>9.0557700000000008</v>
      </c>
      <c r="BP96" s="56">
        <v>6.4184200000000002</v>
      </c>
      <c r="BQ96" s="56">
        <v>255.108</v>
      </c>
      <c r="BR96" s="56">
        <v>6660.57</v>
      </c>
      <c r="BS96" s="56">
        <v>785.77200000000005</v>
      </c>
      <c r="BT96" s="56">
        <v>0</v>
      </c>
      <c r="BU96" s="56">
        <v>0</v>
      </c>
      <c r="BV96" s="56">
        <v>2033.7</v>
      </c>
      <c r="BW96" s="56">
        <v>5575.23</v>
      </c>
      <c r="BX96" s="56">
        <v>12062</v>
      </c>
      <c r="BY96" s="56">
        <v>433.91399999999999</v>
      </c>
      <c r="BZ96" s="56">
        <v>27806.3</v>
      </c>
      <c r="CA96" s="56">
        <v>289.678</v>
      </c>
      <c r="CB96" s="56">
        <v>0</v>
      </c>
      <c r="CC96" s="56">
        <v>0</v>
      </c>
      <c r="CD96" s="56">
        <v>0</v>
      </c>
      <c r="CE96" s="56">
        <v>600.59500000000003</v>
      </c>
      <c r="CF96" s="56">
        <v>0</v>
      </c>
      <c r="CG96" s="56">
        <v>287.95400000000001</v>
      </c>
      <c r="CH96" s="56">
        <v>0</v>
      </c>
      <c r="CI96" s="56">
        <v>0</v>
      </c>
      <c r="CJ96" s="56">
        <v>1178.23</v>
      </c>
      <c r="CK96" s="56">
        <v>0</v>
      </c>
      <c r="CL96" s="56">
        <v>0</v>
      </c>
      <c r="CM96" s="56">
        <v>0</v>
      </c>
      <c r="CN96" s="56">
        <v>0</v>
      </c>
      <c r="CO96" s="56">
        <v>0</v>
      </c>
      <c r="CP96" s="56">
        <v>0</v>
      </c>
      <c r="CQ96" s="56">
        <v>0</v>
      </c>
      <c r="CR96" s="56">
        <v>0</v>
      </c>
      <c r="CS96" s="56">
        <v>0</v>
      </c>
      <c r="CT96" s="56">
        <v>0</v>
      </c>
      <c r="CU96" s="56">
        <v>8.57</v>
      </c>
      <c r="CV96" s="56">
        <v>46.23</v>
      </c>
      <c r="CW96" s="56">
        <v>2.4700000000000002</v>
      </c>
      <c r="CX96" s="56">
        <v>0</v>
      </c>
      <c r="CY96" s="56">
        <v>14.5</v>
      </c>
      <c r="CZ96" s="56">
        <v>6.67</v>
      </c>
      <c r="DA96" s="56">
        <v>24.96</v>
      </c>
      <c r="DB96" s="56">
        <v>38.69</v>
      </c>
      <c r="DC96" s="56">
        <v>1.32</v>
      </c>
      <c r="DD96" s="56">
        <v>143.41</v>
      </c>
      <c r="DE96" s="56">
        <v>71.77</v>
      </c>
      <c r="DF96" s="56">
        <v>0</v>
      </c>
      <c r="DG96" s="56">
        <v>7.3479099999999997</v>
      </c>
      <c r="DH96" s="56">
        <v>8.9726299999999995E-2</v>
      </c>
      <c r="DI96" s="56">
        <v>0</v>
      </c>
      <c r="DJ96" s="56">
        <v>0</v>
      </c>
      <c r="DK96" s="56">
        <v>0.30136400000000002</v>
      </c>
      <c r="DL96" s="56">
        <v>0.75521700000000003</v>
      </c>
      <c r="DM96" s="56">
        <v>1.54311</v>
      </c>
      <c r="DN96" s="56">
        <v>3.8198599999999999E-2</v>
      </c>
      <c r="DO96" s="56">
        <v>10.0755</v>
      </c>
      <c r="DP96" s="56">
        <v>7.4376300000000004</v>
      </c>
      <c r="DQ96" s="56" t="s">
        <v>925</v>
      </c>
      <c r="DR96" s="56" t="s">
        <v>875</v>
      </c>
      <c r="DS96" s="56" t="s">
        <v>22</v>
      </c>
      <c r="DT96" s="56">
        <v>1.0197499999999999</v>
      </c>
      <c r="DU96" s="56">
        <v>1.0192099999999999</v>
      </c>
      <c r="DV96" s="56">
        <v>4.6091600000000001</v>
      </c>
      <c r="DW96" s="56">
        <v>9.1542399999999997</v>
      </c>
      <c r="DX96" s="56"/>
      <c r="DY96" s="56"/>
      <c r="DZ96" s="56"/>
      <c r="EA96" s="56"/>
      <c r="EB96" s="56"/>
      <c r="EC96" s="56"/>
      <c r="ED96" s="56"/>
      <c r="EE96" s="56"/>
      <c r="EF96" s="56"/>
      <c r="EG96" s="56"/>
      <c r="EH96" s="56"/>
      <c r="EI96" s="56"/>
      <c r="EJ96" s="56"/>
      <c r="EK96" s="56"/>
      <c r="EL96" s="56"/>
      <c r="EM96" s="56"/>
      <c r="EN96" s="56">
        <v>257.166</v>
      </c>
      <c r="EO96" s="56">
        <v>5752.52</v>
      </c>
      <c r="EP96" s="56">
        <v>785.77200000000005</v>
      </c>
      <c r="EQ96" s="56">
        <v>0</v>
      </c>
      <c r="ER96" s="56">
        <v>0</v>
      </c>
      <c r="ES96" s="56">
        <v>0</v>
      </c>
      <c r="ET96" s="56">
        <v>0</v>
      </c>
      <c r="EU96" s="56">
        <v>2033.7</v>
      </c>
      <c r="EV96" s="56">
        <v>5563.44</v>
      </c>
      <c r="EW96" s="56">
        <v>12062</v>
      </c>
      <c r="EX96" s="56">
        <v>433.91399999999999</v>
      </c>
      <c r="EY96" s="56">
        <v>26888.5</v>
      </c>
      <c r="EZ96" s="56">
        <v>292.01600000000002</v>
      </c>
      <c r="FA96" s="56">
        <v>0</v>
      </c>
      <c r="FB96" s="56">
        <v>0</v>
      </c>
      <c r="FC96" s="56">
        <v>0</v>
      </c>
      <c r="FD96" s="56">
        <v>600.59500000000003</v>
      </c>
      <c r="FE96" s="56">
        <v>0</v>
      </c>
      <c r="FF96" s="56">
        <v>287.95400000000001</v>
      </c>
      <c r="FG96" s="56">
        <v>0</v>
      </c>
      <c r="FH96" s="56">
        <v>0</v>
      </c>
      <c r="FI96" s="56">
        <v>1180.57</v>
      </c>
      <c r="FJ96" s="56">
        <v>0</v>
      </c>
      <c r="FK96" s="56">
        <v>0</v>
      </c>
      <c r="FL96" s="56">
        <v>0</v>
      </c>
      <c r="FM96" s="56">
        <v>0</v>
      </c>
      <c r="FN96" s="56">
        <v>0</v>
      </c>
      <c r="FO96" s="56">
        <v>0</v>
      </c>
      <c r="FP96" s="56">
        <v>0</v>
      </c>
      <c r="FQ96" s="56">
        <v>0</v>
      </c>
      <c r="FR96" s="56">
        <v>0</v>
      </c>
      <c r="FS96" s="56">
        <v>0</v>
      </c>
      <c r="FT96" s="56">
        <v>8.61</v>
      </c>
      <c r="FU96" s="56">
        <v>39.619999999999997</v>
      </c>
      <c r="FV96" s="56">
        <v>2.4700000000000002</v>
      </c>
      <c r="FW96" s="56">
        <v>0</v>
      </c>
      <c r="FX96" s="56">
        <v>14.5</v>
      </c>
      <c r="FY96" s="56">
        <v>0</v>
      </c>
      <c r="FZ96" s="56">
        <v>0</v>
      </c>
      <c r="GA96" s="56">
        <v>6.67</v>
      </c>
      <c r="GB96" s="56">
        <v>24.92</v>
      </c>
      <c r="GC96" s="56">
        <v>38.69</v>
      </c>
      <c r="GD96" s="56">
        <v>1.32</v>
      </c>
      <c r="GE96" s="56">
        <v>136.80000000000001</v>
      </c>
      <c r="GF96" s="56">
        <v>0</v>
      </c>
      <c r="GG96" s="56">
        <v>6.3286899999999999</v>
      </c>
      <c r="GH96" s="56">
        <v>8.9726299999999995E-2</v>
      </c>
      <c r="GI96" s="56">
        <v>0</v>
      </c>
      <c r="GJ96" s="56">
        <v>0</v>
      </c>
      <c r="GK96" s="56">
        <v>0</v>
      </c>
      <c r="GL96" s="56">
        <v>0</v>
      </c>
      <c r="GM96" s="56">
        <v>0.30136400000000002</v>
      </c>
      <c r="GN96" s="56">
        <v>0.75467799999999996</v>
      </c>
      <c r="GO96" s="56">
        <v>1.54311</v>
      </c>
      <c r="GP96" s="56">
        <v>3.8198599999999999E-2</v>
      </c>
      <c r="GQ96" s="56">
        <v>9.0557700000000008</v>
      </c>
      <c r="GR96" s="56">
        <v>872.98199999999997</v>
      </c>
      <c r="GS96" s="56">
        <v>13363.1</v>
      </c>
      <c r="GT96" s="56">
        <v>785.77200000000005</v>
      </c>
      <c r="GU96" s="56">
        <v>0</v>
      </c>
      <c r="GV96" s="56">
        <v>0</v>
      </c>
      <c r="GW96" s="56">
        <v>5894.96</v>
      </c>
      <c r="GX96" s="56">
        <v>6547.68</v>
      </c>
      <c r="GY96" s="56">
        <v>10697.7</v>
      </c>
      <c r="GZ96" s="56">
        <v>540.49900000000002</v>
      </c>
      <c r="HA96" s="56">
        <v>38702.699999999997</v>
      </c>
      <c r="HB96" s="56">
        <v>726.60299999999995</v>
      </c>
      <c r="HC96" s="56">
        <v>0</v>
      </c>
      <c r="HD96" s="56">
        <v>0</v>
      </c>
      <c r="HE96" s="56">
        <v>0</v>
      </c>
      <c r="HF96" s="56">
        <v>1042.5</v>
      </c>
      <c r="HG96" s="56">
        <v>0</v>
      </c>
      <c r="HH96" s="56">
        <v>291.12400000000002</v>
      </c>
      <c r="HI96" s="56">
        <v>0</v>
      </c>
      <c r="HJ96" s="56">
        <v>0</v>
      </c>
      <c r="HK96" s="56">
        <v>2060.23</v>
      </c>
      <c r="HL96" s="56">
        <v>0</v>
      </c>
      <c r="HM96" s="56">
        <v>0</v>
      </c>
      <c r="HN96" s="56">
        <v>0</v>
      </c>
      <c r="HO96" s="56">
        <v>0</v>
      </c>
      <c r="HP96" s="56">
        <v>0</v>
      </c>
      <c r="HQ96" s="56">
        <v>0</v>
      </c>
      <c r="HR96" s="56">
        <v>0</v>
      </c>
      <c r="HS96" s="56">
        <v>0</v>
      </c>
      <c r="HT96" s="56">
        <v>0</v>
      </c>
      <c r="HU96" s="56">
        <v>0</v>
      </c>
      <c r="HV96" s="56">
        <v>22.02</v>
      </c>
      <c r="HW96" s="56">
        <v>83.46</v>
      </c>
      <c r="HX96" s="56">
        <v>2.4700000000000002</v>
      </c>
      <c r="HY96" s="56">
        <v>0</v>
      </c>
      <c r="HZ96" s="56">
        <v>25.18</v>
      </c>
      <c r="IA96" s="56">
        <v>19.649999999999999</v>
      </c>
      <c r="IB96" s="56">
        <v>27.62</v>
      </c>
      <c r="IC96" s="56">
        <v>34.590000000000003</v>
      </c>
      <c r="ID96" s="56">
        <v>1.54</v>
      </c>
      <c r="IE96" s="56">
        <v>216.53</v>
      </c>
      <c r="IF96" s="56">
        <v>0</v>
      </c>
      <c r="IG96" s="56">
        <v>11.891500000000001</v>
      </c>
      <c r="IH96" s="56">
        <v>8.9726299999999995E-2</v>
      </c>
      <c r="II96" s="56">
        <v>0</v>
      </c>
      <c r="IJ96" s="56">
        <v>0</v>
      </c>
      <c r="IK96" s="56">
        <v>0.92718</v>
      </c>
      <c r="IL96" s="56">
        <v>0.77117400000000003</v>
      </c>
      <c r="IM96" s="56">
        <v>1.42503</v>
      </c>
      <c r="IN96" s="56">
        <v>7.5326799999999999E-3</v>
      </c>
      <c r="IO96" s="56">
        <v>15.1121</v>
      </c>
      <c r="IP96" s="56">
        <v>56.5</v>
      </c>
      <c r="IQ96" s="56">
        <v>0</v>
      </c>
      <c r="IR96" s="56">
        <v>59.2</v>
      </c>
      <c r="IS96" s="56">
        <v>0</v>
      </c>
      <c r="IT96" s="56">
        <v>0</v>
      </c>
      <c r="IU96" s="56">
        <v>42.8</v>
      </c>
      <c r="IV96" s="56">
        <v>22.4</v>
      </c>
      <c r="IW96" s="56">
        <v>49.41</v>
      </c>
      <c r="IX96" s="56">
        <v>22.36</v>
      </c>
      <c r="IY96" s="56">
        <v>42.8</v>
      </c>
      <c r="IZ96" s="56">
        <v>22.4</v>
      </c>
      <c r="JA96" s="56">
        <v>88.29</v>
      </c>
      <c r="JB96" s="56">
        <v>44.84</v>
      </c>
      <c r="JC96" s="56">
        <v>1</v>
      </c>
      <c r="JD96" s="56"/>
      <c r="JE96" s="56"/>
      <c r="JF96" s="56"/>
      <c r="JG96" s="56"/>
      <c r="JH96" s="56"/>
      <c r="JI96" s="56"/>
      <c r="JJ96" s="56"/>
      <c r="JK96" s="56"/>
      <c r="JL96" s="56"/>
      <c r="JM96" s="56"/>
      <c r="JN96" s="56"/>
      <c r="JO96" s="56"/>
    </row>
    <row r="97" spans="1:275" x14ac:dyDescent="0.25">
      <c r="A97" s="58">
        <v>43069.352268518516</v>
      </c>
      <c r="B97" s="56" t="s">
        <v>425</v>
      </c>
      <c r="C97" s="56" t="s">
        <v>666</v>
      </c>
      <c r="D97" s="56">
        <v>14</v>
      </c>
      <c r="E97" s="56">
        <v>8</v>
      </c>
      <c r="F97" s="56">
        <v>6960</v>
      </c>
      <c r="G97" s="56" t="s">
        <v>104</v>
      </c>
      <c r="H97" s="56" t="s">
        <v>105</v>
      </c>
      <c r="I97" s="56">
        <v>6.24</v>
      </c>
      <c r="J97" s="56">
        <v>55.8</v>
      </c>
      <c r="K97" s="56">
        <v>293.82400000000001</v>
      </c>
      <c r="L97" s="56">
        <v>4811.47</v>
      </c>
      <c r="M97" s="56">
        <v>785.77200000000005</v>
      </c>
      <c r="N97" s="56">
        <v>0</v>
      </c>
      <c r="O97" s="56">
        <v>0</v>
      </c>
      <c r="P97" s="56">
        <v>0</v>
      </c>
      <c r="Q97" s="56">
        <v>0</v>
      </c>
      <c r="R97" s="56">
        <v>2033.7</v>
      </c>
      <c r="S97" s="56">
        <v>5529.37</v>
      </c>
      <c r="T97" s="56">
        <v>12062</v>
      </c>
      <c r="U97" s="56">
        <v>433.91399999999999</v>
      </c>
      <c r="V97" s="56">
        <v>25950</v>
      </c>
      <c r="W97" s="56">
        <v>333.99700000000001</v>
      </c>
      <c r="X97" s="56">
        <v>0</v>
      </c>
      <c r="Y97" s="56">
        <v>0</v>
      </c>
      <c r="Z97" s="56">
        <v>0</v>
      </c>
      <c r="AA97" s="56">
        <v>619.43299999999999</v>
      </c>
      <c r="AB97" s="56">
        <v>0</v>
      </c>
      <c r="AC97" s="56">
        <v>287.95400000000001</v>
      </c>
      <c r="AD97" s="56">
        <v>0</v>
      </c>
      <c r="AE97" s="56">
        <v>0</v>
      </c>
      <c r="AF97" s="56">
        <v>1241.3800000000001</v>
      </c>
      <c r="AG97" s="56">
        <v>0</v>
      </c>
      <c r="AH97" s="56">
        <v>0</v>
      </c>
      <c r="AI97" s="56">
        <v>0</v>
      </c>
      <c r="AJ97" s="56">
        <v>0</v>
      </c>
      <c r="AK97" s="56">
        <v>0</v>
      </c>
      <c r="AL97" s="56">
        <v>0</v>
      </c>
      <c r="AM97" s="56">
        <v>0</v>
      </c>
      <c r="AN97" s="56">
        <v>0</v>
      </c>
      <c r="AO97" s="56">
        <v>0</v>
      </c>
      <c r="AP97" s="56">
        <v>0</v>
      </c>
      <c r="AQ97" s="56">
        <v>9.7799999999999994</v>
      </c>
      <c r="AR97" s="56">
        <v>33.049999999999997</v>
      </c>
      <c r="AS97" s="56">
        <v>2.37</v>
      </c>
      <c r="AT97" s="56">
        <v>0</v>
      </c>
      <c r="AU97" s="56">
        <v>15.06</v>
      </c>
      <c r="AV97" s="56">
        <v>0</v>
      </c>
      <c r="AW97" s="56">
        <v>0</v>
      </c>
      <c r="AX97" s="56">
        <v>6.38</v>
      </c>
      <c r="AY97" s="56">
        <v>24.1</v>
      </c>
      <c r="AZ97" s="56">
        <v>37.020000000000003</v>
      </c>
      <c r="BA97" s="56">
        <v>1.26</v>
      </c>
      <c r="BB97" s="56">
        <v>129.02000000000001</v>
      </c>
      <c r="BC97" s="56">
        <v>60.26</v>
      </c>
      <c r="BD97" s="56">
        <v>0</v>
      </c>
      <c r="BE97" s="56">
        <v>5.76654</v>
      </c>
      <c r="BF97" s="56">
        <v>8.9726299999999995E-2</v>
      </c>
      <c r="BG97" s="56">
        <v>0</v>
      </c>
      <c r="BH97" s="56">
        <v>0</v>
      </c>
      <c r="BI97" s="56">
        <v>0</v>
      </c>
      <c r="BJ97" s="56">
        <v>0</v>
      </c>
      <c r="BK97" s="56">
        <v>0.30136400000000002</v>
      </c>
      <c r="BL97" s="56">
        <v>0.75454200000000005</v>
      </c>
      <c r="BM97" s="56">
        <v>1.54311</v>
      </c>
      <c r="BN97" s="56">
        <v>3.8198599999999999E-2</v>
      </c>
      <c r="BO97" s="56">
        <v>8.4934799999999999</v>
      </c>
      <c r="BP97" s="56">
        <v>5.8562599999999998</v>
      </c>
      <c r="BQ97" s="56">
        <v>286.65800000000002</v>
      </c>
      <c r="BR97" s="56">
        <v>5716.76</v>
      </c>
      <c r="BS97" s="56">
        <v>785.77200000000005</v>
      </c>
      <c r="BT97" s="56">
        <v>0</v>
      </c>
      <c r="BU97" s="56">
        <v>0</v>
      </c>
      <c r="BV97" s="56">
        <v>2033.7</v>
      </c>
      <c r="BW97" s="56">
        <v>5544.26</v>
      </c>
      <c r="BX97" s="56">
        <v>12062</v>
      </c>
      <c r="BY97" s="56">
        <v>433.91399999999999</v>
      </c>
      <c r="BZ97" s="56">
        <v>26863</v>
      </c>
      <c r="CA97" s="56">
        <v>325.851</v>
      </c>
      <c r="CB97" s="56">
        <v>0</v>
      </c>
      <c r="CC97" s="56">
        <v>0</v>
      </c>
      <c r="CD97" s="56">
        <v>0</v>
      </c>
      <c r="CE97" s="56">
        <v>619.43299999999999</v>
      </c>
      <c r="CF97" s="56">
        <v>0</v>
      </c>
      <c r="CG97" s="56">
        <v>287.95400000000001</v>
      </c>
      <c r="CH97" s="56">
        <v>0</v>
      </c>
      <c r="CI97" s="56">
        <v>0</v>
      </c>
      <c r="CJ97" s="56">
        <v>1233.24</v>
      </c>
      <c r="CK97" s="56">
        <v>0</v>
      </c>
      <c r="CL97" s="56">
        <v>0</v>
      </c>
      <c r="CM97" s="56">
        <v>0</v>
      </c>
      <c r="CN97" s="56">
        <v>0</v>
      </c>
      <c r="CO97" s="56">
        <v>0</v>
      </c>
      <c r="CP97" s="56">
        <v>0</v>
      </c>
      <c r="CQ97" s="56">
        <v>0</v>
      </c>
      <c r="CR97" s="56">
        <v>0</v>
      </c>
      <c r="CS97" s="56">
        <v>0</v>
      </c>
      <c r="CT97" s="56">
        <v>0</v>
      </c>
      <c r="CU97" s="56">
        <v>9.61</v>
      </c>
      <c r="CV97" s="56">
        <v>39.46</v>
      </c>
      <c r="CW97" s="56">
        <v>2.37</v>
      </c>
      <c r="CX97" s="56">
        <v>0</v>
      </c>
      <c r="CY97" s="56">
        <v>15.06</v>
      </c>
      <c r="CZ97" s="56">
        <v>6.38</v>
      </c>
      <c r="DA97" s="56">
        <v>24.14</v>
      </c>
      <c r="DB97" s="56">
        <v>37.020000000000003</v>
      </c>
      <c r="DC97" s="56">
        <v>1.26</v>
      </c>
      <c r="DD97" s="56">
        <v>135.30000000000001</v>
      </c>
      <c r="DE97" s="56">
        <v>66.5</v>
      </c>
      <c r="DF97" s="56">
        <v>0</v>
      </c>
      <c r="DG97" s="56">
        <v>6.74953</v>
      </c>
      <c r="DH97" s="56">
        <v>8.9726299999999995E-2</v>
      </c>
      <c r="DI97" s="56">
        <v>0</v>
      </c>
      <c r="DJ97" s="56">
        <v>0</v>
      </c>
      <c r="DK97" s="56">
        <v>0.30136400000000002</v>
      </c>
      <c r="DL97" s="56">
        <v>0.75533600000000001</v>
      </c>
      <c r="DM97" s="56">
        <v>1.54311</v>
      </c>
      <c r="DN97" s="56">
        <v>3.8198599999999999E-2</v>
      </c>
      <c r="DO97" s="56">
        <v>9.4772700000000007</v>
      </c>
      <c r="DP97" s="56">
        <v>6.8392600000000003</v>
      </c>
      <c r="DQ97" s="56" t="s">
        <v>925</v>
      </c>
      <c r="DR97" s="56" t="s">
        <v>875</v>
      </c>
      <c r="DS97" s="56" t="s">
        <v>22</v>
      </c>
      <c r="DT97" s="56">
        <v>0.98378699999999997</v>
      </c>
      <c r="DU97" s="56">
        <v>0.98299300000000001</v>
      </c>
      <c r="DV97" s="56">
        <v>4.64154</v>
      </c>
      <c r="DW97" s="56">
        <v>9.3834599999999995</v>
      </c>
      <c r="DX97" s="56"/>
      <c r="DY97" s="56"/>
      <c r="DZ97" s="56"/>
      <c r="EA97" s="56"/>
      <c r="EB97" s="56"/>
      <c r="EC97" s="56"/>
      <c r="ED97" s="56"/>
      <c r="EE97" s="56"/>
      <c r="EF97" s="56"/>
      <c r="EG97" s="56"/>
      <c r="EH97" s="56"/>
      <c r="EI97" s="56"/>
      <c r="EJ97" s="56"/>
      <c r="EK97" s="56"/>
      <c r="EL97" s="56"/>
      <c r="EM97" s="56"/>
      <c r="EN97" s="56">
        <v>293.82400000000001</v>
      </c>
      <c r="EO97" s="56">
        <v>4811.47</v>
      </c>
      <c r="EP97" s="56">
        <v>785.77200000000005</v>
      </c>
      <c r="EQ97" s="56">
        <v>0</v>
      </c>
      <c r="ER97" s="56">
        <v>0</v>
      </c>
      <c r="ES97" s="56">
        <v>0</v>
      </c>
      <c r="ET97" s="56">
        <v>0</v>
      </c>
      <c r="EU97" s="56">
        <v>2033.7</v>
      </c>
      <c r="EV97" s="56">
        <v>5529.37</v>
      </c>
      <c r="EW97" s="56">
        <v>12062</v>
      </c>
      <c r="EX97" s="56">
        <v>433.91399999999999</v>
      </c>
      <c r="EY97" s="56">
        <v>25950</v>
      </c>
      <c r="EZ97" s="56">
        <v>333.99700000000001</v>
      </c>
      <c r="FA97" s="56">
        <v>0</v>
      </c>
      <c r="FB97" s="56">
        <v>0</v>
      </c>
      <c r="FC97" s="56">
        <v>0</v>
      </c>
      <c r="FD97" s="56">
        <v>619.43299999999999</v>
      </c>
      <c r="FE97" s="56">
        <v>0</v>
      </c>
      <c r="FF97" s="56">
        <v>287.95400000000001</v>
      </c>
      <c r="FG97" s="56">
        <v>0</v>
      </c>
      <c r="FH97" s="56">
        <v>0</v>
      </c>
      <c r="FI97" s="56">
        <v>1241.3800000000001</v>
      </c>
      <c r="FJ97" s="56">
        <v>0</v>
      </c>
      <c r="FK97" s="56">
        <v>0</v>
      </c>
      <c r="FL97" s="56">
        <v>0</v>
      </c>
      <c r="FM97" s="56">
        <v>0</v>
      </c>
      <c r="FN97" s="56">
        <v>0</v>
      </c>
      <c r="FO97" s="56">
        <v>0</v>
      </c>
      <c r="FP97" s="56">
        <v>0</v>
      </c>
      <c r="FQ97" s="56">
        <v>0</v>
      </c>
      <c r="FR97" s="56">
        <v>0</v>
      </c>
      <c r="FS97" s="56">
        <v>0</v>
      </c>
      <c r="FT97" s="56">
        <v>9.7799999999999994</v>
      </c>
      <c r="FU97" s="56">
        <v>33.049999999999997</v>
      </c>
      <c r="FV97" s="56">
        <v>2.37</v>
      </c>
      <c r="FW97" s="56">
        <v>0</v>
      </c>
      <c r="FX97" s="56">
        <v>15.06</v>
      </c>
      <c r="FY97" s="56">
        <v>0</v>
      </c>
      <c r="FZ97" s="56">
        <v>0</v>
      </c>
      <c r="GA97" s="56">
        <v>6.38</v>
      </c>
      <c r="GB97" s="56">
        <v>24.1</v>
      </c>
      <c r="GC97" s="56">
        <v>37.020000000000003</v>
      </c>
      <c r="GD97" s="56">
        <v>1.26</v>
      </c>
      <c r="GE97" s="56">
        <v>129.02000000000001</v>
      </c>
      <c r="GF97" s="56">
        <v>0</v>
      </c>
      <c r="GG97" s="56">
        <v>5.76654</v>
      </c>
      <c r="GH97" s="56">
        <v>8.9726299999999995E-2</v>
      </c>
      <c r="GI97" s="56">
        <v>0</v>
      </c>
      <c r="GJ97" s="56">
        <v>0</v>
      </c>
      <c r="GK97" s="56">
        <v>0</v>
      </c>
      <c r="GL97" s="56">
        <v>0</v>
      </c>
      <c r="GM97" s="56">
        <v>0.30136400000000002</v>
      </c>
      <c r="GN97" s="56">
        <v>0.75454200000000005</v>
      </c>
      <c r="GO97" s="56">
        <v>1.54311</v>
      </c>
      <c r="GP97" s="56">
        <v>3.8198599999999999E-2</v>
      </c>
      <c r="GQ97" s="56">
        <v>8.4934799999999999</v>
      </c>
      <c r="GR97" s="56">
        <v>966.03499999999997</v>
      </c>
      <c r="GS97" s="56">
        <v>11659.6</v>
      </c>
      <c r="GT97" s="56">
        <v>785.77200000000005</v>
      </c>
      <c r="GU97" s="56">
        <v>0</v>
      </c>
      <c r="GV97" s="56">
        <v>0</v>
      </c>
      <c r="GW97" s="56">
        <v>5894.96</v>
      </c>
      <c r="GX97" s="56">
        <v>6547.68</v>
      </c>
      <c r="GY97" s="56">
        <v>10697.7</v>
      </c>
      <c r="GZ97" s="56">
        <v>540.49900000000002</v>
      </c>
      <c r="HA97" s="56">
        <v>37092.300000000003</v>
      </c>
      <c r="HB97" s="56">
        <v>804.92200000000003</v>
      </c>
      <c r="HC97" s="56">
        <v>0</v>
      </c>
      <c r="HD97" s="56">
        <v>0</v>
      </c>
      <c r="HE97" s="56">
        <v>0</v>
      </c>
      <c r="HF97" s="56">
        <v>1061.3499999999999</v>
      </c>
      <c r="HG97" s="56">
        <v>0</v>
      </c>
      <c r="HH97" s="56">
        <v>291.12400000000002</v>
      </c>
      <c r="HI97" s="56">
        <v>0</v>
      </c>
      <c r="HJ97" s="56">
        <v>0</v>
      </c>
      <c r="HK97" s="56">
        <v>2157.4</v>
      </c>
      <c r="HL97" s="56">
        <v>0</v>
      </c>
      <c r="HM97" s="56">
        <v>0</v>
      </c>
      <c r="HN97" s="56">
        <v>0</v>
      </c>
      <c r="HO97" s="56">
        <v>0</v>
      </c>
      <c r="HP97" s="56">
        <v>0</v>
      </c>
      <c r="HQ97" s="56">
        <v>0</v>
      </c>
      <c r="HR97" s="56">
        <v>0</v>
      </c>
      <c r="HS97" s="56">
        <v>0</v>
      </c>
      <c r="HT97" s="56">
        <v>0</v>
      </c>
      <c r="HU97" s="56">
        <v>0</v>
      </c>
      <c r="HV97" s="56">
        <v>24.3</v>
      </c>
      <c r="HW97" s="56">
        <v>73.62</v>
      </c>
      <c r="HX97" s="56">
        <v>2.37</v>
      </c>
      <c r="HY97" s="56">
        <v>0</v>
      </c>
      <c r="HZ97" s="56">
        <v>25.8</v>
      </c>
      <c r="IA97" s="56">
        <v>18.829999999999998</v>
      </c>
      <c r="IB97" s="56">
        <v>26.77</v>
      </c>
      <c r="IC97" s="56">
        <v>33.130000000000003</v>
      </c>
      <c r="ID97" s="56">
        <v>1.49</v>
      </c>
      <c r="IE97" s="56">
        <v>206.31</v>
      </c>
      <c r="IF97" s="56">
        <v>0</v>
      </c>
      <c r="IG97" s="56">
        <v>10.969099999999999</v>
      </c>
      <c r="IH97" s="56">
        <v>8.9726299999999995E-2</v>
      </c>
      <c r="II97" s="56">
        <v>0</v>
      </c>
      <c r="IJ97" s="56">
        <v>0</v>
      </c>
      <c r="IK97" s="56">
        <v>0.92718</v>
      </c>
      <c r="IL97" s="56">
        <v>0.77117400000000003</v>
      </c>
      <c r="IM97" s="56">
        <v>1.42503</v>
      </c>
      <c r="IN97" s="56">
        <v>7.5326799999999999E-3</v>
      </c>
      <c r="IO97" s="56">
        <v>14.1897</v>
      </c>
      <c r="IP97" s="56">
        <v>55.8</v>
      </c>
      <c r="IQ97" s="56">
        <v>0</v>
      </c>
      <c r="IR97" s="56">
        <v>58.6</v>
      </c>
      <c r="IS97" s="56">
        <v>0</v>
      </c>
      <c r="IT97" s="56">
        <v>0</v>
      </c>
      <c r="IU97" s="56">
        <v>36.18</v>
      </c>
      <c r="IV97" s="56">
        <v>24.08</v>
      </c>
      <c r="IW97" s="56">
        <v>42.57</v>
      </c>
      <c r="IX97" s="56">
        <v>23.93</v>
      </c>
      <c r="IY97" s="56">
        <v>36.18</v>
      </c>
      <c r="IZ97" s="56">
        <v>24.08</v>
      </c>
      <c r="JA97" s="56">
        <v>78.42</v>
      </c>
      <c r="JB97" s="56">
        <v>47.67</v>
      </c>
      <c r="JC97" s="56">
        <v>1</v>
      </c>
      <c r="JD97" s="56"/>
      <c r="JE97" s="56"/>
      <c r="JF97" s="56"/>
      <c r="JG97" s="56"/>
      <c r="JH97" s="56"/>
      <c r="JI97" s="56"/>
      <c r="JJ97" s="56"/>
      <c r="JK97" s="56"/>
      <c r="JL97" s="56"/>
      <c r="JM97" s="56"/>
      <c r="JN97" s="56"/>
      <c r="JO97" s="56"/>
    </row>
    <row r="98" spans="1:275" x14ac:dyDescent="0.25">
      <c r="A98" s="58">
        <v>43069.352662037039</v>
      </c>
      <c r="B98" s="56" t="s">
        <v>426</v>
      </c>
      <c r="C98" s="56" t="s">
        <v>667</v>
      </c>
      <c r="D98" s="56">
        <v>15</v>
      </c>
      <c r="E98" s="56">
        <v>8</v>
      </c>
      <c r="F98" s="56">
        <v>6960</v>
      </c>
      <c r="G98" s="56" t="s">
        <v>104</v>
      </c>
      <c r="H98" s="56" t="s">
        <v>105</v>
      </c>
      <c r="I98" s="56">
        <v>8.32</v>
      </c>
      <c r="J98" s="56">
        <v>59.9</v>
      </c>
      <c r="K98" s="56">
        <v>2.3795299999999999</v>
      </c>
      <c r="L98" s="56">
        <v>15660.2</v>
      </c>
      <c r="M98" s="56">
        <v>785.77200000000005</v>
      </c>
      <c r="N98" s="56">
        <v>0</v>
      </c>
      <c r="O98" s="56">
        <v>0</v>
      </c>
      <c r="P98" s="56">
        <v>0</v>
      </c>
      <c r="Q98" s="56">
        <v>0</v>
      </c>
      <c r="R98" s="56">
        <v>2033.7</v>
      </c>
      <c r="S98" s="56">
        <v>5778.33</v>
      </c>
      <c r="T98" s="56">
        <v>12062</v>
      </c>
      <c r="U98" s="56">
        <v>433.91399999999999</v>
      </c>
      <c r="V98" s="56">
        <v>36756.300000000003</v>
      </c>
      <c r="W98" s="56">
        <v>2.7021600000000001</v>
      </c>
      <c r="X98" s="56">
        <v>0</v>
      </c>
      <c r="Y98" s="56">
        <v>0</v>
      </c>
      <c r="Z98" s="56">
        <v>0</v>
      </c>
      <c r="AA98" s="56">
        <v>449.84300000000002</v>
      </c>
      <c r="AB98" s="56">
        <v>0</v>
      </c>
      <c r="AC98" s="56">
        <v>287.95400000000001</v>
      </c>
      <c r="AD98" s="56">
        <v>0</v>
      </c>
      <c r="AE98" s="56">
        <v>0</v>
      </c>
      <c r="AF98" s="56">
        <v>740.49900000000002</v>
      </c>
      <c r="AG98" s="56">
        <v>0</v>
      </c>
      <c r="AH98" s="56">
        <v>0</v>
      </c>
      <c r="AI98" s="56">
        <v>0</v>
      </c>
      <c r="AJ98" s="56">
        <v>0</v>
      </c>
      <c r="AK98" s="56">
        <v>0</v>
      </c>
      <c r="AL98" s="56">
        <v>0</v>
      </c>
      <c r="AM98" s="56">
        <v>0</v>
      </c>
      <c r="AN98" s="56">
        <v>0</v>
      </c>
      <c r="AO98" s="56">
        <v>0</v>
      </c>
      <c r="AP98" s="56">
        <v>0</v>
      </c>
      <c r="AQ98" s="56">
        <v>0.08</v>
      </c>
      <c r="AR98" s="56">
        <v>80.239999999999995</v>
      </c>
      <c r="AS98" s="56">
        <v>2.37</v>
      </c>
      <c r="AT98" s="56">
        <v>0</v>
      </c>
      <c r="AU98" s="56">
        <v>11.01</v>
      </c>
      <c r="AV98" s="56">
        <v>0</v>
      </c>
      <c r="AW98" s="56">
        <v>0</v>
      </c>
      <c r="AX98" s="56">
        <v>6.42</v>
      </c>
      <c r="AY98" s="56">
        <v>24.77</v>
      </c>
      <c r="AZ98" s="56">
        <v>37.11</v>
      </c>
      <c r="BA98" s="56">
        <v>1.27</v>
      </c>
      <c r="BB98" s="56">
        <v>163.27000000000001</v>
      </c>
      <c r="BC98" s="56">
        <v>93.7</v>
      </c>
      <c r="BD98" s="56">
        <v>0</v>
      </c>
      <c r="BE98" s="56">
        <v>10.616099999999999</v>
      </c>
      <c r="BF98" s="56">
        <v>8.9726299999999995E-2</v>
      </c>
      <c r="BG98" s="56">
        <v>0</v>
      </c>
      <c r="BH98" s="56">
        <v>0</v>
      </c>
      <c r="BI98" s="56">
        <v>0</v>
      </c>
      <c r="BJ98" s="56">
        <v>0</v>
      </c>
      <c r="BK98" s="56">
        <v>0.30136400000000002</v>
      </c>
      <c r="BL98" s="56">
        <v>0.75809400000000005</v>
      </c>
      <c r="BM98" s="56">
        <v>1.54311</v>
      </c>
      <c r="BN98" s="56">
        <v>3.8198599999999999E-2</v>
      </c>
      <c r="BO98" s="56">
        <v>13.3466</v>
      </c>
      <c r="BP98" s="56">
        <v>10.7059</v>
      </c>
      <c r="BQ98" s="56">
        <v>2.55314</v>
      </c>
      <c r="BR98" s="56">
        <v>17045.5</v>
      </c>
      <c r="BS98" s="56">
        <v>785.77200000000005</v>
      </c>
      <c r="BT98" s="56">
        <v>0</v>
      </c>
      <c r="BU98" s="56">
        <v>0</v>
      </c>
      <c r="BV98" s="56">
        <v>2033.7</v>
      </c>
      <c r="BW98" s="56">
        <v>5782.61</v>
      </c>
      <c r="BX98" s="56">
        <v>12062</v>
      </c>
      <c r="BY98" s="56">
        <v>433.91399999999999</v>
      </c>
      <c r="BZ98" s="56">
        <v>38146</v>
      </c>
      <c r="CA98" s="56">
        <v>2.8993099999999998</v>
      </c>
      <c r="CB98" s="56">
        <v>0</v>
      </c>
      <c r="CC98" s="56">
        <v>0</v>
      </c>
      <c r="CD98" s="56">
        <v>0</v>
      </c>
      <c r="CE98" s="56">
        <v>449.84300000000002</v>
      </c>
      <c r="CF98" s="56">
        <v>0</v>
      </c>
      <c r="CG98" s="56">
        <v>287.95400000000001</v>
      </c>
      <c r="CH98" s="56">
        <v>0</v>
      </c>
      <c r="CI98" s="56">
        <v>0</v>
      </c>
      <c r="CJ98" s="56">
        <v>740.697</v>
      </c>
      <c r="CK98" s="56">
        <v>0</v>
      </c>
      <c r="CL98" s="56">
        <v>0</v>
      </c>
      <c r="CM98" s="56">
        <v>0</v>
      </c>
      <c r="CN98" s="56">
        <v>0</v>
      </c>
      <c r="CO98" s="56">
        <v>0</v>
      </c>
      <c r="CP98" s="56">
        <v>0</v>
      </c>
      <c r="CQ98" s="56">
        <v>0</v>
      </c>
      <c r="CR98" s="56">
        <v>0</v>
      </c>
      <c r="CS98" s="56">
        <v>0</v>
      </c>
      <c r="CT98" s="56">
        <v>0</v>
      </c>
      <c r="CU98" s="56">
        <v>0.09</v>
      </c>
      <c r="CV98" s="56">
        <v>88.55</v>
      </c>
      <c r="CW98" s="56">
        <v>2.37</v>
      </c>
      <c r="CX98" s="56">
        <v>0</v>
      </c>
      <c r="CY98" s="56">
        <v>11.01</v>
      </c>
      <c r="CZ98" s="56">
        <v>6.42</v>
      </c>
      <c r="DA98" s="56">
        <v>24.78</v>
      </c>
      <c r="DB98" s="56">
        <v>37.11</v>
      </c>
      <c r="DC98" s="56">
        <v>1.27</v>
      </c>
      <c r="DD98" s="56">
        <v>171.6</v>
      </c>
      <c r="DE98" s="56">
        <v>102.02</v>
      </c>
      <c r="DF98" s="56">
        <v>0</v>
      </c>
      <c r="DG98" s="56">
        <v>11.8078</v>
      </c>
      <c r="DH98" s="56">
        <v>8.9726299999999995E-2</v>
      </c>
      <c r="DI98" s="56">
        <v>0</v>
      </c>
      <c r="DJ98" s="56">
        <v>0</v>
      </c>
      <c r="DK98" s="56">
        <v>0.30136400000000002</v>
      </c>
      <c r="DL98" s="56">
        <v>0.75790500000000005</v>
      </c>
      <c r="DM98" s="56">
        <v>1.54311</v>
      </c>
      <c r="DN98" s="56">
        <v>3.8198599999999999E-2</v>
      </c>
      <c r="DO98" s="56">
        <v>14.5381</v>
      </c>
      <c r="DP98" s="56">
        <v>11.897500000000001</v>
      </c>
      <c r="DQ98" s="56" t="s">
        <v>925</v>
      </c>
      <c r="DR98" s="56" t="s">
        <v>875</v>
      </c>
      <c r="DS98" s="56" t="s">
        <v>22</v>
      </c>
      <c r="DT98" s="56">
        <v>1.1915</v>
      </c>
      <c r="DU98" s="56">
        <v>1.1916899999999999</v>
      </c>
      <c r="DV98" s="56">
        <v>4.8543099999999999</v>
      </c>
      <c r="DW98" s="56">
        <v>8.1552600000000002</v>
      </c>
      <c r="DX98" s="56"/>
      <c r="DY98" s="56"/>
      <c r="DZ98" s="56"/>
      <c r="EA98" s="56"/>
      <c r="EB98" s="56"/>
      <c r="EC98" s="56"/>
      <c r="ED98" s="56"/>
      <c r="EE98" s="56"/>
      <c r="EF98" s="56"/>
      <c r="EG98" s="56"/>
      <c r="EH98" s="56"/>
      <c r="EI98" s="56"/>
      <c r="EJ98" s="56"/>
      <c r="EK98" s="56"/>
      <c r="EL98" s="56"/>
      <c r="EM98" s="56"/>
      <c r="EN98" s="56">
        <v>2.3795299999999999</v>
      </c>
      <c r="EO98" s="56">
        <v>15660.2</v>
      </c>
      <c r="EP98" s="56">
        <v>785.77200000000005</v>
      </c>
      <c r="EQ98" s="56">
        <v>0</v>
      </c>
      <c r="ER98" s="56">
        <v>0</v>
      </c>
      <c r="ES98" s="56">
        <v>0</v>
      </c>
      <c r="ET98" s="56">
        <v>0</v>
      </c>
      <c r="EU98" s="56">
        <v>2033.7</v>
      </c>
      <c r="EV98" s="56">
        <v>5778.33</v>
      </c>
      <c r="EW98" s="56">
        <v>12062</v>
      </c>
      <c r="EX98" s="56">
        <v>433.91399999999999</v>
      </c>
      <c r="EY98" s="56">
        <v>36756.300000000003</v>
      </c>
      <c r="EZ98" s="56">
        <v>2.7021600000000001</v>
      </c>
      <c r="FA98" s="56">
        <v>0</v>
      </c>
      <c r="FB98" s="56">
        <v>0</v>
      </c>
      <c r="FC98" s="56">
        <v>0</v>
      </c>
      <c r="FD98" s="56">
        <v>449.84300000000002</v>
      </c>
      <c r="FE98" s="56">
        <v>0</v>
      </c>
      <c r="FF98" s="56">
        <v>287.95400000000001</v>
      </c>
      <c r="FG98" s="56">
        <v>0</v>
      </c>
      <c r="FH98" s="56">
        <v>0</v>
      </c>
      <c r="FI98" s="56">
        <v>740.49900000000002</v>
      </c>
      <c r="FJ98" s="56">
        <v>0</v>
      </c>
      <c r="FK98" s="56">
        <v>0</v>
      </c>
      <c r="FL98" s="56">
        <v>0</v>
      </c>
      <c r="FM98" s="56">
        <v>0</v>
      </c>
      <c r="FN98" s="56">
        <v>0</v>
      </c>
      <c r="FO98" s="56">
        <v>0</v>
      </c>
      <c r="FP98" s="56">
        <v>0</v>
      </c>
      <c r="FQ98" s="56">
        <v>0</v>
      </c>
      <c r="FR98" s="56">
        <v>0</v>
      </c>
      <c r="FS98" s="56">
        <v>0</v>
      </c>
      <c r="FT98" s="56">
        <v>0.08</v>
      </c>
      <c r="FU98" s="56">
        <v>80.239999999999995</v>
      </c>
      <c r="FV98" s="56">
        <v>2.37</v>
      </c>
      <c r="FW98" s="56">
        <v>0</v>
      </c>
      <c r="FX98" s="56">
        <v>11.01</v>
      </c>
      <c r="FY98" s="56">
        <v>0</v>
      </c>
      <c r="FZ98" s="56">
        <v>0</v>
      </c>
      <c r="GA98" s="56">
        <v>6.42</v>
      </c>
      <c r="GB98" s="56">
        <v>24.77</v>
      </c>
      <c r="GC98" s="56">
        <v>37.11</v>
      </c>
      <c r="GD98" s="56">
        <v>1.27</v>
      </c>
      <c r="GE98" s="56">
        <v>163.27000000000001</v>
      </c>
      <c r="GF98" s="56">
        <v>0</v>
      </c>
      <c r="GG98" s="56">
        <v>10.616099999999999</v>
      </c>
      <c r="GH98" s="56">
        <v>8.9726299999999995E-2</v>
      </c>
      <c r="GI98" s="56">
        <v>0</v>
      </c>
      <c r="GJ98" s="56">
        <v>0</v>
      </c>
      <c r="GK98" s="56">
        <v>0</v>
      </c>
      <c r="GL98" s="56">
        <v>0</v>
      </c>
      <c r="GM98" s="56">
        <v>0.30136400000000002</v>
      </c>
      <c r="GN98" s="56">
        <v>0.75809400000000005</v>
      </c>
      <c r="GO98" s="56">
        <v>1.54311</v>
      </c>
      <c r="GP98" s="56">
        <v>3.8198599999999999E-2</v>
      </c>
      <c r="GQ98" s="56">
        <v>13.3466</v>
      </c>
      <c r="GR98" s="56">
        <v>82.3279</v>
      </c>
      <c r="GS98" s="56">
        <v>32220.7</v>
      </c>
      <c r="GT98" s="56">
        <v>785.77200000000005</v>
      </c>
      <c r="GU98" s="56">
        <v>0</v>
      </c>
      <c r="GV98" s="56">
        <v>0</v>
      </c>
      <c r="GW98" s="56">
        <v>5894.96</v>
      </c>
      <c r="GX98" s="56">
        <v>6547.68</v>
      </c>
      <c r="GY98" s="56">
        <v>10697.7</v>
      </c>
      <c r="GZ98" s="56">
        <v>540.49900000000002</v>
      </c>
      <c r="HA98" s="56">
        <v>56769.7</v>
      </c>
      <c r="HB98" s="56">
        <v>68.528000000000006</v>
      </c>
      <c r="HC98" s="56">
        <v>0</v>
      </c>
      <c r="HD98" s="56">
        <v>0</v>
      </c>
      <c r="HE98" s="56">
        <v>0</v>
      </c>
      <c r="HF98" s="56">
        <v>886.69299999999998</v>
      </c>
      <c r="HG98" s="56">
        <v>0</v>
      </c>
      <c r="HH98" s="56">
        <v>291.12400000000002</v>
      </c>
      <c r="HI98" s="56">
        <v>0</v>
      </c>
      <c r="HJ98" s="56">
        <v>0</v>
      </c>
      <c r="HK98" s="56">
        <v>1246.3499999999999</v>
      </c>
      <c r="HL98" s="56">
        <v>0</v>
      </c>
      <c r="HM98" s="56">
        <v>0</v>
      </c>
      <c r="HN98" s="56">
        <v>0</v>
      </c>
      <c r="HO98" s="56">
        <v>0</v>
      </c>
      <c r="HP98" s="56">
        <v>0</v>
      </c>
      <c r="HQ98" s="56">
        <v>0</v>
      </c>
      <c r="HR98" s="56">
        <v>0</v>
      </c>
      <c r="HS98" s="56">
        <v>0</v>
      </c>
      <c r="HT98" s="56">
        <v>0</v>
      </c>
      <c r="HU98" s="56">
        <v>0</v>
      </c>
      <c r="HV98" s="56">
        <v>2.1</v>
      </c>
      <c r="HW98" s="56">
        <v>149.46</v>
      </c>
      <c r="HX98" s="56">
        <v>2.37</v>
      </c>
      <c r="HY98" s="56">
        <v>0</v>
      </c>
      <c r="HZ98" s="56">
        <v>21.71</v>
      </c>
      <c r="IA98" s="56">
        <v>18.93</v>
      </c>
      <c r="IB98" s="56">
        <v>26.8</v>
      </c>
      <c r="IC98" s="56">
        <v>33.18</v>
      </c>
      <c r="ID98" s="56">
        <v>1.51</v>
      </c>
      <c r="IE98" s="56">
        <v>256.06</v>
      </c>
      <c r="IF98" s="56">
        <v>0</v>
      </c>
      <c r="IG98" s="56">
        <v>16.495799999999999</v>
      </c>
      <c r="IH98" s="56">
        <v>8.9726299999999995E-2</v>
      </c>
      <c r="II98" s="56">
        <v>0</v>
      </c>
      <c r="IJ98" s="56">
        <v>0</v>
      </c>
      <c r="IK98" s="56">
        <v>0.92718</v>
      </c>
      <c r="IL98" s="56">
        <v>0.77117400000000003</v>
      </c>
      <c r="IM98" s="56">
        <v>1.42503</v>
      </c>
      <c r="IN98" s="56">
        <v>7.5326799999999999E-3</v>
      </c>
      <c r="IO98" s="56">
        <v>19.7164</v>
      </c>
      <c r="IP98" s="56">
        <v>59.9</v>
      </c>
      <c r="IQ98" s="56">
        <v>0</v>
      </c>
      <c r="IR98" s="56">
        <v>62.9</v>
      </c>
      <c r="IS98" s="56">
        <v>0</v>
      </c>
      <c r="IT98" s="56">
        <v>0</v>
      </c>
      <c r="IU98" s="56">
        <v>82.62</v>
      </c>
      <c r="IV98" s="56">
        <v>11.08</v>
      </c>
      <c r="IW98" s="56">
        <v>90.93</v>
      </c>
      <c r="IX98" s="56">
        <v>11.09</v>
      </c>
      <c r="IY98" s="56">
        <v>82.62</v>
      </c>
      <c r="IZ98" s="56">
        <v>11.08</v>
      </c>
      <c r="JA98" s="56">
        <v>152.04</v>
      </c>
      <c r="JB98" s="56">
        <v>23.6</v>
      </c>
      <c r="JC98" s="56">
        <v>1</v>
      </c>
      <c r="JD98" s="56"/>
      <c r="JE98" s="56"/>
      <c r="JF98" s="56"/>
      <c r="JG98" s="56"/>
      <c r="JH98" s="56"/>
      <c r="JI98" s="56"/>
      <c r="JJ98" s="56"/>
      <c r="JK98" s="56"/>
      <c r="JL98" s="56"/>
      <c r="JM98" s="56"/>
      <c r="JN98" s="56"/>
      <c r="JO98" s="56"/>
    </row>
    <row r="99" spans="1:275" x14ac:dyDescent="0.25">
      <c r="A99" s="58">
        <v>43069.352268518516</v>
      </c>
      <c r="B99" s="56" t="s">
        <v>427</v>
      </c>
      <c r="C99" s="56" t="s">
        <v>668</v>
      </c>
      <c r="D99" s="56">
        <v>16</v>
      </c>
      <c r="E99" s="56">
        <v>8</v>
      </c>
      <c r="F99" s="56">
        <v>6960</v>
      </c>
      <c r="G99" s="56" t="s">
        <v>104</v>
      </c>
      <c r="H99" s="56" t="s">
        <v>105</v>
      </c>
      <c r="I99" s="56">
        <v>2.99</v>
      </c>
      <c r="J99" s="56">
        <v>61.4</v>
      </c>
      <c r="K99" s="56">
        <v>839.23400000000004</v>
      </c>
      <c r="L99" s="56">
        <v>566.46100000000001</v>
      </c>
      <c r="M99" s="56">
        <v>785.77200000000005</v>
      </c>
      <c r="N99" s="56">
        <v>0</v>
      </c>
      <c r="O99" s="56">
        <v>0</v>
      </c>
      <c r="P99" s="56">
        <v>0</v>
      </c>
      <c r="Q99" s="56">
        <v>0</v>
      </c>
      <c r="R99" s="56">
        <v>2033.7</v>
      </c>
      <c r="S99" s="56">
        <v>5379.87</v>
      </c>
      <c r="T99" s="56">
        <v>12062</v>
      </c>
      <c r="U99" s="56">
        <v>433.91399999999999</v>
      </c>
      <c r="V99" s="56">
        <v>22100.9</v>
      </c>
      <c r="W99" s="56">
        <v>955.404</v>
      </c>
      <c r="X99" s="56">
        <v>0</v>
      </c>
      <c r="Y99" s="56">
        <v>0</v>
      </c>
      <c r="Z99" s="56">
        <v>0</v>
      </c>
      <c r="AA99" s="56">
        <v>764.06399999999996</v>
      </c>
      <c r="AB99" s="56">
        <v>0</v>
      </c>
      <c r="AC99" s="56">
        <v>287.95400000000001</v>
      </c>
      <c r="AD99" s="56">
        <v>0</v>
      </c>
      <c r="AE99" s="56">
        <v>0</v>
      </c>
      <c r="AF99" s="56">
        <v>2007.42</v>
      </c>
      <c r="AG99" s="56">
        <v>0</v>
      </c>
      <c r="AH99" s="56">
        <v>0</v>
      </c>
      <c r="AI99" s="56">
        <v>0</v>
      </c>
      <c r="AJ99" s="56">
        <v>0</v>
      </c>
      <c r="AK99" s="56">
        <v>0</v>
      </c>
      <c r="AL99" s="56">
        <v>0</v>
      </c>
      <c r="AM99" s="56">
        <v>0</v>
      </c>
      <c r="AN99" s="56">
        <v>0</v>
      </c>
      <c r="AO99" s="56">
        <v>0</v>
      </c>
      <c r="AP99" s="56">
        <v>0</v>
      </c>
      <c r="AQ99" s="56">
        <v>27.07</v>
      </c>
      <c r="AR99" s="56">
        <v>5.36</v>
      </c>
      <c r="AS99" s="56">
        <v>2.36</v>
      </c>
      <c r="AT99" s="56">
        <v>0</v>
      </c>
      <c r="AU99" s="56">
        <v>18.45</v>
      </c>
      <c r="AV99" s="56">
        <v>0</v>
      </c>
      <c r="AW99" s="56">
        <v>0</v>
      </c>
      <c r="AX99" s="56">
        <v>6.33</v>
      </c>
      <c r="AY99" s="56">
        <v>23.59</v>
      </c>
      <c r="AZ99" s="56">
        <v>36.909999999999997</v>
      </c>
      <c r="BA99" s="56">
        <v>1.25</v>
      </c>
      <c r="BB99" s="56">
        <v>121.32</v>
      </c>
      <c r="BC99" s="56">
        <v>53.24</v>
      </c>
      <c r="BD99" s="56">
        <v>0</v>
      </c>
      <c r="BE99" s="56">
        <v>1.0443499999999999</v>
      </c>
      <c r="BF99" s="56">
        <v>8.9726299999999995E-2</v>
      </c>
      <c r="BG99" s="56">
        <v>0</v>
      </c>
      <c r="BH99" s="56">
        <v>0</v>
      </c>
      <c r="BI99" s="56">
        <v>0</v>
      </c>
      <c r="BJ99" s="56">
        <v>0</v>
      </c>
      <c r="BK99" s="56">
        <v>0.30136400000000002</v>
      </c>
      <c r="BL99" s="56">
        <v>0.73909400000000003</v>
      </c>
      <c r="BM99" s="56">
        <v>1.54311</v>
      </c>
      <c r="BN99" s="56">
        <v>3.8198599999999999E-2</v>
      </c>
      <c r="BO99" s="56">
        <v>3.7558500000000001</v>
      </c>
      <c r="BP99" s="56">
        <v>1.13408</v>
      </c>
      <c r="BQ99" s="56">
        <v>821.10900000000004</v>
      </c>
      <c r="BR99" s="56">
        <v>944.12199999999996</v>
      </c>
      <c r="BS99" s="56">
        <v>785.77200000000005</v>
      </c>
      <c r="BT99" s="56">
        <v>0</v>
      </c>
      <c r="BU99" s="56">
        <v>0</v>
      </c>
      <c r="BV99" s="56">
        <v>2033.7</v>
      </c>
      <c r="BW99" s="56">
        <v>5403.92</v>
      </c>
      <c r="BX99" s="56">
        <v>12062</v>
      </c>
      <c r="BY99" s="56">
        <v>433.91399999999999</v>
      </c>
      <c r="BZ99" s="56">
        <v>22484.5</v>
      </c>
      <c r="CA99" s="56">
        <v>934.77</v>
      </c>
      <c r="CB99" s="56">
        <v>0</v>
      </c>
      <c r="CC99" s="56">
        <v>0</v>
      </c>
      <c r="CD99" s="56">
        <v>0</v>
      </c>
      <c r="CE99" s="56">
        <v>764.06399999999996</v>
      </c>
      <c r="CF99" s="56">
        <v>0</v>
      </c>
      <c r="CG99" s="56">
        <v>287.95400000000001</v>
      </c>
      <c r="CH99" s="56">
        <v>0</v>
      </c>
      <c r="CI99" s="56">
        <v>0</v>
      </c>
      <c r="CJ99" s="56">
        <v>1986.79</v>
      </c>
      <c r="CK99" s="56">
        <v>0</v>
      </c>
      <c r="CL99" s="56">
        <v>0</v>
      </c>
      <c r="CM99" s="56">
        <v>0</v>
      </c>
      <c r="CN99" s="56">
        <v>0</v>
      </c>
      <c r="CO99" s="56">
        <v>0</v>
      </c>
      <c r="CP99" s="56">
        <v>0</v>
      </c>
      <c r="CQ99" s="56">
        <v>0</v>
      </c>
      <c r="CR99" s="56">
        <v>0</v>
      </c>
      <c r="CS99" s="56">
        <v>0</v>
      </c>
      <c r="CT99" s="56">
        <v>0</v>
      </c>
      <c r="CU99" s="56">
        <v>26.63</v>
      </c>
      <c r="CV99" s="56">
        <v>8.7899999999999991</v>
      </c>
      <c r="CW99" s="56">
        <v>2.36</v>
      </c>
      <c r="CX99" s="56">
        <v>0</v>
      </c>
      <c r="CY99" s="56">
        <v>18.45</v>
      </c>
      <c r="CZ99" s="56">
        <v>6.33</v>
      </c>
      <c r="DA99" s="56">
        <v>23.67</v>
      </c>
      <c r="DB99" s="56">
        <v>36.909999999999997</v>
      </c>
      <c r="DC99" s="56">
        <v>1.25</v>
      </c>
      <c r="DD99" s="56">
        <v>124.39</v>
      </c>
      <c r="DE99" s="56">
        <v>56.23</v>
      </c>
      <c r="DF99" s="56">
        <v>0</v>
      </c>
      <c r="DG99" s="56">
        <v>1.64899</v>
      </c>
      <c r="DH99" s="56">
        <v>8.9726299999999995E-2</v>
      </c>
      <c r="DI99" s="56">
        <v>0</v>
      </c>
      <c r="DJ99" s="56">
        <v>0</v>
      </c>
      <c r="DK99" s="56">
        <v>0.30136400000000002</v>
      </c>
      <c r="DL99" s="56">
        <v>0.74351100000000003</v>
      </c>
      <c r="DM99" s="56">
        <v>1.54311</v>
      </c>
      <c r="DN99" s="56">
        <v>3.8198599999999999E-2</v>
      </c>
      <c r="DO99" s="56">
        <v>4.3648999999999996</v>
      </c>
      <c r="DP99" s="56">
        <v>1.73872</v>
      </c>
      <c r="DQ99" s="56" t="s">
        <v>925</v>
      </c>
      <c r="DR99" s="56" t="s">
        <v>875</v>
      </c>
      <c r="DS99" s="56" t="s">
        <v>22</v>
      </c>
      <c r="DT99" s="56">
        <v>0.60905299999999996</v>
      </c>
      <c r="DU99" s="56">
        <v>0.60463599999999995</v>
      </c>
      <c r="DV99" s="56">
        <v>2.4680399999999998</v>
      </c>
      <c r="DW99" s="56">
        <v>5.31745</v>
      </c>
      <c r="DX99" s="56"/>
      <c r="DY99" s="56"/>
      <c r="DZ99" s="56"/>
      <c r="EA99" s="56"/>
      <c r="EB99" s="56"/>
      <c r="EC99" s="56"/>
      <c r="ED99" s="56"/>
      <c r="EE99" s="56"/>
      <c r="EF99" s="56"/>
      <c r="EG99" s="56"/>
      <c r="EH99" s="56"/>
      <c r="EI99" s="56"/>
      <c r="EJ99" s="56"/>
      <c r="EK99" s="56"/>
      <c r="EL99" s="56"/>
      <c r="EM99" s="56"/>
      <c r="EN99" s="56">
        <v>839.23400000000004</v>
      </c>
      <c r="EO99" s="56">
        <v>566.46100000000001</v>
      </c>
      <c r="EP99" s="56">
        <v>785.77200000000005</v>
      </c>
      <c r="EQ99" s="56">
        <v>0</v>
      </c>
      <c r="ER99" s="56">
        <v>0</v>
      </c>
      <c r="ES99" s="56">
        <v>0</v>
      </c>
      <c r="ET99" s="56">
        <v>0</v>
      </c>
      <c r="EU99" s="56">
        <v>2033.7</v>
      </c>
      <c r="EV99" s="56">
        <v>5379.87</v>
      </c>
      <c r="EW99" s="56">
        <v>12062</v>
      </c>
      <c r="EX99" s="56">
        <v>433.91399999999999</v>
      </c>
      <c r="EY99" s="56">
        <v>22100.9</v>
      </c>
      <c r="EZ99" s="56">
        <v>955.404</v>
      </c>
      <c r="FA99" s="56">
        <v>0</v>
      </c>
      <c r="FB99" s="56">
        <v>0</v>
      </c>
      <c r="FC99" s="56">
        <v>0</v>
      </c>
      <c r="FD99" s="56">
        <v>764.06399999999996</v>
      </c>
      <c r="FE99" s="56">
        <v>0</v>
      </c>
      <c r="FF99" s="56">
        <v>287.95400000000001</v>
      </c>
      <c r="FG99" s="56">
        <v>0</v>
      </c>
      <c r="FH99" s="56">
        <v>0</v>
      </c>
      <c r="FI99" s="56">
        <v>2007.42</v>
      </c>
      <c r="FJ99" s="56">
        <v>0</v>
      </c>
      <c r="FK99" s="56">
        <v>0</v>
      </c>
      <c r="FL99" s="56">
        <v>0</v>
      </c>
      <c r="FM99" s="56">
        <v>0</v>
      </c>
      <c r="FN99" s="56">
        <v>0</v>
      </c>
      <c r="FO99" s="56">
        <v>0</v>
      </c>
      <c r="FP99" s="56">
        <v>0</v>
      </c>
      <c r="FQ99" s="56">
        <v>0</v>
      </c>
      <c r="FR99" s="56">
        <v>0</v>
      </c>
      <c r="FS99" s="56">
        <v>0</v>
      </c>
      <c r="FT99" s="56">
        <v>27.07</v>
      </c>
      <c r="FU99" s="56">
        <v>5.36</v>
      </c>
      <c r="FV99" s="56">
        <v>2.36</v>
      </c>
      <c r="FW99" s="56">
        <v>0</v>
      </c>
      <c r="FX99" s="56">
        <v>18.45</v>
      </c>
      <c r="FY99" s="56">
        <v>0</v>
      </c>
      <c r="FZ99" s="56">
        <v>0</v>
      </c>
      <c r="GA99" s="56">
        <v>6.33</v>
      </c>
      <c r="GB99" s="56">
        <v>23.59</v>
      </c>
      <c r="GC99" s="56">
        <v>36.909999999999997</v>
      </c>
      <c r="GD99" s="56">
        <v>1.25</v>
      </c>
      <c r="GE99" s="56">
        <v>121.32</v>
      </c>
      <c r="GF99" s="56">
        <v>0</v>
      </c>
      <c r="GG99" s="56">
        <v>1.0443499999999999</v>
      </c>
      <c r="GH99" s="56">
        <v>8.9726299999999995E-2</v>
      </c>
      <c r="GI99" s="56">
        <v>0</v>
      </c>
      <c r="GJ99" s="56">
        <v>0</v>
      </c>
      <c r="GK99" s="56">
        <v>0</v>
      </c>
      <c r="GL99" s="56">
        <v>0</v>
      </c>
      <c r="GM99" s="56">
        <v>0.30136400000000002</v>
      </c>
      <c r="GN99" s="56">
        <v>0.73909400000000003</v>
      </c>
      <c r="GO99" s="56">
        <v>1.54311</v>
      </c>
      <c r="GP99" s="56">
        <v>3.8198599999999999E-2</v>
      </c>
      <c r="GQ99" s="56">
        <v>3.7558500000000001</v>
      </c>
      <c r="GR99" s="56">
        <v>1246.5899999999999</v>
      </c>
      <c r="GS99" s="56">
        <v>2682.58</v>
      </c>
      <c r="GT99" s="56">
        <v>785.77200000000005</v>
      </c>
      <c r="GU99" s="56">
        <v>0</v>
      </c>
      <c r="GV99" s="56">
        <v>0</v>
      </c>
      <c r="GW99" s="56">
        <v>5894.96</v>
      </c>
      <c r="GX99" s="56">
        <v>6547.68</v>
      </c>
      <c r="GY99" s="56">
        <v>10697.7</v>
      </c>
      <c r="GZ99" s="56">
        <v>540.49900000000002</v>
      </c>
      <c r="HA99" s="56">
        <v>28395.8</v>
      </c>
      <c r="HB99" s="56">
        <v>1040.26</v>
      </c>
      <c r="HC99" s="56">
        <v>0</v>
      </c>
      <c r="HD99" s="56">
        <v>0</v>
      </c>
      <c r="HE99" s="56">
        <v>0</v>
      </c>
      <c r="HF99" s="56">
        <v>1206.92</v>
      </c>
      <c r="HG99" s="56">
        <v>0</v>
      </c>
      <c r="HH99" s="56">
        <v>291.12400000000002</v>
      </c>
      <c r="HI99" s="56">
        <v>0</v>
      </c>
      <c r="HJ99" s="56">
        <v>0</v>
      </c>
      <c r="HK99" s="56">
        <v>2538.31</v>
      </c>
      <c r="HL99" s="56">
        <v>0</v>
      </c>
      <c r="HM99" s="56">
        <v>0</v>
      </c>
      <c r="HN99" s="56">
        <v>0</v>
      </c>
      <c r="HO99" s="56">
        <v>0</v>
      </c>
      <c r="HP99" s="56">
        <v>0</v>
      </c>
      <c r="HQ99" s="56">
        <v>0</v>
      </c>
      <c r="HR99" s="56">
        <v>0</v>
      </c>
      <c r="HS99" s="56">
        <v>0</v>
      </c>
      <c r="HT99" s="56">
        <v>0</v>
      </c>
      <c r="HU99" s="56">
        <v>0</v>
      </c>
      <c r="HV99" s="56">
        <v>30.56</v>
      </c>
      <c r="HW99" s="56">
        <v>22.17</v>
      </c>
      <c r="HX99" s="56">
        <v>2.36</v>
      </c>
      <c r="HY99" s="56">
        <v>0</v>
      </c>
      <c r="HZ99" s="56">
        <v>29.14</v>
      </c>
      <c r="IA99" s="56">
        <v>18.649999999999999</v>
      </c>
      <c r="IB99" s="56">
        <v>26.72</v>
      </c>
      <c r="IC99" s="56">
        <v>32.99</v>
      </c>
      <c r="ID99" s="56">
        <v>1.48</v>
      </c>
      <c r="IE99" s="56">
        <v>164.07</v>
      </c>
      <c r="IF99" s="56">
        <v>0</v>
      </c>
      <c r="IG99" s="56">
        <v>3.5481099999999999</v>
      </c>
      <c r="IH99" s="56">
        <v>8.9726299999999995E-2</v>
      </c>
      <c r="II99" s="56">
        <v>0</v>
      </c>
      <c r="IJ99" s="56">
        <v>0</v>
      </c>
      <c r="IK99" s="56">
        <v>0.92718</v>
      </c>
      <c r="IL99" s="56">
        <v>0.77117400000000003</v>
      </c>
      <c r="IM99" s="56">
        <v>1.42503</v>
      </c>
      <c r="IN99" s="56">
        <v>7.5326799999999999E-3</v>
      </c>
      <c r="IO99" s="56">
        <v>6.7687600000000003</v>
      </c>
      <c r="IP99" s="56">
        <v>61.4</v>
      </c>
      <c r="IQ99" s="56">
        <v>0</v>
      </c>
      <c r="IR99" s="56">
        <v>62.9</v>
      </c>
      <c r="IS99" s="56">
        <v>0</v>
      </c>
      <c r="IT99" s="56">
        <v>0</v>
      </c>
      <c r="IU99" s="56">
        <v>9.86</v>
      </c>
      <c r="IV99" s="56">
        <v>43.38</v>
      </c>
      <c r="IW99" s="56">
        <v>13.25</v>
      </c>
      <c r="IX99" s="56">
        <v>42.98</v>
      </c>
      <c r="IY99" s="56">
        <v>9.86</v>
      </c>
      <c r="IZ99" s="56">
        <v>43.38</v>
      </c>
      <c r="JA99" s="56">
        <v>27.66</v>
      </c>
      <c r="JB99" s="56">
        <v>56.57</v>
      </c>
      <c r="JC99" s="56">
        <v>1</v>
      </c>
      <c r="JD99" s="56"/>
      <c r="JE99" s="56"/>
      <c r="JF99" s="56"/>
      <c r="JG99" s="56"/>
      <c r="JH99" s="56"/>
      <c r="JI99" s="56"/>
      <c r="JJ99" s="56"/>
      <c r="JK99" s="56"/>
      <c r="JL99" s="56"/>
      <c r="JM99" s="56"/>
      <c r="JN99" s="56"/>
      <c r="JO99" s="56"/>
    </row>
    <row r="100" spans="1:275" x14ac:dyDescent="0.25">
      <c r="A100" s="58">
        <v>43069.352222222224</v>
      </c>
      <c r="B100" s="56" t="s">
        <v>466</v>
      </c>
      <c r="C100" s="56" t="s">
        <v>669</v>
      </c>
      <c r="D100" s="56">
        <v>12</v>
      </c>
      <c r="E100" s="56">
        <v>1</v>
      </c>
      <c r="F100" s="56">
        <v>2100</v>
      </c>
      <c r="G100" s="56" t="s">
        <v>104</v>
      </c>
      <c r="H100" s="56" t="s">
        <v>105</v>
      </c>
      <c r="I100" s="56">
        <v>4.05</v>
      </c>
      <c r="J100" s="56">
        <v>44.8</v>
      </c>
      <c r="K100" s="56">
        <v>181.29499999999999</v>
      </c>
      <c r="L100" s="56">
        <v>211.24199999999999</v>
      </c>
      <c r="M100" s="56">
        <v>111.69</v>
      </c>
      <c r="N100" s="56">
        <v>0</v>
      </c>
      <c r="O100" s="56">
        <v>0</v>
      </c>
      <c r="P100" s="56">
        <v>0</v>
      </c>
      <c r="Q100" s="56">
        <v>0</v>
      </c>
      <c r="R100" s="56">
        <v>505.55700000000002</v>
      </c>
      <c r="S100" s="56">
        <v>943.8</v>
      </c>
      <c r="T100" s="56">
        <v>2025.88</v>
      </c>
      <c r="U100" s="56">
        <v>119.621</v>
      </c>
      <c r="V100" s="56">
        <v>4099.09</v>
      </c>
      <c r="W100" s="56">
        <v>205.833</v>
      </c>
      <c r="X100" s="56">
        <v>0</v>
      </c>
      <c r="Y100" s="56">
        <v>0</v>
      </c>
      <c r="Z100" s="56">
        <v>0</v>
      </c>
      <c r="AA100" s="56">
        <v>107.027</v>
      </c>
      <c r="AB100" s="56">
        <v>0</v>
      </c>
      <c r="AC100" s="56">
        <v>43.669699999999999</v>
      </c>
      <c r="AD100" s="56">
        <v>0</v>
      </c>
      <c r="AE100" s="56">
        <v>0</v>
      </c>
      <c r="AF100" s="56">
        <v>356.53</v>
      </c>
      <c r="AG100" s="56">
        <v>0</v>
      </c>
      <c r="AH100" s="56">
        <v>0</v>
      </c>
      <c r="AI100" s="56">
        <v>0</v>
      </c>
      <c r="AJ100" s="56">
        <v>0</v>
      </c>
      <c r="AK100" s="56">
        <v>0</v>
      </c>
      <c r="AL100" s="56">
        <v>0</v>
      </c>
      <c r="AM100" s="56">
        <v>0</v>
      </c>
      <c r="AN100" s="56">
        <v>0</v>
      </c>
      <c r="AO100" s="56">
        <v>0</v>
      </c>
      <c r="AP100" s="56">
        <v>0</v>
      </c>
      <c r="AQ100" s="56">
        <v>19.93</v>
      </c>
      <c r="AR100" s="56">
        <v>7.3</v>
      </c>
      <c r="AS100" s="56">
        <v>1.17</v>
      </c>
      <c r="AT100" s="56">
        <v>0</v>
      </c>
      <c r="AU100" s="56">
        <v>8.56</v>
      </c>
      <c r="AV100" s="56">
        <v>0</v>
      </c>
      <c r="AW100" s="56">
        <v>0</v>
      </c>
      <c r="AX100" s="56">
        <v>5.55</v>
      </c>
      <c r="AY100" s="56">
        <v>13.96</v>
      </c>
      <c r="AZ100" s="56">
        <v>21.58</v>
      </c>
      <c r="BA100" s="56">
        <v>1.22</v>
      </c>
      <c r="BB100" s="56">
        <v>79.27</v>
      </c>
      <c r="BC100" s="56">
        <v>36.96</v>
      </c>
      <c r="BD100" s="56">
        <v>0</v>
      </c>
      <c r="BE100" s="56">
        <v>0.394986</v>
      </c>
      <c r="BF100" s="56">
        <v>1.2753799999999999E-2</v>
      </c>
      <c r="BG100" s="56">
        <v>0</v>
      </c>
      <c r="BH100" s="56">
        <v>0</v>
      </c>
      <c r="BI100" s="56">
        <v>0</v>
      </c>
      <c r="BJ100" s="56">
        <v>0</v>
      </c>
      <c r="BK100" s="56">
        <v>7.4915999999999996E-2</v>
      </c>
      <c r="BL100" s="56">
        <v>0.14866399999999999</v>
      </c>
      <c r="BM100" s="56">
        <v>0.25846799999999998</v>
      </c>
      <c r="BN100" s="56">
        <v>1.0530599999999999E-2</v>
      </c>
      <c r="BO100" s="56">
        <v>0.90031799999999995</v>
      </c>
      <c r="BP100" s="56">
        <v>0.40773999999999999</v>
      </c>
      <c r="BQ100" s="56">
        <v>190.25</v>
      </c>
      <c r="BR100" s="56">
        <v>277.30900000000003</v>
      </c>
      <c r="BS100" s="56">
        <v>111.69</v>
      </c>
      <c r="BT100" s="56">
        <v>0</v>
      </c>
      <c r="BU100" s="56">
        <v>0</v>
      </c>
      <c r="BV100" s="56">
        <v>505.55700000000002</v>
      </c>
      <c r="BW100" s="56">
        <v>948.80600000000004</v>
      </c>
      <c r="BX100" s="56">
        <v>2025.88</v>
      </c>
      <c r="BY100" s="56">
        <v>119.621</v>
      </c>
      <c r="BZ100" s="56">
        <v>4179.1099999999997</v>
      </c>
      <c r="CA100" s="56">
        <v>216</v>
      </c>
      <c r="CB100" s="56">
        <v>0</v>
      </c>
      <c r="CC100" s="56">
        <v>0</v>
      </c>
      <c r="CD100" s="56">
        <v>0</v>
      </c>
      <c r="CE100" s="56">
        <v>107.027</v>
      </c>
      <c r="CF100" s="56">
        <v>0</v>
      </c>
      <c r="CG100" s="56">
        <v>43.669699999999999</v>
      </c>
      <c r="CH100" s="56">
        <v>0</v>
      </c>
      <c r="CI100" s="56">
        <v>0</v>
      </c>
      <c r="CJ100" s="56">
        <v>366.69600000000003</v>
      </c>
      <c r="CK100" s="56">
        <v>0</v>
      </c>
      <c r="CL100" s="56">
        <v>0</v>
      </c>
      <c r="CM100" s="56">
        <v>0</v>
      </c>
      <c r="CN100" s="56">
        <v>0</v>
      </c>
      <c r="CO100" s="56">
        <v>0</v>
      </c>
      <c r="CP100" s="56">
        <v>0</v>
      </c>
      <c r="CQ100" s="56">
        <v>0</v>
      </c>
      <c r="CR100" s="56">
        <v>0</v>
      </c>
      <c r="CS100" s="56">
        <v>0</v>
      </c>
      <c r="CT100" s="56">
        <v>0</v>
      </c>
      <c r="CU100" s="56">
        <v>20.99</v>
      </c>
      <c r="CV100" s="56">
        <v>10.29</v>
      </c>
      <c r="CW100" s="56">
        <v>1.17</v>
      </c>
      <c r="CX100" s="56">
        <v>0</v>
      </c>
      <c r="CY100" s="56">
        <v>8.56</v>
      </c>
      <c r="CZ100" s="56">
        <v>5.55</v>
      </c>
      <c r="DA100" s="56">
        <v>14.02</v>
      </c>
      <c r="DB100" s="56">
        <v>21.58</v>
      </c>
      <c r="DC100" s="56">
        <v>1.22</v>
      </c>
      <c r="DD100" s="56">
        <v>83.38</v>
      </c>
      <c r="DE100" s="56">
        <v>41.01</v>
      </c>
      <c r="DF100" s="56">
        <v>0</v>
      </c>
      <c r="DG100" s="56">
        <v>0.53687600000000002</v>
      </c>
      <c r="DH100" s="56">
        <v>1.2753799999999999E-2</v>
      </c>
      <c r="DI100" s="56">
        <v>0</v>
      </c>
      <c r="DJ100" s="56">
        <v>0</v>
      </c>
      <c r="DK100" s="56">
        <v>7.4915999999999996E-2</v>
      </c>
      <c r="DL100" s="56">
        <v>0.149842</v>
      </c>
      <c r="DM100" s="56">
        <v>0.25846799999999998</v>
      </c>
      <c r="DN100" s="56">
        <v>1.0530599999999999E-2</v>
      </c>
      <c r="DO100" s="56">
        <v>1.04339</v>
      </c>
      <c r="DP100" s="56">
        <v>0.54962900000000003</v>
      </c>
      <c r="DQ100" s="56" t="s">
        <v>925</v>
      </c>
      <c r="DR100" s="56" t="s">
        <v>875</v>
      </c>
      <c r="DS100" s="56" t="s">
        <v>22</v>
      </c>
      <c r="DT100" s="56">
        <v>0.143068</v>
      </c>
      <c r="DU100" s="56">
        <v>0.14188899999999999</v>
      </c>
      <c r="DV100" s="56">
        <v>4.9292400000000001</v>
      </c>
      <c r="DW100" s="56">
        <v>9.8756400000000006</v>
      </c>
      <c r="DX100" s="56"/>
      <c r="DY100" s="56"/>
      <c r="DZ100" s="56"/>
      <c r="EA100" s="56"/>
      <c r="EB100" s="56"/>
      <c r="EC100" s="56"/>
      <c r="ED100" s="56"/>
      <c r="EE100" s="56"/>
      <c r="EF100" s="56"/>
      <c r="EG100" s="56"/>
      <c r="EH100" s="56"/>
      <c r="EI100" s="56"/>
      <c r="EJ100" s="56"/>
      <c r="EK100" s="56"/>
      <c r="EL100" s="56"/>
      <c r="EM100" s="56"/>
      <c r="EN100" s="56">
        <v>181.29499999999999</v>
      </c>
      <c r="EO100" s="56">
        <v>211.24199999999999</v>
      </c>
      <c r="EP100" s="56">
        <v>111.69</v>
      </c>
      <c r="EQ100" s="56">
        <v>0</v>
      </c>
      <c r="ER100" s="56">
        <v>0</v>
      </c>
      <c r="ES100" s="56">
        <v>0</v>
      </c>
      <c r="ET100" s="56">
        <v>0</v>
      </c>
      <c r="EU100" s="56">
        <v>505.55700000000002</v>
      </c>
      <c r="EV100" s="56">
        <v>943.8</v>
      </c>
      <c r="EW100" s="56">
        <v>2025.88</v>
      </c>
      <c r="EX100" s="56">
        <v>119.621</v>
      </c>
      <c r="EY100" s="56">
        <v>4099.09</v>
      </c>
      <c r="EZ100" s="56">
        <v>205.833</v>
      </c>
      <c r="FA100" s="56">
        <v>0</v>
      </c>
      <c r="FB100" s="56">
        <v>0</v>
      </c>
      <c r="FC100" s="56">
        <v>0</v>
      </c>
      <c r="FD100" s="56">
        <v>107.027</v>
      </c>
      <c r="FE100" s="56">
        <v>0</v>
      </c>
      <c r="FF100" s="56">
        <v>43.669699999999999</v>
      </c>
      <c r="FG100" s="56">
        <v>0</v>
      </c>
      <c r="FH100" s="56">
        <v>0</v>
      </c>
      <c r="FI100" s="56">
        <v>356.53</v>
      </c>
      <c r="FJ100" s="56">
        <v>0</v>
      </c>
      <c r="FK100" s="56">
        <v>0</v>
      </c>
      <c r="FL100" s="56">
        <v>0</v>
      </c>
      <c r="FM100" s="56">
        <v>0</v>
      </c>
      <c r="FN100" s="56">
        <v>0</v>
      </c>
      <c r="FO100" s="56">
        <v>0</v>
      </c>
      <c r="FP100" s="56">
        <v>0</v>
      </c>
      <c r="FQ100" s="56">
        <v>0</v>
      </c>
      <c r="FR100" s="56">
        <v>0</v>
      </c>
      <c r="FS100" s="56">
        <v>0</v>
      </c>
      <c r="FT100" s="56">
        <v>19.93</v>
      </c>
      <c r="FU100" s="56">
        <v>7.3</v>
      </c>
      <c r="FV100" s="56">
        <v>1.17</v>
      </c>
      <c r="FW100" s="56">
        <v>0</v>
      </c>
      <c r="FX100" s="56">
        <v>8.56</v>
      </c>
      <c r="FY100" s="56">
        <v>0</v>
      </c>
      <c r="FZ100" s="56">
        <v>0</v>
      </c>
      <c r="GA100" s="56">
        <v>5.55</v>
      </c>
      <c r="GB100" s="56">
        <v>13.96</v>
      </c>
      <c r="GC100" s="56">
        <v>21.58</v>
      </c>
      <c r="GD100" s="56">
        <v>1.22</v>
      </c>
      <c r="GE100" s="56">
        <v>79.27</v>
      </c>
      <c r="GF100" s="56">
        <v>0</v>
      </c>
      <c r="GG100" s="56">
        <v>0.394986</v>
      </c>
      <c r="GH100" s="56">
        <v>1.2753799999999999E-2</v>
      </c>
      <c r="GI100" s="56">
        <v>0</v>
      </c>
      <c r="GJ100" s="56">
        <v>0</v>
      </c>
      <c r="GK100" s="56">
        <v>0</v>
      </c>
      <c r="GL100" s="56">
        <v>0</v>
      </c>
      <c r="GM100" s="56">
        <v>7.4915999999999996E-2</v>
      </c>
      <c r="GN100" s="56">
        <v>0.14866399999999999</v>
      </c>
      <c r="GO100" s="56">
        <v>0.25846799999999998</v>
      </c>
      <c r="GP100" s="56">
        <v>1.0530599999999999E-2</v>
      </c>
      <c r="GQ100" s="56">
        <v>0.90031799999999995</v>
      </c>
      <c r="GR100" s="56">
        <v>420.762</v>
      </c>
      <c r="GS100" s="56">
        <v>1095.07</v>
      </c>
      <c r="GT100" s="56">
        <v>111.69</v>
      </c>
      <c r="GU100" s="56">
        <v>0</v>
      </c>
      <c r="GV100" s="56">
        <v>0</v>
      </c>
      <c r="GW100" s="56">
        <v>2135</v>
      </c>
      <c r="GX100" s="56">
        <v>930.00099999999998</v>
      </c>
      <c r="GY100" s="56">
        <v>2637.81</v>
      </c>
      <c r="GZ100" s="56">
        <v>297.5</v>
      </c>
      <c r="HA100" s="56">
        <v>7627.83</v>
      </c>
      <c r="HB100" s="56">
        <v>350.15800000000002</v>
      </c>
      <c r="HC100" s="56">
        <v>0</v>
      </c>
      <c r="HD100" s="56">
        <v>0</v>
      </c>
      <c r="HE100" s="56">
        <v>0</v>
      </c>
      <c r="HF100" s="56">
        <v>161.63900000000001</v>
      </c>
      <c r="HG100" s="56">
        <v>0</v>
      </c>
      <c r="HH100" s="56">
        <v>65.400000000000006</v>
      </c>
      <c r="HI100" s="56">
        <v>0</v>
      </c>
      <c r="HJ100" s="56">
        <v>0</v>
      </c>
      <c r="HK100" s="56">
        <v>577.19600000000003</v>
      </c>
      <c r="HL100" s="56">
        <v>0</v>
      </c>
      <c r="HM100" s="56">
        <v>0</v>
      </c>
      <c r="HN100" s="56">
        <v>0</v>
      </c>
      <c r="HO100" s="56">
        <v>0</v>
      </c>
      <c r="HP100" s="56">
        <v>0</v>
      </c>
      <c r="HQ100" s="56">
        <v>0</v>
      </c>
      <c r="HR100" s="56">
        <v>0</v>
      </c>
      <c r="HS100" s="56">
        <v>0</v>
      </c>
      <c r="HT100" s="56">
        <v>0</v>
      </c>
      <c r="HU100" s="56">
        <v>0</v>
      </c>
      <c r="HV100" s="56">
        <v>34.94</v>
      </c>
      <c r="HW100" s="56">
        <v>41.16</v>
      </c>
      <c r="HX100" s="56">
        <v>1.17</v>
      </c>
      <c r="HY100" s="56">
        <v>0</v>
      </c>
      <c r="HZ100" s="56">
        <v>12.93</v>
      </c>
      <c r="IA100" s="56">
        <v>23.83</v>
      </c>
      <c r="IB100" s="56">
        <v>14.92</v>
      </c>
      <c r="IC100" s="56">
        <v>28.35</v>
      </c>
      <c r="ID100" s="56">
        <v>2.86</v>
      </c>
      <c r="IE100" s="56">
        <v>160.16</v>
      </c>
      <c r="IF100" s="56">
        <v>0</v>
      </c>
      <c r="IG100" s="56">
        <v>2.2516400000000001</v>
      </c>
      <c r="IH100" s="56">
        <v>1.2753799999999999E-2</v>
      </c>
      <c r="II100" s="56">
        <v>0</v>
      </c>
      <c r="IJ100" s="56">
        <v>0</v>
      </c>
      <c r="IK100" s="56">
        <v>0.33579999999999999</v>
      </c>
      <c r="IL100" s="56">
        <v>0.11074100000000001</v>
      </c>
      <c r="IM100" s="56">
        <v>0.35138000000000003</v>
      </c>
      <c r="IN100" s="56">
        <v>4.1461199999999997E-3</v>
      </c>
      <c r="IO100" s="56">
        <v>3.0664600000000002</v>
      </c>
      <c r="IP100" s="56">
        <v>44.8</v>
      </c>
      <c r="IQ100" s="56">
        <v>0</v>
      </c>
      <c r="IR100" s="56">
        <v>47.2</v>
      </c>
      <c r="IS100" s="56">
        <v>0</v>
      </c>
      <c r="IT100" s="56">
        <v>0</v>
      </c>
      <c r="IU100" s="56">
        <v>10.119999999999999</v>
      </c>
      <c r="IV100" s="56">
        <v>26.84</v>
      </c>
      <c r="IW100" s="56">
        <v>13.2</v>
      </c>
      <c r="IX100" s="56">
        <v>27.81</v>
      </c>
      <c r="IY100" s="56">
        <v>10.119999999999999</v>
      </c>
      <c r="IZ100" s="56">
        <v>26.84</v>
      </c>
      <c r="JA100" s="56">
        <v>46.09</v>
      </c>
      <c r="JB100" s="56">
        <v>44.11</v>
      </c>
      <c r="JC100" s="56">
        <v>1</v>
      </c>
      <c r="JD100" s="56"/>
      <c r="JE100" s="56"/>
      <c r="JF100" s="56"/>
      <c r="JG100" s="56"/>
      <c r="JH100" s="56"/>
      <c r="JI100" s="56"/>
      <c r="JJ100" s="56"/>
      <c r="JK100" s="56"/>
      <c r="JL100" s="56"/>
      <c r="JM100" s="56"/>
      <c r="JN100" s="56"/>
      <c r="JO100" s="56"/>
    </row>
    <row r="101" spans="1:275" x14ac:dyDescent="0.25">
      <c r="A101" s="58">
        <v>43069.352268518516</v>
      </c>
      <c r="B101" s="56" t="s">
        <v>467</v>
      </c>
      <c r="C101" s="56" t="s">
        <v>670</v>
      </c>
      <c r="D101" s="56">
        <v>12</v>
      </c>
      <c r="E101" s="56">
        <v>1</v>
      </c>
      <c r="F101" s="56">
        <v>2100</v>
      </c>
      <c r="G101" s="56" t="s">
        <v>104</v>
      </c>
      <c r="H101" s="56" t="s">
        <v>134</v>
      </c>
      <c r="I101" s="56">
        <v>-1.43</v>
      </c>
      <c r="J101" s="56">
        <v>48</v>
      </c>
      <c r="K101" s="56">
        <v>166.267</v>
      </c>
      <c r="L101" s="56">
        <v>350.35899999999998</v>
      </c>
      <c r="M101" s="56">
        <v>111.69</v>
      </c>
      <c r="N101" s="56">
        <v>0</v>
      </c>
      <c r="O101" s="56">
        <v>0</v>
      </c>
      <c r="P101" s="56">
        <v>0</v>
      </c>
      <c r="Q101" s="56">
        <v>0</v>
      </c>
      <c r="R101" s="56">
        <v>505.55700000000002</v>
      </c>
      <c r="S101" s="56">
        <v>948.84799999999996</v>
      </c>
      <c r="T101" s="56">
        <v>2025.88</v>
      </c>
      <c r="U101" s="56">
        <v>119.621</v>
      </c>
      <c r="V101" s="56">
        <v>4228.22</v>
      </c>
      <c r="W101" s="56">
        <v>188.77</v>
      </c>
      <c r="X101" s="56">
        <v>0</v>
      </c>
      <c r="Y101" s="56">
        <v>0</v>
      </c>
      <c r="Z101" s="56">
        <v>0</v>
      </c>
      <c r="AA101" s="56">
        <v>107.027</v>
      </c>
      <c r="AB101" s="56">
        <v>0</v>
      </c>
      <c r="AC101" s="56">
        <v>43.669699999999999</v>
      </c>
      <c r="AD101" s="56">
        <v>0</v>
      </c>
      <c r="AE101" s="56">
        <v>0</v>
      </c>
      <c r="AF101" s="56">
        <v>339.46699999999998</v>
      </c>
      <c r="AG101" s="56">
        <v>0</v>
      </c>
      <c r="AH101" s="56">
        <v>0</v>
      </c>
      <c r="AI101" s="56">
        <v>0</v>
      </c>
      <c r="AJ101" s="56">
        <v>0</v>
      </c>
      <c r="AK101" s="56">
        <v>0</v>
      </c>
      <c r="AL101" s="56">
        <v>0</v>
      </c>
      <c r="AM101" s="56">
        <v>0</v>
      </c>
      <c r="AN101" s="56">
        <v>0</v>
      </c>
      <c r="AO101" s="56">
        <v>0</v>
      </c>
      <c r="AP101" s="56">
        <v>0</v>
      </c>
      <c r="AQ101" s="56">
        <v>18.34</v>
      </c>
      <c r="AR101" s="56">
        <v>14.37</v>
      </c>
      <c r="AS101" s="56">
        <v>1.17</v>
      </c>
      <c r="AT101" s="56">
        <v>0</v>
      </c>
      <c r="AU101" s="56">
        <v>8.56</v>
      </c>
      <c r="AV101" s="56">
        <v>0</v>
      </c>
      <c r="AW101" s="56">
        <v>0</v>
      </c>
      <c r="AX101" s="56">
        <v>5.55</v>
      </c>
      <c r="AY101" s="56">
        <v>14.01</v>
      </c>
      <c r="AZ101" s="56">
        <v>21.58</v>
      </c>
      <c r="BA101" s="56">
        <v>1.22</v>
      </c>
      <c r="BB101" s="56">
        <v>84.8</v>
      </c>
      <c r="BC101" s="56">
        <v>42.44</v>
      </c>
      <c r="BD101" s="56">
        <v>0</v>
      </c>
      <c r="BE101" s="56">
        <v>0.84653900000000004</v>
      </c>
      <c r="BF101" s="56">
        <v>1.2753799999999999E-2</v>
      </c>
      <c r="BG101" s="56">
        <v>0</v>
      </c>
      <c r="BH101" s="56">
        <v>0</v>
      </c>
      <c r="BI101" s="56">
        <v>0</v>
      </c>
      <c r="BJ101" s="56">
        <v>0</v>
      </c>
      <c r="BK101" s="56">
        <v>7.4915999999999996E-2</v>
      </c>
      <c r="BL101" s="56">
        <v>0.14943400000000001</v>
      </c>
      <c r="BM101" s="56">
        <v>0.25846799999999998</v>
      </c>
      <c r="BN101" s="56">
        <v>1.0530599999999999E-2</v>
      </c>
      <c r="BO101" s="56">
        <v>1.3526400000000001</v>
      </c>
      <c r="BP101" s="56">
        <v>0.85929299999999997</v>
      </c>
      <c r="BQ101" s="56">
        <v>190.25</v>
      </c>
      <c r="BR101" s="56">
        <v>277.30900000000003</v>
      </c>
      <c r="BS101" s="56">
        <v>111.69</v>
      </c>
      <c r="BT101" s="56">
        <v>0</v>
      </c>
      <c r="BU101" s="56">
        <v>0</v>
      </c>
      <c r="BV101" s="56">
        <v>505.55700000000002</v>
      </c>
      <c r="BW101" s="56">
        <v>948.80600000000004</v>
      </c>
      <c r="BX101" s="56">
        <v>2025.88</v>
      </c>
      <c r="BY101" s="56">
        <v>119.621</v>
      </c>
      <c r="BZ101" s="56">
        <v>4179.1099999999997</v>
      </c>
      <c r="CA101" s="56">
        <v>216</v>
      </c>
      <c r="CB101" s="56">
        <v>0</v>
      </c>
      <c r="CC101" s="56">
        <v>0</v>
      </c>
      <c r="CD101" s="56">
        <v>0</v>
      </c>
      <c r="CE101" s="56">
        <v>107.027</v>
      </c>
      <c r="CF101" s="56">
        <v>0</v>
      </c>
      <c r="CG101" s="56">
        <v>43.669699999999999</v>
      </c>
      <c r="CH101" s="56">
        <v>0</v>
      </c>
      <c r="CI101" s="56">
        <v>0</v>
      </c>
      <c r="CJ101" s="56">
        <v>366.69600000000003</v>
      </c>
      <c r="CK101" s="56">
        <v>0</v>
      </c>
      <c r="CL101" s="56">
        <v>0</v>
      </c>
      <c r="CM101" s="56">
        <v>0</v>
      </c>
      <c r="CN101" s="56">
        <v>0</v>
      </c>
      <c r="CO101" s="56">
        <v>0</v>
      </c>
      <c r="CP101" s="56">
        <v>0</v>
      </c>
      <c r="CQ101" s="56">
        <v>0</v>
      </c>
      <c r="CR101" s="56">
        <v>0</v>
      </c>
      <c r="CS101" s="56">
        <v>0</v>
      </c>
      <c r="CT101" s="56">
        <v>0</v>
      </c>
      <c r="CU101" s="56">
        <v>20.99</v>
      </c>
      <c r="CV101" s="56">
        <v>10.29</v>
      </c>
      <c r="CW101" s="56">
        <v>1.17</v>
      </c>
      <c r="CX101" s="56">
        <v>0</v>
      </c>
      <c r="CY101" s="56">
        <v>8.56</v>
      </c>
      <c r="CZ101" s="56">
        <v>5.55</v>
      </c>
      <c r="DA101" s="56">
        <v>14.02</v>
      </c>
      <c r="DB101" s="56">
        <v>21.58</v>
      </c>
      <c r="DC101" s="56">
        <v>1.22</v>
      </c>
      <c r="DD101" s="56">
        <v>83.38</v>
      </c>
      <c r="DE101" s="56">
        <v>41.01</v>
      </c>
      <c r="DF101" s="56">
        <v>0</v>
      </c>
      <c r="DG101" s="56">
        <v>0.53687600000000002</v>
      </c>
      <c r="DH101" s="56">
        <v>1.2753799999999999E-2</v>
      </c>
      <c r="DI101" s="56">
        <v>0</v>
      </c>
      <c r="DJ101" s="56">
        <v>0</v>
      </c>
      <c r="DK101" s="56">
        <v>7.4915999999999996E-2</v>
      </c>
      <c r="DL101" s="56">
        <v>0.149842</v>
      </c>
      <c r="DM101" s="56">
        <v>0.25846799999999998</v>
      </c>
      <c r="DN101" s="56">
        <v>1.0530599999999999E-2</v>
      </c>
      <c r="DO101" s="56">
        <v>1.04339</v>
      </c>
      <c r="DP101" s="56">
        <v>0.54962900000000003</v>
      </c>
      <c r="DQ101" s="56" t="s">
        <v>925</v>
      </c>
      <c r="DR101" s="56" t="s">
        <v>875</v>
      </c>
      <c r="DS101" s="56" t="s">
        <v>22</v>
      </c>
      <c r="DT101" s="56">
        <v>-0.309255</v>
      </c>
      <c r="DU101" s="56">
        <v>-0.30966300000000002</v>
      </c>
      <c r="DV101" s="56">
        <v>-1.70305</v>
      </c>
      <c r="DW101" s="56">
        <v>-3.4869500000000002</v>
      </c>
      <c r="DX101" s="56"/>
      <c r="DY101" s="56"/>
      <c r="DZ101" s="56"/>
      <c r="EA101" s="56"/>
      <c r="EB101" s="56"/>
      <c r="EC101" s="56"/>
      <c r="ED101" s="56"/>
      <c r="EE101" s="56"/>
      <c r="EF101" s="56"/>
      <c r="EG101" s="56"/>
      <c r="EH101" s="56"/>
      <c r="EI101" s="56"/>
      <c r="EJ101" s="56"/>
      <c r="EK101" s="56"/>
      <c r="EL101" s="56"/>
      <c r="EM101" s="56"/>
      <c r="EN101" s="56">
        <v>166.267</v>
      </c>
      <c r="EO101" s="56">
        <v>350.35899999999998</v>
      </c>
      <c r="EP101" s="56">
        <v>111.69</v>
      </c>
      <c r="EQ101" s="56">
        <v>0</v>
      </c>
      <c r="ER101" s="56">
        <v>0</v>
      </c>
      <c r="ES101" s="56">
        <v>0</v>
      </c>
      <c r="ET101" s="56">
        <v>0</v>
      </c>
      <c r="EU101" s="56">
        <v>505.55700000000002</v>
      </c>
      <c r="EV101" s="56">
        <v>948.84799999999996</v>
      </c>
      <c r="EW101" s="56">
        <v>2025.88</v>
      </c>
      <c r="EX101" s="56">
        <v>119.621</v>
      </c>
      <c r="EY101" s="56">
        <v>4228.22</v>
      </c>
      <c r="EZ101" s="56">
        <v>188.77</v>
      </c>
      <c r="FA101" s="56">
        <v>0</v>
      </c>
      <c r="FB101" s="56">
        <v>0</v>
      </c>
      <c r="FC101" s="56">
        <v>0</v>
      </c>
      <c r="FD101" s="56">
        <v>107.027</v>
      </c>
      <c r="FE101" s="56">
        <v>0</v>
      </c>
      <c r="FF101" s="56">
        <v>43.669699999999999</v>
      </c>
      <c r="FG101" s="56">
        <v>0</v>
      </c>
      <c r="FH101" s="56">
        <v>0</v>
      </c>
      <c r="FI101" s="56">
        <v>339.46699999999998</v>
      </c>
      <c r="FJ101" s="56">
        <v>0</v>
      </c>
      <c r="FK101" s="56">
        <v>0</v>
      </c>
      <c r="FL101" s="56">
        <v>0</v>
      </c>
      <c r="FM101" s="56">
        <v>0</v>
      </c>
      <c r="FN101" s="56">
        <v>0</v>
      </c>
      <c r="FO101" s="56">
        <v>0</v>
      </c>
      <c r="FP101" s="56">
        <v>0</v>
      </c>
      <c r="FQ101" s="56">
        <v>0</v>
      </c>
      <c r="FR101" s="56">
        <v>0</v>
      </c>
      <c r="FS101" s="56">
        <v>0</v>
      </c>
      <c r="FT101" s="56">
        <v>18.34</v>
      </c>
      <c r="FU101" s="56">
        <v>14.37</v>
      </c>
      <c r="FV101" s="56">
        <v>1.17</v>
      </c>
      <c r="FW101" s="56">
        <v>0</v>
      </c>
      <c r="FX101" s="56">
        <v>8.56</v>
      </c>
      <c r="FY101" s="56">
        <v>0</v>
      </c>
      <c r="FZ101" s="56">
        <v>0</v>
      </c>
      <c r="GA101" s="56">
        <v>5.55</v>
      </c>
      <c r="GB101" s="56">
        <v>14.01</v>
      </c>
      <c r="GC101" s="56">
        <v>21.58</v>
      </c>
      <c r="GD101" s="56">
        <v>1.22</v>
      </c>
      <c r="GE101" s="56">
        <v>84.8</v>
      </c>
      <c r="GF101" s="56">
        <v>0</v>
      </c>
      <c r="GG101" s="56">
        <v>0.84653900000000004</v>
      </c>
      <c r="GH101" s="56">
        <v>1.2753799999999999E-2</v>
      </c>
      <c r="GI101" s="56">
        <v>0</v>
      </c>
      <c r="GJ101" s="56">
        <v>0</v>
      </c>
      <c r="GK101" s="56">
        <v>0</v>
      </c>
      <c r="GL101" s="56">
        <v>0</v>
      </c>
      <c r="GM101" s="56">
        <v>7.4915999999999996E-2</v>
      </c>
      <c r="GN101" s="56">
        <v>0.14943400000000001</v>
      </c>
      <c r="GO101" s="56">
        <v>0.25846799999999998</v>
      </c>
      <c r="GP101" s="56">
        <v>1.0530599999999999E-2</v>
      </c>
      <c r="GQ101" s="56">
        <v>1.3526400000000001</v>
      </c>
      <c r="GR101" s="56">
        <v>420.762</v>
      </c>
      <c r="GS101" s="56">
        <v>1095.07</v>
      </c>
      <c r="GT101" s="56">
        <v>111.69</v>
      </c>
      <c r="GU101" s="56">
        <v>0</v>
      </c>
      <c r="GV101" s="56">
        <v>0</v>
      </c>
      <c r="GW101" s="56">
        <v>2135</v>
      </c>
      <c r="GX101" s="56">
        <v>930.00099999999998</v>
      </c>
      <c r="GY101" s="56">
        <v>2637.81</v>
      </c>
      <c r="GZ101" s="56">
        <v>297.5</v>
      </c>
      <c r="HA101" s="56">
        <v>7627.83</v>
      </c>
      <c r="HB101" s="56">
        <v>350.15800000000002</v>
      </c>
      <c r="HC101" s="56">
        <v>0</v>
      </c>
      <c r="HD101" s="56">
        <v>0</v>
      </c>
      <c r="HE101" s="56">
        <v>0</v>
      </c>
      <c r="HF101" s="56">
        <v>161.63900000000001</v>
      </c>
      <c r="HG101" s="56">
        <v>0</v>
      </c>
      <c r="HH101" s="56">
        <v>65.400000000000006</v>
      </c>
      <c r="HI101" s="56">
        <v>0</v>
      </c>
      <c r="HJ101" s="56">
        <v>0</v>
      </c>
      <c r="HK101" s="56">
        <v>577.19600000000003</v>
      </c>
      <c r="HL101" s="56">
        <v>0</v>
      </c>
      <c r="HM101" s="56">
        <v>0</v>
      </c>
      <c r="HN101" s="56">
        <v>0</v>
      </c>
      <c r="HO101" s="56">
        <v>0</v>
      </c>
      <c r="HP101" s="56">
        <v>0</v>
      </c>
      <c r="HQ101" s="56">
        <v>0</v>
      </c>
      <c r="HR101" s="56">
        <v>0</v>
      </c>
      <c r="HS101" s="56">
        <v>0</v>
      </c>
      <c r="HT101" s="56">
        <v>0</v>
      </c>
      <c r="HU101" s="56">
        <v>0</v>
      </c>
      <c r="HV101" s="56">
        <v>34.94</v>
      </c>
      <c r="HW101" s="56">
        <v>41.16</v>
      </c>
      <c r="HX101" s="56">
        <v>1.17</v>
      </c>
      <c r="HY101" s="56">
        <v>0</v>
      </c>
      <c r="HZ101" s="56">
        <v>12.93</v>
      </c>
      <c r="IA101" s="56">
        <v>23.83</v>
      </c>
      <c r="IB101" s="56">
        <v>14.92</v>
      </c>
      <c r="IC101" s="56">
        <v>28.35</v>
      </c>
      <c r="ID101" s="56">
        <v>2.86</v>
      </c>
      <c r="IE101" s="56">
        <v>160.16</v>
      </c>
      <c r="IF101" s="56">
        <v>0</v>
      </c>
      <c r="IG101" s="56">
        <v>2.2516400000000001</v>
      </c>
      <c r="IH101" s="56">
        <v>1.2753799999999999E-2</v>
      </c>
      <c r="II101" s="56">
        <v>0</v>
      </c>
      <c r="IJ101" s="56">
        <v>0</v>
      </c>
      <c r="IK101" s="56">
        <v>0.33579999999999999</v>
      </c>
      <c r="IL101" s="56">
        <v>0.11074100000000001</v>
      </c>
      <c r="IM101" s="56">
        <v>0.35138000000000003</v>
      </c>
      <c r="IN101" s="56">
        <v>4.1461199999999997E-3</v>
      </c>
      <c r="IO101" s="56">
        <v>3.0664600000000002</v>
      </c>
      <c r="IP101" s="56">
        <v>48</v>
      </c>
      <c r="IQ101" s="56">
        <v>0</v>
      </c>
      <c r="IR101" s="56">
        <v>47.2</v>
      </c>
      <c r="IS101" s="56">
        <v>0</v>
      </c>
      <c r="IT101" s="56">
        <v>0</v>
      </c>
      <c r="IU101" s="56">
        <v>17.059999999999999</v>
      </c>
      <c r="IV101" s="56">
        <v>25.38</v>
      </c>
      <c r="IW101" s="56">
        <v>13.2</v>
      </c>
      <c r="IX101" s="56">
        <v>27.81</v>
      </c>
      <c r="IY101" s="56">
        <v>17.059999999999999</v>
      </c>
      <c r="IZ101" s="56">
        <v>25.38</v>
      </c>
      <c r="JA101" s="56">
        <v>46.09</v>
      </c>
      <c r="JB101" s="56">
        <v>44.11</v>
      </c>
      <c r="JC101" s="56">
        <v>1</v>
      </c>
      <c r="JD101" s="56"/>
      <c r="JE101" s="56"/>
      <c r="JF101" s="56"/>
      <c r="JG101" s="56"/>
      <c r="JH101" s="56"/>
      <c r="JI101" s="56"/>
      <c r="JJ101" s="56"/>
      <c r="JK101" s="56"/>
      <c r="JL101" s="56"/>
      <c r="JM101" s="56"/>
      <c r="JN101" s="56"/>
      <c r="JO101" s="56"/>
    </row>
    <row r="102" spans="1:275" x14ac:dyDescent="0.25">
      <c r="A102" s="58">
        <v>43069.35260416667</v>
      </c>
      <c r="B102" s="56" t="s">
        <v>468</v>
      </c>
      <c r="C102" s="56" t="s">
        <v>671</v>
      </c>
      <c r="D102" s="56">
        <v>12</v>
      </c>
      <c r="E102" s="56">
        <v>1</v>
      </c>
      <c r="F102" s="56">
        <v>2100</v>
      </c>
      <c r="G102" s="56" t="s">
        <v>104</v>
      </c>
      <c r="H102" s="56" t="s">
        <v>105</v>
      </c>
      <c r="I102" s="56">
        <v>5.24</v>
      </c>
      <c r="J102" s="56">
        <v>44.2</v>
      </c>
      <c r="K102" s="56">
        <v>183.601</v>
      </c>
      <c r="L102" s="56">
        <v>183.75700000000001</v>
      </c>
      <c r="M102" s="56">
        <v>111.69</v>
      </c>
      <c r="N102" s="56">
        <v>0</v>
      </c>
      <c r="O102" s="56">
        <v>0</v>
      </c>
      <c r="P102" s="56">
        <v>0</v>
      </c>
      <c r="Q102" s="56">
        <v>0</v>
      </c>
      <c r="R102" s="56">
        <v>505.55700000000002</v>
      </c>
      <c r="S102" s="56">
        <v>943.20899999999995</v>
      </c>
      <c r="T102" s="56">
        <v>2025.88</v>
      </c>
      <c r="U102" s="56">
        <v>119.621</v>
      </c>
      <c r="V102" s="56">
        <v>4073.32</v>
      </c>
      <c r="W102" s="56">
        <v>208.45099999999999</v>
      </c>
      <c r="X102" s="56">
        <v>0</v>
      </c>
      <c r="Y102" s="56">
        <v>0</v>
      </c>
      <c r="Z102" s="56">
        <v>0</v>
      </c>
      <c r="AA102" s="56">
        <v>107.027</v>
      </c>
      <c r="AB102" s="56">
        <v>0</v>
      </c>
      <c r="AC102" s="56">
        <v>43.669699999999999</v>
      </c>
      <c r="AD102" s="56">
        <v>0</v>
      </c>
      <c r="AE102" s="56">
        <v>0</v>
      </c>
      <c r="AF102" s="56">
        <v>359.14699999999999</v>
      </c>
      <c r="AG102" s="56">
        <v>0</v>
      </c>
      <c r="AH102" s="56">
        <v>0</v>
      </c>
      <c r="AI102" s="56">
        <v>0</v>
      </c>
      <c r="AJ102" s="56">
        <v>0</v>
      </c>
      <c r="AK102" s="56">
        <v>0</v>
      </c>
      <c r="AL102" s="56">
        <v>0</v>
      </c>
      <c r="AM102" s="56">
        <v>0</v>
      </c>
      <c r="AN102" s="56">
        <v>0</v>
      </c>
      <c r="AO102" s="56">
        <v>0</v>
      </c>
      <c r="AP102" s="56">
        <v>0</v>
      </c>
      <c r="AQ102" s="56">
        <v>20.170000000000002</v>
      </c>
      <c r="AR102" s="56">
        <v>5.87</v>
      </c>
      <c r="AS102" s="56">
        <v>1.17</v>
      </c>
      <c r="AT102" s="56">
        <v>0</v>
      </c>
      <c r="AU102" s="56">
        <v>8.56</v>
      </c>
      <c r="AV102" s="56">
        <v>0</v>
      </c>
      <c r="AW102" s="56">
        <v>0</v>
      </c>
      <c r="AX102" s="56">
        <v>5.55</v>
      </c>
      <c r="AY102" s="56">
        <v>13.95</v>
      </c>
      <c r="AZ102" s="56">
        <v>21.58</v>
      </c>
      <c r="BA102" s="56">
        <v>1.22</v>
      </c>
      <c r="BB102" s="56">
        <v>78.069999999999993</v>
      </c>
      <c r="BC102" s="56">
        <v>35.770000000000003</v>
      </c>
      <c r="BD102" s="56">
        <v>0</v>
      </c>
      <c r="BE102" s="56">
        <v>0.31010599999999999</v>
      </c>
      <c r="BF102" s="56">
        <v>1.2753799999999999E-2</v>
      </c>
      <c r="BG102" s="56">
        <v>0</v>
      </c>
      <c r="BH102" s="56">
        <v>0</v>
      </c>
      <c r="BI102" s="56">
        <v>0</v>
      </c>
      <c r="BJ102" s="56">
        <v>0</v>
      </c>
      <c r="BK102" s="56">
        <v>7.4915999999999996E-2</v>
      </c>
      <c r="BL102" s="56">
        <v>0.148508</v>
      </c>
      <c r="BM102" s="56">
        <v>0.25846799999999998</v>
      </c>
      <c r="BN102" s="56">
        <v>1.0530599999999999E-2</v>
      </c>
      <c r="BO102" s="56">
        <v>0.81528199999999995</v>
      </c>
      <c r="BP102" s="56">
        <v>0.32285999999999998</v>
      </c>
      <c r="BQ102" s="56">
        <v>190.249</v>
      </c>
      <c r="BR102" s="56">
        <v>277.30399999999997</v>
      </c>
      <c r="BS102" s="56">
        <v>111.69</v>
      </c>
      <c r="BT102" s="56">
        <v>0</v>
      </c>
      <c r="BU102" s="56">
        <v>0</v>
      </c>
      <c r="BV102" s="56">
        <v>505.55700000000002</v>
      </c>
      <c r="BW102" s="56">
        <v>948.80600000000004</v>
      </c>
      <c r="BX102" s="56">
        <v>2025.88</v>
      </c>
      <c r="BY102" s="56">
        <v>119.621</v>
      </c>
      <c r="BZ102" s="56">
        <v>4179.1099999999997</v>
      </c>
      <c r="CA102" s="56">
        <v>215.99799999999999</v>
      </c>
      <c r="CB102" s="56">
        <v>0</v>
      </c>
      <c r="CC102" s="56">
        <v>0</v>
      </c>
      <c r="CD102" s="56">
        <v>0</v>
      </c>
      <c r="CE102" s="56">
        <v>107.027</v>
      </c>
      <c r="CF102" s="56">
        <v>0</v>
      </c>
      <c r="CG102" s="56">
        <v>43.669699999999999</v>
      </c>
      <c r="CH102" s="56">
        <v>0</v>
      </c>
      <c r="CI102" s="56">
        <v>0</v>
      </c>
      <c r="CJ102" s="56">
        <v>366.69499999999999</v>
      </c>
      <c r="CK102" s="56">
        <v>0</v>
      </c>
      <c r="CL102" s="56">
        <v>0</v>
      </c>
      <c r="CM102" s="56">
        <v>0</v>
      </c>
      <c r="CN102" s="56">
        <v>0</v>
      </c>
      <c r="CO102" s="56">
        <v>0</v>
      </c>
      <c r="CP102" s="56">
        <v>0</v>
      </c>
      <c r="CQ102" s="56">
        <v>0</v>
      </c>
      <c r="CR102" s="56">
        <v>0</v>
      </c>
      <c r="CS102" s="56">
        <v>0</v>
      </c>
      <c r="CT102" s="56">
        <v>0</v>
      </c>
      <c r="CU102" s="56">
        <v>20.99</v>
      </c>
      <c r="CV102" s="56">
        <v>10.29</v>
      </c>
      <c r="CW102" s="56">
        <v>1.17</v>
      </c>
      <c r="CX102" s="56">
        <v>0</v>
      </c>
      <c r="CY102" s="56">
        <v>8.56</v>
      </c>
      <c r="CZ102" s="56">
        <v>5.55</v>
      </c>
      <c r="DA102" s="56">
        <v>14.02</v>
      </c>
      <c r="DB102" s="56">
        <v>21.58</v>
      </c>
      <c r="DC102" s="56">
        <v>1.22</v>
      </c>
      <c r="DD102" s="56">
        <v>83.38</v>
      </c>
      <c r="DE102" s="56">
        <v>41.01</v>
      </c>
      <c r="DF102" s="56">
        <v>0</v>
      </c>
      <c r="DG102" s="56">
        <v>0.53686400000000001</v>
      </c>
      <c r="DH102" s="56">
        <v>1.2753799999999999E-2</v>
      </c>
      <c r="DI102" s="56">
        <v>0</v>
      </c>
      <c r="DJ102" s="56">
        <v>0</v>
      </c>
      <c r="DK102" s="56">
        <v>7.4915999999999996E-2</v>
      </c>
      <c r="DL102" s="56">
        <v>0.149842</v>
      </c>
      <c r="DM102" s="56">
        <v>0.25846799999999998</v>
      </c>
      <c r="DN102" s="56">
        <v>1.0530599999999999E-2</v>
      </c>
      <c r="DO102" s="56">
        <v>1.0433699999999999</v>
      </c>
      <c r="DP102" s="56">
        <v>0.54961700000000002</v>
      </c>
      <c r="DQ102" s="56" t="s">
        <v>925</v>
      </c>
      <c r="DR102" s="56" t="s">
        <v>875</v>
      </c>
      <c r="DS102" s="56" t="s">
        <v>22</v>
      </c>
      <c r="DT102" s="56">
        <v>0.22809199999999999</v>
      </c>
      <c r="DU102" s="56">
        <v>0.22675799999999999</v>
      </c>
      <c r="DV102" s="56">
        <v>6.36843</v>
      </c>
      <c r="DW102" s="56">
        <v>12.7774</v>
      </c>
      <c r="DX102" s="56"/>
      <c r="DY102" s="56"/>
      <c r="DZ102" s="56"/>
      <c r="EA102" s="56"/>
      <c r="EB102" s="56"/>
      <c r="EC102" s="56"/>
      <c r="ED102" s="56"/>
      <c r="EE102" s="56"/>
      <c r="EF102" s="56"/>
      <c r="EG102" s="56"/>
      <c r="EH102" s="56"/>
      <c r="EI102" s="56"/>
      <c r="EJ102" s="56"/>
      <c r="EK102" s="56"/>
      <c r="EL102" s="56"/>
      <c r="EM102" s="56"/>
      <c r="EN102" s="56">
        <v>183.601</v>
      </c>
      <c r="EO102" s="56">
        <v>183.75700000000001</v>
      </c>
      <c r="EP102" s="56">
        <v>111.69</v>
      </c>
      <c r="EQ102" s="56">
        <v>0</v>
      </c>
      <c r="ER102" s="56">
        <v>0</v>
      </c>
      <c r="ES102" s="56">
        <v>0</v>
      </c>
      <c r="ET102" s="56">
        <v>0</v>
      </c>
      <c r="EU102" s="56">
        <v>505.55700000000002</v>
      </c>
      <c r="EV102" s="56">
        <v>943.20899999999995</v>
      </c>
      <c r="EW102" s="56">
        <v>2025.88</v>
      </c>
      <c r="EX102" s="56">
        <v>119.621</v>
      </c>
      <c r="EY102" s="56">
        <v>4073.32</v>
      </c>
      <c r="EZ102" s="56">
        <v>208.45099999999999</v>
      </c>
      <c r="FA102" s="56">
        <v>0</v>
      </c>
      <c r="FB102" s="56">
        <v>0</v>
      </c>
      <c r="FC102" s="56">
        <v>0</v>
      </c>
      <c r="FD102" s="56">
        <v>107.027</v>
      </c>
      <c r="FE102" s="56">
        <v>0</v>
      </c>
      <c r="FF102" s="56">
        <v>43.669699999999999</v>
      </c>
      <c r="FG102" s="56">
        <v>0</v>
      </c>
      <c r="FH102" s="56">
        <v>0</v>
      </c>
      <c r="FI102" s="56">
        <v>359.14699999999999</v>
      </c>
      <c r="FJ102" s="56">
        <v>0</v>
      </c>
      <c r="FK102" s="56">
        <v>0</v>
      </c>
      <c r="FL102" s="56">
        <v>0</v>
      </c>
      <c r="FM102" s="56">
        <v>0</v>
      </c>
      <c r="FN102" s="56">
        <v>0</v>
      </c>
      <c r="FO102" s="56">
        <v>0</v>
      </c>
      <c r="FP102" s="56">
        <v>0</v>
      </c>
      <c r="FQ102" s="56">
        <v>0</v>
      </c>
      <c r="FR102" s="56">
        <v>0</v>
      </c>
      <c r="FS102" s="56">
        <v>0</v>
      </c>
      <c r="FT102" s="56">
        <v>20.170000000000002</v>
      </c>
      <c r="FU102" s="56">
        <v>5.87</v>
      </c>
      <c r="FV102" s="56">
        <v>1.17</v>
      </c>
      <c r="FW102" s="56">
        <v>0</v>
      </c>
      <c r="FX102" s="56">
        <v>8.56</v>
      </c>
      <c r="FY102" s="56">
        <v>0</v>
      </c>
      <c r="FZ102" s="56">
        <v>0</v>
      </c>
      <c r="GA102" s="56">
        <v>5.55</v>
      </c>
      <c r="GB102" s="56">
        <v>13.95</v>
      </c>
      <c r="GC102" s="56">
        <v>21.58</v>
      </c>
      <c r="GD102" s="56">
        <v>1.22</v>
      </c>
      <c r="GE102" s="56">
        <v>78.069999999999993</v>
      </c>
      <c r="GF102" s="56">
        <v>0</v>
      </c>
      <c r="GG102" s="56">
        <v>0.31010599999999999</v>
      </c>
      <c r="GH102" s="56">
        <v>1.2753799999999999E-2</v>
      </c>
      <c r="GI102" s="56">
        <v>0</v>
      </c>
      <c r="GJ102" s="56">
        <v>0</v>
      </c>
      <c r="GK102" s="56">
        <v>0</v>
      </c>
      <c r="GL102" s="56">
        <v>0</v>
      </c>
      <c r="GM102" s="56">
        <v>7.4915999999999996E-2</v>
      </c>
      <c r="GN102" s="56">
        <v>0.148508</v>
      </c>
      <c r="GO102" s="56">
        <v>0.25846799999999998</v>
      </c>
      <c r="GP102" s="56">
        <v>1.0530599999999999E-2</v>
      </c>
      <c r="GQ102" s="56">
        <v>0.81528199999999995</v>
      </c>
      <c r="GR102" s="56">
        <v>420.762</v>
      </c>
      <c r="GS102" s="56">
        <v>1095.07</v>
      </c>
      <c r="GT102" s="56">
        <v>111.69</v>
      </c>
      <c r="GU102" s="56">
        <v>0</v>
      </c>
      <c r="GV102" s="56">
        <v>0</v>
      </c>
      <c r="GW102" s="56">
        <v>2135</v>
      </c>
      <c r="GX102" s="56">
        <v>930.00099999999998</v>
      </c>
      <c r="GY102" s="56">
        <v>2637.81</v>
      </c>
      <c r="GZ102" s="56">
        <v>297.5</v>
      </c>
      <c r="HA102" s="56">
        <v>7627.83</v>
      </c>
      <c r="HB102" s="56">
        <v>350.15800000000002</v>
      </c>
      <c r="HC102" s="56">
        <v>0</v>
      </c>
      <c r="HD102" s="56">
        <v>0</v>
      </c>
      <c r="HE102" s="56">
        <v>0</v>
      </c>
      <c r="HF102" s="56">
        <v>161.63900000000001</v>
      </c>
      <c r="HG102" s="56">
        <v>0</v>
      </c>
      <c r="HH102" s="56">
        <v>65.400000000000006</v>
      </c>
      <c r="HI102" s="56">
        <v>0</v>
      </c>
      <c r="HJ102" s="56">
        <v>0</v>
      </c>
      <c r="HK102" s="56">
        <v>577.19600000000003</v>
      </c>
      <c r="HL102" s="56">
        <v>0</v>
      </c>
      <c r="HM102" s="56">
        <v>0</v>
      </c>
      <c r="HN102" s="56">
        <v>0</v>
      </c>
      <c r="HO102" s="56">
        <v>0</v>
      </c>
      <c r="HP102" s="56">
        <v>0</v>
      </c>
      <c r="HQ102" s="56">
        <v>0</v>
      </c>
      <c r="HR102" s="56">
        <v>0</v>
      </c>
      <c r="HS102" s="56">
        <v>0</v>
      </c>
      <c r="HT102" s="56">
        <v>0</v>
      </c>
      <c r="HU102" s="56">
        <v>0</v>
      </c>
      <c r="HV102" s="56">
        <v>34.94</v>
      </c>
      <c r="HW102" s="56">
        <v>41.16</v>
      </c>
      <c r="HX102" s="56">
        <v>1.17</v>
      </c>
      <c r="HY102" s="56">
        <v>0</v>
      </c>
      <c r="HZ102" s="56">
        <v>12.93</v>
      </c>
      <c r="IA102" s="56">
        <v>23.83</v>
      </c>
      <c r="IB102" s="56">
        <v>14.92</v>
      </c>
      <c r="IC102" s="56">
        <v>28.35</v>
      </c>
      <c r="ID102" s="56">
        <v>2.86</v>
      </c>
      <c r="IE102" s="56">
        <v>160.16</v>
      </c>
      <c r="IF102" s="56">
        <v>0</v>
      </c>
      <c r="IG102" s="56">
        <v>2.2516400000000001</v>
      </c>
      <c r="IH102" s="56">
        <v>1.2753799999999999E-2</v>
      </c>
      <c r="II102" s="56">
        <v>0</v>
      </c>
      <c r="IJ102" s="56">
        <v>0</v>
      </c>
      <c r="IK102" s="56">
        <v>0.33579999999999999</v>
      </c>
      <c r="IL102" s="56">
        <v>0.11074100000000001</v>
      </c>
      <c r="IM102" s="56">
        <v>0.35138000000000003</v>
      </c>
      <c r="IN102" s="56">
        <v>4.1461199999999997E-3</v>
      </c>
      <c r="IO102" s="56">
        <v>3.0664600000000002</v>
      </c>
      <c r="IP102" s="56">
        <v>44.2</v>
      </c>
      <c r="IQ102" s="56">
        <v>0</v>
      </c>
      <c r="IR102" s="56">
        <v>47.2</v>
      </c>
      <c r="IS102" s="56">
        <v>0</v>
      </c>
      <c r="IT102" s="56">
        <v>0</v>
      </c>
      <c r="IU102" s="56">
        <v>8.7100000000000009</v>
      </c>
      <c r="IV102" s="56">
        <v>27.06</v>
      </c>
      <c r="IW102" s="56">
        <v>13.2</v>
      </c>
      <c r="IX102" s="56">
        <v>27.81</v>
      </c>
      <c r="IY102" s="56">
        <v>8.7100000000000009</v>
      </c>
      <c r="IZ102" s="56">
        <v>27.06</v>
      </c>
      <c r="JA102" s="56">
        <v>46.09</v>
      </c>
      <c r="JB102" s="56">
        <v>44.11</v>
      </c>
      <c r="JC102" s="56">
        <v>1</v>
      </c>
      <c r="JD102" s="56"/>
      <c r="JE102" s="56"/>
      <c r="JF102" s="56"/>
      <c r="JG102" s="56"/>
      <c r="JH102" s="56"/>
      <c r="JI102" s="56"/>
      <c r="JJ102" s="56"/>
      <c r="JK102" s="56"/>
      <c r="JL102" s="56"/>
      <c r="JM102" s="56"/>
      <c r="JN102" s="56"/>
      <c r="JO102" s="56"/>
    </row>
    <row r="103" spans="1:275" x14ac:dyDescent="0.25">
      <c r="A103" s="58">
        <v>43069.352210648147</v>
      </c>
      <c r="B103" s="56" t="s">
        <v>469</v>
      </c>
      <c r="C103" s="56" t="s">
        <v>672</v>
      </c>
      <c r="D103" s="56">
        <v>12</v>
      </c>
      <c r="E103" s="56">
        <v>1</v>
      </c>
      <c r="F103" s="56">
        <v>2100</v>
      </c>
      <c r="G103" s="56" t="s">
        <v>104</v>
      </c>
      <c r="H103" s="56" t="s">
        <v>134</v>
      </c>
      <c r="I103" s="56">
        <v>-0.2</v>
      </c>
      <c r="J103" s="56">
        <v>47.2</v>
      </c>
      <c r="K103" s="56">
        <v>194.24700000000001</v>
      </c>
      <c r="L103" s="56">
        <v>266.983</v>
      </c>
      <c r="M103" s="56">
        <v>111.69</v>
      </c>
      <c r="N103" s="56">
        <v>0</v>
      </c>
      <c r="O103" s="56">
        <v>0</v>
      </c>
      <c r="P103" s="56">
        <v>0</v>
      </c>
      <c r="Q103" s="56">
        <v>0</v>
      </c>
      <c r="R103" s="56">
        <v>505.55700000000002</v>
      </c>
      <c r="S103" s="56">
        <v>944.73599999999999</v>
      </c>
      <c r="T103" s="56">
        <v>2025.88</v>
      </c>
      <c r="U103" s="56">
        <v>119.621</v>
      </c>
      <c r="V103" s="56">
        <v>4168.72</v>
      </c>
      <c r="W103" s="56">
        <v>220.53700000000001</v>
      </c>
      <c r="X103" s="56">
        <v>0</v>
      </c>
      <c r="Y103" s="56">
        <v>0</v>
      </c>
      <c r="Z103" s="56">
        <v>0</v>
      </c>
      <c r="AA103" s="56">
        <v>107.027</v>
      </c>
      <c r="AB103" s="56">
        <v>0</v>
      </c>
      <c r="AC103" s="56">
        <v>43.669699999999999</v>
      </c>
      <c r="AD103" s="56">
        <v>0</v>
      </c>
      <c r="AE103" s="56">
        <v>0</v>
      </c>
      <c r="AF103" s="56">
        <v>371.23399999999998</v>
      </c>
      <c r="AG103" s="56">
        <v>0</v>
      </c>
      <c r="AH103" s="56">
        <v>0</v>
      </c>
      <c r="AI103" s="56">
        <v>0</v>
      </c>
      <c r="AJ103" s="56">
        <v>0</v>
      </c>
      <c r="AK103" s="56">
        <v>0</v>
      </c>
      <c r="AL103" s="56">
        <v>0</v>
      </c>
      <c r="AM103" s="56">
        <v>0</v>
      </c>
      <c r="AN103" s="56">
        <v>0</v>
      </c>
      <c r="AO103" s="56">
        <v>0</v>
      </c>
      <c r="AP103" s="56">
        <v>0</v>
      </c>
      <c r="AQ103" s="56">
        <v>21.37</v>
      </c>
      <c r="AR103" s="56">
        <v>10.11</v>
      </c>
      <c r="AS103" s="56">
        <v>1.17</v>
      </c>
      <c r="AT103" s="56">
        <v>0</v>
      </c>
      <c r="AU103" s="56">
        <v>8.56</v>
      </c>
      <c r="AV103" s="56">
        <v>0</v>
      </c>
      <c r="AW103" s="56">
        <v>0</v>
      </c>
      <c r="AX103" s="56">
        <v>5.55</v>
      </c>
      <c r="AY103" s="56">
        <v>13.97</v>
      </c>
      <c r="AZ103" s="56">
        <v>21.58</v>
      </c>
      <c r="BA103" s="56">
        <v>1.22</v>
      </c>
      <c r="BB103" s="56">
        <v>83.53</v>
      </c>
      <c r="BC103" s="56">
        <v>41.21</v>
      </c>
      <c r="BD103" s="56">
        <v>0</v>
      </c>
      <c r="BE103" s="56">
        <v>0.554342</v>
      </c>
      <c r="BF103" s="56">
        <v>1.2753799999999999E-2</v>
      </c>
      <c r="BG103" s="56">
        <v>0</v>
      </c>
      <c r="BH103" s="56">
        <v>0</v>
      </c>
      <c r="BI103" s="56">
        <v>0</v>
      </c>
      <c r="BJ103" s="56">
        <v>0</v>
      </c>
      <c r="BK103" s="56">
        <v>7.4915999999999996E-2</v>
      </c>
      <c r="BL103" s="56">
        <v>0.14883199999999999</v>
      </c>
      <c r="BM103" s="56">
        <v>0.25846799999999998</v>
      </c>
      <c r="BN103" s="56">
        <v>1.0530599999999999E-2</v>
      </c>
      <c r="BO103" s="56">
        <v>1.0598399999999999</v>
      </c>
      <c r="BP103" s="56">
        <v>0.56709600000000004</v>
      </c>
      <c r="BQ103" s="56">
        <v>190.25</v>
      </c>
      <c r="BR103" s="56">
        <v>277.30900000000003</v>
      </c>
      <c r="BS103" s="56">
        <v>111.69</v>
      </c>
      <c r="BT103" s="56">
        <v>0</v>
      </c>
      <c r="BU103" s="56">
        <v>0</v>
      </c>
      <c r="BV103" s="56">
        <v>505.55700000000002</v>
      </c>
      <c r="BW103" s="56">
        <v>948.80600000000004</v>
      </c>
      <c r="BX103" s="56">
        <v>2025.88</v>
      </c>
      <c r="BY103" s="56">
        <v>119.621</v>
      </c>
      <c r="BZ103" s="56">
        <v>4179.1099999999997</v>
      </c>
      <c r="CA103" s="56">
        <v>216</v>
      </c>
      <c r="CB103" s="56">
        <v>0</v>
      </c>
      <c r="CC103" s="56">
        <v>0</v>
      </c>
      <c r="CD103" s="56">
        <v>0</v>
      </c>
      <c r="CE103" s="56">
        <v>107.027</v>
      </c>
      <c r="CF103" s="56">
        <v>0</v>
      </c>
      <c r="CG103" s="56">
        <v>43.669699999999999</v>
      </c>
      <c r="CH103" s="56">
        <v>0</v>
      </c>
      <c r="CI103" s="56">
        <v>0</v>
      </c>
      <c r="CJ103" s="56">
        <v>366.69600000000003</v>
      </c>
      <c r="CK103" s="56">
        <v>0</v>
      </c>
      <c r="CL103" s="56">
        <v>0</v>
      </c>
      <c r="CM103" s="56">
        <v>0</v>
      </c>
      <c r="CN103" s="56">
        <v>0</v>
      </c>
      <c r="CO103" s="56">
        <v>0</v>
      </c>
      <c r="CP103" s="56">
        <v>0</v>
      </c>
      <c r="CQ103" s="56">
        <v>0</v>
      </c>
      <c r="CR103" s="56">
        <v>0</v>
      </c>
      <c r="CS103" s="56">
        <v>0</v>
      </c>
      <c r="CT103" s="56">
        <v>0</v>
      </c>
      <c r="CU103" s="56">
        <v>20.99</v>
      </c>
      <c r="CV103" s="56">
        <v>10.29</v>
      </c>
      <c r="CW103" s="56">
        <v>1.17</v>
      </c>
      <c r="CX103" s="56">
        <v>0</v>
      </c>
      <c r="CY103" s="56">
        <v>8.56</v>
      </c>
      <c r="CZ103" s="56">
        <v>5.55</v>
      </c>
      <c r="DA103" s="56">
        <v>14.02</v>
      </c>
      <c r="DB103" s="56">
        <v>21.58</v>
      </c>
      <c r="DC103" s="56">
        <v>1.22</v>
      </c>
      <c r="DD103" s="56">
        <v>83.38</v>
      </c>
      <c r="DE103" s="56">
        <v>41.01</v>
      </c>
      <c r="DF103" s="56">
        <v>0</v>
      </c>
      <c r="DG103" s="56">
        <v>0.53687600000000002</v>
      </c>
      <c r="DH103" s="56">
        <v>1.2753799999999999E-2</v>
      </c>
      <c r="DI103" s="56">
        <v>0</v>
      </c>
      <c r="DJ103" s="56">
        <v>0</v>
      </c>
      <c r="DK103" s="56">
        <v>7.4915999999999996E-2</v>
      </c>
      <c r="DL103" s="56">
        <v>0.149842</v>
      </c>
      <c r="DM103" s="56">
        <v>0.25846799999999998</v>
      </c>
      <c r="DN103" s="56">
        <v>1.0530599999999999E-2</v>
      </c>
      <c r="DO103" s="56">
        <v>1.04339</v>
      </c>
      <c r="DP103" s="56">
        <v>0.54962900000000003</v>
      </c>
      <c r="DQ103" s="56" t="s">
        <v>925</v>
      </c>
      <c r="DR103" s="56" t="s">
        <v>875</v>
      </c>
      <c r="DS103" s="56" t="s">
        <v>22</v>
      </c>
      <c r="DT103" s="56">
        <v>-1.6455899999999999E-2</v>
      </c>
      <c r="DU103" s="56">
        <v>-1.7466499999999999E-2</v>
      </c>
      <c r="DV103" s="56">
        <v>-0.179899</v>
      </c>
      <c r="DW103" s="56">
        <v>-0.48768600000000001</v>
      </c>
      <c r="DX103" s="56"/>
      <c r="DY103" s="56"/>
      <c r="DZ103" s="56"/>
      <c r="EA103" s="56"/>
      <c r="EB103" s="56"/>
      <c r="EC103" s="56"/>
      <c r="ED103" s="56"/>
      <c r="EE103" s="56"/>
      <c r="EF103" s="56"/>
      <c r="EG103" s="56"/>
      <c r="EH103" s="56"/>
      <c r="EI103" s="56"/>
      <c r="EJ103" s="56"/>
      <c r="EK103" s="56"/>
      <c r="EL103" s="56"/>
      <c r="EM103" s="56"/>
      <c r="EN103" s="56">
        <v>194.24700000000001</v>
      </c>
      <c r="EO103" s="56">
        <v>266.983</v>
      </c>
      <c r="EP103" s="56">
        <v>111.69</v>
      </c>
      <c r="EQ103" s="56">
        <v>0</v>
      </c>
      <c r="ER103" s="56">
        <v>0</v>
      </c>
      <c r="ES103" s="56">
        <v>0</v>
      </c>
      <c r="ET103" s="56">
        <v>0</v>
      </c>
      <c r="EU103" s="56">
        <v>505.55700000000002</v>
      </c>
      <c r="EV103" s="56">
        <v>944.73599999999999</v>
      </c>
      <c r="EW103" s="56">
        <v>2025.88</v>
      </c>
      <c r="EX103" s="56">
        <v>119.621</v>
      </c>
      <c r="EY103" s="56">
        <v>4168.72</v>
      </c>
      <c r="EZ103" s="56">
        <v>220.53700000000001</v>
      </c>
      <c r="FA103" s="56">
        <v>0</v>
      </c>
      <c r="FB103" s="56">
        <v>0</v>
      </c>
      <c r="FC103" s="56">
        <v>0</v>
      </c>
      <c r="FD103" s="56">
        <v>107.027</v>
      </c>
      <c r="FE103" s="56">
        <v>0</v>
      </c>
      <c r="FF103" s="56">
        <v>43.669699999999999</v>
      </c>
      <c r="FG103" s="56">
        <v>0</v>
      </c>
      <c r="FH103" s="56">
        <v>0</v>
      </c>
      <c r="FI103" s="56">
        <v>371.23399999999998</v>
      </c>
      <c r="FJ103" s="56">
        <v>0</v>
      </c>
      <c r="FK103" s="56">
        <v>0</v>
      </c>
      <c r="FL103" s="56">
        <v>0</v>
      </c>
      <c r="FM103" s="56">
        <v>0</v>
      </c>
      <c r="FN103" s="56">
        <v>0</v>
      </c>
      <c r="FO103" s="56">
        <v>0</v>
      </c>
      <c r="FP103" s="56">
        <v>0</v>
      </c>
      <c r="FQ103" s="56">
        <v>0</v>
      </c>
      <c r="FR103" s="56">
        <v>0</v>
      </c>
      <c r="FS103" s="56">
        <v>0</v>
      </c>
      <c r="FT103" s="56">
        <v>21.37</v>
      </c>
      <c r="FU103" s="56">
        <v>10.11</v>
      </c>
      <c r="FV103" s="56">
        <v>1.17</v>
      </c>
      <c r="FW103" s="56">
        <v>0</v>
      </c>
      <c r="FX103" s="56">
        <v>8.56</v>
      </c>
      <c r="FY103" s="56">
        <v>0</v>
      </c>
      <c r="FZ103" s="56">
        <v>0</v>
      </c>
      <c r="GA103" s="56">
        <v>5.55</v>
      </c>
      <c r="GB103" s="56">
        <v>13.97</v>
      </c>
      <c r="GC103" s="56">
        <v>21.58</v>
      </c>
      <c r="GD103" s="56">
        <v>1.22</v>
      </c>
      <c r="GE103" s="56">
        <v>83.53</v>
      </c>
      <c r="GF103" s="56">
        <v>0</v>
      </c>
      <c r="GG103" s="56">
        <v>0.554342</v>
      </c>
      <c r="GH103" s="56">
        <v>1.2753799999999999E-2</v>
      </c>
      <c r="GI103" s="56">
        <v>0</v>
      </c>
      <c r="GJ103" s="56">
        <v>0</v>
      </c>
      <c r="GK103" s="56">
        <v>0</v>
      </c>
      <c r="GL103" s="56">
        <v>0</v>
      </c>
      <c r="GM103" s="56">
        <v>7.4915999999999996E-2</v>
      </c>
      <c r="GN103" s="56">
        <v>0.14883199999999999</v>
      </c>
      <c r="GO103" s="56">
        <v>0.25846799999999998</v>
      </c>
      <c r="GP103" s="56">
        <v>1.0530599999999999E-2</v>
      </c>
      <c r="GQ103" s="56">
        <v>1.0598399999999999</v>
      </c>
      <c r="GR103" s="56">
        <v>420.762</v>
      </c>
      <c r="GS103" s="56">
        <v>1095.07</v>
      </c>
      <c r="GT103" s="56">
        <v>111.69</v>
      </c>
      <c r="GU103" s="56">
        <v>0</v>
      </c>
      <c r="GV103" s="56">
        <v>0</v>
      </c>
      <c r="GW103" s="56">
        <v>2135</v>
      </c>
      <c r="GX103" s="56">
        <v>930.00099999999998</v>
      </c>
      <c r="GY103" s="56">
        <v>2637.81</v>
      </c>
      <c r="GZ103" s="56">
        <v>297.5</v>
      </c>
      <c r="HA103" s="56">
        <v>7627.83</v>
      </c>
      <c r="HB103" s="56">
        <v>350.15800000000002</v>
      </c>
      <c r="HC103" s="56">
        <v>0</v>
      </c>
      <c r="HD103" s="56">
        <v>0</v>
      </c>
      <c r="HE103" s="56">
        <v>0</v>
      </c>
      <c r="HF103" s="56">
        <v>161.63900000000001</v>
      </c>
      <c r="HG103" s="56">
        <v>0</v>
      </c>
      <c r="HH103" s="56">
        <v>65.400000000000006</v>
      </c>
      <c r="HI103" s="56">
        <v>0</v>
      </c>
      <c r="HJ103" s="56">
        <v>0</v>
      </c>
      <c r="HK103" s="56">
        <v>577.19600000000003</v>
      </c>
      <c r="HL103" s="56">
        <v>0</v>
      </c>
      <c r="HM103" s="56">
        <v>0</v>
      </c>
      <c r="HN103" s="56">
        <v>0</v>
      </c>
      <c r="HO103" s="56">
        <v>0</v>
      </c>
      <c r="HP103" s="56">
        <v>0</v>
      </c>
      <c r="HQ103" s="56">
        <v>0</v>
      </c>
      <c r="HR103" s="56">
        <v>0</v>
      </c>
      <c r="HS103" s="56">
        <v>0</v>
      </c>
      <c r="HT103" s="56">
        <v>0</v>
      </c>
      <c r="HU103" s="56">
        <v>0</v>
      </c>
      <c r="HV103" s="56">
        <v>34.94</v>
      </c>
      <c r="HW103" s="56">
        <v>41.16</v>
      </c>
      <c r="HX103" s="56">
        <v>1.17</v>
      </c>
      <c r="HY103" s="56">
        <v>0</v>
      </c>
      <c r="HZ103" s="56">
        <v>12.93</v>
      </c>
      <c r="IA103" s="56">
        <v>23.83</v>
      </c>
      <c r="IB103" s="56">
        <v>14.92</v>
      </c>
      <c r="IC103" s="56">
        <v>28.35</v>
      </c>
      <c r="ID103" s="56">
        <v>2.86</v>
      </c>
      <c r="IE103" s="56">
        <v>160.16</v>
      </c>
      <c r="IF103" s="56">
        <v>0</v>
      </c>
      <c r="IG103" s="56">
        <v>2.2516400000000001</v>
      </c>
      <c r="IH103" s="56">
        <v>1.2753799999999999E-2</v>
      </c>
      <c r="II103" s="56">
        <v>0</v>
      </c>
      <c r="IJ103" s="56">
        <v>0</v>
      </c>
      <c r="IK103" s="56">
        <v>0.33579999999999999</v>
      </c>
      <c r="IL103" s="56">
        <v>0.11074100000000001</v>
      </c>
      <c r="IM103" s="56">
        <v>0.35138000000000003</v>
      </c>
      <c r="IN103" s="56">
        <v>4.1461199999999997E-3</v>
      </c>
      <c r="IO103" s="56">
        <v>3.0664600000000002</v>
      </c>
      <c r="IP103" s="56">
        <v>47.2</v>
      </c>
      <c r="IQ103" s="56">
        <v>0</v>
      </c>
      <c r="IR103" s="56">
        <v>47.2</v>
      </c>
      <c r="IS103" s="56">
        <v>0</v>
      </c>
      <c r="IT103" s="56">
        <v>0</v>
      </c>
      <c r="IU103" s="56">
        <v>13.05</v>
      </c>
      <c r="IV103" s="56">
        <v>28.16</v>
      </c>
      <c r="IW103" s="56">
        <v>13.2</v>
      </c>
      <c r="IX103" s="56">
        <v>27.81</v>
      </c>
      <c r="IY103" s="56">
        <v>13.05</v>
      </c>
      <c r="IZ103" s="56">
        <v>28.16</v>
      </c>
      <c r="JA103" s="56">
        <v>46.09</v>
      </c>
      <c r="JB103" s="56">
        <v>44.11</v>
      </c>
      <c r="JC103" s="56">
        <v>1</v>
      </c>
      <c r="JD103" s="56"/>
      <c r="JE103" s="56"/>
      <c r="JF103" s="56"/>
      <c r="JG103" s="56"/>
      <c r="JH103" s="56"/>
      <c r="JI103" s="56"/>
      <c r="JJ103" s="56"/>
      <c r="JK103" s="56"/>
      <c r="JL103" s="56"/>
      <c r="JM103" s="56"/>
      <c r="JN103" s="56"/>
      <c r="JO103" s="56"/>
    </row>
    <row r="104" spans="1:275" x14ac:dyDescent="0.25">
      <c r="A104" s="58">
        <v>43069.352523148147</v>
      </c>
      <c r="B104" s="56" t="s">
        <v>470</v>
      </c>
      <c r="C104" s="56" t="s">
        <v>673</v>
      </c>
      <c r="D104" s="56">
        <v>12</v>
      </c>
      <c r="E104" s="56">
        <v>1</v>
      </c>
      <c r="F104" s="56">
        <v>2100</v>
      </c>
      <c r="G104" s="56" t="s">
        <v>104</v>
      </c>
      <c r="H104" s="56" t="s">
        <v>105</v>
      </c>
      <c r="I104" s="56">
        <v>6.43</v>
      </c>
      <c r="J104" s="56">
        <v>43.5</v>
      </c>
      <c r="K104" s="56">
        <v>181.29499999999999</v>
      </c>
      <c r="L104" s="56">
        <v>211.24199999999999</v>
      </c>
      <c r="M104" s="56">
        <v>111.69</v>
      </c>
      <c r="N104" s="56">
        <v>0</v>
      </c>
      <c r="O104" s="56">
        <v>0</v>
      </c>
      <c r="P104" s="56">
        <v>0</v>
      </c>
      <c r="Q104" s="56">
        <v>0</v>
      </c>
      <c r="R104" s="56">
        <v>505.55700000000002</v>
      </c>
      <c r="S104" s="56">
        <v>943.8</v>
      </c>
      <c r="T104" s="56">
        <v>2025.88</v>
      </c>
      <c r="U104" s="56">
        <v>119.621</v>
      </c>
      <c r="V104" s="56">
        <v>4099.09</v>
      </c>
      <c r="W104" s="56">
        <v>178.98500000000001</v>
      </c>
      <c r="X104" s="56">
        <v>0</v>
      </c>
      <c r="Y104" s="56">
        <v>0</v>
      </c>
      <c r="Z104" s="56">
        <v>0</v>
      </c>
      <c r="AA104" s="56">
        <v>107.027</v>
      </c>
      <c r="AB104" s="56">
        <v>0</v>
      </c>
      <c r="AC104" s="56">
        <v>43.669699999999999</v>
      </c>
      <c r="AD104" s="56">
        <v>0</v>
      </c>
      <c r="AE104" s="56">
        <v>0</v>
      </c>
      <c r="AF104" s="56">
        <v>329.68200000000002</v>
      </c>
      <c r="AG104" s="56">
        <v>0</v>
      </c>
      <c r="AH104" s="56">
        <v>0</v>
      </c>
      <c r="AI104" s="56">
        <v>0</v>
      </c>
      <c r="AJ104" s="56">
        <v>0</v>
      </c>
      <c r="AK104" s="56">
        <v>0</v>
      </c>
      <c r="AL104" s="56">
        <v>0</v>
      </c>
      <c r="AM104" s="56">
        <v>0</v>
      </c>
      <c r="AN104" s="56">
        <v>0</v>
      </c>
      <c r="AO104" s="56">
        <v>0</v>
      </c>
      <c r="AP104" s="56">
        <v>0</v>
      </c>
      <c r="AQ104" s="56">
        <v>17.55</v>
      </c>
      <c r="AR104" s="56">
        <v>7.3</v>
      </c>
      <c r="AS104" s="56">
        <v>1.17</v>
      </c>
      <c r="AT104" s="56">
        <v>0</v>
      </c>
      <c r="AU104" s="56">
        <v>8.56</v>
      </c>
      <c r="AV104" s="56">
        <v>0</v>
      </c>
      <c r="AW104" s="56">
        <v>0</v>
      </c>
      <c r="AX104" s="56">
        <v>5.55</v>
      </c>
      <c r="AY104" s="56">
        <v>13.96</v>
      </c>
      <c r="AZ104" s="56">
        <v>21.58</v>
      </c>
      <c r="BA104" s="56">
        <v>1.22</v>
      </c>
      <c r="BB104" s="56">
        <v>76.89</v>
      </c>
      <c r="BC104" s="56">
        <v>34.58</v>
      </c>
      <c r="BD104" s="56">
        <v>0</v>
      </c>
      <c r="BE104" s="56">
        <v>0.394986</v>
      </c>
      <c r="BF104" s="56">
        <v>1.2753799999999999E-2</v>
      </c>
      <c r="BG104" s="56">
        <v>0</v>
      </c>
      <c r="BH104" s="56">
        <v>0</v>
      </c>
      <c r="BI104" s="56">
        <v>0</v>
      </c>
      <c r="BJ104" s="56">
        <v>0</v>
      </c>
      <c r="BK104" s="56">
        <v>7.4915999999999996E-2</v>
      </c>
      <c r="BL104" s="56">
        <v>0.14866399999999999</v>
      </c>
      <c r="BM104" s="56">
        <v>0.25846799999999998</v>
      </c>
      <c r="BN104" s="56">
        <v>1.0530599999999999E-2</v>
      </c>
      <c r="BO104" s="56">
        <v>0.90031799999999995</v>
      </c>
      <c r="BP104" s="56">
        <v>0.40773999999999999</v>
      </c>
      <c r="BQ104" s="56">
        <v>190.25</v>
      </c>
      <c r="BR104" s="56">
        <v>277.30900000000003</v>
      </c>
      <c r="BS104" s="56">
        <v>111.69</v>
      </c>
      <c r="BT104" s="56">
        <v>0</v>
      </c>
      <c r="BU104" s="56">
        <v>0</v>
      </c>
      <c r="BV104" s="56">
        <v>505.55700000000002</v>
      </c>
      <c r="BW104" s="56">
        <v>948.80600000000004</v>
      </c>
      <c r="BX104" s="56">
        <v>2025.88</v>
      </c>
      <c r="BY104" s="56">
        <v>119.621</v>
      </c>
      <c r="BZ104" s="56">
        <v>4179.1099999999997</v>
      </c>
      <c r="CA104" s="56">
        <v>216</v>
      </c>
      <c r="CB104" s="56">
        <v>0</v>
      </c>
      <c r="CC104" s="56">
        <v>0</v>
      </c>
      <c r="CD104" s="56">
        <v>0</v>
      </c>
      <c r="CE104" s="56">
        <v>107.027</v>
      </c>
      <c r="CF104" s="56">
        <v>0</v>
      </c>
      <c r="CG104" s="56">
        <v>43.669699999999999</v>
      </c>
      <c r="CH104" s="56">
        <v>0</v>
      </c>
      <c r="CI104" s="56">
        <v>0</v>
      </c>
      <c r="CJ104" s="56">
        <v>366.69600000000003</v>
      </c>
      <c r="CK104" s="56">
        <v>0</v>
      </c>
      <c r="CL104" s="56">
        <v>0</v>
      </c>
      <c r="CM104" s="56">
        <v>0</v>
      </c>
      <c r="CN104" s="56">
        <v>0</v>
      </c>
      <c r="CO104" s="56">
        <v>0</v>
      </c>
      <c r="CP104" s="56">
        <v>0</v>
      </c>
      <c r="CQ104" s="56">
        <v>0</v>
      </c>
      <c r="CR104" s="56">
        <v>0</v>
      </c>
      <c r="CS104" s="56">
        <v>0</v>
      </c>
      <c r="CT104" s="56">
        <v>0</v>
      </c>
      <c r="CU104" s="56">
        <v>20.99</v>
      </c>
      <c r="CV104" s="56">
        <v>10.29</v>
      </c>
      <c r="CW104" s="56">
        <v>1.17</v>
      </c>
      <c r="CX104" s="56">
        <v>0</v>
      </c>
      <c r="CY104" s="56">
        <v>8.56</v>
      </c>
      <c r="CZ104" s="56">
        <v>5.55</v>
      </c>
      <c r="DA104" s="56">
        <v>14.02</v>
      </c>
      <c r="DB104" s="56">
        <v>21.58</v>
      </c>
      <c r="DC104" s="56">
        <v>1.22</v>
      </c>
      <c r="DD104" s="56">
        <v>83.38</v>
      </c>
      <c r="DE104" s="56">
        <v>41.01</v>
      </c>
      <c r="DF104" s="56">
        <v>0</v>
      </c>
      <c r="DG104" s="56">
        <v>0.53687600000000002</v>
      </c>
      <c r="DH104" s="56">
        <v>1.2753799999999999E-2</v>
      </c>
      <c r="DI104" s="56">
        <v>0</v>
      </c>
      <c r="DJ104" s="56">
        <v>0</v>
      </c>
      <c r="DK104" s="56">
        <v>7.4915999999999996E-2</v>
      </c>
      <c r="DL104" s="56">
        <v>0.149842</v>
      </c>
      <c r="DM104" s="56">
        <v>0.25846799999999998</v>
      </c>
      <c r="DN104" s="56">
        <v>1.0530599999999999E-2</v>
      </c>
      <c r="DO104" s="56">
        <v>1.04339</v>
      </c>
      <c r="DP104" s="56">
        <v>0.54962900000000003</v>
      </c>
      <c r="DQ104" s="56" t="s">
        <v>925</v>
      </c>
      <c r="DR104" s="56" t="s">
        <v>875</v>
      </c>
      <c r="DS104" s="56" t="s">
        <v>22</v>
      </c>
      <c r="DT104" s="56">
        <v>0.143068</v>
      </c>
      <c r="DU104" s="56">
        <v>0.14188899999999999</v>
      </c>
      <c r="DV104" s="56">
        <v>7.7836400000000001</v>
      </c>
      <c r="DW104" s="56">
        <v>15.6791</v>
      </c>
      <c r="DX104" s="56"/>
      <c r="DY104" s="56"/>
      <c r="DZ104" s="56"/>
      <c r="EA104" s="56"/>
      <c r="EB104" s="56"/>
      <c r="EC104" s="56"/>
      <c r="ED104" s="56"/>
      <c r="EE104" s="56"/>
      <c r="EF104" s="56"/>
      <c r="EG104" s="56"/>
      <c r="EH104" s="56"/>
      <c r="EI104" s="56"/>
      <c r="EJ104" s="56"/>
      <c r="EK104" s="56"/>
      <c r="EL104" s="56"/>
      <c r="EM104" s="56"/>
      <c r="EN104" s="56">
        <v>181.29499999999999</v>
      </c>
      <c r="EO104" s="56">
        <v>211.24199999999999</v>
      </c>
      <c r="EP104" s="56">
        <v>111.69</v>
      </c>
      <c r="EQ104" s="56">
        <v>0</v>
      </c>
      <c r="ER104" s="56">
        <v>0</v>
      </c>
      <c r="ES104" s="56">
        <v>0</v>
      </c>
      <c r="ET104" s="56">
        <v>0</v>
      </c>
      <c r="EU104" s="56">
        <v>505.55700000000002</v>
      </c>
      <c r="EV104" s="56">
        <v>943.8</v>
      </c>
      <c r="EW104" s="56">
        <v>2025.88</v>
      </c>
      <c r="EX104" s="56">
        <v>119.621</v>
      </c>
      <c r="EY104" s="56">
        <v>4099.09</v>
      </c>
      <c r="EZ104" s="56">
        <v>178.98500000000001</v>
      </c>
      <c r="FA104" s="56">
        <v>0</v>
      </c>
      <c r="FB104" s="56">
        <v>0</v>
      </c>
      <c r="FC104" s="56">
        <v>0</v>
      </c>
      <c r="FD104" s="56">
        <v>107.027</v>
      </c>
      <c r="FE104" s="56">
        <v>0</v>
      </c>
      <c r="FF104" s="56">
        <v>43.669699999999999</v>
      </c>
      <c r="FG104" s="56">
        <v>0</v>
      </c>
      <c r="FH104" s="56">
        <v>0</v>
      </c>
      <c r="FI104" s="56">
        <v>329.68200000000002</v>
      </c>
      <c r="FJ104" s="56">
        <v>0</v>
      </c>
      <c r="FK104" s="56">
        <v>0</v>
      </c>
      <c r="FL104" s="56">
        <v>0</v>
      </c>
      <c r="FM104" s="56">
        <v>0</v>
      </c>
      <c r="FN104" s="56">
        <v>0</v>
      </c>
      <c r="FO104" s="56">
        <v>0</v>
      </c>
      <c r="FP104" s="56">
        <v>0</v>
      </c>
      <c r="FQ104" s="56">
        <v>0</v>
      </c>
      <c r="FR104" s="56">
        <v>0</v>
      </c>
      <c r="FS104" s="56">
        <v>0</v>
      </c>
      <c r="FT104" s="56">
        <v>17.55</v>
      </c>
      <c r="FU104" s="56">
        <v>7.3</v>
      </c>
      <c r="FV104" s="56">
        <v>1.17</v>
      </c>
      <c r="FW104" s="56">
        <v>0</v>
      </c>
      <c r="FX104" s="56">
        <v>8.56</v>
      </c>
      <c r="FY104" s="56">
        <v>0</v>
      </c>
      <c r="FZ104" s="56">
        <v>0</v>
      </c>
      <c r="GA104" s="56">
        <v>5.55</v>
      </c>
      <c r="GB104" s="56">
        <v>13.96</v>
      </c>
      <c r="GC104" s="56">
        <v>21.58</v>
      </c>
      <c r="GD104" s="56">
        <v>1.22</v>
      </c>
      <c r="GE104" s="56">
        <v>76.89</v>
      </c>
      <c r="GF104" s="56">
        <v>0</v>
      </c>
      <c r="GG104" s="56">
        <v>0.394986</v>
      </c>
      <c r="GH104" s="56">
        <v>1.2753799999999999E-2</v>
      </c>
      <c r="GI104" s="56">
        <v>0</v>
      </c>
      <c r="GJ104" s="56">
        <v>0</v>
      </c>
      <c r="GK104" s="56">
        <v>0</v>
      </c>
      <c r="GL104" s="56">
        <v>0</v>
      </c>
      <c r="GM104" s="56">
        <v>7.4915999999999996E-2</v>
      </c>
      <c r="GN104" s="56">
        <v>0.14866399999999999</v>
      </c>
      <c r="GO104" s="56">
        <v>0.25846799999999998</v>
      </c>
      <c r="GP104" s="56">
        <v>1.0530599999999999E-2</v>
      </c>
      <c r="GQ104" s="56">
        <v>0.90031799999999995</v>
      </c>
      <c r="GR104" s="56">
        <v>420.762</v>
      </c>
      <c r="GS104" s="56">
        <v>1095.07</v>
      </c>
      <c r="GT104" s="56">
        <v>111.69</v>
      </c>
      <c r="GU104" s="56">
        <v>0</v>
      </c>
      <c r="GV104" s="56">
        <v>0</v>
      </c>
      <c r="GW104" s="56">
        <v>2135</v>
      </c>
      <c r="GX104" s="56">
        <v>930.00099999999998</v>
      </c>
      <c r="GY104" s="56">
        <v>2637.81</v>
      </c>
      <c r="GZ104" s="56">
        <v>297.5</v>
      </c>
      <c r="HA104" s="56">
        <v>7627.83</v>
      </c>
      <c r="HB104" s="56">
        <v>350.15800000000002</v>
      </c>
      <c r="HC104" s="56">
        <v>0</v>
      </c>
      <c r="HD104" s="56">
        <v>0</v>
      </c>
      <c r="HE104" s="56">
        <v>0</v>
      </c>
      <c r="HF104" s="56">
        <v>161.63900000000001</v>
      </c>
      <c r="HG104" s="56">
        <v>0</v>
      </c>
      <c r="HH104" s="56">
        <v>65.400000000000006</v>
      </c>
      <c r="HI104" s="56">
        <v>0</v>
      </c>
      <c r="HJ104" s="56">
        <v>0</v>
      </c>
      <c r="HK104" s="56">
        <v>577.19600000000003</v>
      </c>
      <c r="HL104" s="56">
        <v>0</v>
      </c>
      <c r="HM104" s="56">
        <v>0</v>
      </c>
      <c r="HN104" s="56">
        <v>0</v>
      </c>
      <c r="HO104" s="56">
        <v>0</v>
      </c>
      <c r="HP104" s="56">
        <v>0</v>
      </c>
      <c r="HQ104" s="56">
        <v>0</v>
      </c>
      <c r="HR104" s="56">
        <v>0</v>
      </c>
      <c r="HS104" s="56">
        <v>0</v>
      </c>
      <c r="HT104" s="56">
        <v>0</v>
      </c>
      <c r="HU104" s="56">
        <v>0</v>
      </c>
      <c r="HV104" s="56">
        <v>34.94</v>
      </c>
      <c r="HW104" s="56">
        <v>41.16</v>
      </c>
      <c r="HX104" s="56">
        <v>1.17</v>
      </c>
      <c r="HY104" s="56">
        <v>0</v>
      </c>
      <c r="HZ104" s="56">
        <v>12.93</v>
      </c>
      <c r="IA104" s="56">
        <v>23.83</v>
      </c>
      <c r="IB104" s="56">
        <v>14.92</v>
      </c>
      <c r="IC104" s="56">
        <v>28.35</v>
      </c>
      <c r="ID104" s="56">
        <v>2.86</v>
      </c>
      <c r="IE104" s="56">
        <v>160.16</v>
      </c>
      <c r="IF104" s="56">
        <v>0</v>
      </c>
      <c r="IG104" s="56">
        <v>2.2516400000000001</v>
      </c>
      <c r="IH104" s="56">
        <v>1.2753799999999999E-2</v>
      </c>
      <c r="II104" s="56">
        <v>0</v>
      </c>
      <c r="IJ104" s="56">
        <v>0</v>
      </c>
      <c r="IK104" s="56">
        <v>0.33579999999999999</v>
      </c>
      <c r="IL104" s="56">
        <v>0.11074100000000001</v>
      </c>
      <c r="IM104" s="56">
        <v>0.35138000000000003</v>
      </c>
      <c r="IN104" s="56">
        <v>4.1461199999999997E-3</v>
      </c>
      <c r="IO104" s="56">
        <v>3.0664600000000002</v>
      </c>
      <c r="IP104" s="56">
        <v>43.5</v>
      </c>
      <c r="IQ104" s="56">
        <v>0</v>
      </c>
      <c r="IR104" s="56">
        <v>47.2</v>
      </c>
      <c r="IS104" s="56">
        <v>0</v>
      </c>
      <c r="IT104" s="56">
        <v>0</v>
      </c>
      <c r="IU104" s="56">
        <v>10.119999999999999</v>
      </c>
      <c r="IV104" s="56">
        <v>24.46</v>
      </c>
      <c r="IW104" s="56">
        <v>13.2</v>
      </c>
      <c r="IX104" s="56">
        <v>27.81</v>
      </c>
      <c r="IY104" s="56">
        <v>10.119999999999999</v>
      </c>
      <c r="IZ104" s="56">
        <v>24.46</v>
      </c>
      <c r="JA104" s="56">
        <v>46.09</v>
      </c>
      <c r="JB104" s="56">
        <v>44.11</v>
      </c>
      <c r="JC104" s="56">
        <v>1</v>
      </c>
      <c r="JD104" s="56"/>
      <c r="JE104" s="56"/>
      <c r="JF104" s="56"/>
      <c r="JG104" s="56"/>
      <c r="JH104" s="56"/>
      <c r="JI104" s="56"/>
      <c r="JJ104" s="56"/>
      <c r="JK104" s="56"/>
      <c r="JL104" s="56"/>
      <c r="JM104" s="56"/>
      <c r="JN104" s="56"/>
      <c r="JO104" s="56"/>
    </row>
    <row r="105" spans="1:275" x14ac:dyDescent="0.25">
      <c r="A105" s="58">
        <v>43069.352268518516</v>
      </c>
      <c r="B105" s="56" t="s">
        <v>471</v>
      </c>
      <c r="C105" s="56" t="s">
        <v>674</v>
      </c>
      <c r="D105" s="56">
        <v>12</v>
      </c>
      <c r="E105" s="56">
        <v>1</v>
      </c>
      <c r="F105" s="56">
        <v>2100</v>
      </c>
      <c r="G105" s="56" t="s">
        <v>104</v>
      </c>
      <c r="H105" s="56" t="s">
        <v>105</v>
      </c>
      <c r="I105" s="56">
        <v>5.04</v>
      </c>
      <c r="J105" s="56">
        <v>44.3</v>
      </c>
      <c r="K105" s="56">
        <v>181.29499999999999</v>
      </c>
      <c r="L105" s="56">
        <v>192.94399999999999</v>
      </c>
      <c r="M105" s="56">
        <v>111.69</v>
      </c>
      <c r="N105" s="56">
        <v>0</v>
      </c>
      <c r="O105" s="56">
        <v>0</v>
      </c>
      <c r="P105" s="56">
        <v>0</v>
      </c>
      <c r="Q105" s="56">
        <v>0</v>
      </c>
      <c r="R105" s="56">
        <v>505.55700000000002</v>
      </c>
      <c r="S105" s="56">
        <v>943.8</v>
      </c>
      <c r="T105" s="56">
        <v>2025.88</v>
      </c>
      <c r="U105" s="56">
        <v>119.621</v>
      </c>
      <c r="V105" s="56">
        <v>4080.79</v>
      </c>
      <c r="W105" s="56">
        <v>205.833</v>
      </c>
      <c r="X105" s="56">
        <v>0</v>
      </c>
      <c r="Y105" s="56">
        <v>0</v>
      </c>
      <c r="Z105" s="56">
        <v>0</v>
      </c>
      <c r="AA105" s="56">
        <v>107.027</v>
      </c>
      <c r="AB105" s="56">
        <v>0</v>
      </c>
      <c r="AC105" s="56">
        <v>43.669699999999999</v>
      </c>
      <c r="AD105" s="56">
        <v>0</v>
      </c>
      <c r="AE105" s="56">
        <v>0</v>
      </c>
      <c r="AF105" s="56">
        <v>356.53</v>
      </c>
      <c r="AG105" s="56">
        <v>0</v>
      </c>
      <c r="AH105" s="56">
        <v>0</v>
      </c>
      <c r="AI105" s="56">
        <v>0</v>
      </c>
      <c r="AJ105" s="56">
        <v>0</v>
      </c>
      <c r="AK105" s="56">
        <v>0</v>
      </c>
      <c r="AL105" s="56">
        <v>0</v>
      </c>
      <c r="AM105" s="56">
        <v>0</v>
      </c>
      <c r="AN105" s="56">
        <v>0</v>
      </c>
      <c r="AO105" s="56">
        <v>0</v>
      </c>
      <c r="AP105" s="56">
        <v>0</v>
      </c>
      <c r="AQ105" s="56">
        <v>19.93</v>
      </c>
      <c r="AR105" s="56">
        <v>6.31</v>
      </c>
      <c r="AS105" s="56">
        <v>1.17</v>
      </c>
      <c r="AT105" s="56">
        <v>0</v>
      </c>
      <c r="AU105" s="56">
        <v>8.56</v>
      </c>
      <c r="AV105" s="56">
        <v>0</v>
      </c>
      <c r="AW105" s="56">
        <v>0</v>
      </c>
      <c r="AX105" s="56">
        <v>5.55</v>
      </c>
      <c r="AY105" s="56">
        <v>13.96</v>
      </c>
      <c r="AZ105" s="56">
        <v>21.58</v>
      </c>
      <c r="BA105" s="56">
        <v>1.22</v>
      </c>
      <c r="BB105" s="56">
        <v>78.28</v>
      </c>
      <c r="BC105" s="56">
        <v>35.97</v>
      </c>
      <c r="BD105" s="56">
        <v>0</v>
      </c>
      <c r="BE105" s="56">
        <v>0.334812</v>
      </c>
      <c r="BF105" s="56">
        <v>1.2753799999999999E-2</v>
      </c>
      <c r="BG105" s="56">
        <v>0</v>
      </c>
      <c r="BH105" s="56">
        <v>0</v>
      </c>
      <c r="BI105" s="56">
        <v>0</v>
      </c>
      <c r="BJ105" s="56">
        <v>0</v>
      </c>
      <c r="BK105" s="56">
        <v>7.4915999999999996E-2</v>
      </c>
      <c r="BL105" s="56">
        <v>0.14866399999999999</v>
      </c>
      <c r="BM105" s="56">
        <v>0.25846799999999998</v>
      </c>
      <c r="BN105" s="56">
        <v>1.0530599999999999E-2</v>
      </c>
      <c r="BO105" s="56">
        <v>0.840144</v>
      </c>
      <c r="BP105" s="56">
        <v>0.34756599999999999</v>
      </c>
      <c r="BQ105" s="56">
        <v>190.25</v>
      </c>
      <c r="BR105" s="56">
        <v>277.30900000000003</v>
      </c>
      <c r="BS105" s="56">
        <v>111.69</v>
      </c>
      <c r="BT105" s="56">
        <v>0</v>
      </c>
      <c r="BU105" s="56">
        <v>0</v>
      </c>
      <c r="BV105" s="56">
        <v>505.55700000000002</v>
      </c>
      <c r="BW105" s="56">
        <v>948.80600000000004</v>
      </c>
      <c r="BX105" s="56">
        <v>2025.88</v>
      </c>
      <c r="BY105" s="56">
        <v>119.621</v>
      </c>
      <c r="BZ105" s="56">
        <v>4179.1099999999997</v>
      </c>
      <c r="CA105" s="56">
        <v>216</v>
      </c>
      <c r="CB105" s="56">
        <v>0</v>
      </c>
      <c r="CC105" s="56">
        <v>0</v>
      </c>
      <c r="CD105" s="56">
        <v>0</v>
      </c>
      <c r="CE105" s="56">
        <v>107.027</v>
      </c>
      <c r="CF105" s="56">
        <v>0</v>
      </c>
      <c r="CG105" s="56">
        <v>43.669699999999999</v>
      </c>
      <c r="CH105" s="56">
        <v>0</v>
      </c>
      <c r="CI105" s="56">
        <v>0</v>
      </c>
      <c r="CJ105" s="56">
        <v>366.69600000000003</v>
      </c>
      <c r="CK105" s="56">
        <v>0</v>
      </c>
      <c r="CL105" s="56">
        <v>0</v>
      </c>
      <c r="CM105" s="56">
        <v>0</v>
      </c>
      <c r="CN105" s="56">
        <v>0</v>
      </c>
      <c r="CO105" s="56">
        <v>0</v>
      </c>
      <c r="CP105" s="56">
        <v>0</v>
      </c>
      <c r="CQ105" s="56">
        <v>0</v>
      </c>
      <c r="CR105" s="56">
        <v>0</v>
      </c>
      <c r="CS105" s="56">
        <v>0</v>
      </c>
      <c r="CT105" s="56">
        <v>0</v>
      </c>
      <c r="CU105" s="56">
        <v>20.99</v>
      </c>
      <c r="CV105" s="56">
        <v>10.29</v>
      </c>
      <c r="CW105" s="56">
        <v>1.17</v>
      </c>
      <c r="CX105" s="56">
        <v>0</v>
      </c>
      <c r="CY105" s="56">
        <v>8.56</v>
      </c>
      <c r="CZ105" s="56">
        <v>5.55</v>
      </c>
      <c r="DA105" s="56">
        <v>14.02</v>
      </c>
      <c r="DB105" s="56">
        <v>21.58</v>
      </c>
      <c r="DC105" s="56">
        <v>1.22</v>
      </c>
      <c r="DD105" s="56">
        <v>83.38</v>
      </c>
      <c r="DE105" s="56">
        <v>41.01</v>
      </c>
      <c r="DF105" s="56">
        <v>0</v>
      </c>
      <c r="DG105" s="56">
        <v>0.53687600000000002</v>
      </c>
      <c r="DH105" s="56">
        <v>1.2753799999999999E-2</v>
      </c>
      <c r="DI105" s="56">
        <v>0</v>
      </c>
      <c r="DJ105" s="56">
        <v>0</v>
      </c>
      <c r="DK105" s="56">
        <v>7.4915999999999996E-2</v>
      </c>
      <c r="DL105" s="56">
        <v>0.149842</v>
      </c>
      <c r="DM105" s="56">
        <v>0.25846799999999998</v>
      </c>
      <c r="DN105" s="56">
        <v>1.0530599999999999E-2</v>
      </c>
      <c r="DO105" s="56">
        <v>1.04339</v>
      </c>
      <c r="DP105" s="56">
        <v>0.54962900000000003</v>
      </c>
      <c r="DQ105" s="56" t="s">
        <v>925</v>
      </c>
      <c r="DR105" s="56" t="s">
        <v>875</v>
      </c>
      <c r="DS105" s="56" t="s">
        <v>22</v>
      </c>
      <c r="DT105" s="56">
        <v>0.20324200000000001</v>
      </c>
      <c r="DU105" s="56">
        <v>0.20206399999999999</v>
      </c>
      <c r="DV105" s="56">
        <v>6.1165700000000003</v>
      </c>
      <c r="DW105" s="56">
        <v>12.2897</v>
      </c>
      <c r="DX105" s="56"/>
      <c r="DY105" s="56"/>
      <c r="DZ105" s="56"/>
      <c r="EA105" s="56"/>
      <c r="EB105" s="56"/>
      <c r="EC105" s="56"/>
      <c r="ED105" s="56"/>
      <c r="EE105" s="56"/>
      <c r="EF105" s="56"/>
      <c r="EG105" s="56"/>
      <c r="EH105" s="56"/>
      <c r="EI105" s="56"/>
      <c r="EJ105" s="56"/>
      <c r="EK105" s="56"/>
      <c r="EL105" s="56"/>
      <c r="EM105" s="56"/>
      <c r="EN105" s="56">
        <v>181.29499999999999</v>
      </c>
      <c r="EO105" s="56">
        <v>192.94399999999999</v>
      </c>
      <c r="EP105" s="56">
        <v>111.69</v>
      </c>
      <c r="EQ105" s="56">
        <v>0</v>
      </c>
      <c r="ER105" s="56">
        <v>0</v>
      </c>
      <c r="ES105" s="56">
        <v>0</v>
      </c>
      <c r="ET105" s="56">
        <v>0</v>
      </c>
      <c r="EU105" s="56">
        <v>505.55700000000002</v>
      </c>
      <c r="EV105" s="56">
        <v>943.8</v>
      </c>
      <c r="EW105" s="56">
        <v>2025.88</v>
      </c>
      <c r="EX105" s="56">
        <v>119.621</v>
      </c>
      <c r="EY105" s="56">
        <v>4080.79</v>
      </c>
      <c r="EZ105" s="56">
        <v>205.833</v>
      </c>
      <c r="FA105" s="56">
        <v>0</v>
      </c>
      <c r="FB105" s="56">
        <v>0</v>
      </c>
      <c r="FC105" s="56">
        <v>0</v>
      </c>
      <c r="FD105" s="56">
        <v>107.027</v>
      </c>
      <c r="FE105" s="56">
        <v>0</v>
      </c>
      <c r="FF105" s="56">
        <v>43.669699999999999</v>
      </c>
      <c r="FG105" s="56">
        <v>0</v>
      </c>
      <c r="FH105" s="56">
        <v>0</v>
      </c>
      <c r="FI105" s="56">
        <v>356.53</v>
      </c>
      <c r="FJ105" s="56">
        <v>0</v>
      </c>
      <c r="FK105" s="56">
        <v>0</v>
      </c>
      <c r="FL105" s="56">
        <v>0</v>
      </c>
      <c r="FM105" s="56">
        <v>0</v>
      </c>
      <c r="FN105" s="56">
        <v>0</v>
      </c>
      <c r="FO105" s="56">
        <v>0</v>
      </c>
      <c r="FP105" s="56">
        <v>0</v>
      </c>
      <c r="FQ105" s="56">
        <v>0</v>
      </c>
      <c r="FR105" s="56">
        <v>0</v>
      </c>
      <c r="FS105" s="56">
        <v>0</v>
      </c>
      <c r="FT105" s="56">
        <v>19.93</v>
      </c>
      <c r="FU105" s="56">
        <v>6.31</v>
      </c>
      <c r="FV105" s="56">
        <v>1.17</v>
      </c>
      <c r="FW105" s="56">
        <v>0</v>
      </c>
      <c r="FX105" s="56">
        <v>8.56</v>
      </c>
      <c r="FY105" s="56">
        <v>0</v>
      </c>
      <c r="FZ105" s="56">
        <v>0</v>
      </c>
      <c r="GA105" s="56">
        <v>5.55</v>
      </c>
      <c r="GB105" s="56">
        <v>13.96</v>
      </c>
      <c r="GC105" s="56">
        <v>21.58</v>
      </c>
      <c r="GD105" s="56">
        <v>1.22</v>
      </c>
      <c r="GE105" s="56">
        <v>78.28</v>
      </c>
      <c r="GF105" s="56">
        <v>0</v>
      </c>
      <c r="GG105" s="56">
        <v>0.334812</v>
      </c>
      <c r="GH105" s="56">
        <v>1.2753799999999999E-2</v>
      </c>
      <c r="GI105" s="56">
        <v>0</v>
      </c>
      <c r="GJ105" s="56">
        <v>0</v>
      </c>
      <c r="GK105" s="56">
        <v>0</v>
      </c>
      <c r="GL105" s="56">
        <v>0</v>
      </c>
      <c r="GM105" s="56">
        <v>7.4915999999999996E-2</v>
      </c>
      <c r="GN105" s="56">
        <v>0.14866399999999999</v>
      </c>
      <c r="GO105" s="56">
        <v>0.25846799999999998</v>
      </c>
      <c r="GP105" s="56">
        <v>1.0530599999999999E-2</v>
      </c>
      <c r="GQ105" s="56">
        <v>0.840144</v>
      </c>
      <c r="GR105" s="56">
        <v>420.762</v>
      </c>
      <c r="GS105" s="56">
        <v>1095.07</v>
      </c>
      <c r="GT105" s="56">
        <v>111.69</v>
      </c>
      <c r="GU105" s="56">
        <v>0</v>
      </c>
      <c r="GV105" s="56">
        <v>0</v>
      </c>
      <c r="GW105" s="56">
        <v>2135</v>
      </c>
      <c r="GX105" s="56">
        <v>930.00099999999998</v>
      </c>
      <c r="GY105" s="56">
        <v>2637.81</v>
      </c>
      <c r="GZ105" s="56">
        <v>297.5</v>
      </c>
      <c r="HA105" s="56">
        <v>7627.83</v>
      </c>
      <c r="HB105" s="56">
        <v>350.15800000000002</v>
      </c>
      <c r="HC105" s="56">
        <v>0</v>
      </c>
      <c r="HD105" s="56">
        <v>0</v>
      </c>
      <c r="HE105" s="56">
        <v>0</v>
      </c>
      <c r="HF105" s="56">
        <v>161.63900000000001</v>
      </c>
      <c r="HG105" s="56">
        <v>0</v>
      </c>
      <c r="HH105" s="56">
        <v>65.400000000000006</v>
      </c>
      <c r="HI105" s="56">
        <v>0</v>
      </c>
      <c r="HJ105" s="56">
        <v>0</v>
      </c>
      <c r="HK105" s="56">
        <v>577.19600000000003</v>
      </c>
      <c r="HL105" s="56">
        <v>0</v>
      </c>
      <c r="HM105" s="56">
        <v>0</v>
      </c>
      <c r="HN105" s="56">
        <v>0</v>
      </c>
      <c r="HO105" s="56">
        <v>0</v>
      </c>
      <c r="HP105" s="56">
        <v>0</v>
      </c>
      <c r="HQ105" s="56">
        <v>0</v>
      </c>
      <c r="HR105" s="56">
        <v>0</v>
      </c>
      <c r="HS105" s="56">
        <v>0</v>
      </c>
      <c r="HT105" s="56">
        <v>0</v>
      </c>
      <c r="HU105" s="56">
        <v>0</v>
      </c>
      <c r="HV105" s="56">
        <v>34.94</v>
      </c>
      <c r="HW105" s="56">
        <v>41.16</v>
      </c>
      <c r="HX105" s="56">
        <v>1.17</v>
      </c>
      <c r="HY105" s="56">
        <v>0</v>
      </c>
      <c r="HZ105" s="56">
        <v>12.93</v>
      </c>
      <c r="IA105" s="56">
        <v>23.83</v>
      </c>
      <c r="IB105" s="56">
        <v>14.92</v>
      </c>
      <c r="IC105" s="56">
        <v>28.35</v>
      </c>
      <c r="ID105" s="56">
        <v>2.86</v>
      </c>
      <c r="IE105" s="56">
        <v>160.16</v>
      </c>
      <c r="IF105" s="56">
        <v>0</v>
      </c>
      <c r="IG105" s="56">
        <v>2.2516400000000001</v>
      </c>
      <c r="IH105" s="56">
        <v>1.2753799999999999E-2</v>
      </c>
      <c r="II105" s="56">
        <v>0</v>
      </c>
      <c r="IJ105" s="56">
        <v>0</v>
      </c>
      <c r="IK105" s="56">
        <v>0.33579999999999999</v>
      </c>
      <c r="IL105" s="56">
        <v>0.11074100000000001</v>
      </c>
      <c r="IM105" s="56">
        <v>0.35138000000000003</v>
      </c>
      <c r="IN105" s="56">
        <v>4.1461199999999997E-3</v>
      </c>
      <c r="IO105" s="56">
        <v>3.0664600000000002</v>
      </c>
      <c r="IP105" s="56">
        <v>44.3</v>
      </c>
      <c r="IQ105" s="56">
        <v>0</v>
      </c>
      <c r="IR105" s="56">
        <v>47.2</v>
      </c>
      <c r="IS105" s="56">
        <v>0</v>
      </c>
      <c r="IT105" s="56">
        <v>0</v>
      </c>
      <c r="IU105" s="56">
        <v>9.1300000000000008</v>
      </c>
      <c r="IV105" s="56">
        <v>26.84</v>
      </c>
      <c r="IW105" s="56">
        <v>13.2</v>
      </c>
      <c r="IX105" s="56">
        <v>27.81</v>
      </c>
      <c r="IY105" s="56">
        <v>9.1300000000000008</v>
      </c>
      <c r="IZ105" s="56">
        <v>26.84</v>
      </c>
      <c r="JA105" s="56">
        <v>46.09</v>
      </c>
      <c r="JB105" s="56">
        <v>44.11</v>
      </c>
      <c r="JC105" s="56">
        <v>1</v>
      </c>
      <c r="JD105" s="56"/>
      <c r="JE105" s="56"/>
      <c r="JF105" s="56"/>
      <c r="JG105" s="56"/>
      <c r="JH105" s="56"/>
      <c r="JI105" s="56"/>
      <c r="JJ105" s="56"/>
      <c r="JK105" s="56"/>
      <c r="JL105" s="56"/>
      <c r="JM105" s="56"/>
      <c r="JN105" s="56"/>
      <c r="JO105" s="56"/>
    </row>
    <row r="106" spans="1:275" x14ac:dyDescent="0.25">
      <c r="A106" s="58">
        <v>43069.352268518516</v>
      </c>
      <c r="B106" s="56" t="s">
        <v>472</v>
      </c>
      <c r="C106" s="56" t="s">
        <v>675</v>
      </c>
      <c r="D106" s="56">
        <v>12</v>
      </c>
      <c r="E106" s="56">
        <v>1</v>
      </c>
      <c r="F106" s="56">
        <v>2100</v>
      </c>
      <c r="G106" s="56" t="s">
        <v>104</v>
      </c>
      <c r="H106" s="56" t="s">
        <v>134</v>
      </c>
      <c r="I106" s="56">
        <v>-0.37</v>
      </c>
      <c r="J106" s="56">
        <v>47.4</v>
      </c>
      <c r="K106" s="56">
        <v>181.49299999999999</v>
      </c>
      <c r="L106" s="56">
        <v>233.91900000000001</v>
      </c>
      <c r="M106" s="56">
        <v>111.69</v>
      </c>
      <c r="N106" s="56">
        <v>0</v>
      </c>
      <c r="O106" s="56">
        <v>0</v>
      </c>
      <c r="P106" s="56">
        <v>0</v>
      </c>
      <c r="Q106" s="56">
        <v>0</v>
      </c>
      <c r="R106" s="56">
        <v>505.55700000000002</v>
      </c>
      <c r="S106" s="56">
        <v>947.58199999999999</v>
      </c>
      <c r="T106" s="56">
        <v>2025.88</v>
      </c>
      <c r="U106" s="56">
        <v>119.621</v>
      </c>
      <c r="V106" s="56">
        <v>4125.74</v>
      </c>
      <c r="W106" s="56">
        <v>206.05699999999999</v>
      </c>
      <c r="X106" s="56">
        <v>0</v>
      </c>
      <c r="Y106" s="56">
        <v>0</v>
      </c>
      <c r="Z106" s="56">
        <v>0</v>
      </c>
      <c r="AA106" s="56">
        <v>107.027</v>
      </c>
      <c r="AB106" s="56">
        <v>0</v>
      </c>
      <c r="AC106" s="56">
        <v>43.669699999999999</v>
      </c>
      <c r="AD106" s="56">
        <v>0</v>
      </c>
      <c r="AE106" s="56">
        <v>0</v>
      </c>
      <c r="AF106" s="56">
        <v>356.75400000000002</v>
      </c>
      <c r="AG106" s="56">
        <v>0</v>
      </c>
      <c r="AH106" s="56">
        <v>0</v>
      </c>
      <c r="AI106" s="56">
        <v>0</v>
      </c>
      <c r="AJ106" s="56">
        <v>0</v>
      </c>
      <c r="AK106" s="56">
        <v>0</v>
      </c>
      <c r="AL106" s="56">
        <v>0</v>
      </c>
      <c r="AM106" s="56">
        <v>0</v>
      </c>
      <c r="AN106" s="56">
        <v>0</v>
      </c>
      <c r="AO106" s="56">
        <v>0</v>
      </c>
      <c r="AP106" s="56">
        <v>0</v>
      </c>
      <c r="AQ106" s="56">
        <v>19.95</v>
      </c>
      <c r="AR106" s="56">
        <v>11.7</v>
      </c>
      <c r="AS106" s="56">
        <v>1.17</v>
      </c>
      <c r="AT106" s="56">
        <v>0</v>
      </c>
      <c r="AU106" s="56">
        <v>8.56</v>
      </c>
      <c r="AV106" s="56">
        <v>0</v>
      </c>
      <c r="AW106" s="56">
        <v>0</v>
      </c>
      <c r="AX106" s="56">
        <v>5.55</v>
      </c>
      <c r="AY106" s="56">
        <v>14</v>
      </c>
      <c r="AZ106" s="56">
        <v>21.58</v>
      </c>
      <c r="BA106" s="56">
        <v>1.22</v>
      </c>
      <c r="BB106" s="56">
        <v>83.73</v>
      </c>
      <c r="BC106" s="56">
        <v>41.38</v>
      </c>
      <c r="BD106" s="56">
        <v>0</v>
      </c>
      <c r="BE106" s="56">
        <v>0.71891799999999995</v>
      </c>
      <c r="BF106" s="56">
        <v>1.2753799999999999E-2</v>
      </c>
      <c r="BG106" s="56">
        <v>0</v>
      </c>
      <c r="BH106" s="56">
        <v>0</v>
      </c>
      <c r="BI106" s="56">
        <v>0</v>
      </c>
      <c r="BJ106" s="56">
        <v>0</v>
      </c>
      <c r="BK106" s="56">
        <v>7.4915999999999996E-2</v>
      </c>
      <c r="BL106" s="56">
        <v>0.14942800000000001</v>
      </c>
      <c r="BM106" s="56">
        <v>0.25846799999999998</v>
      </c>
      <c r="BN106" s="56">
        <v>1.0530599999999999E-2</v>
      </c>
      <c r="BO106" s="56">
        <v>1.2250099999999999</v>
      </c>
      <c r="BP106" s="56">
        <v>0.73167199999999999</v>
      </c>
      <c r="BQ106" s="56">
        <v>190.25</v>
      </c>
      <c r="BR106" s="56">
        <v>277.30900000000003</v>
      </c>
      <c r="BS106" s="56">
        <v>111.69</v>
      </c>
      <c r="BT106" s="56">
        <v>0</v>
      </c>
      <c r="BU106" s="56">
        <v>0</v>
      </c>
      <c r="BV106" s="56">
        <v>505.55700000000002</v>
      </c>
      <c r="BW106" s="56">
        <v>948.80600000000004</v>
      </c>
      <c r="BX106" s="56">
        <v>2025.88</v>
      </c>
      <c r="BY106" s="56">
        <v>119.621</v>
      </c>
      <c r="BZ106" s="56">
        <v>4179.1099999999997</v>
      </c>
      <c r="CA106" s="56">
        <v>216</v>
      </c>
      <c r="CB106" s="56">
        <v>0</v>
      </c>
      <c r="CC106" s="56">
        <v>0</v>
      </c>
      <c r="CD106" s="56">
        <v>0</v>
      </c>
      <c r="CE106" s="56">
        <v>107.027</v>
      </c>
      <c r="CF106" s="56">
        <v>0</v>
      </c>
      <c r="CG106" s="56">
        <v>43.669699999999999</v>
      </c>
      <c r="CH106" s="56">
        <v>0</v>
      </c>
      <c r="CI106" s="56">
        <v>0</v>
      </c>
      <c r="CJ106" s="56">
        <v>366.69600000000003</v>
      </c>
      <c r="CK106" s="56">
        <v>0</v>
      </c>
      <c r="CL106" s="56">
        <v>0</v>
      </c>
      <c r="CM106" s="56">
        <v>0</v>
      </c>
      <c r="CN106" s="56">
        <v>0</v>
      </c>
      <c r="CO106" s="56">
        <v>0</v>
      </c>
      <c r="CP106" s="56">
        <v>0</v>
      </c>
      <c r="CQ106" s="56">
        <v>0</v>
      </c>
      <c r="CR106" s="56">
        <v>0</v>
      </c>
      <c r="CS106" s="56">
        <v>0</v>
      </c>
      <c r="CT106" s="56">
        <v>0</v>
      </c>
      <c r="CU106" s="56">
        <v>20.99</v>
      </c>
      <c r="CV106" s="56">
        <v>10.29</v>
      </c>
      <c r="CW106" s="56">
        <v>1.17</v>
      </c>
      <c r="CX106" s="56">
        <v>0</v>
      </c>
      <c r="CY106" s="56">
        <v>8.56</v>
      </c>
      <c r="CZ106" s="56">
        <v>5.55</v>
      </c>
      <c r="DA106" s="56">
        <v>14.02</v>
      </c>
      <c r="DB106" s="56">
        <v>21.58</v>
      </c>
      <c r="DC106" s="56">
        <v>1.22</v>
      </c>
      <c r="DD106" s="56">
        <v>83.38</v>
      </c>
      <c r="DE106" s="56">
        <v>41.01</v>
      </c>
      <c r="DF106" s="56">
        <v>0</v>
      </c>
      <c r="DG106" s="56">
        <v>0.53687600000000002</v>
      </c>
      <c r="DH106" s="56">
        <v>1.2753799999999999E-2</v>
      </c>
      <c r="DI106" s="56">
        <v>0</v>
      </c>
      <c r="DJ106" s="56">
        <v>0</v>
      </c>
      <c r="DK106" s="56">
        <v>7.4915999999999996E-2</v>
      </c>
      <c r="DL106" s="56">
        <v>0.149842</v>
      </c>
      <c r="DM106" s="56">
        <v>0.25846799999999998</v>
      </c>
      <c r="DN106" s="56">
        <v>1.0530599999999999E-2</v>
      </c>
      <c r="DO106" s="56">
        <v>1.04339</v>
      </c>
      <c r="DP106" s="56">
        <v>0.54962900000000003</v>
      </c>
      <c r="DQ106" s="56" t="s">
        <v>925</v>
      </c>
      <c r="DR106" s="56" t="s">
        <v>875</v>
      </c>
      <c r="DS106" s="56" t="s">
        <v>22</v>
      </c>
      <c r="DT106" s="56">
        <v>-0.18162800000000001</v>
      </c>
      <c r="DU106" s="56">
        <v>-0.18204300000000001</v>
      </c>
      <c r="DV106" s="56">
        <v>-0.419765</v>
      </c>
      <c r="DW106" s="56">
        <v>-0.90221899999999999</v>
      </c>
      <c r="DX106" s="56"/>
      <c r="DY106" s="56"/>
      <c r="DZ106" s="56"/>
      <c r="EA106" s="56"/>
      <c r="EB106" s="56"/>
      <c r="EC106" s="56"/>
      <c r="ED106" s="56"/>
      <c r="EE106" s="56"/>
      <c r="EF106" s="56"/>
      <c r="EG106" s="56"/>
      <c r="EH106" s="56"/>
      <c r="EI106" s="56"/>
      <c r="EJ106" s="56"/>
      <c r="EK106" s="56"/>
      <c r="EL106" s="56"/>
      <c r="EM106" s="56"/>
      <c r="EN106" s="56">
        <v>181.49299999999999</v>
      </c>
      <c r="EO106" s="56">
        <v>233.91900000000001</v>
      </c>
      <c r="EP106" s="56">
        <v>111.69</v>
      </c>
      <c r="EQ106" s="56">
        <v>0</v>
      </c>
      <c r="ER106" s="56">
        <v>0</v>
      </c>
      <c r="ES106" s="56">
        <v>0</v>
      </c>
      <c r="ET106" s="56">
        <v>0</v>
      </c>
      <c r="EU106" s="56">
        <v>505.55700000000002</v>
      </c>
      <c r="EV106" s="56">
        <v>947.58199999999999</v>
      </c>
      <c r="EW106" s="56">
        <v>2025.88</v>
      </c>
      <c r="EX106" s="56">
        <v>119.621</v>
      </c>
      <c r="EY106" s="56">
        <v>4125.74</v>
      </c>
      <c r="EZ106" s="56">
        <v>206.05699999999999</v>
      </c>
      <c r="FA106" s="56">
        <v>0</v>
      </c>
      <c r="FB106" s="56">
        <v>0</v>
      </c>
      <c r="FC106" s="56">
        <v>0</v>
      </c>
      <c r="FD106" s="56">
        <v>107.027</v>
      </c>
      <c r="FE106" s="56">
        <v>0</v>
      </c>
      <c r="FF106" s="56">
        <v>43.669699999999999</v>
      </c>
      <c r="FG106" s="56">
        <v>0</v>
      </c>
      <c r="FH106" s="56">
        <v>0</v>
      </c>
      <c r="FI106" s="56">
        <v>356.75400000000002</v>
      </c>
      <c r="FJ106" s="56">
        <v>0</v>
      </c>
      <c r="FK106" s="56">
        <v>0</v>
      </c>
      <c r="FL106" s="56">
        <v>0</v>
      </c>
      <c r="FM106" s="56">
        <v>0</v>
      </c>
      <c r="FN106" s="56">
        <v>0</v>
      </c>
      <c r="FO106" s="56">
        <v>0</v>
      </c>
      <c r="FP106" s="56">
        <v>0</v>
      </c>
      <c r="FQ106" s="56">
        <v>0</v>
      </c>
      <c r="FR106" s="56">
        <v>0</v>
      </c>
      <c r="FS106" s="56">
        <v>0</v>
      </c>
      <c r="FT106" s="56">
        <v>19.95</v>
      </c>
      <c r="FU106" s="56">
        <v>11.7</v>
      </c>
      <c r="FV106" s="56">
        <v>1.17</v>
      </c>
      <c r="FW106" s="56">
        <v>0</v>
      </c>
      <c r="FX106" s="56">
        <v>8.56</v>
      </c>
      <c r="FY106" s="56">
        <v>0</v>
      </c>
      <c r="FZ106" s="56">
        <v>0</v>
      </c>
      <c r="GA106" s="56">
        <v>5.55</v>
      </c>
      <c r="GB106" s="56">
        <v>14</v>
      </c>
      <c r="GC106" s="56">
        <v>21.58</v>
      </c>
      <c r="GD106" s="56">
        <v>1.22</v>
      </c>
      <c r="GE106" s="56">
        <v>83.73</v>
      </c>
      <c r="GF106" s="56">
        <v>0</v>
      </c>
      <c r="GG106" s="56">
        <v>0.71891799999999995</v>
      </c>
      <c r="GH106" s="56">
        <v>1.2753799999999999E-2</v>
      </c>
      <c r="GI106" s="56">
        <v>0</v>
      </c>
      <c r="GJ106" s="56">
        <v>0</v>
      </c>
      <c r="GK106" s="56">
        <v>0</v>
      </c>
      <c r="GL106" s="56">
        <v>0</v>
      </c>
      <c r="GM106" s="56">
        <v>7.4915999999999996E-2</v>
      </c>
      <c r="GN106" s="56">
        <v>0.14942800000000001</v>
      </c>
      <c r="GO106" s="56">
        <v>0.25846799999999998</v>
      </c>
      <c r="GP106" s="56">
        <v>1.0530599999999999E-2</v>
      </c>
      <c r="GQ106" s="56">
        <v>1.2250099999999999</v>
      </c>
      <c r="GR106" s="56">
        <v>420.762</v>
      </c>
      <c r="GS106" s="56">
        <v>1095.07</v>
      </c>
      <c r="GT106" s="56">
        <v>111.69</v>
      </c>
      <c r="GU106" s="56">
        <v>0</v>
      </c>
      <c r="GV106" s="56">
        <v>0</v>
      </c>
      <c r="GW106" s="56">
        <v>2135</v>
      </c>
      <c r="GX106" s="56">
        <v>930.00099999999998</v>
      </c>
      <c r="GY106" s="56">
        <v>2637.81</v>
      </c>
      <c r="GZ106" s="56">
        <v>297.5</v>
      </c>
      <c r="HA106" s="56">
        <v>7627.83</v>
      </c>
      <c r="HB106" s="56">
        <v>350.15800000000002</v>
      </c>
      <c r="HC106" s="56">
        <v>0</v>
      </c>
      <c r="HD106" s="56">
        <v>0</v>
      </c>
      <c r="HE106" s="56">
        <v>0</v>
      </c>
      <c r="HF106" s="56">
        <v>161.63900000000001</v>
      </c>
      <c r="HG106" s="56">
        <v>0</v>
      </c>
      <c r="HH106" s="56">
        <v>65.400000000000006</v>
      </c>
      <c r="HI106" s="56">
        <v>0</v>
      </c>
      <c r="HJ106" s="56">
        <v>0</v>
      </c>
      <c r="HK106" s="56">
        <v>577.19600000000003</v>
      </c>
      <c r="HL106" s="56">
        <v>0</v>
      </c>
      <c r="HM106" s="56">
        <v>0</v>
      </c>
      <c r="HN106" s="56">
        <v>0</v>
      </c>
      <c r="HO106" s="56">
        <v>0</v>
      </c>
      <c r="HP106" s="56">
        <v>0</v>
      </c>
      <c r="HQ106" s="56">
        <v>0</v>
      </c>
      <c r="HR106" s="56">
        <v>0</v>
      </c>
      <c r="HS106" s="56">
        <v>0</v>
      </c>
      <c r="HT106" s="56">
        <v>0</v>
      </c>
      <c r="HU106" s="56">
        <v>0</v>
      </c>
      <c r="HV106" s="56">
        <v>34.94</v>
      </c>
      <c r="HW106" s="56">
        <v>41.16</v>
      </c>
      <c r="HX106" s="56">
        <v>1.17</v>
      </c>
      <c r="HY106" s="56">
        <v>0</v>
      </c>
      <c r="HZ106" s="56">
        <v>12.93</v>
      </c>
      <c r="IA106" s="56">
        <v>23.83</v>
      </c>
      <c r="IB106" s="56">
        <v>14.92</v>
      </c>
      <c r="IC106" s="56">
        <v>28.35</v>
      </c>
      <c r="ID106" s="56">
        <v>2.86</v>
      </c>
      <c r="IE106" s="56">
        <v>160.16</v>
      </c>
      <c r="IF106" s="56">
        <v>0</v>
      </c>
      <c r="IG106" s="56">
        <v>2.2516400000000001</v>
      </c>
      <c r="IH106" s="56">
        <v>1.2753799999999999E-2</v>
      </c>
      <c r="II106" s="56">
        <v>0</v>
      </c>
      <c r="IJ106" s="56">
        <v>0</v>
      </c>
      <c r="IK106" s="56">
        <v>0.33579999999999999</v>
      </c>
      <c r="IL106" s="56">
        <v>0.11074100000000001</v>
      </c>
      <c r="IM106" s="56">
        <v>0.35138000000000003</v>
      </c>
      <c r="IN106" s="56">
        <v>4.1461199999999997E-3</v>
      </c>
      <c r="IO106" s="56">
        <v>3.0664600000000002</v>
      </c>
      <c r="IP106" s="56">
        <v>47.4</v>
      </c>
      <c r="IQ106" s="56">
        <v>0</v>
      </c>
      <c r="IR106" s="56">
        <v>47.2</v>
      </c>
      <c r="IS106" s="56">
        <v>0</v>
      </c>
      <c r="IT106" s="56">
        <v>0</v>
      </c>
      <c r="IU106" s="56">
        <v>14.52</v>
      </c>
      <c r="IV106" s="56">
        <v>26.86</v>
      </c>
      <c r="IW106" s="56">
        <v>13.2</v>
      </c>
      <c r="IX106" s="56">
        <v>27.81</v>
      </c>
      <c r="IY106" s="56">
        <v>14.52</v>
      </c>
      <c r="IZ106" s="56">
        <v>26.86</v>
      </c>
      <c r="JA106" s="56">
        <v>46.09</v>
      </c>
      <c r="JB106" s="56">
        <v>44.11</v>
      </c>
      <c r="JC106" s="56">
        <v>1</v>
      </c>
      <c r="JD106" s="56"/>
      <c r="JE106" s="56"/>
      <c r="JF106" s="56"/>
      <c r="JG106" s="56"/>
      <c r="JH106" s="56"/>
      <c r="JI106" s="56"/>
      <c r="JJ106" s="56"/>
      <c r="JK106" s="56"/>
      <c r="JL106" s="56"/>
      <c r="JM106" s="56"/>
      <c r="JN106" s="56"/>
      <c r="JO106" s="56"/>
    </row>
    <row r="107" spans="1:275" x14ac:dyDescent="0.25">
      <c r="A107" s="58">
        <v>43069.352268518516</v>
      </c>
      <c r="B107" s="56" t="s">
        <v>473</v>
      </c>
      <c r="C107" s="56" t="s">
        <v>676</v>
      </c>
      <c r="D107" s="56">
        <v>12</v>
      </c>
      <c r="E107" s="56">
        <v>1</v>
      </c>
      <c r="F107" s="56">
        <v>2100</v>
      </c>
      <c r="G107" s="56" t="s">
        <v>104</v>
      </c>
      <c r="H107" s="56" t="s">
        <v>105</v>
      </c>
      <c r="I107" s="56">
        <v>4.62</v>
      </c>
      <c r="J107" s="56">
        <v>44.5</v>
      </c>
      <c r="K107" s="56">
        <v>177.69</v>
      </c>
      <c r="L107" s="56">
        <v>207.923</v>
      </c>
      <c r="M107" s="56">
        <v>111.69</v>
      </c>
      <c r="N107" s="56">
        <v>0</v>
      </c>
      <c r="O107" s="56">
        <v>0</v>
      </c>
      <c r="P107" s="56">
        <v>0</v>
      </c>
      <c r="Q107" s="56">
        <v>0</v>
      </c>
      <c r="R107" s="56">
        <v>505.55700000000002</v>
      </c>
      <c r="S107" s="56">
        <v>943.78200000000004</v>
      </c>
      <c r="T107" s="56">
        <v>2025.88</v>
      </c>
      <c r="U107" s="56">
        <v>119.621</v>
      </c>
      <c r="V107" s="56">
        <v>4092.15</v>
      </c>
      <c r="W107" s="56">
        <v>201.74</v>
      </c>
      <c r="X107" s="56">
        <v>0</v>
      </c>
      <c r="Y107" s="56">
        <v>0</v>
      </c>
      <c r="Z107" s="56">
        <v>0</v>
      </c>
      <c r="AA107" s="56">
        <v>107.027</v>
      </c>
      <c r="AB107" s="56">
        <v>0</v>
      </c>
      <c r="AC107" s="56">
        <v>43.669699999999999</v>
      </c>
      <c r="AD107" s="56">
        <v>0</v>
      </c>
      <c r="AE107" s="56">
        <v>0</v>
      </c>
      <c r="AF107" s="56">
        <v>352.43599999999998</v>
      </c>
      <c r="AG107" s="56">
        <v>0</v>
      </c>
      <c r="AH107" s="56">
        <v>0</v>
      </c>
      <c r="AI107" s="56">
        <v>0</v>
      </c>
      <c r="AJ107" s="56">
        <v>0</v>
      </c>
      <c r="AK107" s="56">
        <v>0</v>
      </c>
      <c r="AL107" s="56">
        <v>0</v>
      </c>
      <c r="AM107" s="56">
        <v>0</v>
      </c>
      <c r="AN107" s="56">
        <v>0</v>
      </c>
      <c r="AO107" s="56">
        <v>0</v>
      </c>
      <c r="AP107" s="56">
        <v>0</v>
      </c>
      <c r="AQ107" s="56">
        <v>19.54</v>
      </c>
      <c r="AR107" s="56">
        <v>7.12</v>
      </c>
      <c r="AS107" s="56">
        <v>1.17</v>
      </c>
      <c r="AT107" s="56">
        <v>0</v>
      </c>
      <c r="AU107" s="56">
        <v>8.56</v>
      </c>
      <c r="AV107" s="56">
        <v>0</v>
      </c>
      <c r="AW107" s="56">
        <v>0</v>
      </c>
      <c r="AX107" s="56">
        <v>5.55</v>
      </c>
      <c r="AY107" s="56">
        <v>13.96</v>
      </c>
      <c r="AZ107" s="56">
        <v>21.58</v>
      </c>
      <c r="BA107" s="56">
        <v>1.22</v>
      </c>
      <c r="BB107" s="56">
        <v>78.7</v>
      </c>
      <c r="BC107" s="56">
        <v>36.39</v>
      </c>
      <c r="BD107" s="56">
        <v>0</v>
      </c>
      <c r="BE107" s="56">
        <v>0.38411000000000001</v>
      </c>
      <c r="BF107" s="56">
        <v>1.2753799999999999E-2</v>
      </c>
      <c r="BG107" s="56">
        <v>0</v>
      </c>
      <c r="BH107" s="56">
        <v>0</v>
      </c>
      <c r="BI107" s="56">
        <v>0</v>
      </c>
      <c r="BJ107" s="56">
        <v>0</v>
      </c>
      <c r="BK107" s="56">
        <v>7.4915999999999996E-2</v>
      </c>
      <c r="BL107" s="56">
        <v>0.14866499999999999</v>
      </c>
      <c r="BM107" s="56">
        <v>0.25846799999999998</v>
      </c>
      <c r="BN107" s="56">
        <v>1.0530599999999999E-2</v>
      </c>
      <c r="BO107" s="56">
        <v>0.88944299999999998</v>
      </c>
      <c r="BP107" s="56">
        <v>0.39686399999999999</v>
      </c>
      <c r="BQ107" s="56">
        <v>190.25</v>
      </c>
      <c r="BR107" s="56">
        <v>277.30900000000003</v>
      </c>
      <c r="BS107" s="56">
        <v>111.69</v>
      </c>
      <c r="BT107" s="56">
        <v>0</v>
      </c>
      <c r="BU107" s="56">
        <v>0</v>
      </c>
      <c r="BV107" s="56">
        <v>505.55700000000002</v>
      </c>
      <c r="BW107" s="56">
        <v>948.80600000000004</v>
      </c>
      <c r="BX107" s="56">
        <v>2025.88</v>
      </c>
      <c r="BY107" s="56">
        <v>119.621</v>
      </c>
      <c r="BZ107" s="56">
        <v>4179.1099999999997</v>
      </c>
      <c r="CA107" s="56">
        <v>216</v>
      </c>
      <c r="CB107" s="56">
        <v>0</v>
      </c>
      <c r="CC107" s="56">
        <v>0</v>
      </c>
      <c r="CD107" s="56">
        <v>0</v>
      </c>
      <c r="CE107" s="56">
        <v>107.027</v>
      </c>
      <c r="CF107" s="56">
        <v>0</v>
      </c>
      <c r="CG107" s="56">
        <v>43.669699999999999</v>
      </c>
      <c r="CH107" s="56">
        <v>0</v>
      </c>
      <c r="CI107" s="56">
        <v>0</v>
      </c>
      <c r="CJ107" s="56">
        <v>366.69600000000003</v>
      </c>
      <c r="CK107" s="56">
        <v>0</v>
      </c>
      <c r="CL107" s="56">
        <v>0</v>
      </c>
      <c r="CM107" s="56">
        <v>0</v>
      </c>
      <c r="CN107" s="56">
        <v>0</v>
      </c>
      <c r="CO107" s="56">
        <v>0</v>
      </c>
      <c r="CP107" s="56">
        <v>0</v>
      </c>
      <c r="CQ107" s="56">
        <v>0</v>
      </c>
      <c r="CR107" s="56">
        <v>0</v>
      </c>
      <c r="CS107" s="56">
        <v>0</v>
      </c>
      <c r="CT107" s="56">
        <v>0</v>
      </c>
      <c r="CU107" s="56">
        <v>20.99</v>
      </c>
      <c r="CV107" s="56">
        <v>10.29</v>
      </c>
      <c r="CW107" s="56">
        <v>1.17</v>
      </c>
      <c r="CX107" s="56">
        <v>0</v>
      </c>
      <c r="CY107" s="56">
        <v>8.56</v>
      </c>
      <c r="CZ107" s="56">
        <v>5.55</v>
      </c>
      <c r="DA107" s="56">
        <v>14.02</v>
      </c>
      <c r="DB107" s="56">
        <v>21.58</v>
      </c>
      <c r="DC107" s="56">
        <v>1.22</v>
      </c>
      <c r="DD107" s="56">
        <v>83.38</v>
      </c>
      <c r="DE107" s="56">
        <v>41.01</v>
      </c>
      <c r="DF107" s="56">
        <v>0</v>
      </c>
      <c r="DG107" s="56">
        <v>0.53687600000000002</v>
      </c>
      <c r="DH107" s="56">
        <v>1.2753799999999999E-2</v>
      </c>
      <c r="DI107" s="56">
        <v>0</v>
      </c>
      <c r="DJ107" s="56">
        <v>0</v>
      </c>
      <c r="DK107" s="56">
        <v>7.4915999999999996E-2</v>
      </c>
      <c r="DL107" s="56">
        <v>0.149842</v>
      </c>
      <c r="DM107" s="56">
        <v>0.25846799999999998</v>
      </c>
      <c r="DN107" s="56">
        <v>1.0530599999999999E-2</v>
      </c>
      <c r="DO107" s="56">
        <v>1.04339</v>
      </c>
      <c r="DP107" s="56">
        <v>0.54962900000000003</v>
      </c>
      <c r="DQ107" s="56" t="s">
        <v>925</v>
      </c>
      <c r="DR107" s="56" t="s">
        <v>875</v>
      </c>
      <c r="DS107" s="56" t="s">
        <v>22</v>
      </c>
      <c r="DT107" s="56">
        <v>0.153943</v>
      </c>
      <c r="DU107" s="56">
        <v>0.15276500000000001</v>
      </c>
      <c r="DV107" s="56">
        <v>5.6128600000000004</v>
      </c>
      <c r="DW107" s="56">
        <v>11.265499999999999</v>
      </c>
      <c r="DX107" s="56"/>
      <c r="DY107" s="56"/>
      <c r="DZ107" s="56"/>
      <c r="EA107" s="56"/>
      <c r="EB107" s="56"/>
      <c r="EC107" s="56"/>
      <c r="ED107" s="56"/>
      <c r="EE107" s="56"/>
      <c r="EF107" s="56"/>
      <c r="EG107" s="56"/>
      <c r="EH107" s="56"/>
      <c r="EI107" s="56"/>
      <c r="EJ107" s="56"/>
      <c r="EK107" s="56"/>
      <c r="EL107" s="56"/>
      <c r="EM107" s="56"/>
      <c r="EN107" s="56">
        <v>177.69</v>
      </c>
      <c r="EO107" s="56">
        <v>207.923</v>
      </c>
      <c r="EP107" s="56">
        <v>111.69</v>
      </c>
      <c r="EQ107" s="56">
        <v>0</v>
      </c>
      <c r="ER107" s="56">
        <v>0</v>
      </c>
      <c r="ES107" s="56">
        <v>0</v>
      </c>
      <c r="ET107" s="56">
        <v>0</v>
      </c>
      <c r="EU107" s="56">
        <v>505.55700000000002</v>
      </c>
      <c r="EV107" s="56">
        <v>943.78200000000004</v>
      </c>
      <c r="EW107" s="56">
        <v>2025.88</v>
      </c>
      <c r="EX107" s="56">
        <v>119.621</v>
      </c>
      <c r="EY107" s="56">
        <v>4092.15</v>
      </c>
      <c r="EZ107" s="56">
        <v>201.74</v>
      </c>
      <c r="FA107" s="56">
        <v>0</v>
      </c>
      <c r="FB107" s="56">
        <v>0</v>
      </c>
      <c r="FC107" s="56">
        <v>0</v>
      </c>
      <c r="FD107" s="56">
        <v>107.027</v>
      </c>
      <c r="FE107" s="56">
        <v>0</v>
      </c>
      <c r="FF107" s="56">
        <v>43.669699999999999</v>
      </c>
      <c r="FG107" s="56">
        <v>0</v>
      </c>
      <c r="FH107" s="56">
        <v>0</v>
      </c>
      <c r="FI107" s="56">
        <v>352.43599999999998</v>
      </c>
      <c r="FJ107" s="56">
        <v>0</v>
      </c>
      <c r="FK107" s="56">
        <v>0</v>
      </c>
      <c r="FL107" s="56">
        <v>0</v>
      </c>
      <c r="FM107" s="56">
        <v>0</v>
      </c>
      <c r="FN107" s="56">
        <v>0</v>
      </c>
      <c r="FO107" s="56">
        <v>0</v>
      </c>
      <c r="FP107" s="56">
        <v>0</v>
      </c>
      <c r="FQ107" s="56">
        <v>0</v>
      </c>
      <c r="FR107" s="56">
        <v>0</v>
      </c>
      <c r="FS107" s="56">
        <v>0</v>
      </c>
      <c r="FT107" s="56">
        <v>19.54</v>
      </c>
      <c r="FU107" s="56">
        <v>7.12</v>
      </c>
      <c r="FV107" s="56">
        <v>1.17</v>
      </c>
      <c r="FW107" s="56">
        <v>0</v>
      </c>
      <c r="FX107" s="56">
        <v>8.56</v>
      </c>
      <c r="FY107" s="56">
        <v>0</v>
      </c>
      <c r="FZ107" s="56">
        <v>0</v>
      </c>
      <c r="GA107" s="56">
        <v>5.55</v>
      </c>
      <c r="GB107" s="56">
        <v>13.96</v>
      </c>
      <c r="GC107" s="56">
        <v>21.58</v>
      </c>
      <c r="GD107" s="56">
        <v>1.22</v>
      </c>
      <c r="GE107" s="56">
        <v>78.7</v>
      </c>
      <c r="GF107" s="56">
        <v>0</v>
      </c>
      <c r="GG107" s="56">
        <v>0.38411000000000001</v>
      </c>
      <c r="GH107" s="56">
        <v>1.2753799999999999E-2</v>
      </c>
      <c r="GI107" s="56">
        <v>0</v>
      </c>
      <c r="GJ107" s="56">
        <v>0</v>
      </c>
      <c r="GK107" s="56">
        <v>0</v>
      </c>
      <c r="GL107" s="56">
        <v>0</v>
      </c>
      <c r="GM107" s="56">
        <v>7.4915999999999996E-2</v>
      </c>
      <c r="GN107" s="56">
        <v>0.14866499999999999</v>
      </c>
      <c r="GO107" s="56">
        <v>0.25846799999999998</v>
      </c>
      <c r="GP107" s="56">
        <v>1.0530599999999999E-2</v>
      </c>
      <c r="GQ107" s="56">
        <v>0.88944299999999998</v>
      </c>
      <c r="GR107" s="56">
        <v>420.762</v>
      </c>
      <c r="GS107" s="56">
        <v>1095.07</v>
      </c>
      <c r="GT107" s="56">
        <v>111.69</v>
      </c>
      <c r="GU107" s="56">
        <v>0</v>
      </c>
      <c r="GV107" s="56">
        <v>0</v>
      </c>
      <c r="GW107" s="56">
        <v>2135</v>
      </c>
      <c r="GX107" s="56">
        <v>930.00099999999998</v>
      </c>
      <c r="GY107" s="56">
        <v>2637.81</v>
      </c>
      <c r="GZ107" s="56">
        <v>297.5</v>
      </c>
      <c r="HA107" s="56">
        <v>7627.83</v>
      </c>
      <c r="HB107" s="56">
        <v>350.15800000000002</v>
      </c>
      <c r="HC107" s="56">
        <v>0</v>
      </c>
      <c r="HD107" s="56">
        <v>0</v>
      </c>
      <c r="HE107" s="56">
        <v>0</v>
      </c>
      <c r="HF107" s="56">
        <v>161.63900000000001</v>
      </c>
      <c r="HG107" s="56">
        <v>0</v>
      </c>
      <c r="HH107" s="56">
        <v>65.400000000000006</v>
      </c>
      <c r="HI107" s="56">
        <v>0</v>
      </c>
      <c r="HJ107" s="56">
        <v>0</v>
      </c>
      <c r="HK107" s="56">
        <v>577.19600000000003</v>
      </c>
      <c r="HL107" s="56">
        <v>0</v>
      </c>
      <c r="HM107" s="56">
        <v>0</v>
      </c>
      <c r="HN107" s="56">
        <v>0</v>
      </c>
      <c r="HO107" s="56">
        <v>0</v>
      </c>
      <c r="HP107" s="56">
        <v>0</v>
      </c>
      <c r="HQ107" s="56">
        <v>0</v>
      </c>
      <c r="HR107" s="56">
        <v>0</v>
      </c>
      <c r="HS107" s="56">
        <v>0</v>
      </c>
      <c r="HT107" s="56">
        <v>0</v>
      </c>
      <c r="HU107" s="56">
        <v>0</v>
      </c>
      <c r="HV107" s="56">
        <v>34.94</v>
      </c>
      <c r="HW107" s="56">
        <v>41.16</v>
      </c>
      <c r="HX107" s="56">
        <v>1.17</v>
      </c>
      <c r="HY107" s="56">
        <v>0</v>
      </c>
      <c r="HZ107" s="56">
        <v>12.93</v>
      </c>
      <c r="IA107" s="56">
        <v>23.83</v>
      </c>
      <c r="IB107" s="56">
        <v>14.92</v>
      </c>
      <c r="IC107" s="56">
        <v>28.35</v>
      </c>
      <c r="ID107" s="56">
        <v>2.86</v>
      </c>
      <c r="IE107" s="56">
        <v>160.16</v>
      </c>
      <c r="IF107" s="56">
        <v>0</v>
      </c>
      <c r="IG107" s="56">
        <v>2.2516400000000001</v>
      </c>
      <c r="IH107" s="56">
        <v>1.2753799999999999E-2</v>
      </c>
      <c r="II107" s="56">
        <v>0</v>
      </c>
      <c r="IJ107" s="56">
        <v>0</v>
      </c>
      <c r="IK107" s="56">
        <v>0.33579999999999999</v>
      </c>
      <c r="IL107" s="56">
        <v>0.11074100000000001</v>
      </c>
      <c r="IM107" s="56">
        <v>0.35138000000000003</v>
      </c>
      <c r="IN107" s="56">
        <v>4.1461199999999997E-3</v>
      </c>
      <c r="IO107" s="56">
        <v>3.0664600000000002</v>
      </c>
      <c r="IP107" s="56">
        <v>44.5</v>
      </c>
      <c r="IQ107" s="56">
        <v>0</v>
      </c>
      <c r="IR107" s="56">
        <v>47.2</v>
      </c>
      <c r="IS107" s="56">
        <v>0</v>
      </c>
      <c r="IT107" s="56">
        <v>0</v>
      </c>
      <c r="IU107" s="56">
        <v>9.91</v>
      </c>
      <c r="IV107" s="56">
        <v>26.48</v>
      </c>
      <c r="IW107" s="56">
        <v>13.2</v>
      </c>
      <c r="IX107" s="56">
        <v>27.81</v>
      </c>
      <c r="IY107" s="56">
        <v>9.91</v>
      </c>
      <c r="IZ107" s="56">
        <v>26.48</v>
      </c>
      <c r="JA107" s="56">
        <v>46.09</v>
      </c>
      <c r="JB107" s="56">
        <v>44.11</v>
      </c>
      <c r="JC107" s="56">
        <v>1</v>
      </c>
      <c r="JD107" s="56"/>
      <c r="JE107" s="56"/>
      <c r="JF107" s="56"/>
      <c r="JG107" s="56"/>
      <c r="JH107" s="56"/>
      <c r="JI107" s="56"/>
      <c r="JJ107" s="56"/>
      <c r="JK107" s="56"/>
      <c r="JL107" s="56"/>
      <c r="JM107" s="56"/>
      <c r="JN107" s="56"/>
      <c r="JO107" s="56"/>
    </row>
    <row r="108" spans="1:275" x14ac:dyDescent="0.25">
      <c r="A108" s="58">
        <v>43069.352592592593</v>
      </c>
      <c r="B108" s="56" t="s">
        <v>474</v>
      </c>
      <c r="C108" s="56" t="s">
        <v>677</v>
      </c>
      <c r="D108" s="56">
        <v>12</v>
      </c>
      <c r="E108" s="56">
        <v>1</v>
      </c>
      <c r="F108" s="56">
        <v>2100</v>
      </c>
      <c r="G108" s="56" t="s">
        <v>104</v>
      </c>
      <c r="H108" s="56" t="s">
        <v>105</v>
      </c>
      <c r="I108" s="56">
        <v>8.3800000000000008</v>
      </c>
      <c r="J108" s="56">
        <v>42.4</v>
      </c>
      <c r="K108" s="56">
        <v>158.44999999999999</v>
      </c>
      <c r="L108" s="56">
        <v>175.68600000000001</v>
      </c>
      <c r="M108" s="56">
        <v>111.69</v>
      </c>
      <c r="N108" s="56">
        <v>0</v>
      </c>
      <c r="O108" s="56">
        <v>0</v>
      </c>
      <c r="P108" s="56">
        <v>0</v>
      </c>
      <c r="Q108" s="56">
        <v>0</v>
      </c>
      <c r="R108" s="56">
        <v>505.55700000000002</v>
      </c>
      <c r="S108" s="56">
        <v>943.16200000000003</v>
      </c>
      <c r="T108" s="56">
        <v>2025.88</v>
      </c>
      <c r="U108" s="56">
        <v>119.621</v>
      </c>
      <c r="V108" s="56">
        <v>4040.05</v>
      </c>
      <c r="W108" s="56">
        <v>179.89599999999999</v>
      </c>
      <c r="X108" s="56">
        <v>0</v>
      </c>
      <c r="Y108" s="56">
        <v>0</v>
      </c>
      <c r="Z108" s="56">
        <v>0</v>
      </c>
      <c r="AA108" s="56">
        <v>107.027</v>
      </c>
      <c r="AB108" s="56">
        <v>0</v>
      </c>
      <c r="AC108" s="56">
        <v>43.669699999999999</v>
      </c>
      <c r="AD108" s="56">
        <v>0</v>
      </c>
      <c r="AE108" s="56">
        <v>0</v>
      </c>
      <c r="AF108" s="56">
        <v>330.59199999999998</v>
      </c>
      <c r="AG108" s="56">
        <v>0</v>
      </c>
      <c r="AH108" s="56">
        <v>0</v>
      </c>
      <c r="AI108" s="56">
        <v>0</v>
      </c>
      <c r="AJ108" s="56">
        <v>0</v>
      </c>
      <c r="AK108" s="56">
        <v>0</v>
      </c>
      <c r="AL108" s="56">
        <v>0</v>
      </c>
      <c r="AM108" s="56">
        <v>0</v>
      </c>
      <c r="AN108" s="56">
        <v>0</v>
      </c>
      <c r="AO108" s="56">
        <v>0</v>
      </c>
      <c r="AP108" s="56">
        <v>0</v>
      </c>
      <c r="AQ108" s="56">
        <v>17.41</v>
      </c>
      <c r="AR108" s="56">
        <v>5.49</v>
      </c>
      <c r="AS108" s="56">
        <v>1.17</v>
      </c>
      <c r="AT108" s="56">
        <v>0</v>
      </c>
      <c r="AU108" s="56">
        <v>8.56</v>
      </c>
      <c r="AV108" s="56">
        <v>0</v>
      </c>
      <c r="AW108" s="56">
        <v>0</v>
      </c>
      <c r="AX108" s="56">
        <v>5.55</v>
      </c>
      <c r="AY108" s="56">
        <v>13.95</v>
      </c>
      <c r="AZ108" s="56">
        <v>21.58</v>
      </c>
      <c r="BA108" s="56">
        <v>1.22</v>
      </c>
      <c r="BB108" s="56">
        <v>74.930000000000007</v>
      </c>
      <c r="BC108" s="56">
        <v>32.630000000000003</v>
      </c>
      <c r="BD108" s="56">
        <v>0</v>
      </c>
      <c r="BE108" s="56">
        <v>0.290018</v>
      </c>
      <c r="BF108" s="56">
        <v>1.2753799999999999E-2</v>
      </c>
      <c r="BG108" s="56">
        <v>0</v>
      </c>
      <c r="BH108" s="56">
        <v>0</v>
      </c>
      <c r="BI108" s="56">
        <v>0</v>
      </c>
      <c r="BJ108" s="56">
        <v>0</v>
      </c>
      <c r="BK108" s="56">
        <v>7.4915999999999996E-2</v>
      </c>
      <c r="BL108" s="56">
        <v>0.148504</v>
      </c>
      <c r="BM108" s="56">
        <v>0.25846799999999998</v>
      </c>
      <c r="BN108" s="56">
        <v>1.0530599999999999E-2</v>
      </c>
      <c r="BO108" s="56">
        <v>0.79518999999999995</v>
      </c>
      <c r="BP108" s="56">
        <v>0.30277199999999999</v>
      </c>
      <c r="BQ108" s="56">
        <v>190.25</v>
      </c>
      <c r="BR108" s="56">
        <v>277.30900000000003</v>
      </c>
      <c r="BS108" s="56">
        <v>111.69</v>
      </c>
      <c r="BT108" s="56">
        <v>0</v>
      </c>
      <c r="BU108" s="56">
        <v>0</v>
      </c>
      <c r="BV108" s="56">
        <v>505.55700000000002</v>
      </c>
      <c r="BW108" s="56">
        <v>948.80600000000004</v>
      </c>
      <c r="BX108" s="56">
        <v>2025.88</v>
      </c>
      <c r="BY108" s="56">
        <v>119.621</v>
      </c>
      <c r="BZ108" s="56">
        <v>4179.1099999999997</v>
      </c>
      <c r="CA108" s="56">
        <v>216</v>
      </c>
      <c r="CB108" s="56">
        <v>0</v>
      </c>
      <c r="CC108" s="56">
        <v>0</v>
      </c>
      <c r="CD108" s="56">
        <v>0</v>
      </c>
      <c r="CE108" s="56">
        <v>107.027</v>
      </c>
      <c r="CF108" s="56">
        <v>0</v>
      </c>
      <c r="CG108" s="56">
        <v>43.669699999999999</v>
      </c>
      <c r="CH108" s="56">
        <v>0</v>
      </c>
      <c r="CI108" s="56">
        <v>0</v>
      </c>
      <c r="CJ108" s="56">
        <v>366.69600000000003</v>
      </c>
      <c r="CK108" s="56">
        <v>0</v>
      </c>
      <c r="CL108" s="56">
        <v>0</v>
      </c>
      <c r="CM108" s="56">
        <v>0</v>
      </c>
      <c r="CN108" s="56">
        <v>0</v>
      </c>
      <c r="CO108" s="56">
        <v>0</v>
      </c>
      <c r="CP108" s="56">
        <v>0</v>
      </c>
      <c r="CQ108" s="56">
        <v>0</v>
      </c>
      <c r="CR108" s="56">
        <v>0</v>
      </c>
      <c r="CS108" s="56">
        <v>0</v>
      </c>
      <c r="CT108" s="56">
        <v>0</v>
      </c>
      <c r="CU108" s="56">
        <v>20.99</v>
      </c>
      <c r="CV108" s="56">
        <v>10.29</v>
      </c>
      <c r="CW108" s="56">
        <v>1.17</v>
      </c>
      <c r="CX108" s="56">
        <v>0</v>
      </c>
      <c r="CY108" s="56">
        <v>8.56</v>
      </c>
      <c r="CZ108" s="56">
        <v>5.55</v>
      </c>
      <c r="DA108" s="56">
        <v>14.02</v>
      </c>
      <c r="DB108" s="56">
        <v>21.58</v>
      </c>
      <c r="DC108" s="56">
        <v>1.22</v>
      </c>
      <c r="DD108" s="56">
        <v>83.38</v>
      </c>
      <c r="DE108" s="56">
        <v>41.01</v>
      </c>
      <c r="DF108" s="56">
        <v>0</v>
      </c>
      <c r="DG108" s="56">
        <v>0.53687600000000002</v>
      </c>
      <c r="DH108" s="56">
        <v>1.2753799999999999E-2</v>
      </c>
      <c r="DI108" s="56">
        <v>0</v>
      </c>
      <c r="DJ108" s="56">
        <v>0</v>
      </c>
      <c r="DK108" s="56">
        <v>7.4915999999999996E-2</v>
      </c>
      <c r="DL108" s="56">
        <v>0.149842</v>
      </c>
      <c r="DM108" s="56">
        <v>0.25846799999999998</v>
      </c>
      <c r="DN108" s="56">
        <v>1.0530599999999999E-2</v>
      </c>
      <c r="DO108" s="56">
        <v>1.04339</v>
      </c>
      <c r="DP108" s="56">
        <v>0.54962900000000003</v>
      </c>
      <c r="DQ108" s="56" t="s">
        <v>925</v>
      </c>
      <c r="DR108" s="56" t="s">
        <v>875</v>
      </c>
      <c r="DS108" s="56" t="s">
        <v>22</v>
      </c>
      <c r="DT108" s="56">
        <v>0.248196</v>
      </c>
      <c r="DU108" s="56">
        <v>0.24685799999999999</v>
      </c>
      <c r="DV108" s="56">
        <v>10.1343</v>
      </c>
      <c r="DW108" s="56">
        <v>20.434000000000001</v>
      </c>
      <c r="DX108" s="56"/>
      <c r="DY108" s="56"/>
      <c r="DZ108" s="56"/>
      <c r="EA108" s="56"/>
      <c r="EB108" s="56"/>
      <c r="EC108" s="56"/>
      <c r="ED108" s="56"/>
      <c r="EE108" s="56"/>
      <c r="EF108" s="56"/>
      <c r="EG108" s="56"/>
      <c r="EH108" s="56"/>
      <c r="EI108" s="56"/>
      <c r="EJ108" s="56"/>
      <c r="EK108" s="56"/>
      <c r="EL108" s="56"/>
      <c r="EM108" s="56"/>
      <c r="EN108" s="56">
        <v>158.44999999999999</v>
      </c>
      <c r="EO108" s="56">
        <v>175.68600000000001</v>
      </c>
      <c r="EP108" s="56">
        <v>111.69</v>
      </c>
      <c r="EQ108" s="56">
        <v>0</v>
      </c>
      <c r="ER108" s="56">
        <v>0</v>
      </c>
      <c r="ES108" s="56">
        <v>0</v>
      </c>
      <c r="ET108" s="56">
        <v>0</v>
      </c>
      <c r="EU108" s="56">
        <v>505.55700000000002</v>
      </c>
      <c r="EV108" s="56">
        <v>943.16200000000003</v>
      </c>
      <c r="EW108" s="56">
        <v>2025.88</v>
      </c>
      <c r="EX108" s="56">
        <v>119.621</v>
      </c>
      <c r="EY108" s="56">
        <v>4040.05</v>
      </c>
      <c r="EZ108" s="56">
        <v>179.89599999999999</v>
      </c>
      <c r="FA108" s="56">
        <v>0</v>
      </c>
      <c r="FB108" s="56">
        <v>0</v>
      </c>
      <c r="FC108" s="56">
        <v>0</v>
      </c>
      <c r="FD108" s="56">
        <v>107.027</v>
      </c>
      <c r="FE108" s="56">
        <v>0</v>
      </c>
      <c r="FF108" s="56">
        <v>43.669699999999999</v>
      </c>
      <c r="FG108" s="56">
        <v>0</v>
      </c>
      <c r="FH108" s="56">
        <v>0</v>
      </c>
      <c r="FI108" s="56">
        <v>330.59199999999998</v>
      </c>
      <c r="FJ108" s="56">
        <v>0</v>
      </c>
      <c r="FK108" s="56">
        <v>0</v>
      </c>
      <c r="FL108" s="56">
        <v>0</v>
      </c>
      <c r="FM108" s="56">
        <v>0</v>
      </c>
      <c r="FN108" s="56">
        <v>0</v>
      </c>
      <c r="FO108" s="56">
        <v>0</v>
      </c>
      <c r="FP108" s="56">
        <v>0</v>
      </c>
      <c r="FQ108" s="56">
        <v>0</v>
      </c>
      <c r="FR108" s="56">
        <v>0</v>
      </c>
      <c r="FS108" s="56">
        <v>0</v>
      </c>
      <c r="FT108" s="56">
        <v>17.41</v>
      </c>
      <c r="FU108" s="56">
        <v>5.49</v>
      </c>
      <c r="FV108" s="56">
        <v>1.17</v>
      </c>
      <c r="FW108" s="56">
        <v>0</v>
      </c>
      <c r="FX108" s="56">
        <v>8.56</v>
      </c>
      <c r="FY108" s="56">
        <v>0</v>
      </c>
      <c r="FZ108" s="56">
        <v>0</v>
      </c>
      <c r="GA108" s="56">
        <v>5.55</v>
      </c>
      <c r="GB108" s="56">
        <v>13.95</v>
      </c>
      <c r="GC108" s="56">
        <v>21.58</v>
      </c>
      <c r="GD108" s="56">
        <v>1.22</v>
      </c>
      <c r="GE108" s="56">
        <v>74.930000000000007</v>
      </c>
      <c r="GF108" s="56">
        <v>0</v>
      </c>
      <c r="GG108" s="56">
        <v>0.290018</v>
      </c>
      <c r="GH108" s="56">
        <v>1.2753799999999999E-2</v>
      </c>
      <c r="GI108" s="56">
        <v>0</v>
      </c>
      <c r="GJ108" s="56">
        <v>0</v>
      </c>
      <c r="GK108" s="56">
        <v>0</v>
      </c>
      <c r="GL108" s="56">
        <v>0</v>
      </c>
      <c r="GM108" s="56">
        <v>7.4915999999999996E-2</v>
      </c>
      <c r="GN108" s="56">
        <v>0.148504</v>
      </c>
      <c r="GO108" s="56">
        <v>0.25846799999999998</v>
      </c>
      <c r="GP108" s="56">
        <v>1.0530599999999999E-2</v>
      </c>
      <c r="GQ108" s="56">
        <v>0.79518999999999995</v>
      </c>
      <c r="GR108" s="56">
        <v>420.76799999999997</v>
      </c>
      <c r="GS108" s="56">
        <v>1095.07</v>
      </c>
      <c r="GT108" s="56">
        <v>111.69</v>
      </c>
      <c r="GU108" s="56">
        <v>0</v>
      </c>
      <c r="GV108" s="56">
        <v>0</v>
      </c>
      <c r="GW108" s="56">
        <v>2135</v>
      </c>
      <c r="GX108" s="56">
        <v>930.00099999999998</v>
      </c>
      <c r="GY108" s="56">
        <v>2637.81</v>
      </c>
      <c r="GZ108" s="56">
        <v>297.5</v>
      </c>
      <c r="HA108" s="56">
        <v>7627.84</v>
      </c>
      <c r="HB108" s="56">
        <v>350.16300000000001</v>
      </c>
      <c r="HC108" s="56">
        <v>0</v>
      </c>
      <c r="HD108" s="56">
        <v>0</v>
      </c>
      <c r="HE108" s="56">
        <v>0</v>
      </c>
      <c r="HF108" s="56">
        <v>161.63900000000001</v>
      </c>
      <c r="HG108" s="56">
        <v>0</v>
      </c>
      <c r="HH108" s="56">
        <v>65.400000000000006</v>
      </c>
      <c r="HI108" s="56">
        <v>0</v>
      </c>
      <c r="HJ108" s="56">
        <v>0</v>
      </c>
      <c r="HK108" s="56">
        <v>577.20100000000002</v>
      </c>
      <c r="HL108" s="56">
        <v>0</v>
      </c>
      <c r="HM108" s="56">
        <v>0</v>
      </c>
      <c r="HN108" s="56">
        <v>0</v>
      </c>
      <c r="HO108" s="56">
        <v>0</v>
      </c>
      <c r="HP108" s="56">
        <v>0</v>
      </c>
      <c r="HQ108" s="56">
        <v>0</v>
      </c>
      <c r="HR108" s="56">
        <v>0</v>
      </c>
      <c r="HS108" s="56">
        <v>0</v>
      </c>
      <c r="HT108" s="56">
        <v>0</v>
      </c>
      <c r="HU108" s="56">
        <v>0</v>
      </c>
      <c r="HV108" s="56">
        <v>34.94</v>
      </c>
      <c r="HW108" s="56">
        <v>41.16</v>
      </c>
      <c r="HX108" s="56">
        <v>1.17</v>
      </c>
      <c r="HY108" s="56">
        <v>0</v>
      </c>
      <c r="HZ108" s="56">
        <v>12.93</v>
      </c>
      <c r="IA108" s="56">
        <v>23.83</v>
      </c>
      <c r="IB108" s="56">
        <v>14.92</v>
      </c>
      <c r="IC108" s="56">
        <v>28.35</v>
      </c>
      <c r="ID108" s="56">
        <v>2.86</v>
      </c>
      <c r="IE108" s="56">
        <v>160.16</v>
      </c>
      <c r="IF108" s="56">
        <v>0</v>
      </c>
      <c r="IG108" s="56">
        <v>2.2516600000000002</v>
      </c>
      <c r="IH108" s="56">
        <v>1.2753799999999999E-2</v>
      </c>
      <c r="II108" s="56">
        <v>0</v>
      </c>
      <c r="IJ108" s="56">
        <v>0</v>
      </c>
      <c r="IK108" s="56">
        <v>0.33579999999999999</v>
      </c>
      <c r="IL108" s="56">
        <v>0.11074100000000001</v>
      </c>
      <c r="IM108" s="56">
        <v>0.35138000000000003</v>
      </c>
      <c r="IN108" s="56">
        <v>4.1461199999999997E-3</v>
      </c>
      <c r="IO108" s="56">
        <v>3.0664799999999999</v>
      </c>
      <c r="IP108" s="56">
        <v>42.4</v>
      </c>
      <c r="IQ108" s="56">
        <v>0</v>
      </c>
      <c r="IR108" s="56">
        <v>47.2</v>
      </c>
      <c r="IS108" s="56">
        <v>0</v>
      </c>
      <c r="IT108" s="56">
        <v>0</v>
      </c>
      <c r="IU108" s="56">
        <v>8.1</v>
      </c>
      <c r="IV108" s="56">
        <v>24.53</v>
      </c>
      <c r="IW108" s="56">
        <v>13.2</v>
      </c>
      <c r="IX108" s="56">
        <v>27.81</v>
      </c>
      <c r="IY108" s="56">
        <v>8.1</v>
      </c>
      <c r="IZ108" s="56">
        <v>24.53</v>
      </c>
      <c r="JA108" s="56">
        <v>46.09</v>
      </c>
      <c r="JB108" s="56">
        <v>44.11</v>
      </c>
      <c r="JC108" s="56">
        <v>1</v>
      </c>
      <c r="JD108" s="56"/>
      <c r="JE108" s="56"/>
      <c r="JF108" s="56"/>
      <c r="JG108" s="56"/>
      <c r="JH108" s="56"/>
      <c r="JI108" s="56"/>
      <c r="JJ108" s="56"/>
      <c r="JK108" s="56"/>
      <c r="JL108" s="56"/>
      <c r="JM108" s="56"/>
      <c r="JN108" s="56"/>
      <c r="JO108" s="56"/>
    </row>
    <row r="109" spans="1:275" x14ac:dyDescent="0.25">
      <c r="A109" s="58">
        <v>43069.352210648147</v>
      </c>
      <c r="B109" s="56" t="s">
        <v>475</v>
      </c>
      <c r="C109" s="56" t="s">
        <v>678</v>
      </c>
      <c r="D109" s="56">
        <v>12</v>
      </c>
      <c r="E109" s="56">
        <v>1</v>
      </c>
      <c r="F109" s="56">
        <v>2100</v>
      </c>
      <c r="G109" s="56" t="s">
        <v>104</v>
      </c>
      <c r="H109" s="56" t="s">
        <v>105</v>
      </c>
      <c r="I109" s="56">
        <v>5.56</v>
      </c>
      <c r="J109" s="56">
        <v>44</v>
      </c>
      <c r="K109" s="56">
        <v>175.196</v>
      </c>
      <c r="L109" s="56">
        <v>195.137</v>
      </c>
      <c r="M109" s="56">
        <v>111.69</v>
      </c>
      <c r="N109" s="56">
        <v>0</v>
      </c>
      <c r="O109" s="56">
        <v>0</v>
      </c>
      <c r="P109" s="56">
        <v>0</v>
      </c>
      <c r="Q109" s="56">
        <v>0</v>
      </c>
      <c r="R109" s="56">
        <v>505.55700000000002</v>
      </c>
      <c r="S109" s="56">
        <v>943.64800000000002</v>
      </c>
      <c r="T109" s="56">
        <v>2025.88</v>
      </c>
      <c r="U109" s="56">
        <v>119.621</v>
      </c>
      <c r="V109" s="56">
        <v>4076.73</v>
      </c>
      <c r="W109" s="56">
        <v>198.90899999999999</v>
      </c>
      <c r="X109" s="56">
        <v>0</v>
      </c>
      <c r="Y109" s="56">
        <v>0</v>
      </c>
      <c r="Z109" s="56">
        <v>0</v>
      </c>
      <c r="AA109" s="56">
        <v>107.027</v>
      </c>
      <c r="AB109" s="56">
        <v>0</v>
      </c>
      <c r="AC109" s="56">
        <v>43.669699999999999</v>
      </c>
      <c r="AD109" s="56">
        <v>0</v>
      </c>
      <c r="AE109" s="56">
        <v>0</v>
      </c>
      <c r="AF109" s="56">
        <v>349.60500000000002</v>
      </c>
      <c r="AG109" s="56">
        <v>0</v>
      </c>
      <c r="AH109" s="56">
        <v>0</v>
      </c>
      <c r="AI109" s="56">
        <v>0</v>
      </c>
      <c r="AJ109" s="56">
        <v>0</v>
      </c>
      <c r="AK109" s="56">
        <v>0</v>
      </c>
      <c r="AL109" s="56">
        <v>0</v>
      </c>
      <c r="AM109" s="56">
        <v>0</v>
      </c>
      <c r="AN109" s="56">
        <v>0</v>
      </c>
      <c r="AO109" s="56">
        <v>0</v>
      </c>
      <c r="AP109" s="56">
        <v>0</v>
      </c>
      <c r="AQ109" s="56">
        <v>19.28</v>
      </c>
      <c r="AR109" s="56">
        <v>6.44</v>
      </c>
      <c r="AS109" s="56">
        <v>1.17</v>
      </c>
      <c r="AT109" s="56">
        <v>0</v>
      </c>
      <c r="AU109" s="56">
        <v>8.56</v>
      </c>
      <c r="AV109" s="56">
        <v>0</v>
      </c>
      <c r="AW109" s="56">
        <v>0</v>
      </c>
      <c r="AX109" s="56">
        <v>5.55</v>
      </c>
      <c r="AY109" s="56">
        <v>13.96</v>
      </c>
      <c r="AZ109" s="56">
        <v>21.58</v>
      </c>
      <c r="BA109" s="56">
        <v>1.22</v>
      </c>
      <c r="BB109" s="56">
        <v>77.760000000000005</v>
      </c>
      <c r="BC109" s="56">
        <v>35.450000000000003</v>
      </c>
      <c r="BD109" s="56">
        <v>0</v>
      </c>
      <c r="BE109" s="56">
        <v>0.34265400000000001</v>
      </c>
      <c r="BF109" s="56">
        <v>1.2753799999999999E-2</v>
      </c>
      <c r="BG109" s="56">
        <v>0</v>
      </c>
      <c r="BH109" s="56">
        <v>0</v>
      </c>
      <c r="BI109" s="56">
        <v>0</v>
      </c>
      <c r="BJ109" s="56">
        <v>0</v>
      </c>
      <c r="BK109" s="56">
        <v>7.4915999999999996E-2</v>
      </c>
      <c r="BL109" s="56">
        <v>0.148566</v>
      </c>
      <c r="BM109" s="56">
        <v>0.25846799999999998</v>
      </c>
      <c r="BN109" s="56">
        <v>1.0530599999999999E-2</v>
      </c>
      <c r="BO109" s="56">
        <v>0.84788799999999998</v>
      </c>
      <c r="BP109" s="56">
        <v>0.35540699999999997</v>
      </c>
      <c r="BQ109" s="56">
        <v>190.25</v>
      </c>
      <c r="BR109" s="56">
        <v>277.30900000000003</v>
      </c>
      <c r="BS109" s="56">
        <v>111.69</v>
      </c>
      <c r="BT109" s="56">
        <v>0</v>
      </c>
      <c r="BU109" s="56">
        <v>0</v>
      </c>
      <c r="BV109" s="56">
        <v>505.55700000000002</v>
      </c>
      <c r="BW109" s="56">
        <v>948.80600000000004</v>
      </c>
      <c r="BX109" s="56">
        <v>2025.88</v>
      </c>
      <c r="BY109" s="56">
        <v>119.621</v>
      </c>
      <c r="BZ109" s="56">
        <v>4179.1099999999997</v>
      </c>
      <c r="CA109" s="56">
        <v>216</v>
      </c>
      <c r="CB109" s="56">
        <v>0</v>
      </c>
      <c r="CC109" s="56">
        <v>0</v>
      </c>
      <c r="CD109" s="56">
        <v>0</v>
      </c>
      <c r="CE109" s="56">
        <v>107.027</v>
      </c>
      <c r="CF109" s="56">
        <v>0</v>
      </c>
      <c r="CG109" s="56">
        <v>43.669699999999999</v>
      </c>
      <c r="CH109" s="56">
        <v>0</v>
      </c>
      <c r="CI109" s="56">
        <v>0</v>
      </c>
      <c r="CJ109" s="56">
        <v>366.69600000000003</v>
      </c>
      <c r="CK109" s="56">
        <v>0</v>
      </c>
      <c r="CL109" s="56">
        <v>0</v>
      </c>
      <c r="CM109" s="56">
        <v>0</v>
      </c>
      <c r="CN109" s="56">
        <v>0</v>
      </c>
      <c r="CO109" s="56">
        <v>0</v>
      </c>
      <c r="CP109" s="56">
        <v>0</v>
      </c>
      <c r="CQ109" s="56">
        <v>0</v>
      </c>
      <c r="CR109" s="56">
        <v>0</v>
      </c>
      <c r="CS109" s="56">
        <v>0</v>
      </c>
      <c r="CT109" s="56">
        <v>0</v>
      </c>
      <c r="CU109" s="56">
        <v>20.99</v>
      </c>
      <c r="CV109" s="56">
        <v>10.29</v>
      </c>
      <c r="CW109" s="56">
        <v>1.17</v>
      </c>
      <c r="CX109" s="56">
        <v>0</v>
      </c>
      <c r="CY109" s="56">
        <v>8.56</v>
      </c>
      <c r="CZ109" s="56">
        <v>5.55</v>
      </c>
      <c r="DA109" s="56">
        <v>14.02</v>
      </c>
      <c r="DB109" s="56">
        <v>21.58</v>
      </c>
      <c r="DC109" s="56">
        <v>1.22</v>
      </c>
      <c r="DD109" s="56">
        <v>83.38</v>
      </c>
      <c r="DE109" s="56">
        <v>41.01</v>
      </c>
      <c r="DF109" s="56">
        <v>0</v>
      </c>
      <c r="DG109" s="56">
        <v>0.53687600000000002</v>
      </c>
      <c r="DH109" s="56">
        <v>1.2753799999999999E-2</v>
      </c>
      <c r="DI109" s="56">
        <v>0</v>
      </c>
      <c r="DJ109" s="56">
        <v>0</v>
      </c>
      <c r="DK109" s="56">
        <v>7.4915999999999996E-2</v>
      </c>
      <c r="DL109" s="56">
        <v>0.149842</v>
      </c>
      <c r="DM109" s="56">
        <v>0.25846799999999998</v>
      </c>
      <c r="DN109" s="56">
        <v>1.0530599999999999E-2</v>
      </c>
      <c r="DO109" s="56">
        <v>1.04339</v>
      </c>
      <c r="DP109" s="56">
        <v>0.54962900000000003</v>
      </c>
      <c r="DQ109" s="56" t="s">
        <v>925</v>
      </c>
      <c r="DR109" s="56" t="s">
        <v>875</v>
      </c>
      <c r="DS109" s="56" t="s">
        <v>22</v>
      </c>
      <c r="DT109" s="56">
        <v>0.19549800000000001</v>
      </c>
      <c r="DU109" s="56">
        <v>0.19422200000000001</v>
      </c>
      <c r="DV109" s="56">
        <v>6.7402300000000004</v>
      </c>
      <c r="DW109" s="56">
        <v>13.557700000000001</v>
      </c>
      <c r="DX109" s="56"/>
      <c r="DY109" s="56"/>
      <c r="DZ109" s="56"/>
      <c r="EA109" s="56"/>
      <c r="EB109" s="56"/>
      <c r="EC109" s="56"/>
      <c r="ED109" s="56"/>
      <c r="EE109" s="56"/>
      <c r="EF109" s="56"/>
      <c r="EG109" s="56"/>
      <c r="EH109" s="56"/>
      <c r="EI109" s="56"/>
      <c r="EJ109" s="56"/>
      <c r="EK109" s="56"/>
      <c r="EL109" s="56"/>
      <c r="EM109" s="56"/>
      <c r="EN109" s="56">
        <v>175.196</v>
      </c>
      <c r="EO109" s="56">
        <v>195.137</v>
      </c>
      <c r="EP109" s="56">
        <v>111.69</v>
      </c>
      <c r="EQ109" s="56">
        <v>0</v>
      </c>
      <c r="ER109" s="56">
        <v>0</v>
      </c>
      <c r="ES109" s="56">
        <v>0</v>
      </c>
      <c r="ET109" s="56">
        <v>0</v>
      </c>
      <c r="EU109" s="56">
        <v>505.55700000000002</v>
      </c>
      <c r="EV109" s="56">
        <v>943.64800000000002</v>
      </c>
      <c r="EW109" s="56">
        <v>2025.88</v>
      </c>
      <c r="EX109" s="56">
        <v>119.621</v>
      </c>
      <c r="EY109" s="56">
        <v>4076.73</v>
      </c>
      <c r="EZ109" s="56">
        <v>198.90899999999999</v>
      </c>
      <c r="FA109" s="56">
        <v>0</v>
      </c>
      <c r="FB109" s="56">
        <v>0</v>
      </c>
      <c r="FC109" s="56">
        <v>0</v>
      </c>
      <c r="FD109" s="56">
        <v>107.027</v>
      </c>
      <c r="FE109" s="56">
        <v>0</v>
      </c>
      <c r="FF109" s="56">
        <v>43.669699999999999</v>
      </c>
      <c r="FG109" s="56">
        <v>0</v>
      </c>
      <c r="FH109" s="56">
        <v>0</v>
      </c>
      <c r="FI109" s="56">
        <v>349.60500000000002</v>
      </c>
      <c r="FJ109" s="56">
        <v>0</v>
      </c>
      <c r="FK109" s="56">
        <v>0</v>
      </c>
      <c r="FL109" s="56">
        <v>0</v>
      </c>
      <c r="FM109" s="56">
        <v>0</v>
      </c>
      <c r="FN109" s="56">
        <v>0</v>
      </c>
      <c r="FO109" s="56">
        <v>0</v>
      </c>
      <c r="FP109" s="56">
        <v>0</v>
      </c>
      <c r="FQ109" s="56">
        <v>0</v>
      </c>
      <c r="FR109" s="56">
        <v>0</v>
      </c>
      <c r="FS109" s="56">
        <v>0</v>
      </c>
      <c r="FT109" s="56">
        <v>19.28</v>
      </c>
      <c r="FU109" s="56">
        <v>6.44</v>
      </c>
      <c r="FV109" s="56">
        <v>1.17</v>
      </c>
      <c r="FW109" s="56">
        <v>0</v>
      </c>
      <c r="FX109" s="56">
        <v>8.56</v>
      </c>
      <c r="FY109" s="56">
        <v>0</v>
      </c>
      <c r="FZ109" s="56">
        <v>0</v>
      </c>
      <c r="GA109" s="56">
        <v>5.55</v>
      </c>
      <c r="GB109" s="56">
        <v>13.96</v>
      </c>
      <c r="GC109" s="56">
        <v>21.58</v>
      </c>
      <c r="GD109" s="56">
        <v>1.22</v>
      </c>
      <c r="GE109" s="56">
        <v>77.760000000000005</v>
      </c>
      <c r="GF109" s="56">
        <v>0</v>
      </c>
      <c r="GG109" s="56">
        <v>0.34265400000000001</v>
      </c>
      <c r="GH109" s="56">
        <v>1.2753799999999999E-2</v>
      </c>
      <c r="GI109" s="56">
        <v>0</v>
      </c>
      <c r="GJ109" s="56">
        <v>0</v>
      </c>
      <c r="GK109" s="56">
        <v>0</v>
      </c>
      <c r="GL109" s="56">
        <v>0</v>
      </c>
      <c r="GM109" s="56">
        <v>7.4915999999999996E-2</v>
      </c>
      <c r="GN109" s="56">
        <v>0.148566</v>
      </c>
      <c r="GO109" s="56">
        <v>0.25846799999999998</v>
      </c>
      <c r="GP109" s="56">
        <v>1.0530599999999999E-2</v>
      </c>
      <c r="GQ109" s="56">
        <v>0.84788799999999998</v>
      </c>
      <c r="GR109" s="56">
        <v>420.762</v>
      </c>
      <c r="GS109" s="56">
        <v>1095.07</v>
      </c>
      <c r="GT109" s="56">
        <v>111.69</v>
      </c>
      <c r="GU109" s="56">
        <v>0</v>
      </c>
      <c r="GV109" s="56">
        <v>0</v>
      </c>
      <c r="GW109" s="56">
        <v>2135</v>
      </c>
      <c r="GX109" s="56">
        <v>930.00099999999998</v>
      </c>
      <c r="GY109" s="56">
        <v>2637.81</v>
      </c>
      <c r="GZ109" s="56">
        <v>297.5</v>
      </c>
      <c r="HA109" s="56">
        <v>7627.83</v>
      </c>
      <c r="HB109" s="56">
        <v>350.15800000000002</v>
      </c>
      <c r="HC109" s="56">
        <v>0</v>
      </c>
      <c r="HD109" s="56">
        <v>0</v>
      </c>
      <c r="HE109" s="56">
        <v>0</v>
      </c>
      <c r="HF109" s="56">
        <v>161.63900000000001</v>
      </c>
      <c r="HG109" s="56">
        <v>0</v>
      </c>
      <c r="HH109" s="56">
        <v>65.400000000000006</v>
      </c>
      <c r="HI109" s="56">
        <v>0</v>
      </c>
      <c r="HJ109" s="56">
        <v>0</v>
      </c>
      <c r="HK109" s="56">
        <v>577.19600000000003</v>
      </c>
      <c r="HL109" s="56">
        <v>0</v>
      </c>
      <c r="HM109" s="56">
        <v>0</v>
      </c>
      <c r="HN109" s="56">
        <v>0</v>
      </c>
      <c r="HO109" s="56">
        <v>0</v>
      </c>
      <c r="HP109" s="56">
        <v>0</v>
      </c>
      <c r="HQ109" s="56">
        <v>0</v>
      </c>
      <c r="HR109" s="56">
        <v>0</v>
      </c>
      <c r="HS109" s="56">
        <v>0</v>
      </c>
      <c r="HT109" s="56">
        <v>0</v>
      </c>
      <c r="HU109" s="56">
        <v>0</v>
      </c>
      <c r="HV109" s="56">
        <v>34.94</v>
      </c>
      <c r="HW109" s="56">
        <v>41.16</v>
      </c>
      <c r="HX109" s="56">
        <v>1.17</v>
      </c>
      <c r="HY109" s="56">
        <v>0</v>
      </c>
      <c r="HZ109" s="56">
        <v>12.93</v>
      </c>
      <c r="IA109" s="56">
        <v>23.83</v>
      </c>
      <c r="IB109" s="56">
        <v>14.92</v>
      </c>
      <c r="IC109" s="56">
        <v>28.35</v>
      </c>
      <c r="ID109" s="56">
        <v>2.86</v>
      </c>
      <c r="IE109" s="56">
        <v>160.16</v>
      </c>
      <c r="IF109" s="56">
        <v>0</v>
      </c>
      <c r="IG109" s="56">
        <v>2.2516400000000001</v>
      </c>
      <c r="IH109" s="56">
        <v>1.2753799999999999E-2</v>
      </c>
      <c r="II109" s="56">
        <v>0</v>
      </c>
      <c r="IJ109" s="56">
        <v>0</v>
      </c>
      <c r="IK109" s="56">
        <v>0.33579999999999999</v>
      </c>
      <c r="IL109" s="56">
        <v>0.11074100000000001</v>
      </c>
      <c r="IM109" s="56">
        <v>0.35138000000000003</v>
      </c>
      <c r="IN109" s="56">
        <v>4.1461199999999997E-3</v>
      </c>
      <c r="IO109" s="56">
        <v>3.0664600000000002</v>
      </c>
      <c r="IP109" s="56">
        <v>44</v>
      </c>
      <c r="IQ109" s="56">
        <v>0</v>
      </c>
      <c r="IR109" s="56">
        <v>47.2</v>
      </c>
      <c r="IS109" s="56">
        <v>0</v>
      </c>
      <c r="IT109" s="56">
        <v>0</v>
      </c>
      <c r="IU109" s="56">
        <v>9.2100000000000009</v>
      </c>
      <c r="IV109" s="56">
        <v>26.24</v>
      </c>
      <c r="IW109" s="56">
        <v>13.2</v>
      </c>
      <c r="IX109" s="56">
        <v>27.81</v>
      </c>
      <c r="IY109" s="56">
        <v>9.2100000000000009</v>
      </c>
      <c r="IZ109" s="56">
        <v>26.24</v>
      </c>
      <c r="JA109" s="56">
        <v>46.09</v>
      </c>
      <c r="JB109" s="56">
        <v>44.11</v>
      </c>
      <c r="JC109" s="56">
        <v>1</v>
      </c>
      <c r="JD109" s="56"/>
      <c r="JE109" s="56"/>
      <c r="JF109" s="56"/>
      <c r="JG109" s="56"/>
      <c r="JH109" s="56"/>
      <c r="JI109" s="56"/>
      <c r="JJ109" s="56"/>
      <c r="JK109" s="56"/>
      <c r="JL109" s="56"/>
      <c r="JM109" s="56"/>
      <c r="JN109" s="56"/>
      <c r="JO109" s="56"/>
    </row>
    <row r="110" spans="1:275" x14ac:dyDescent="0.25">
      <c r="A110" s="58">
        <v>43069.35255787037</v>
      </c>
      <c r="B110" s="56" t="s">
        <v>476</v>
      </c>
      <c r="C110" s="56" t="s">
        <v>669</v>
      </c>
      <c r="D110" s="56">
        <v>12</v>
      </c>
      <c r="E110" s="56">
        <v>1</v>
      </c>
      <c r="F110" s="56">
        <v>2100</v>
      </c>
      <c r="G110" s="56" t="s">
        <v>104</v>
      </c>
      <c r="H110" s="56" t="s">
        <v>105</v>
      </c>
      <c r="I110" s="56">
        <v>4.05</v>
      </c>
      <c r="J110" s="56">
        <v>44.8</v>
      </c>
      <c r="K110" s="56">
        <v>181.29499999999999</v>
      </c>
      <c r="L110" s="56">
        <v>211.24199999999999</v>
      </c>
      <c r="M110" s="56">
        <v>111.69</v>
      </c>
      <c r="N110" s="56">
        <v>0</v>
      </c>
      <c r="O110" s="56">
        <v>0</v>
      </c>
      <c r="P110" s="56">
        <v>0</v>
      </c>
      <c r="Q110" s="56">
        <v>0</v>
      </c>
      <c r="R110" s="56">
        <v>505.55700000000002</v>
      </c>
      <c r="S110" s="56">
        <v>943.8</v>
      </c>
      <c r="T110" s="56">
        <v>2025.88</v>
      </c>
      <c r="U110" s="56">
        <v>119.621</v>
      </c>
      <c r="V110" s="56">
        <v>4099.09</v>
      </c>
      <c r="W110" s="56">
        <v>205.833</v>
      </c>
      <c r="X110" s="56">
        <v>0</v>
      </c>
      <c r="Y110" s="56">
        <v>0</v>
      </c>
      <c r="Z110" s="56">
        <v>0</v>
      </c>
      <c r="AA110" s="56">
        <v>107.027</v>
      </c>
      <c r="AB110" s="56">
        <v>0</v>
      </c>
      <c r="AC110" s="56">
        <v>43.669699999999999</v>
      </c>
      <c r="AD110" s="56">
        <v>0</v>
      </c>
      <c r="AE110" s="56">
        <v>0</v>
      </c>
      <c r="AF110" s="56">
        <v>356.53</v>
      </c>
      <c r="AG110" s="56">
        <v>0</v>
      </c>
      <c r="AH110" s="56">
        <v>0</v>
      </c>
      <c r="AI110" s="56">
        <v>0</v>
      </c>
      <c r="AJ110" s="56">
        <v>0</v>
      </c>
      <c r="AK110" s="56">
        <v>0</v>
      </c>
      <c r="AL110" s="56">
        <v>0</v>
      </c>
      <c r="AM110" s="56">
        <v>0</v>
      </c>
      <c r="AN110" s="56">
        <v>0</v>
      </c>
      <c r="AO110" s="56">
        <v>0</v>
      </c>
      <c r="AP110" s="56">
        <v>0</v>
      </c>
      <c r="AQ110" s="56">
        <v>19.93</v>
      </c>
      <c r="AR110" s="56">
        <v>7.3</v>
      </c>
      <c r="AS110" s="56">
        <v>1.17</v>
      </c>
      <c r="AT110" s="56">
        <v>0</v>
      </c>
      <c r="AU110" s="56">
        <v>8.56</v>
      </c>
      <c r="AV110" s="56">
        <v>0</v>
      </c>
      <c r="AW110" s="56">
        <v>0</v>
      </c>
      <c r="AX110" s="56">
        <v>5.55</v>
      </c>
      <c r="AY110" s="56">
        <v>13.96</v>
      </c>
      <c r="AZ110" s="56">
        <v>21.58</v>
      </c>
      <c r="BA110" s="56">
        <v>1.22</v>
      </c>
      <c r="BB110" s="56">
        <v>79.27</v>
      </c>
      <c r="BC110" s="56">
        <v>36.96</v>
      </c>
      <c r="BD110" s="56">
        <v>0</v>
      </c>
      <c r="BE110" s="56">
        <v>0.394986</v>
      </c>
      <c r="BF110" s="56">
        <v>1.2753799999999999E-2</v>
      </c>
      <c r="BG110" s="56">
        <v>0</v>
      </c>
      <c r="BH110" s="56">
        <v>0</v>
      </c>
      <c r="BI110" s="56">
        <v>0</v>
      </c>
      <c r="BJ110" s="56">
        <v>0</v>
      </c>
      <c r="BK110" s="56">
        <v>7.4915999999999996E-2</v>
      </c>
      <c r="BL110" s="56">
        <v>0.14866399999999999</v>
      </c>
      <c r="BM110" s="56">
        <v>0.25846799999999998</v>
      </c>
      <c r="BN110" s="56">
        <v>1.0530599999999999E-2</v>
      </c>
      <c r="BO110" s="56">
        <v>0.90031799999999995</v>
      </c>
      <c r="BP110" s="56">
        <v>0.40773999999999999</v>
      </c>
      <c r="BQ110" s="56">
        <v>190.25</v>
      </c>
      <c r="BR110" s="56">
        <v>277.30900000000003</v>
      </c>
      <c r="BS110" s="56">
        <v>111.69</v>
      </c>
      <c r="BT110" s="56">
        <v>0</v>
      </c>
      <c r="BU110" s="56">
        <v>0</v>
      </c>
      <c r="BV110" s="56">
        <v>505.55700000000002</v>
      </c>
      <c r="BW110" s="56">
        <v>948.80600000000004</v>
      </c>
      <c r="BX110" s="56">
        <v>2025.88</v>
      </c>
      <c r="BY110" s="56">
        <v>119.621</v>
      </c>
      <c r="BZ110" s="56">
        <v>4179.1099999999997</v>
      </c>
      <c r="CA110" s="56">
        <v>216</v>
      </c>
      <c r="CB110" s="56">
        <v>0</v>
      </c>
      <c r="CC110" s="56">
        <v>0</v>
      </c>
      <c r="CD110" s="56">
        <v>0</v>
      </c>
      <c r="CE110" s="56">
        <v>107.027</v>
      </c>
      <c r="CF110" s="56">
        <v>0</v>
      </c>
      <c r="CG110" s="56">
        <v>43.669699999999999</v>
      </c>
      <c r="CH110" s="56">
        <v>0</v>
      </c>
      <c r="CI110" s="56">
        <v>0</v>
      </c>
      <c r="CJ110" s="56">
        <v>366.69600000000003</v>
      </c>
      <c r="CK110" s="56">
        <v>0</v>
      </c>
      <c r="CL110" s="56">
        <v>0</v>
      </c>
      <c r="CM110" s="56">
        <v>0</v>
      </c>
      <c r="CN110" s="56">
        <v>0</v>
      </c>
      <c r="CO110" s="56">
        <v>0</v>
      </c>
      <c r="CP110" s="56">
        <v>0</v>
      </c>
      <c r="CQ110" s="56">
        <v>0</v>
      </c>
      <c r="CR110" s="56">
        <v>0</v>
      </c>
      <c r="CS110" s="56">
        <v>0</v>
      </c>
      <c r="CT110" s="56">
        <v>0</v>
      </c>
      <c r="CU110" s="56">
        <v>20.99</v>
      </c>
      <c r="CV110" s="56">
        <v>10.29</v>
      </c>
      <c r="CW110" s="56">
        <v>1.17</v>
      </c>
      <c r="CX110" s="56">
        <v>0</v>
      </c>
      <c r="CY110" s="56">
        <v>8.56</v>
      </c>
      <c r="CZ110" s="56">
        <v>5.55</v>
      </c>
      <c r="DA110" s="56">
        <v>14.02</v>
      </c>
      <c r="DB110" s="56">
        <v>21.58</v>
      </c>
      <c r="DC110" s="56">
        <v>1.22</v>
      </c>
      <c r="DD110" s="56">
        <v>83.38</v>
      </c>
      <c r="DE110" s="56">
        <v>41.01</v>
      </c>
      <c r="DF110" s="56">
        <v>0</v>
      </c>
      <c r="DG110" s="56">
        <v>0.53687600000000002</v>
      </c>
      <c r="DH110" s="56">
        <v>1.2753799999999999E-2</v>
      </c>
      <c r="DI110" s="56">
        <v>0</v>
      </c>
      <c r="DJ110" s="56">
        <v>0</v>
      </c>
      <c r="DK110" s="56">
        <v>7.4915999999999996E-2</v>
      </c>
      <c r="DL110" s="56">
        <v>0.149842</v>
      </c>
      <c r="DM110" s="56">
        <v>0.25846799999999998</v>
      </c>
      <c r="DN110" s="56">
        <v>1.0530599999999999E-2</v>
      </c>
      <c r="DO110" s="56">
        <v>1.04339</v>
      </c>
      <c r="DP110" s="56">
        <v>0.54962900000000003</v>
      </c>
      <c r="DQ110" s="56" t="s">
        <v>925</v>
      </c>
      <c r="DR110" s="56" t="s">
        <v>875</v>
      </c>
      <c r="DS110" s="56" t="s">
        <v>22</v>
      </c>
      <c r="DT110" s="56">
        <v>0.143068</v>
      </c>
      <c r="DU110" s="56">
        <v>0.14188899999999999</v>
      </c>
      <c r="DV110" s="56">
        <v>4.9292400000000001</v>
      </c>
      <c r="DW110" s="56">
        <v>9.8756400000000006</v>
      </c>
      <c r="DX110" s="56"/>
      <c r="DY110" s="56"/>
      <c r="DZ110" s="56"/>
      <c r="EA110" s="56"/>
      <c r="EB110" s="56"/>
      <c r="EC110" s="56"/>
      <c r="ED110" s="56"/>
      <c r="EE110" s="56"/>
      <c r="EF110" s="56"/>
      <c r="EG110" s="56"/>
      <c r="EH110" s="56"/>
      <c r="EI110" s="56"/>
      <c r="EJ110" s="56"/>
      <c r="EK110" s="56"/>
      <c r="EL110" s="56"/>
      <c r="EM110" s="56"/>
      <c r="EN110" s="56">
        <v>181.29499999999999</v>
      </c>
      <c r="EO110" s="56">
        <v>211.24199999999999</v>
      </c>
      <c r="EP110" s="56">
        <v>111.69</v>
      </c>
      <c r="EQ110" s="56">
        <v>0</v>
      </c>
      <c r="ER110" s="56">
        <v>0</v>
      </c>
      <c r="ES110" s="56">
        <v>0</v>
      </c>
      <c r="ET110" s="56">
        <v>0</v>
      </c>
      <c r="EU110" s="56">
        <v>505.55700000000002</v>
      </c>
      <c r="EV110" s="56">
        <v>943.8</v>
      </c>
      <c r="EW110" s="56">
        <v>2025.88</v>
      </c>
      <c r="EX110" s="56">
        <v>119.621</v>
      </c>
      <c r="EY110" s="56">
        <v>4099.09</v>
      </c>
      <c r="EZ110" s="56">
        <v>205.833</v>
      </c>
      <c r="FA110" s="56">
        <v>0</v>
      </c>
      <c r="FB110" s="56">
        <v>0</v>
      </c>
      <c r="FC110" s="56">
        <v>0</v>
      </c>
      <c r="FD110" s="56">
        <v>107.027</v>
      </c>
      <c r="FE110" s="56">
        <v>0</v>
      </c>
      <c r="FF110" s="56">
        <v>43.669699999999999</v>
      </c>
      <c r="FG110" s="56">
        <v>0</v>
      </c>
      <c r="FH110" s="56">
        <v>0</v>
      </c>
      <c r="FI110" s="56">
        <v>356.53</v>
      </c>
      <c r="FJ110" s="56">
        <v>0</v>
      </c>
      <c r="FK110" s="56">
        <v>0</v>
      </c>
      <c r="FL110" s="56">
        <v>0</v>
      </c>
      <c r="FM110" s="56">
        <v>0</v>
      </c>
      <c r="FN110" s="56">
        <v>0</v>
      </c>
      <c r="FO110" s="56">
        <v>0</v>
      </c>
      <c r="FP110" s="56">
        <v>0</v>
      </c>
      <c r="FQ110" s="56">
        <v>0</v>
      </c>
      <c r="FR110" s="56">
        <v>0</v>
      </c>
      <c r="FS110" s="56">
        <v>0</v>
      </c>
      <c r="FT110" s="56">
        <v>19.93</v>
      </c>
      <c r="FU110" s="56">
        <v>7.3</v>
      </c>
      <c r="FV110" s="56">
        <v>1.17</v>
      </c>
      <c r="FW110" s="56">
        <v>0</v>
      </c>
      <c r="FX110" s="56">
        <v>8.56</v>
      </c>
      <c r="FY110" s="56">
        <v>0</v>
      </c>
      <c r="FZ110" s="56">
        <v>0</v>
      </c>
      <c r="GA110" s="56">
        <v>5.55</v>
      </c>
      <c r="GB110" s="56">
        <v>13.96</v>
      </c>
      <c r="GC110" s="56">
        <v>21.58</v>
      </c>
      <c r="GD110" s="56">
        <v>1.22</v>
      </c>
      <c r="GE110" s="56">
        <v>79.27</v>
      </c>
      <c r="GF110" s="56">
        <v>0</v>
      </c>
      <c r="GG110" s="56">
        <v>0.394986</v>
      </c>
      <c r="GH110" s="56">
        <v>1.2753799999999999E-2</v>
      </c>
      <c r="GI110" s="56">
        <v>0</v>
      </c>
      <c r="GJ110" s="56">
        <v>0</v>
      </c>
      <c r="GK110" s="56">
        <v>0</v>
      </c>
      <c r="GL110" s="56">
        <v>0</v>
      </c>
      <c r="GM110" s="56">
        <v>7.4915999999999996E-2</v>
      </c>
      <c r="GN110" s="56">
        <v>0.14866399999999999</v>
      </c>
      <c r="GO110" s="56">
        <v>0.25846799999999998</v>
      </c>
      <c r="GP110" s="56">
        <v>1.0530599999999999E-2</v>
      </c>
      <c r="GQ110" s="56">
        <v>0.90031799999999995</v>
      </c>
      <c r="GR110" s="56">
        <v>420.762</v>
      </c>
      <c r="GS110" s="56">
        <v>1095.07</v>
      </c>
      <c r="GT110" s="56">
        <v>111.69</v>
      </c>
      <c r="GU110" s="56">
        <v>0</v>
      </c>
      <c r="GV110" s="56">
        <v>0</v>
      </c>
      <c r="GW110" s="56">
        <v>2135</v>
      </c>
      <c r="GX110" s="56">
        <v>930.00099999999998</v>
      </c>
      <c r="GY110" s="56">
        <v>2637.81</v>
      </c>
      <c r="GZ110" s="56">
        <v>297.5</v>
      </c>
      <c r="HA110" s="56">
        <v>7627.83</v>
      </c>
      <c r="HB110" s="56">
        <v>350.15800000000002</v>
      </c>
      <c r="HC110" s="56">
        <v>0</v>
      </c>
      <c r="HD110" s="56">
        <v>0</v>
      </c>
      <c r="HE110" s="56">
        <v>0</v>
      </c>
      <c r="HF110" s="56">
        <v>161.63900000000001</v>
      </c>
      <c r="HG110" s="56">
        <v>0</v>
      </c>
      <c r="HH110" s="56">
        <v>65.400000000000006</v>
      </c>
      <c r="HI110" s="56">
        <v>0</v>
      </c>
      <c r="HJ110" s="56">
        <v>0</v>
      </c>
      <c r="HK110" s="56">
        <v>577.19600000000003</v>
      </c>
      <c r="HL110" s="56">
        <v>0</v>
      </c>
      <c r="HM110" s="56">
        <v>0</v>
      </c>
      <c r="HN110" s="56">
        <v>0</v>
      </c>
      <c r="HO110" s="56">
        <v>0</v>
      </c>
      <c r="HP110" s="56">
        <v>0</v>
      </c>
      <c r="HQ110" s="56">
        <v>0</v>
      </c>
      <c r="HR110" s="56">
        <v>0</v>
      </c>
      <c r="HS110" s="56">
        <v>0</v>
      </c>
      <c r="HT110" s="56">
        <v>0</v>
      </c>
      <c r="HU110" s="56">
        <v>0</v>
      </c>
      <c r="HV110" s="56">
        <v>34.94</v>
      </c>
      <c r="HW110" s="56">
        <v>41.16</v>
      </c>
      <c r="HX110" s="56">
        <v>1.17</v>
      </c>
      <c r="HY110" s="56">
        <v>0</v>
      </c>
      <c r="HZ110" s="56">
        <v>12.93</v>
      </c>
      <c r="IA110" s="56">
        <v>23.83</v>
      </c>
      <c r="IB110" s="56">
        <v>14.92</v>
      </c>
      <c r="IC110" s="56">
        <v>28.35</v>
      </c>
      <c r="ID110" s="56">
        <v>2.86</v>
      </c>
      <c r="IE110" s="56">
        <v>160.16</v>
      </c>
      <c r="IF110" s="56">
        <v>0</v>
      </c>
      <c r="IG110" s="56">
        <v>2.2516400000000001</v>
      </c>
      <c r="IH110" s="56">
        <v>1.2753799999999999E-2</v>
      </c>
      <c r="II110" s="56">
        <v>0</v>
      </c>
      <c r="IJ110" s="56">
        <v>0</v>
      </c>
      <c r="IK110" s="56">
        <v>0.33579999999999999</v>
      </c>
      <c r="IL110" s="56">
        <v>0.11074100000000001</v>
      </c>
      <c r="IM110" s="56">
        <v>0.35138000000000003</v>
      </c>
      <c r="IN110" s="56">
        <v>4.1461199999999997E-3</v>
      </c>
      <c r="IO110" s="56">
        <v>3.0664600000000002</v>
      </c>
      <c r="IP110" s="56">
        <v>44.8</v>
      </c>
      <c r="IQ110" s="56">
        <v>0</v>
      </c>
      <c r="IR110" s="56">
        <v>47.2</v>
      </c>
      <c r="IS110" s="56">
        <v>0</v>
      </c>
      <c r="IT110" s="56">
        <v>0</v>
      </c>
      <c r="IU110" s="56">
        <v>10.119999999999999</v>
      </c>
      <c r="IV110" s="56">
        <v>26.84</v>
      </c>
      <c r="IW110" s="56">
        <v>13.2</v>
      </c>
      <c r="IX110" s="56">
        <v>27.81</v>
      </c>
      <c r="IY110" s="56">
        <v>10.119999999999999</v>
      </c>
      <c r="IZ110" s="56">
        <v>26.84</v>
      </c>
      <c r="JA110" s="56">
        <v>46.09</v>
      </c>
      <c r="JB110" s="56">
        <v>44.11</v>
      </c>
      <c r="JC110" s="56">
        <v>1</v>
      </c>
      <c r="JD110" s="56"/>
      <c r="JE110" s="56"/>
      <c r="JF110" s="56"/>
      <c r="JG110" s="56"/>
      <c r="JH110" s="56"/>
      <c r="JI110" s="56"/>
      <c r="JJ110" s="56"/>
      <c r="JK110" s="56"/>
      <c r="JL110" s="56"/>
      <c r="JM110" s="56"/>
      <c r="JN110" s="56"/>
      <c r="JO110" s="56"/>
    </row>
    <row r="111" spans="1:275" x14ac:dyDescent="0.25">
      <c r="A111" s="58">
        <v>43069.352210648147</v>
      </c>
      <c r="B111" s="56" t="s">
        <v>477</v>
      </c>
      <c r="C111" s="56" t="s">
        <v>670</v>
      </c>
      <c r="D111" s="56">
        <v>12</v>
      </c>
      <c r="E111" s="56">
        <v>1</v>
      </c>
      <c r="F111" s="56">
        <v>2100</v>
      </c>
      <c r="G111" s="56" t="s">
        <v>104</v>
      </c>
      <c r="H111" s="56" t="s">
        <v>105</v>
      </c>
      <c r="I111" s="56">
        <v>3.94</v>
      </c>
      <c r="J111" s="56">
        <v>44.9</v>
      </c>
      <c r="K111" s="56">
        <v>181.29499999999999</v>
      </c>
      <c r="L111" s="56">
        <v>211.24199999999999</v>
      </c>
      <c r="M111" s="56">
        <v>111.69</v>
      </c>
      <c r="N111" s="56">
        <v>0</v>
      </c>
      <c r="O111" s="56">
        <v>0</v>
      </c>
      <c r="P111" s="56">
        <v>0</v>
      </c>
      <c r="Q111" s="56">
        <v>0</v>
      </c>
      <c r="R111" s="56">
        <v>505.55700000000002</v>
      </c>
      <c r="S111" s="56">
        <v>943.8</v>
      </c>
      <c r="T111" s="56">
        <v>2025.88</v>
      </c>
      <c r="U111" s="56">
        <v>119.621</v>
      </c>
      <c r="V111" s="56">
        <v>4099.09</v>
      </c>
      <c r="W111" s="56">
        <v>205.833</v>
      </c>
      <c r="X111" s="56">
        <v>0</v>
      </c>
      <c r="Y111" s="56">
        <v>0</v>
      </c>
      <c r="Z111" s="56">
        <v>0</v>
      </c>
      <c r="AA111" s="56">
        <v>108.456</v>
      </c>
      <c r="AB111" s="56">
        <v>0</v>
      </c>
      <c r="AC111" s="56">
        <v>43.669699999999999</v>
      </c>
      <c r="AD111" s="56">
        <v>0</v>
      </c>
      <c r="AE111" s="56">
        <v>0</v>
      </c>
      <c r="AF111" s="56">
        <v>357.959</v>
      </c>
      <c r="AG111" s="56">
        <v>0</v>
      </c>
      <c r="AH111" s="56">
        <v>0</v>
      </c>
      <c r="AI111" s="56">
        <v>0</v>
      </c>
      <c r="AJ111" s="56">
        <v>0</v>
      </c>
      <c r="AK111" s="56">
        <v>0</v>
      </c>
      <c r="AL111" s="56">
        <v>0</v>
      </c>
      <c r="AM111" s="56">
        <v>0</v>
      </c>
      <c r="AN111" s="56">
        <v>0</v>
      </c>
      <c r="AO111" s="56">
        <v>0</v>
      </c>
      <c r="AP111" s="56">
        <v>0</v>
      </c>
      <c r="AQ111" s="56">
        <v>19.93</v>
      </c>
      <c r="AR111" s="56">
        <v>7.3</v>
      </c>
      <c r="AS111" s="56">
        <v>1.17</v>
      </c>
      <c r="AT111" s="56">
        <v>0</v>
      </c>
      <c r="AU111" s="56">
        <v>8.67</v>
      </c>
      <c r="AV111" s="56">
        <v>0</v>
      </c>
      <c r="AW111" s="56">
        <v>0</v>
      </c>
      <c r="AX111" s="56">
        <v>5.55</v>
      </c>
      <c r="AY111" s="56">
        <v>13.96</v>
      </c>
      <c r="AZ111" s="56">
        <v>21.58</v>
      </c>
      <c r="BA111" s="56">
        <v>1.22</v>
      </c>
      <c r="BB111" s="56">
        <v>79.38</v>
      </c>
      <c r="BC111" s="56">
        <v>37.07</v>
      </c>
      <c r="BD111" s="56">
        <v>0</v>
      </c>
      <c r="BE111" s="56">
        <v>0.394986</v>
      </c>
      <c r="BF111" s="56">
        <v>1.2753799999999999E-2</v>
      </c>
      <c r="BG111" s="56">
        <v>0</v>
      </c>
      <c r="BH111" s="56">
        <v>0</v>
      </c>
      <c r="BI111" s="56">
        <v>0</v>
      </c>
      <c r="BJ111" s="56">
        <v>0</v>
      </c>
      <c r="BK111" s="56">
        <v>7.4915999999999996E-2</v>
      </c>
      <c r="BL111" s="56">
        <v>0.14866399999999999</v>
      </c>
      <c r="BM111" s="56">
        <v>0.25846799999999998</v>
      </c>
      <c r="BN111" s="56">
        <v>1.0530599999999999E-2</v>
      </c>
      <c r="BO111" s="56">
        <v>0.90031799999999995</v>
      </c>
      <c r="BP111" s="56">
        <v>0.40773999999999999</v>
      </c>
      <c r="BQ111" s="56">
        <v>190.25</v>
      </c>
      <c r="BR111" s="56">
        <v>277.30900000000003</v>
      </c>
      <c r="BS111" s="56">
        <v>111.69</v>
      </c>
      <c r="BT111" s="56">
        <v>0</v>
      </c>
      <c r="BU111" s="56">
        <v>0</v>
      </c>
      <c r="BV111" s="56">
        <v>505.55700000000002</v>
      </c>
      <c r="BW111" s="56">
        <v>948.80600000000004</v>
      </c>
      <c r="BX111" s="56">
        <v>2025.88</v>
      </c>
      <c r="BY111" s="56">
        <v>119.621</v>
      </c>
      <c r="BZ111" s="56">
        <v>4179.1099999999997</v>
      </c>
      <c r="CA111" s="56">
        <v>216</v>
      </c>
      <c r="CB111" s="56">
        <v>0</v>
      </c>
      <c r="CC111" s="56">
        <v>0</v>
      </c>
      <c r="CD111" s="56">
        <v>0</v>
      </c>
      <c r="CE111" s="56">
        <v>107.027</v>
      </c>
      <c r="CF111" s="56">
        <v>0</v>
      </c>
      <c r="CG111" s="56">
        <v>43.669699999999999</v>
      </c>
      <c r="CH111" s="56">
        <v>0</v>
      </c>
      <c r="CI111" s="56">
        <v>0</v>
      </c>
      <c r="CJ111" s="56">
        <v>366.69600000000003</v>
      </c>
      <c r="CK111" s="56">
        <v>0</v>
      </c>
      <c r="CL111" s="56">
        <v>0</v>
      </c>
      <c r="CM111" s="56">
        <v>0</v>
      </c>
      <c r="CN111" s="56">
        <v>0</v>
      </c>
      <c r="CO111" s="56">
        <v>0</v>
      </c>
      <c r="CP111" s="56">
        <v>0</v>
      </c>
      <c r="CQ111" s="56">
        <v>0</v>
      </c>
      <c r="CR111" s="56">
        <v>0</v>
      </c>
      <c r="CS111" s="56">
        <v>0</v>
      </c>
      <c r="CT111" s="56">
        <v>0</v>
      </c>
      <c r="CU111" s="56">
        <v>20.99</v>
      </c>
      <c r="CV111" s="56">
        <v>10.29</v>
      </c>
      <c r="CW111" s="56">
        <v>1.17</v>
      </c>
      <c r="CX111" s="56">
        <v>0</v>
      </c>
      <c r="CY111" s="56">
        <v>8.56</v>
      </c>
      <c r="CZ111" s="56">
        <v>5.55</v>
      </c>
      <c r="DA111" s="56">
        <v>14.02</v>
      </c>
      <c r="DB111" s="56">
        <v>21.58</v>
      </c>
      <c r="DC111" s="56">
        <v>1.22</v>
      </c>
      <c r="DD111" s="56">
        <v>83.38</v>
      </c>
      <c r="DE111" s="56">
        <v>41.01</v>
      </c>
      <c r="DF111" s="56">
        <v>0</v>
      </c>
      <c r="DG111" s="56">
        <v>0.53687600000000002</v>
      </c>
      <c r="DH111" s="56">
        <v>1.2753799999999999E-2</v>
      </c>
      <c r="DI111" s="56">
        <v>0</v>
      </c>
      <c r="DJ111" s="56">
        <v>0</v>
      </c>
      <c r="DK111" s="56">
        <v>7.4915999999999996E-2</v>
      </c>
      <c r="DL111" s="56">
        <v>0.149842</v>
      </c>
      <c r="DM111" s="56">
        <v>0.25846799999999998</v>
      </c>
      <c r="DN111" s="56">
        <v>1.0530599999999999E-2</v>
      </c>
      <c r="DO111" s="56">
        <v>1.04339</v>
      </c>
      <c r="DP111" s="56">
        <v>0.54962900000000003</v>
      </c>
      <c r="DQ111" s="56" t="s">
        <v>925</v>
      </c>
      <c r="DR111" s="56" t="s">
        <v>875</v>
      </c>
      <c r="DS111" s="56" t="s">
        <v>22</v>
      </c>
      <c r="DT111" s="56">
        <v>0.143068</v>
      </c>
      <c r="DU111" s="56">
        <v>0.14188899999999999</v>
      </c>
      <c r="DV111" s="56">
        <v>4.7973100000000004</v>
      </c>
      <c r="DW111" s="56">
        <v>9.6074099999999998</v>
      </c>
      <c r="DX111" s="56"/>
      <c r="DY111" s="56"/>
      <c r="DZ111" s="56"/>
      <c r="EA111" s="56"/>
      <c r="EB111" s="56"/>
      <c r="EC111" s="56"/>
      <c r="ED111" s="56"/>
      <c r="EE111" s="56"/>
      <c r="EF111" s="56"/>
      <c r="EG111" s="56"/>
      <c r="EH111" s="56"/>
      <c r="EI111" s="56"/>
      <c r="EJ111" s="56"/>
      <c r="EK111" s="56"/>
      <c r="EL111" s="56"/>
      <c r="EM111" s="56"/>
      <c r="EN111" s="56">
        <v>181.29499999999999</v>
      </c>
      <c r="EO111" s="56">
        <v>211.24199999999999</v>
      </c>
      <c r="EP111" s="56">
        <v>111.69</v>
      </c>
      <c r="EQ111" s="56">
        <v>0</v>
      </c>
      <c r="ER111" s="56">
        <v>0</v>
      </c>
      <c r="ES111" s="56">
        <v>0</v>
      </c>
      <c r="ET111" s="56">
        <v>0</v>
      </c>
      <c r="EU111" s="56">
        <v>505.55700000000002</v>
      </c>
      <c r="EV111" s="56">
        <v>943.8</v>
      </c>
      <c r="EW111" s="56">
        <v>2025.88</v>
      </c>
      <c r="EX111" s="56">
        <v>119.621</v>
      </c>
      <c r="EY111" s="56">
        <v>4099.09</v>
      </c>
      <c r="EZ111" s="56">
        <v>205.833</v>
      </c>
      <c r="FA111" s="56">
        <v>0</v>
      </c>
      <c r="FB111" s="56">
        <v>0</v>
      </c>
      <c r="FC111" s="56">
        <v>0</v>
      </c>
      <c r="FD111" s="56">
        <v>108.456</v>
      </c>
      <c r="FE111" s="56">
        <v>0</v>
      </c>
      <c r="FF111" s="56">
        <v>43.669699999999999</v>
      </c>
      <c r="FG111" s="56">
        <v>0</v>
      </c>
      <c r="FH111" s="56">
        <v>0</v>
      </c>
      <c r="FI111" s="56">
        <v>357.959</v>
      </c>
      <c r="FJ111" s="56">
        <v>0</v>
      </c>
      <c r="FK111" s="56">
        <v>0</v>
      </c>
      <c r="FL111" s="56">
        <v>0</v>
      </c>
      <c r="FM111" s="56">
        <v>0</v>
      </c>
      <c r="FN111" s="56">
        <v>0</v>
      </c>
      <c r="FO111" s="56">
        <v>0</v>
      </c>
      <c r="FP111" s="56">
        <v>0</v>
      </c>
      <c r="FQ111" s="56">
        <v>0</v>
      </c>
      <c r="FR111" s="56">
        <v>0</v>
      </c>
      <c r="FS111" s="56">
        <v>0</v>
      </c>
      <c r="FT111" s="56">
        <v>19.93</v>
      </c>
      <c r="FU111" s="56">
        <v>7.3</v>
      </c>
      <c r="FV111" s="56">
        <v>1.17</v>
      </c>
      <c r="FW111" s="56">
        <v>0</v>
      </c>
      <c r="FX111" s="56">
        <v>8.67</v>
      </c>
      <c r="FY111" s="56">
        <v>0</v>
      </c>
      <c r="FZ111" s="56">
        <v>0</v>
      </c>
      <c r="GA111" s="56">
        <v>5.55</v>
      </c>
      <c r="GB111" s="56">
        <v>13.96</v>
      </c>
      <c r="GC111" s="56">
        <v>21.58</v>
      </c>
      <c r="GD111" s="56">
        <v>1.22</v>
      </c>
      <c r="GE111" s="56">
        <v>79.38</v>
      </c>
      <c r="GF111" s="56">
        <v>0</v>
      </c>
      <c r="GG111" s="56">
        <v>0.394986</v>
      </c>
      <c r="GH111" s="56">
        <v>1.2753799999999999E-2</v>
      </c>
      <c r="GI111" s="56">
        <v>0</v>
      </c>
      <c r="GJ111" s="56">
        <v>0</v>
      </c>
      <c r="GK111" s="56">
        <v>0</v>
      </c>
      <c r="GL111" s="56">
        <v>0</v>
      </c>
      <c r="GM111" s="56">
        <v>7.4915999999999996E-2</v>
      </c>
      <c r="GN111" s="56">
        <v>0.14866399999999999</v>
      </c>
      <c r="GO111" s="56">
        <v>0.25846799999999998</v>
      </c>
      <c r="GP111" s="56">
        <v>1.0530599999999999E-2</v>
      </c>
      <c r="GQ111" s="56">
        <v>0.90031799999999995</v>
      </c>
      <c r="GR111" s="56">
        <v>420.762</v>
      </c>
      <c r="GS111" s="56">
        <v>1095.07</v>
      </c>
      <c r="GT111" s="56">
        <v>111.69</v>
      </c>
      <c r="GU111" s="56">
        <v>0</v>
      </c>
      <c r="GV111" s="56">
        <v>0</v>
      </c>
      <c r="GW111" s="56">
        <v>2135</v>
      </c>
      <c r="GX111" s="56">
        <v>930.00099999999998</v>
      </c>
      <c r="GY111" s="56">
        <v>2637.81</v>
      </c>
      <c r="GZ111" s="56">
        <v>297.5</v>
      </c>
      <c r="HA111" s="56">
        <v>7627.83</v>
      </c>
      <c r="HB111" s="56">
        <v>350.15800000000002</v>
      </c>
      <c r="HC111" s="56">
        <v>0</v>
      </c>
      <c r="HD111" s="56">
        <v>0</v>
      </c>
      <c r="HE111" s="56">
        <v>0</v>
      </c>
      <c r="HF111" s="56">
        <v>161.63900000000001</v>
      </c>
      <c r="HG111" s="56">
        <v>0</v>
      </c>
      <c r="HH111" s="56">
        <v>65.400000000000006</v>
      </c>
      <c r="HI111" s="56">
        <v>0</v>
      </c>
      <c r="HJ111" s="56">
        <v>0</v>
      </c>
      <c r="HK111" s="56">
        <v>577.19600000000003</v>
      </c>
      <c r="HL111" s="56">
        <v>0</v>
      </c>
      <c r="HM111" s="56">
        <v>0</v>
      </c>
      <c r="HN111" s="56">
        <v>0</v>
      </c>
      <c r="HO111" s="56">
        <v>0</v>
      </c>
      <c r="HP111" s="56">
        <v>0</v>
      </c>
      <c r="HQ111" s="56">
        <v>0</v>
      </c>
      <c r="HR111" s="56">
        <v>0</v>
      </c>
      <c r="HS111" s="56">
        <v>0</v>
      </c>
      <c r="HT111" s="56">
        <v>0</v>
      </c>
      <c r="HU111" s="56">
        <v>0</v>
      </c>
      <c r="HV111" s="56">
        <v>34.94</v>
      </c>
      <c r="HW111" s="56">
        <v>41.16</v>
      </c>
      <c r="HX111" s="56">
        <v>1.17</v>
      </c>
      <c r="HY111" s="56">
        <v>0</v>
      </c>
      <c r="HZ111" s="56">
        <v>12.93</v>
      </c>
      <c r="IA111" s="56">
        <v>23.83</v>
      </c>
      <c r="IB111" s="56">
        <v>14.92</v>
      </c>
      <c r="IC111" s="56">
        <v>28.35</v>
      </c>
      <c r="ID111" s="56">
        <v>2.86</v>
      </c>
      <c r="IE111" s="56">
        <v>160.16</v>
      </c>
      <c r="IF111" s="56">
        <v>0</v>
      </c>
      <c r="IG111" s="56">
        <v>2.2516400000000001</v>
      </c>
      <c r="IH111" s="56">
        <v>1.2753799999999999E-2</v>
      </c>
      <c r="II111" s="56">
        <v>0</v>
      </c>
      <c r="IJ111" s="56">
        <v>0</v>
      </c>
      <c r="IK111" s="56">
        <v>0.33579999999999999</v>
      </c>
      <c r="IL111" s="56">
        <v>0.11074100000000001</v>
      </c>
      <c r="IM111" s="56">
        <v>0.35138000000000003</v>
      </c>
      <c r="IN111" s="56">
        <v>4.1461199999999997E-3</v>
      </c>
      <c r="IO111" s="56">
        <v>3.0664600000000002</v>
      </c>
      <c r="IP111" s="56">
        <v>44.9</v>
      </c>
      <c r="IQ111" s="56">
        <v>0</v>
      </c>
      <c r="IR111" s="56">
        <v>47.2</v>
      </c>
      <c r="IS111" s="56">
        <v>0</v>
      </c>
      <c r="IT111" s="56">
        <v>0</v>
      </c>
      <c r="IU111" s="56">
        <v>10.119999999999999</v>
      </c>
      <c r="IV111" s="56">
        <v>26.95</v>
      </c>
      <c r="IW111" s="56">
        <v>13.2</v>
      </c>
      <c r="IX111" s="56">
        <v>27.81</v>
      </c>
      <c r="IY111" s="56">
        <v>10.119999999999999</v>
      </c>
      <c r="IZ111" s="56">
        <v>26.95</v>
      </c>
      <c r="JA111" s="56">
        <v>46.09</v>
      </c>
      <c r="JB111" s="56">
        <v>44.11</v>
      </c>
      <c r="JC111" s="56">
        <v>1</v>
      </c>
      <c r="JD111" s="56"/>
      <c r="JE111" s="56"/>
      <c r="JF111" s="56"/>
      <c r="JG111" s="56"/>
      <c r="JH111" s="56"/>
      <c r="JI111" s="56"/>
      <c r="JJ111" s="56"/>
      <c r="JK111" s="56"/>
      <c r="JL111" s="56"/>
      <c r="JM111" s="56"/>
      <c r="JN111" s="56"/>
      <c r="JO111" s="56"/>
    </row>
    <row r="112" spans="1:275" x14ac:dyDescent="0.25">
      <c r="A112" s="58">
        <v>43069.352210648147</v>
      </c>
      <c r="B112" s="56" t="s">
        <v>478</v>
      </c>
      <c r="C112" s="56" t="s">
        <v>671</v>
      </c>
      <c r="D112" s="56">
        <v>12</v>
      </c>
      <c r="E112" s="56">
        <v>1</v>
      </c>
      <c r="F112" s="56">
        <v>2100</v>
      </c>
      <c r="G112" s="56" t="s">
        <v>104</v>
      </c>
      <c r="H112" s="56" t="s">
        <v>105</v>
      </c>
      <c r="I112" s="56">
        <v>3.84</v>
      </c>
      <c r="J112" s="56">
        <v>44.9</v>
      </c>
      <c r="K112" s="56">
        <v>181.29499999999999</v>
      </c>
      <c r="L112" s="56">
        <v>211.24199999999999</v>
      </c>
      <c r="M112" s="56">
        <v>111.69</v>
      </c>
      <c r="N112" s="56">
        <v>0</v>
      </c>
      <c r="O112" s="56">
        <v>0</v>
      </c>
      <c r="P112" s="56">
        <v>0</v>
      </c>
      <c r="Q112" s="56">
        <v>0</v>
      </c>
      <c r="R112" s="56">
        <v>505.55700000000002</v>
      </c>
      <c r="S112" s="56">
        <v>943.8</v>
      </c>
      <c r="T112" s="56">
        <v>2025.88</v>
      </c>
      <c r="U112" s="56">
        <v>119.621</v>
      </c>
      <c r="V112" s="56">
        <v>4099.09</v>
      </c>
      <c r="W112" s="56">
        <v>205.833</v>
      </c>
      <c r="X112" s="56">
        <v>0</v>
      </c>
      <c r="Y112" s="56">
        <v>0</v>
      </c>
      <c r="Z112" s="56">
        <v>0</v>
      </c>
      <c r="AA112" s="56">
        <v>109.703</v>
      </c>
      <c r="AB112" s="56">
        <v>0</v>
      </c>
      <c r="AC112" s="56">
        <v>43.669699999999999</v>
      </c>
      <c r="AD112" s="56">
        <v>0</v>
      </c>
      <c r="AE112" s="56">
        <v>0</v>
      </c>
      <c r="AF112" s="56">
        <v>359.20499999999998</v>
      </c>
      <c r="AG112" s="56">
        <v>0</v>
      </c>
      <c r="AH112" s="56">
        <v>0</v>
      </c>
      <c r="AI112" s="56">
        <v>0</v>
      </c>
      <c r="AJ112" s="56">
        <v>0</v>
      </c>
      <c r="AK112" s="56">
        <v>0</v>
      </c>
      <c r="AL112" s="56">
        <v>0</v>
      </c>
      <c r="AM112" s="56">
        <v>0</v>
      </c>
      <c r="AN112" s="56">
        <v>0</v>
      </c>
      <c r="AO112" s="56">
        <v>0</v>
      </c>
      <c r="AP112" s="56">
        <v>0</v>
      </c>
      <c r="AQ112" s="56">
        <v>19.93</v>
      </c>
      <c r="AR112" s="56">
        <v>7.3</v>
      </c>
      <c r="AS112" s="56">
        <v>1.17</v>
      </c>
      <c r="AT112" s="56">
        <v>0</v>
      </c>
      <c r="AU112" s="56">
        <v>8.77</v>
      </c>
      <c r="AV112" s="56">
        <v>0</v>
      </c>
      <c r="AW112" s="56">
        <v>0</v>
      </c>
      <c r="AX112" s="56">
        <v>5.55</v>
      </c>
      <c r="AY112" s="56">
        <v>13.96</v>
      </c>
      <c r="AZ112" s="56">
        <v>21.58</v>
      </c>
      <c r="BA112" s="56">
        <v>1.22</v>
      </c>
      <c r="BB112" s="56">
        <v>79.48</v>
      </c>
      <c r="BC112" s="56">
        <v>37.17</v>
      </c>
      <c r="BD112" s="56">
        <v>0</v>
      </c>
      <c r="BE112" s="56">
        <v>0.394986</v>
      </c>
      <c r="BF112" s="56">
        <v>1.2753799999999999E-2</v>
      </c>
      <c r="BG112" s="56">
        <v>0</v>
      </c>
      <c r="BH112" s="56">
        <v>0</v>
      </c>
      <c r="BI112" s="56">
        <v>0</v>
      </c>
      <c r="BJ112" s="56">
        <v>0</v>
      </c>
      <c r="BK112" s="56">
        <v>7.4915999999999996E-2</v>
      </c>
      <c r="BL112" s="56">
        <v>0.14866399999999999</v>
      </c>
      <c r="BM112" s="56">
        <v>0.25846799999999998</v>
      </c>
      <c r="BN112" s="56">
        <v>1.0530599999999999E-2</v>
      </c>
      <c r="BO112" s="56">
        <v>0.90031799999999995</v>
      </c>
      <c r="BP112" s="56">
        <v>0.40773999999999999</v>
      </c>
      <c r="BQ112" s="56">
        <v>190.25</v>
      </c>
      <c r="BR112" s="56">
        <v>277.30900000000003</v>
      </c>
      <c r="BS112" s="56">
        <v>111.69</v>
      </c>
      <c r="BT112" s="56">
        <v>0</v>
      </c>
      <c r="BU112" s="56">
        <v>0</v>
      </c>
      <c r="BV112" s="56">
        <v>505.55700000000002</v>
      </c>
      <c r="BW112" s="56">
        <v>948.80600000000004</v>
      </c>
      <c r="BX112" s="56">
        <v>2025.88</v>
      </c>
      <c r="BY112" s="56">
        <v>119.621</v>
      </c>
      <c r="BZ112" s="56">
        <v>4179.1099999999997</v>
      </c>
      <c r="CA112" s="56">
        <v>216</v>
      </c>
      <c r="CB112" s="56">
        <v>0</v>
      </c>
      <c r="CC112" s="56">
        <v>0</v>
      </c>
      <c r="CD112" s="56">
        <v>0</v>
      </c>
      <c r="CE112" s="56">
        <v>107.027</v>
      </c>
      <c r="CF112" s="56">
        <v>0</v>
      </c>
      <c r="CG112" s="56">
        <v>43.669699999999999</v>
      </c>
      <c r="CH112" s="56">
        <v>0</v>
      </c>
      <c r="CI112" s="56">
        <v>0</v>
      </c>
      <c r="CJ112" s="56">
        <v>366.69600000000003</v>
      </c>
      <c r="CK112" s="56">
        <v>0</v>
      </c>
      <c r="CL112" s="56">
        <v>0</v>
      </c>
      <c r="CM112" s="56">
        <v>0</v>
      </c>
      <c r="CN112" s="56">
        <v>0</v>
      </c>
      <c r="CO112" s="56">
        <v>0</v>
      </c>
      <c r="CP112" s="56">
        <v>0</v>
      </c>
      <c r="CQ112" s="56">
        <v>0</v>
      </c>
      <c r="CR112" s="56">
        <v>0</v>
      </c>
      <c r="CS112" s="56">
        <v>0</v>
      </c>
      <c r="CT112" s="56">
        <v>0</v>
      </c>
      <c r="CU112" s="56">
        <v>20.99</v>
      </c>
      <c r="CV112" s="56">
        <v>10.29</v>
      </c>
      <c r="CW112" s="56">
        <v>1.17</v>
      </c>
      <c r="CX112" s="56">
        <v>0</v>
      </c>
      <c r="CY112" s="56">
        <v>8.56</v>
      </c>
      <c r="CZ112" s="56">
        <v>5.55</v>
      </c>
      <c r="DA112" s="56">
        <v>14.02</v>
      </c>
      <c r="DB112" s="56">
        <v>21.58</v>
      </c>
      <c r="DC112" s="56">
        <v>1.22</v>
      </c>
      <c r="DD112" s="56">
        <v>83.38</v>
      </c>
      <c r="DE112" s="56">
        <v>41.01</v>
      </c>
      <c r="DF112" s="56">
        <v>0</v>
      </c>
      <c r="DG112" s="56">
        <v>0.53687600000000002</v>
      </c>
      <c r="DH112" s="56">
        <v>1.2753799999999999E-2</v>
      </c>
      <c r="DI112" s="56">
        <v>0</v>
      </c>
      <c r="DJ112" s="56">
        <v>0</v>
      </c>
      <c r="DK112" s="56">
        <v>7.4915999999999996E-2</v>
      </c>
      <c r="DL112" s="56">
        <v>0.149842</v>
      </c>
      <c r="DM112" s="56">
        <v>0.25846799999999998</v>
      </c>
      <c r="DN112" s="56">
        <v>1.0530599999999999E-2</v>
      </c>
      <c r="DO112" s="56">
        <v>1.04339</v>
      </c>
      <c r="DP112" s="56">
        <v>0.54962900000000003</v>
      </c>
      <c r="DQ112" s="56" t="s">
        <v>925</v>
      </c>
      <c r="DR112" s="56" t="s">
        <v>875</v>
      </c>
      <c r="DS112" s="56" t="s">
        <v>22</v>
      </c>
      <c r="DT112" s="56">
        <v>0.143068</v>
      </c>
      <c r="DU112" s="56">
        <v>0.14188899999999999</v>
      </c>
      <c r="DV112" s="56">
        <v>4.6773800000000003</v>
      </c>
      <c r="DW112" s="56">
        <v>9.3635699999999993</v>
      </c>
      <c r="DX112" s="56"/>
      <c r="DY112" s="56"/>
      <c r="DZ112" s="56"/>
      <c r="EA112" s="56"/>
      <c r="EB112" s="56"/>
      <c r="EC112" s="56"/>
      <c r="ED112" s="56"/>
      <c r="EE112" s="56"/>
      <c r="EF112" s="56"/>
      <c r="EG112" s="56"/>
      <c r="EH112" s="56"/>
      <c r="EI112" s="56"/>
      <c r="EJ112" s="56"/>
      <c r="EK112" s="56"/>
      <c r="EL112" s="56"/>
      <c r="EM112" s="56"/>
      <c r="EN112" s="56">
        <v>181.29499999999999</v>
      </c>
      <c r="EO112" s="56">
        <v>211.24199999999999</v>
      </c>
      <c r="EP112" s="56">
        <v>111.69</v>
      </c>
      <c r="EQ112" s="56">
        <v>0</v>
      </c>
      <c r="ER112" s="56">
        <v>0</v>
      </c>
      <c r="ES112" s="56">
        <v>0</v>
      </c>
      <c r="ET112" s="56">
        <v>0</v>
      </c>
      <c r="EU112" s="56">
        <v>505.55700000000002</v>
      </c>
      <c r="EV112" s="56">
        <v>943.8</v>
      </c>
      <c r="EW112" s="56">
        <v>2025.88</v>
      </c>
      <c r="EX112" s="56">
        <v>119.621</v>
      </c>
      <c r="EY112" s="56">
        <v>4099.09</v>
      </c>
      <c r="EZ112" s="56">
        <v>205.833</v>
      </c>
      <c r="FA112" s="56">
        <v>0</v>
      </c>
      <c r="FB112" s="56">
        <v>0</v>
      </c>
      <c r="FC112" s="56">
        <v>0</v>
      </c>
      <c r="FD112" s="56">
        <v>109.703</v>
      </c>
      <c r="FE112" s="56">
        <v>0</v>
      </c>
      <c r="FF112" s="56">
        <v>43.669699999999999</v>
      </c>
      <c r="FG112" s="56">
        <v>0</v>
      </c>
      <c r="FH112" s="56">
        <v>0</v>
      </c>
      <c r="FI112" s="56">
        <v>359.20499999999998</v>
      </c>
      <c r="FJ112" s="56">
        <v>0</v>
      </c>
      <c r="FK112" s="56">
        <v>0</v>
      </c>
      <c r="FL112" s="56">
        <v>0</v>
      </c>
      <c r="FM112" s="56">
        <v>0</v>
      </c>
      <c r="FN112" s="56">
        <v>0</v>
      </c>
      <c r="FO112" s="56">
        <v>0</v>
      </c>
      <c r="FP112" s="56">
        <v>0</v>
      </c>
      <c r="FQ112" s="56">
        <v>0</v>
      </c>
      <c r="FR112" s="56">
        <v>0</v>
      </c>
      <c r="FS112" s="56">
        <v>0</v>
      </c>
      <c r="FT112" s="56">
        <v>19.93</v>
      </c>
      <c r="FU112" s="56">
        <v>7.3</v>
      </c>
      <c r="FV112" s="56">
        <v>1.17</v>
      </c>
      <c r="FW112" s="56">
        <v>0</v>
      </c>
      <c r="FX112" s="56">
        <v>8.77</v>
      </c>
      <c r="FY112" s="56">
        <v>0</v>
      </c>
      <c r="FZ112" s="56">
        <v>0</v>
      </c>
      <c r="GA112" s="56">
        <v>5.55</v>
      </c>
      <c r="GB112" s="56">
        <v>13.96</v>
      </c>
      <c r="GC112" s="56">
        <v>21.58</v>
      </c>
      <c r="GD112" s="56">
        <v>1.22</v>
      </c>
      <c r="GE112" s="56">
        <v>79.48</v>
      </c>
      <c r="GF112" s="56">
        <v>0</v>
      </c>
      <c r="GG112" s="56">
        <v>0.394986</v>
      </c>
      <c r="GH112" s="56">
        <v>1.2753799999999999E-2</v>
      </c>
      <c r="GI112" s="56">
        <v>0</v>
      </c>
      <c r="GJ112" s="56">
        <v>0</v>
      </c>
      <c r="GK112" s="56">
        <v>0</v>
      </c>
      <c r="GL112" s="56">
        <v>0</v>
      </c>
      <c r="GM112" s="56">
        <v>7.4915999999999996E-2</v>
      </c>
      <c r="GN112" s="56">
        <v>0.14866399999999999</v>
      </c>
      <c r="GO112" s="56">
        <v>0.25846799999999998</v>
      </c>
      <c r="GP112" s="56">
        <v>1.0530599999999999E-2</v>
      </c>
      <c r="GQ112" s="56">
        <v>0.90031799999999995</v>
      </c>
      <c r="GR112" s="56">
        <v>420.762</v>
      </c>
      <c r="GS112" s="56">
        <v>1095.07</v>
      </c>
      <c r="GT112" s="56">
        <v>111.69</v>
      </c>
      <c r="GU112" s="56">
        <v>0</v>
      </c>
      <c r="GV112" s="56">
        <v>0</v>
      </c>
      <c r="GW112" s="56">
        <v>2135</v>
      </c>
      <c r="GX112" s="56">
        <v>930.00099999999998</v>
      </c>
      <c r="GY112" s="56">
        <v>2637.81</v>
      </c>
      <c r="GZ112" s="56">
        <v>297.5</v>
      </c>
      <c r="HA112" s="56">
        <v>7627.83</v>
      </c>
      <c r="HB112" s="56">
        <v>350.15800000000002</v>
      </c>
      <c r="HC112" s="56">
        <v>0</v>
      </c>
      <c r="HD112" s="56">
        <v>0</v>
      </c>
      <c r="HE112" s="56">
        <v>0</v>
      </c>
      <c r="HF112" s="56">
        <v>161.63900000000001</v>
      </c>
      <c r="HG112" s="56">
        <v>0</v>
      </c>
      <c r="HH112" s="56">
        <v>65.400000000000006</v>
      </c>
      <c r="HI112" s="56">
        <v>0</v>
      </c>
      <c r="HJ112" s="56">
        <v>0</v>
      </c>
      <c r="HK112" s="56">
        <v>577.19600000000003</v>
      </c>
      <c r="HL112" s="56">
        <v>0</v>
      </c>
      <c r="HM112" s="56">
        <v>0</v>
      </c>
      <c r="HN112" s="56">
        <v>0</v>
      </c>
      <c r="HO112" s="56">
        <v>0</v>
      </c>
      <c r="HP112" s="56">
        <v>0</v>
      </c>
      <c r="HQ112" s="56">
        <v>0</v>
      </c>
      <c r="HR112" s="56">
        <v>0</v>
      </c>
      <c r="HS112" s="56">
        <v>0</v>
      </c>
      <c r="HT112" s="56">
        <v>0</v>
      </c>
      <c r="HU112" s="56">
        <v>0</v>
      </c>
      <c r="HV112" s="56">
        <v>34.94</v>
      </c>
      <c r="HW112" s="56">
        <v>41.16</v>
      </c>
      <c r="HX112" s="56">
        <v>1.17</v>
      </c>
      <c r="HY112" s="56">
        <v>0</v>
      </c>
      <c r="HZ112" s="56">
        <v>12.93</v>
      </c>
      <c r="IA112" s="56">
        <v>23.83</v>
      </c>
      <c r="IB112" s="56">
        <v>14.92</v>
      </c>
      <c r="IC112" s="56">
        <v>28.35</v>
      </c>
      <c r="ID112" s="56">
        <v>2.86</v>
      </c>
      <c r="IE112" s="56">
        <v>160.16</v>
      </c>
      <c r="IF112" s="56">
        <v>0</v>
      </c>
      <c r="IG112" s="56">
        <v>2.2516400000000001</v>
      </c>
      <c r="IH112" s="56">
        <v>1.2753799999999999E-2</v>
      </c>
      <c r="II112" s="56">
        <v>0</v>
      </c>
      <c r="IJ112" s="56">
        <v>0</v>
      </c>
      <c r="IK112" s="56">
        <v>0.33579999999999999</v>
      </c>
      <c r="IL112" s="56">
        <v>0.11074100000000001</v>
      </c>
      <c r="IM112" s="56">
        <v>0.35138000000000003</v>
      </c>
      <c r="IN112" s="56">
        <v>4.1461199999999997E-3</v>
      </c>
      <c r="IO112" s="56">
        <v>3.0664600000000002</v>
      </c>
      <c r="IP112" s="56">
        <v>44.9</v>
      </c>
      <c r="IQ112" s="56">
        <v>0</v>
      </c>
      <c r="IR112" s="56">
        <v>47.2</v>
      </c>
      <c r="IS112" s="56">
        <v>0</v>
      </c>
      <c r="IT112" s="56">
        <v>0</v>
      </c>
      <c r="IU112" s="56">
        <v>10.119999999999999</v>
      </c>
      <c r="IV112" s="56">
        <v>27.05</v>
      </c>
      <c r="IW112" s="56">
        <v>13.2</v>
      </c>
      <c r="IX112" s="56">
        <v>27.81</v>
      </c>
      <c r="IY112" s="56">
        <v>10.119999999999999</v>
      </c>
      <c r="IZ112" s="56">
        <v>27.05</v>
      </c>
      <c r="JA112" s="56">
        <v>46.09</v>
      </c>
      <c r="JB112" s="56">
        <v>44.11</v>
      </c>
      <c r="JC112" s="56">
        <v>1</v>
      </c>
      <c r="JD112" s="56"/>
      <c r="JE112" s="56"/>
      <c r="JF112" s="56"/>
      <c r="JG112" s="56"/>
      <c r="JH112" s="56"/>
      <c r="JI112" s="56"/>
      <c r="JJ112" s="56"/>
      <c r="JK112" s="56"/>
      <c r="JL112" s="56"/>
      <c r="JM112" s="56"/>
      <c r="JN112" s="56"/>
      <c r="JO112" s="56"/>
    </row>
    <row r="113" spans="1:275" x14ac:dyDescent="0.25">
      <c r="A113" s="58">
        <v>43069.352210648147</v>
      </c>
      <c r="B113" s="56" t="s">
        <v>479</v>
      </c>
      <c r="C113" s="56" t="s">
        <v>672</v>
      </c>
      <c r="D113" s="56">
        <v>12</v>
      </c>
      <c r="E113" s="56">
        <v>1</v>
      </c>
      <c r="F113" s="56">
        <v>2100</v>
      </c>
      <c r="G113" s="56" t="s">
        <v>104</v>
      </c>
      <c r="H113" s="56" t="s">
        <v>105</v>
      </c>
      <c r="I113" s="56">
        <v>3.37</v>
      </c>
      <c r="J113" s="56">
        <v>45.2</v>
      </c>
      <c r="K113" s="56">
        <v>181.29499999999999</v>
      </c>
      <c r="L113" s="56">
        <v>211.24199999999999</v>
      </c>
      <c r="M113" s="56">
        <v>111.69</v>
      </c>
      <c r="N113" s="56">
        <v>0</v>
      </c>
      <c r="O113" s="56">
        <v>0</v>
      </c>
      <c r="P113" s="56">
        <v>0</v>
      </c>
      <c r="Q113" s="56">
        <v>0</v>
      </c>
      <c r="R113" s="56">
        <v>505.55700000000002</v>
      </c>
      <c r="S113" s="56">
        <v>943.8</v>
      </c>
      <c r="T113" s="56">
        <v>2025.88</v>
      </c>
      <c r="U113" s="56">
        <v>119.621</v>
      </c>
      <c r="V113" s="56">
        <v>4099.09</v>
      </c>
      <c r="W113" s="56">
        <v>205.833</v>
      </c>
      <c r="X113" s="56">
        <v>0</v>
      </c>
      <c r="Y113" s="56">
        <v>0</v>
      </c>
      <c r="Z113" s="56">
        <v>0</v>
      </c>
      <c r="AA113" s="56">
        <v>115.477</v>
      </c>
      <c r="AB113" s="56">
        <v>0</v>
      </c>
      <c r="AC113" s="56">
        <v>43.669699999999999</v>
      </c>
      <c r="AD113" s="56">
        <v>0</v>
      </c>
      <c r="AE113" s="56">
        <v>0</v>
      </c>
      <c r="AF113" s="56">
        <v>364.98</v>
      </c>
      <c r="AG113" s="56">
        <v>0</v>
      </c>
      <c r="AH113" s="56">
        <v>0</v>
      </c>
      <c r="AI113" s="56">
        <v>0</v>
      </c>
      <c r="AJ113" s="56">
        <v>0</v>
      </c>
      <c r="AK113" s="56">
        <v>0</v>
      </c>
      <c r="AL113" s="56">
        <v>0</v>
      </c>
      <c r="AM113" s="56">
        <v>0</v>
      </c>
      <c r="AN113" s="56">
        <v>0</v>
      </c>
      <c r="AO113" s="56">
        <v>0</v>
      </c>
      <c r="AP113" s="56">
        <v>0</v>
      </c>
      <c r="AQ113" s="56">
        <v>19.93</v>
      </c>
      <c r="AR113" s="56">
        <v>7.3</v>
      </c>
      <c r="AS113" s="56">
        <v>1.17</v>
      </c>
      <c r="AT113" s="56">
        <v>0</v>
      </c>
      <c r="AU113" s="56">
        <v>9.24</v>
      </c>
      <c r="AV113" s="56">
        <v>0</v>
      </c>
      <c r="AW113" s="56">
        <v>0</v>
      </c>
      <c r="AX113" s="56">
        <v>5.55</v>
      </c>
      <c r="AY113" s="56">
        <v>13.96</v>
      </c>
      <c r="AZ113" s="56">
        <v>21.58</v>
      </c>
      <c r="BA113" s="56">
        <v>1.22</v>
      </c>
      <c r="BB113" s="56">
        <v>79.95</v>
      </c>
      <c r="BC113" s="56">
        <v>37.64</v>
      </c>
      <c r="BD113" s="56">
        <v>0</v>
      </c>
      <c r="BE113" s="56">
        <v>0.394986</v>
      </c>
      <c r="BF113" s="56">
        <v>1.2753799999999999E-2</v>
      </c>
      <c r="BG113" s="56">
        <v>0</v>
      </c>
      <c r="BH113" s="56">
        <v>0</v>
      </c>
      <c r="BI113" s="56">
        <v>0</v>
      </c>
      <c r="BJ113" s="56">
        <v>0</v>
      </c>
      <c r="BK113" s="56">
        <v>7.4915999999999996E-2</v>
      </c>
      <c r="BL113" s="56">
        <v>0.14866399999999999</v>
      </c>
      <c r="BM113" s="56">
        <v>0.25846799999999998</v>
      </c>
      <c r="BN113" s="56">
        <v>1.0530599999999999E-2</v>
      </c>
      <c r="BO113" s="56">
        <v>0.90031799999999995</v>
      </c>
      <c r="BP113" s="56">
        <v>0.40773999999999999</v>
      </c>
      <c r="BQ113" s="56">
        <v>190.25</v>
      </c>
      <c r="BR113" s="56">
        <v>277.30900000000003</v>
      </c>
      <c r="BS113" s="56">
        <v>111.69</v>
      </c>
      <c r="BT113" s="56">
        <v>0</v>
      </c>
      <c r="BU113" s="56">
        <v>0</v>
      </c>
      <c r="BV113" s="56">
        <v>505.55700000000002</v>
      </c>
      <c r="BW113" s="56">
        <v>948.80600000000004</v>
      </c>
      <c r="BX113" s="56">
        <v>2025.88</v>
      </c>
      <c r="BY113" s="56">
        <v>119.621</v>
      </c>
      <c r="BZ113" s="56">
        <v>4179.1099999999997</v>
      </c>
      <c r="CA113" s="56">
        <v>216</v>
      </c>
      <c r="CB113" s="56">
        <v>0</v>
      </c>
      <c r="CC113" s="56">
        <v>0</v>
      </c>
      <c r="CD113" s="56">
        <v>0</v>
      </c>
      <c r="CE113" s="56">
        <v>107.027</v>
      </c>
      <c r="CF113" s="56">
        <v>0</v>
      </c>
      <c r="CG113" s="56">
        <v>43.669699999999999</v>
      </c>
      <c r="CH113" s="56">
        <v>0</v>
      </c>
      <c r="CI113" s="56">
        <v>0</v>
      </c>
      <c r="CJ113" s="56">
        <v>366.69600000000003</v>
      </c>
      <c r="CK113" s="56">
        <v>0</v>
      </c>
      <c r="CL113" s="56">
        <v>0</v>
      </c>
      <c r="CM113" s="56">
        <v>0</v>
      </c>
      <c r="CN113" s="56">
        <v>0</v>
      </c>
      <c r="CO113" s="56">
        <v>0</v>
      </c>
      <c r="CP113" s="56">
        <v>0</v>
      </c>
      <c r="CQ113" s="56">
        <v>0</v>
      </c>
      <c r="CR113" s="56">
        <v>0</v>
      </c>
      <c r="CS113" s="56">
        <v>0</v>
      </c>
      <c r="CT113" s="56">
        <v>0</v>
      </c>
      <c r="CU113" s="56">
        <v>20.99</v>
      </c>
      <c r="CV113" s="56">
        <v>10.29</v>
      </c>
      <c r="CW113" s="56">
        <v>1.17</v>
      </c>
      <c r="CX113" s="56">
        <v>0</v>
      </c>
      <c r="CY113" s="56">
        <v>8.56</v>
      </c>
      <c r="CZ113" s="56">
        <v>5.55</v>
      </c>
      <c r="DA113" s="56">
        <v>14.02</v>
      </c>
      <c r="DB113" s="56">
        <v>21.58</v>
      </c>
      <c r="DC113" s="56">
        <v>1.22</v>
      </c>
      <c r="DD113" s="56">
        <v>83.38</v>
      </c>
      <c r="DE113" s="56">
        <v>41.01</v>
      </c>
      <c r="DF113" s="56">
        <v>0</v>
      </c>
      <c r="DG113" s="56">
        <v>0.53687600000000002</v>
      </c>
      <c r="DH113" s="56">
        <v>1.2753799999999999E-2</v>
      </c>
      <c r="DI113" s="56">
        <v>0</v>
      </c>
      <c r="DJ113" s="56">
        <v>0</v>
      </c>
      <c r="DK113" s="56">
        <v>7.4915999999999996E-2</v>
      </c>
      <c r="DL113" s="56">
        <v>0.149842</v>
      </c>
      <c r="DM113" s="56">
        <v>0.25846799999999998</v>
      </c>
      <c r="DN113" s="56">
        <v>1.0530599999999999E-2</v>
      </c>
      <c r="DO113" s="56">
        <v>1.04339</v>
      </c>
      <c r="DP113" s="56">
        <v>0.54962900000000003</v>
      </c>
      <c r="DQ113" s="56" t="s">
        <v>925</v>
      </c>
      <c r="DR113" s="56" t="s">
        <v>875</v>
      </c>
      <c r="DS113" s="56" t="s">
        <v>22</v>
      </c>
      <c r="DT113" s="56">
        <v>0.143068</v>
      </c>
      <c r="DU113" s="56">
        <v>0.14188899999999999</v>
      </c>
      <c r="DV113" s="56">
        <v>4.1136999999999997</v>
      </c>
      <c r="DW113" s="56">
        <v>8.2175100000000008</v>
      </c>
      <c r="DX113" s="56"/>
      <c r="DY113" s="56"/>
      <c r="DZ113" s="56"/>
      <c r="EA113" s="56"/>
      <c r="EB113" s="56"/>
      <c r="EC113" s="56"/>
      <c r="ED113" s="56"/>
      <c r="EE113" s="56"/>
      <c r="EF113" s="56"/>
      <c r="EG113" s="56"/>
      <c r="EH113" s="56"/>
      <c r="EI113" s="56"/>
      <c r="EJ113" s="56"/>
      <c r="EK113" s="56"/>
      <c r="EL113" s="56"/>
      <c r="EM113" s="56"/>
      <c r="EN113" s="56">
        <v>181.29499999999999</v>
      </c>
      <c r="EO113" s="56">
        <v>211.24199999999999</v>
      </c>
      <c r="EP113" s="56">
        <v>111.69</v>
      </c>
      <c r="EQ113" s="56">
        <v>0</v>
      </c>
      <c r="ER113" s="56">
        <v>0</v>
      </c>
      <c r="ES113" s="56">
        <v>0</v>
      </c>
      <c r="ET113" s="56">
        <v>0</v>
      </c>
      <c r="EU113" s="56">
        <v>505.55700000000002</v>
      </c>
      <c r="EV113" s="56">
        <v>943.8</v>
      </c>
      <c r="EW113" s="56">
        <v>2025.88</v>
      </c>
      <c r="EX113" s="56">
        <v>119.621</v>
      </c>
      <c r="EY113" s="56">
        <v>4099.09</v>
      </c>
      <c r="EZ113" s="56">
        <v>205.833</v>
      </c>
      <c r="FA113" s="56">
        <v>0</v>
      </c>
      <c r="FB113" s="56">
        <v>0</v>
      </c>
      <c r="FC113" s="56">
        <v>0</v>
      </c>
      <c r="FD113" s="56">
        <v>115.477</v>
      </c>
      <c r="FE113" s="56">
        <v>0</v>
      </c>
      <c r="FF113" s="56">
        <v>43.669699999999999</v>
      </c>
      <c r="FG113" s="56">
        <v>0</v>
      </c>
      <c r="FH113" s="56">
        <v>0</v>
      </c>
      <c r="FI113" s="56">
        <v>364.98</v>
      </c>
      <c r="FJ113" s="56">
        <v>0</v>
      </c>
      <c r="FK113" s="56">
        <v>0</v>
      </c>
      <c r="FL113" s="56">
        <v>0</v>
      </c>
      <c r="FM113" s="56">
        <v>0</v>
      </c>
      <c r="FN113" s="56">
        <v>0</v>
      </c>
      <c r="FO113" s="56">
        <v>0</v>
      </c>
      <c r="FP113" s="56">
        <v>0</v>
      </c>
      <c r="FQ113" s="56">
        <v>0</v>
      </c>
      <c r="FR113" s="56">
        <v>0</v>
      </c>
      <c r="FS113" s="56">
        <v>0</v>
      </c>
      <c r="FT113" s="56">
        <v>19.93</v>
      </c>
      <c r="FU113" s="56">
        <v>7.3</v>
      </c>
      <c r="FV113" s="56">
        <v>1.17</v>
      </c>
      <c r="FW113" s="56">
        <v>0</v>
      </c>
      <c r="FX113" s="56">
        <v>9.24</v>
      </c>
      <c r="FY113" s="56">
        <v>0</v>
      </c>
      <c r="FZ113" s="56">
        <v>0</v>
      </c>
      <c r="GA113" s="56">
        <v>5.55</v>
      </c>
      <c r="GB113" s="56">
        <v>13.96</v>
      </c>
      <c r="GC113" s="56">
        <v>21.58</v>
      </c>
      <c r="GD113" s="56">
        <v>1.22</v>
      </c>
      <c r="GE113" s="56">
        <v>79.95</v>
      </c>
      <c r="GF113" s="56">
        <v>0</v>
      </c>
      <c r="GG113" s="56">
        <v>0.394986</v>
      </c>
      <c r="GH113" s="56">
        <v>1.2753799999999999E-2</v>
      </c>
      <c r="GI113" s="56">
        <v>0</v>
      </c>
      <c r="GJ113" s="56">
        <v>0</v>
      </c>
      <c r="GK113" s="56">
        <v>0</v>
      </c>
      <c r="GL113" s="56">
        <v>0</v>
      </c>
      <c r="GM113" s="56">
        <v>7.4915999999999996E-2</v>
      </c>
      <c r="GN113" s="56">
        <v>0.14866399999999999</v>
      </c>
      <c r="GO113" s="56">
        <v>0.25846799999999998</v>
      </c>
      <c r="GP113" s="56">
        <v>1.0530599999999999E-2</v>
      </c>
      <c r="GQ113" s="56">
        <v>0.90031799999999995</v>
      </c>
      <c r="GR113" s="56">
        <v>420.762</v>
      </c>
      <c r="GS113" s="56">
        <v>1095.07</v>
      </c>
      <c r="GT113" s="56">
        <v>111.69</v>
      </c>
      <c r="GU113" s="56">
        <v>0</v>
      </c>
      <c r="GV113" s="56">
        <v>0</v>
      </c>
      <c r="GW113" s="56">
        <v>2135</v>
      </c>
      <c r="GX113" s="56">
        <v>930.00099999999998</v>
      </c>
      <c r="GY113" s="56">
        <v>2637.81</v>
      </c>
      <c r="GZ113" s="56">
        <v>297.5</v>
      </c>
      <c r="HA113" s="56">
        <v>7627.83</v>
      </c>
      <c r="HB113" s="56">
        <v>350.15800000000002</v>
      </c>
      <c r="HC113" s="56">
        <v>0</v>
      </c>
      <c r="HD113" s="56">
        <v>0</v>
      </c>
      <c r="HE113" s="56">
        <v>0</v>
      </c>
      <c r="HF113" s="56">
        <v>161.63900000000001</v>
      </c>
      <c r="HG113" s="56">
        <v>0</v>
      </c>
      <c r="HH113" s="56">
        <v>65.400000000000006</v>
      </c>
      <c r="HI113" s="56">
        <v>0</v>
      </c>
      <c r="HJ113" s="56">
        <v>0</v>
      </c>
      <c r="HK113" s="56">
        <v>577.19600000000003</v>
      </c>
      <c r="HL113" s="56">
        <v>0</v>
      </c>
      <c r="HM113" s="56">
        <v>0</v>
      </c>
      <c r="HN113" s="56">
        <v>0</v>
      </c>
      <c r="HO113" s="56">
        <v>0</v>
      </c>
      <c r="HP113" s="56">
        <v>0</v>
      </c>
      <c r="HQ113" s="56">
        <v>0</v>
      </c>
      <c r="HR113" s="56">
        <v>0</v>
      </c>
      <c r="HS113" s="56">
        <v>0</v>
      </c>
      <c r="HT113" s="56">
        <v>0</v>
      </c>
      <c r="HU113" s="56">
        <v>0</v>
      </c>
      <c r="HV113" s="56">
        <v>34.94</v>
      </c>
      <c r="HW113" s="56">
        <v>41.16</v>
      </c>
      <c r="HX113" s="56">
        <v>1.17</v>
      </c>
      <c r="HY113" s="56">
        <v>0</v>
      </c>
      <c r="HZ113" s="56">
        <v>12.93</v>
      </c>
      <c r="IA113" s="56">
        <v>23.83</v>
      </c>
      <c r="IB113" s="56">
        <v>14.92</v>
      </c>
      <c r="IC113" s="56">
        <v>28.35</v>
      </c>
      <c r="ID113" s="56">
        <v>2.86</v>
      </c>
      <c r="IE113" s="56">
        <v>160.16</v>
      </c>
      <c r="IF113" s="56">
        <v>0</v>
      </c>
      <c r="IG113" s="56">
        <v>2.2516400000000001</v>
      </c>
      <c r="IH113" s="56">
        <v>1.2753799999999999E-2</v>
      </c>
      <c r="II113" s="56">
        <v>0</v>
      </c>
      <c r="IJ113" s="56">
        <v>0</v>
      </c>
      <c r="IK113" s="56">
        <v>0.33579999999999999</v>
      </c>
      <c r="IL113" s="56">
        <v>0.11074100000000001</v>
      </c>
      <c r="IM113" s="56">
        <v>0.35138000000000003</v>
      </c>
      <c r="IN113" s="56">
        <v>4.1461199999999997E-3</v>
      </c>
      <c r="IO113" s="56">
        <v>3.0664600000000002</v>
      </c>
      <c r="IP113" s="56">
        <v>45.2</v>
      </c>
      <c r="IQ113" s="56">
        <v>0</v>
      </c>
      <c r="IR113" s="56">
        <v>47.2</v>
      </c>
      <c r="IS113" s="56">
        <v>0</v>
      </c>
      <c r="IT113" s="56">
        <v>0</v>
      </c>
      <c r="IU113" s="56">
        <v>10.119999999999999</v>
      </c>
      <c r="IV113" s="56">
        <v>27.52</v>
      </c>
      <c r="IW113" s="56">
        <v>13.2</v>
      </c>
      <c r="IX113" s="56">
        <v>27.81</v>
      </c>
      <c r="IY113" s="56">
        <v>10.119999999999999</v>
      </c>
      <c r="IZ113" s="56">
        <v>27.52</v>
      </c>
      <c r="JA113" s="56">
        <v>46.09</v>
      </c>
      <c r="JB113" s="56">
        <v>44.11</v>
      </c>
      <c r="JC113" s="56">
        <v>1</v>
      </c>
      <c r="JD113" s="56"/>
      <c r="JE113" s="56"/>
      <c r="JF113" s="56"/>
      <c r="JG113" s="56"/>
      <c r="JH113" s="56"/>
      <c r="JI113" s="56"/>
      <c r="JJ113" s="56"/>
      <c r="JK113" s="56"/>
      <c r="JL113" s="56"/>
      <c r="JM113" s="56"/>
      <c r="JN113" s="56"/>
      <c r="JO113" s="56"/>
    </row>
    <row r="114" spans="1:275" x14ac:dyDescent="0.25">
      <c r="A114" s="58">
        <v>43069.35255787037</v>
      </c>
      <c r="B114" s="56" t="s">
        <v>480</v>
      </c>
      <c r="C114" s="56" t="s">
        <v>673</v>
      </c>
      <c r="D114" s="56">
        <v>12</v>
      </c>
      <c r="E114" s="56">
        <v>1</v>
      </c>
      <c r="F114" s="56">
        <v>2100</v>
      </c>
      <c r="G114" s="56" t="s">
        <v>104</v>
      </c>
      <c r="H114" s="56" t="s">
        <v>105</v>
      </c>
      <c r="I114" s="56">
        <v>1.24</v>
      </c>
      <c r="J114" s="56">
        <v>46.4</v>
      </c>
      <c r="K114" s="56">
        <v>181.29499999999999</v>
      </c>
      <c r="L114" s="56">
        <v>211.24199999999999</v>
      </c>
      <c r="M114" s="56">
        <v>111.69</v>
      </c>
      <c r="N114" s="56">
        <v>0</v>
      </c>
      <c r="O114" s="56">
        <v>0</v>
      </c>
      <c r="P114" s="56">
        <v>0</v>
      </c>
      <c r="Q114" s="56">
        <v>0</v>
      </c>
      <c r="R114" s="56">
        <v>505.55700000000002</v>
      </c>
      <c r="S114" s="56">
        <v>943.8</v>
      </c>
      <c r="T114" s="56">
        <v>2025.88</v>
      </c>
      <c r="U114" s="56">
        <v>119.621</v>
      </c>
      <c r="V114" s="56">
        <v>4099.09</v>
      </c>
      <c r="W114" s="56">
        <v>205.833</v>
      </c>
      <c r="X114" s="56">
        <v>0</v>
      </c>
      <c r="Y114" s="56">
        <v>0</v>
      </c>
      <c r="Z114" s="56">
        <v>0</v>
      </c>
      <c r="AA114" s="56">
        <v>142.80000000000001</v>
      </c>
      <c r="AB114" s="56">
        <v>0</v>
      </c>
      <c r="AC114" s="56">
        <v>43.669699999999999</v>
      </c>
      <c r="AD114" s="56">
        <v>0</v>
      </c>
      <c r="AE114" s="56">
        <v>0</v>
      </c>
      <c r="AF114" s="56">
        <v>392.303</v>
      </c>
      <c r="AG114" s="56">
        <v>0</v>
      </c>
      <c r="AH114" s="56">
        <v>0</v>
      </c>
      <c r="AI114" s="56">
        <v>0</v>
      </c>
      <c r="AJ114" s="56">
        <v>0</v>
      </c>
      <c r="AK114" s="56">
        <v>0</v>
      </c>
      <c r="AL114" s="56">
        <v>0</v>
      </c>
      <c r="AM114" s="56">
        <v>0</v>
      </c>
      <c r="AN114" s="56">
        <v>0</v>
      </c>
      <c r="AO114" s="56">
        <v>0</v>
      </c>
      <c r="AP114" s="56">
        <v>0</v>
      </c>
      <c r="AQ114" s="56">
        <v>19.93</v>
      </c>
      <c r="AR114" s="56">
        <v>7.3</v>
      </c>
      <c r="AS114" s="56">
        <v>1.17</v>
      </c>
      <c r="AT114" s="56">
        <v>0</v>
      </c>
      <c r="AU114" s="56">
        <v>11.37</v>
      </c>
      <c r="AV114" s="56">
        <v>0</v>
      </c>
      <c r="AW114" s="56">
        <v>0</v>
      </c>
      <c r="AX114" s="56">
        <v>5.55</v>
      </c>
      <c r="AY114" s="56">
        <v>13.96</v>
      </c>
      <c r="AZ114" s="56">
        <v>21.58</v>
      </c>
      <c r="BA114" s="56">
        <v>1.22</v>
      </c>
      <c r="BB114" s="56">
        <v>82.08</v>
      </c>
      <c r="BC114" s="56">
        <v>39.770000000000003</v>
      </c>
      <c r="BD114" s="56">
        <v>0</v>
      </c>
      <c r="BE114" s="56">
        <v>0.394986</v>
      </c>
      <c r="BF114" s="56">
        <v>1.2753799999999999E-2</v>
      </c>
      <c r="BG114" s="56">
        <v>0</v>
      </c>
      <c r="BH114" s="56">
        <v>0</v>
      </c>
      <c r="BI114" s="56">
        <v>0</v>
      </c>
      <c r="BJ114" s="56">
        <v>0</v>
      </c>
      <c r="BK114" s="56">
        <v>7.4915999999999996E-2</v>
      </c>
      <c r="BL114" s="56">
        <v>0.14866399999999999</v>
      </c>
      <c r="BM114" s="56">
        <v>0.25846799999999998</v>
      </c>
      <c r="BN114" s="56">
        <v>1.0530599999999999E-2</v>
      </c>
      <c r="BO114" s="56">
        <v>0.90031799999999995</v>
      </c>
      <c r="BP114" s="56">
        <v>0.40773999999999999</v>
      </c>
      <c r="BQ114" s="56">
        <v>190.25</v>
      </c>
      <c r="BR114" s="56">
        <v>277.30900000000003</v>
      </c>
      <c r="BS114" s="56">
        <v>111.69</v>
      </c>
      <c r="BT114" s="56">
        <v>0</v>
      </c>
      <c r="BU114" s="56">
        <v>0</v>
      </c>
      <c r="BV114" s="56">
        <v>505.55700000000002</v>
      </c>
      <c r="BW114" s="56">
        <v>948.80600000000004</v>
      </c>
      <c r="BX114" s="56">
        <v>2025.88</v>
      </c>
      <c r="BY114" s="56">
        <v>119.621</v>
      </c>
      <c r="BZ114" s="56">
        <v>4179.1099999999997</v>
      </c>
      <c r="CA114" s="56">
        <v>216</v>
      </c>
      <c r="CB114" s="56">
        <v>0</v>
      </c>
      <c r="CC114" s="56">
        <v>0</v>
      </c>
      <c r="CD114" s="56">
        <v>0</v>
      </c>
      <c r="CE114" s="56">
        <v>107.027</v>
      </c>
      <c r="CF114" s="56">
        <v>0</v>
      </c>
      <c r="CG114" s="56">
        <v>43.669699999999999</v>
      </c>
      <c r="CH114" s="56">
        <v>0</v>
      </c>
      <c r="CI114" s="56">
        <v>0</v>
      </c>
      <c r="CJ114" s="56">
        <v>366.69600000000003</v>
      </c>
      <c r="CK114" s="56">
        <v>0</v>
      </c>
      <c r="CL114" s="56">
        <v>0</v>
      </c>
      <c r="CM114" s="56">
        <v>0</v>
      </c>
      <c r="CN114" s="56">
        <v>0</v>
      </c>
      <c r="CO114" s="56">
        <v>0</v>
      </c>
      <c r="CP114" s="56">
        <v>0</v>
      </c>
      <c r="CQ114" s="56">
        <v>0</v>
      </c>
      <c r="CR114" s="56">
        <v>0</v>
      </c>
      <c r="CS114" s="56">
        <v>0</v>
      </c>
      <c r="CT114" s="56">
        <v>0</v>
      </c>
      <c r="CU114" s="56">
        <v>20.99</v>
      </c>
      <c r="CV114" s="56">
        <v>10.29</v>
      </c>
      <c r="CW114" s="56">
        <v>1.17</v>
      </c>
      <c r="CX114" s="56">
        <v>0</v>
      </c>
      <c r="CY114" s="56">
        <v>8.56</v>
      </c>
      <c r="CZ114" s="56">
        <v>5.55</v>
      </c>
      <c r="DA114" s="56">
        <v>14.02</v>
      </c>
      <c r="DB114" s="56">
        <v>21.58</v>
      </c>
      <c r="DC114" s="56">
        <v>1.22</v>
      </c>
      <c r="DD114" s="56">
        <v>83.38</v>
      </c>
      <c r="DE114" s="56">
        <v>41.01</v>
      </c>
      <c r="DF114" s="56">
        <v>0</v>
      </c>
      <c r="DG114" s="56">
        <v>0.53687600000000002</v>
      </c>
      <c r="DH114" s="56">
        <v>1.2753799999999999E-2</v>
      </c>
      <c r="DI114" s="56">
        <v>0</v>
      </c>
      <c r="DJ114" s="56">
        <v>0</v>
      </c>
      <c r="DK114" s="56">
        <v>7.4915999999999996E-2</v>
      </c>
      <c r="DL114" s="56">
        <v>0.149842</v>
      </c>
      <c r="DM114" s="56">
        <v>0.25846799999999998</v>
      </c>
      <c r="DN114" s="56">
        <v>1.0530599999999999E-2</v>
      </c>
      <c r="DO114" s="56">
        <v>1.04339</v>
      </c>
      <c r="DP114" s="56">
        <v>0.54962900000000003</v>
      </c>
      <c r="DQ114" s="56" t="s">
        <v>925</v>
      </c>
      <c r="DR114" s="56" t="s">
        <v>875</v>
      </c>
      <c r="DS114" s="56" t="s">
        <v>22</v>
      </c>
      <c r="DT114" s="56">
        <v>0.143068</v>
      </c>
      <c r="DU114" s="56">
        <v>0.14188899999999999</v>
      </c>
      <c r="DV114" s="56">
        <v>1.5591299999999999</v>
      </c>
      <c r="DW114" s="56">
        <v>3.0236499999999999</v>
      </c>
      <c r="DX114" s="56"/>
      <c r="DY114" s="56"/>
      <c r="DZ114" s="56"/>
      <c r="EA114" s="56"/>
      <c r="EB114" s="56"/>
      <c r="EC114" s="56"/>
      <c r="ED114" s="56"/>
      <c r="EE114" s="56"/>
      <c r="EF114" s="56"/>
      <c r="EG114" s="56"/>
      <c r="EH114" s="56"/>
      <c r="EI114" s="56"/>
      <c r="EJ114" s="56"/>
      <c r="EK114" s="56"/>
      <c r="EL114" s="56"/>
      <c r="EM114" s="56"/>
      <c r="EN114" s="56">
        <v>181.29499999999999</v>
      </c>
      <c r="EO114" s="56">
        <v>211.24199999999999</v>
      </c>
      <c r="EP114" s="56">
        <v>111.69</v>
      </c>
      <c r="EQ114" s="56">
        <v>0</v>
      </c>
      <c r="ER114" s="56">
        <v>0</v>
      </c>
      <c r="ES114" s="56">
        <v>0</v>
      </c>
      <c r="ET114" s="56">
        <v>0</v>
      </c>
      <c r="EU114" s="56">
        <v>505.55700000000002</v>
      </c>
      <c r="EV114" s="56">
        <v>943.8</v>
      </c>
      <c r="EW114" s="56">
        <v>2025.88</v>
      </c>
      <c r="EX114" s="56">
        <v>119.621</v>
      </c>
      <c r="EY114" s="56">
        <v>4099.09</v>
      </c>
      <c r="EZ114" s="56">
        <v>205.833</v>
      </c>
      <c r="FA114" s="56">
        <v>0</v>
      </c>
      <c r="FB114" s="56">
        <v>0</v>
      </c>
      <c r="FC114" s="56">
        <v>0</v>
      </c>
      <c r="FD114" s="56">
        <v>142.80000000000001</v>
      </c>
      <c r="FE114" s="56">
        <v>0</v>
      </c>
      <c r="FF114" s="56">
        <v>43.669699999999999</v>
      </c>
      <c r="FG114" s="56">
        <v>0</v>
      </c>
      <c r="FH114" s="56">
        <v>0</v>
      </c>
      <c r="FI114" s="56">
        <v>392.303</v>
      </c>
      <c r="FJ114" s="56">
        <v>0</v>
      </c>
      <c r="FK114" s="56">
        <v>0</v>
      </c>
      <c r="FL114" s="56">
        <v>0</v>
      </c>
      <c r="FM114" s="56">
        <v>0</v>
      </c>
      <c r="FN114" s="56">
        <v>0</v>
      </c>
      <c r="FO114" s="56">
        <v>0</v>
      </c>
      <c r="FP114" s="56">
        <v>0</v>
      </c>
      <c r="FQ114" s="56">
        <v>0</v>
      </c>
      <c r="FR114" s="56">
        <v>0</v>
      </c>
      <c r="FS114" s="56">
        <v>0</v>
      </c>
      <c r="FT114" s="56">
        <v>19.93</v>
      </c>
      <c r="FU114" s="56">
        <v>7.3</v>
      </c>
      <c r="FV114" s="56">
        <v>1.17</v>
      </c>
      <c r="FW114" s="56">
        <v>0</v>
      </c>
      <c r="FX114" s="56">
        <v>11.37</v>
      </c>
      <c r="FY114" s="56">
        <v>0</v>
      </c>
      <c r="FZ114" s="56">
        <v>0</v>
      </c>
      <c r="GA114" s="56">
        <v>5.55</v>
      </c>
      <c r="GB114" s="56">
        <v>13.96</v>
      </c>
      <c r="GC114" s="56">
        <v>21.58</v>
      </c>
      <c r="GD114" s="56">
        <v>1.22</v>
      </c>
      <c r="GE114" s="56">
        <v>82.08</v>
      </c>
      <c r="GF114" s="56">
        <v>0</v>
      </c>
      <c r="GG114" s="56">
        <v>0.394986</v>
      </c>
      <c r="GH114" s="56">
        <v>1.2753799999999999E-2</v>
      </c>
      <c r="GI114" s="56">
        <v>0</v>
      </c>
      <c r="GJ114" s="56">
        <v>0</v>
      </c>
      <c r="GK114" s="56">
        <v>0</v>
      </c>
      <c r="GL114" s="56">
        <v>0</v>
      </c>
      <c r="GM114" s="56">
        <v>7.4915999999999996E-2</v>
      </c>
      <c r="GN114" s="56">
        <v>0.14866399999999999</v>
      </c>
      <c r="GO114" s="56">
        <v>0.25846799999999998</v>
      </c>
      <c r="GP114" s="56">
        <v>1.0530599999999999E-2</v>
      </c>
      <c r="GQ114" s="56">
        <v>0.90031799999999995</v>
      </c>
      <c r="GR114" s="56">
        <v>420.762</v>
      </c>
      <c r="GS114" s="56">
        <v>1095.07</v>
      </c>
      <c r="GT114" s="56">
        <v>111.69</v>
      </c>
      <c r="GU114" s="56">
        <v>0</v>
      </c>
      <c r="GV114" s="56">
        <v>0</v>
      </c>
      <c r="GW114" s="56">
        <v>2135</v>
      </c>
      <c r="GX114" s="56">
        <v>930.00099999999998</v>
      </c>
      <c r="GY114" s="56">
        <v>2637.81</v>
      </c>
      <c r="GZ114" s="56">
        <v>297.5</v>
      </c>
      <c r="HA114" s="56">
        <v>7627.83</v>
      </c>
      <c r="HB114" s="56">
        <v>350.15800000000002</v>
      </c>
      <c r="HC114" s="56">
        <v>0</v>
      </c>
      <c r="HD114" s="56">
        <v>0</v>
      </c>
      <c r="HE114" s="56">
        <v>0</v>
      </c>
      <c r="HF114" s="56">
        <v>161.63900000000001</v>
      </c>
      <c r="HG114" s="56">
        <v>0</v>
      </c>
      <c r="HH114" s="56">
        <v>65.400000000000006</v>
      </c>
      <c r="HI114" s="56">
        <v>0</v>
      </c>
      <c r="HJ114" s="56">
        <v>0</v>
      </c>
      <c r="HK114" s="56">
        <v>577.19600000000003</v>
      </c>
      <c r="HL114" s="56">
        <v>0</v>
      </c>
      <c r="HM114" s="56">
        <v>0</v>
      </c>
      <c r="HN114" s="56">
        <v>0</v>
      </c>
      <c r="HO114" s="56">
        <v>0</v>
      </c>
      <c r="HP114" s="56">
        <v>0</v>
      </c>
      <c r="HQ114" s="56">
        <v>0</v>
      </c>
      <c r="HR114" s="56">
        <v>0</v>
      </c>
      <c r="HS114" s="56">
        <v>0</v>
      </c>
      <c r="HT114" s="56">
        <v>0</v>
      </c>
      <c r="HU114" s="56">
        <v>0</v>
      </c>
      <c r="HV114" s="56">
        <v>34.94</v>
      </c>
      <c r="HW114" s="56">
        <v>41.16</v>
      </c>
      <c r="HX114" s="56">
        <v>1.17</v>
      </c>
      <c r="HY114" s="56">
        <v>0</v>
      </c>
      <c r="HZ114" s="56">
        <v>12.93</v>
      </c>
      <c r="IA114" s="56">
        <v>23.83</v>
      </c>
      <c r="IB114" s="56">
        <v>14.92</v>
      </c>
      <c r="IC114" s="56">
        <v>28.35</v>
      </c>
      <c r="ID114" s="56">
        <v>2.86</v>
      </c>
      <c r="IE114" s="56">
        <v>160.16</v>
      </c>
      <c r="IF114" s="56">
        <v>0</v>
      </c>
      <c r="IG114" s="56">
        <v>2.2516400000000001</v>
      </c>
      <c r="IH114" s="56">
        <v>1.2753799999999999E-2</v>
      </c>
      <c r="II114" s="56">
        <v>0</v>
      </c>
      <c r="IJ114" s="56">
        <v>0</v>
      </c>
      <c r="IK114" s="56">
        <v>0.33579999999999999</v>
      </c>
      <c r="IL114" s="56">
        <v>0.11074100000000001</v>
      </c>
      <c r="IM114" s="56">
        <v>0.35138000000000003</v>
      </c>
      <c r="IN114" s="56">
        <v>4.1461199999999997E-3</v>
      </c>
      <c r="IO114" s="56">
        <v>3.0664600000000002</v>
      </c>
      <c r="IP114" s="56">
        <v>46.4</v>
      </c>
      <c r="IQ114" s="56">
        <v>0</v>
      </c>
      <c r="IR114" s="56">
        <v>47.2</v>
      </c>
      <c r="IS114" s="56">
        <v>0</v>
      </c>
      <c r="IT114" s="56">
        <v>0</v>
      </c>
      <c r="IU114" s="56">
        <v>10.119999999999999</v>
      </c>
      <c r="IV114" s="56">
        <v>29.65</v>
      </c>
      <c r="IW114" s="56">
        <v>13.2</v>
      </c>
      <c r="IX114" s="56">
        <v>27.81</v>
      </c>
      <c r="IY114" s="56">
        <v>10.119999999999999</v>
      </c>
      <c r="IZ114" s="56">
        <v>29.65</v>
      </c>
      <c r="JA114" s="56">
        <v>46.09</v>
      </c>
      <c r="JB114" s="56">
        <v>44.11</v>
      </c>
      <c r="JC114" s="56">
        <v>1</v>
      </c>
      <c r="JD114" s="56"/>
      <c r="JE114" s="56"/>
      <c r="JF114" s="56"/>
      <c r="JG114" s="56"/>
      <c r="JH114" s="56"/>
      <c r="JI114" s="56"/>
      <c r="JJ114" s="56"/>
      <c r="JK114" s="56"/>
      <c r="JL114" s="56"/>
      <c r="JM114" s="56"/>
      <c r="JN114" s="56"/>
      <c r="JO114" s="56"/>
    </row>
    <row r="115" spans="1:275" x14ac:dyDescent="0.25">
      <c r="A115" s="58">
        <v>43069.352210648147</v>
      </c>
      <c r="B115" s="56" t="s">
        <v>481</v>
      </c>
      <c r="C115" s="56" t="s">
        <v>674</v>
      </c>
      <c r="D115" s="56">
        <v>12</v>
      </c>
      <c r="E115" s="56">
        <v>1</v>
      </c>
      <c r="F115" s="56">
        <v>2100</v>
      </c>
      <c r="G115" s="56" t="s">
        <v>104</v>
      </c>
      <c r="H115" s="56" t="s">
        <v>134</v>
      </c>
      <c r="I115" s="56">
        <v>-4.72</v>
      </c>
      <c r="J115" s="56">
        <v>49.8</v>
      </c>
      <c r="K115" s="56">
        <v>181.29499999999999</v>
      </c>
      <c r="L115" s="56">
        <v>211.24199999999999</v>
      </c>
      <c r="M115" s="56">
        <v>111.69</v>
      </c>
      <c r="N115" s="56">
        <v>0</v>
      </c>
      <c r="O115" s="56">
        <v>0</v>
      </c>
      <c r="P115" s="56">
        <v>0</v>
      </c>
      <c r="Q115" s="56">
        <v>0</v>
      </c>
      <c r="R115" s="56">
        <v>505.55700000000002</v>
      </c>
      <c r="S115" s="56">
        <v>943.8</v>
      </c>
      <c r="T115" s="56">
        <v>2025.88</v>
      </c>
      <c r="U115" s="56">
        <v>119.621</v>
      </c>
      <c r="V115" s="56">
        <v>4099.09</v>
      </c>
      <c r="W115" s="56">
        <v>205.833</v>
      </c>
      <c r="X115" s="56">
        <v>0</v>
      </c>
      <c r="Y115" s="56">
        <v>0</v>
      </c>
      <c r="Z115" s="56">
        <v>0</v>
      </c>
      <c r="AA115" s="56">
        <v>218.684</v>
      </c>
      <c r="AB115" s="56">
        <v>0</v>
      </c>
      <c r="AC115" s="56">
        <v>43.669699999999999</v>
      </c>
      <c r="AD115" s="56">
        <v>0</v>
      </c>
      <c r="AE115" s="56">
        <v>0</v>
      </c>
      <c r="AF115" s="56">
        <v>468.18700000000001</v>
      </c>
      <c r="AG115" s="56">
        <v>0</v>
      </c>
      <c r="AH115" s="56">
        <v>0</v>
      </c>
      <c r="AI115" s="56">
        <v>0</v>
      </c>
      <c r="AJ115" s="56">
        <v>0</v>
      </c>
      <c r="AK115" s="56">
        <v>0</v>
      </c>
      <c r="AL115" s="56">
        <v>0</v>
      </c>
      <c r="AM115" s="56">
        <v>0</v>
      </c>
      <c r="AN115" s="56">
        <v>0</v>
      </c>
      <c r="AO115" s="56">
        <v>0</v>
      </c>
      <c r="AP115" s="56">
        <v>0</v>
      </c>
      <c r="AQ115" s="56">
        <v>19.93</v>
      </c>
      <c r="AR115" s="56">
        <v>7.3</v>
      </c>
      <c r="AS115" s="56">
        <v>1.17</v>
      </c>
      <c r="AT115" s="56">
        <v>0</v>
      </c>
      <c r="AU115" s="56">
        <v>17.329999999999998</v>
      </c>
      <c r="AV115" s="56">
        <v>0</v>
      </c>
      <c r="AW115" s="56">
        <v>0</v>
      </c>
      <c r="AX115" s="56">
        <v>5.55</v>
      </c>
      <c r="AY115" s="56">
        <v>13.96</v>
      </c>
      <c r="AZ115" s="56">
        <v>21.58</v>
      </c>
      <c r="BA115" s="56">
        <v>1.22</v>
      </c>
      <c r="BB115" s="56">
        <v>88.04</v>
      </c>
      <c r="BC115" s="56">
        <v>45.73</v>
      </c>
      <c r="BD115" s="56">
        <v>0</v>
      </c>
      <c r="BE115" s="56">
        <v>0.394986</v>
      </c>
      <c r="BF115" s="56">
        <v>1.2753799999999999E-2</v>
      </c>
      <c r="BG115" s="56">
        <v>0</v>
      </c>
      <c r="BH115" s="56">
        <v>0</v>
      </c>
      <c r="BI115" s="56">
        <v>0</v>
      </c>
      <c r="BJ115" s="56">
        <v>0</v>
      </c>
      <c r="BK115" s="56">
        <v>7.4915999999999996E-2</v>
      </c>
      <c r="BL115" s="56">
        <v>0.14866399999999999</v>
      </c>
      <c r="BM115" s="56">
        <v>0.25846799999999998</v>
      </c>
      <c r="BN115" s="56">
        <v>1.0530599999999999E-2</v>
      </c>
      <c r="BO115" s="56">
        <v>0.90031799999999995</v>
      </c>
      <c r="BP115" s="56">
        <v>0.40773999999999999</v>
      </c>
      <c r="BQ115" s="56">
        <v>190.25</v>
      </c>
      <c r="BR115" s="56">
        <v>277.30900000000003</v>
      </c>
      <c r="BS115" s="56">
        <v>111.69</v>
      </c>
      <c r="BT115" s="56">
        <v>0</v>
      </c>
      <c r="BU115" s="56">
        <v>0</v>
      </c>
      <c r="BV115" s="56">
        <v>505.55700000000002</v>
      </c>
      <c r="BW115" s="56">
        <v>948.80600000000004</v>
      </c>
      <c r="BX115" s="56">
        <v>2025.88</v>
      </c>
      <c r="BY115" s="56">
        <v>119.621</v>
      </c>
      <c r="BZ115" s="56">
        <v>4179.1099999999997</v>
      </c>
      <c r="CA115" s="56">
        <v>216</v>
      </c>
      <c r="CB115" s="56">
        <v>0</v>
      </c>
      <c r="CC115" s="56">
        <v>0</v>
      </c>
      <c r="CD115" s="56">
        <v>0</v>
      </c>
      <c r="CE115" s="56">
        <v>107.027</v>
      </c>
      <c r="CF115" s="56">
        <v>0</v>
      </c>
      <c r="CG115" s="56">
        <v>43.669699999999999</v>
      </c>
      <c r="CH115" s="56">
        <v>0</v>
      </c>
      <c r="CI115" s="56">
        <v>0</v>
      </c>
      <c r="CJ115" s="56">
        <v>366.69600000000003</v>
      </c>
      <c r="CK115" s="56">
        <v>0</v>
      </c>
      <c r="CL115" s="56">
        <v>0</v>
      </c>
      <c r="CM115" s="56">
        <v>0</v>
      </c>
      <c r="CN115" s="56">
        <v>0</v>
      </c>
      <c r="CO115" s="56">
        <v>0</v>
      </c>
      <c r="CP115" s="56">
        <v>0</v>
      </c>
      <c r="CQ115" s="56">
        <v>0</v>
      </c>
      <c r="CR115" s="56">
        <v>0</v>
      </c>
      <c r="CS115" s="56">
        <v>0</v>
      </c>
      <c r="CT115" s="56">
        <v>0</v>
      </c>
      <c r="CU115" s="56">
        <v>20.99</v>
      </c>
      <c r="CV115" s="56">
        <v>10.29</v>
      </c>
      <c r="CW115" s="56">
        <v>1.17</v>
      </c>
      <c r="CX115" s="56">
        <v>0</v>
      </c>
      <c r="CY115" s="56">
        <v>8.56</v>
      </c>
      <c r="CZ115" s="56">
        <v>5.55</v>
      </c>
      <c r="DA115" s="56">
        <v>14.02</v>
      </c>
      <c r="DB115" s="56">
        <v>21.58</v>
      </c>
      <c r="DC115" s="56">
        <v>1.22</v>
      </c>
      <c r="DD115" s="56">
        <v>83.38</v>
      </c>
      <c r="DE115" s="56">
        <v>41.01</v>
      </c>
      <c r="DF115" s="56">
        <v>0</v>
      </c>
      <c r="DG115" s="56">
        <v>0.53687600000000002</v>
      </c>
      <c r="DH115" s="56">
        <v>1.2753799999999999E-2</v>
      </c>
      <c r="DI115" s="56">
        <v>0</v>
      </c>
      <c r="DJ115" s="56">
        <v>0</v>
      </c>
      <c r="DK115" s="56">
        <v>7.4915999999999996E-2</v>
      </c>
      <c r="DL115" s="56">
        <v>0.149842</v>
      </c>
      <c r="DM115" s="56">
        <v>0.25846799999999998</v>
      </c>
      <c r="DN115" s="56">
        <v>1.0530599999999999E-2</v>
      </c>
      <c r="DO115" s="56">
        <v>1.04339</v>
      </c>
      <c r="DP115" s="56">
        <v>0.54962900000000003</v>
      </c>
      <c r="DQ115" s="56" t="s">
        <v>925</v>
      </c>
      <c r="DR115" s="56" t="s">
        <v>875</v>
      </c>
      <c r="DS115" s="56" t="s">
        <v>22</v>
      </c>
      <c r="DT115" s="56">
        <v>0.143068</v>
      </c>
      <c r="DU115" s="56">
        <v>0.14188899999999999</v>
      </c>
      <c r="DV115" s="56">
        <v>-5.58887</v>
      </c>
      <c r="DW115" s="56">
        <v>-11.509399999999999</v>
      </c>
      <c r="DX115" s="56"/>
      <c r="DY115" s="56"/>
      <c r="DZ115" s="56"/>
      <c r="EA115" s="56"/>
      <c r="EB115" s="56"/>
      <c r="EC115" s="56"/>
      <c r="ED115" s="56"/>
      <c r="EE115" s="56"/>
      <c r="EF115" s="56"/>
      <c r="EG115" s="56"/>
      <c r="EH115" s="56"/>
      <c r="EI115" s="56"/>
      <c r="EJ115" s="56"/>
      <c r="EK115" s="56"/>
      <c r="EL115" s="56"/>
      <c r="EM115" s="56"/>
      <c r="EN115" s="56">
        <v>181.29499999999999</v>
      </c>
      <c r="EO115" s="56">
        <v>211.24199999999999</v>
      </c>
      <c r="EP115" s="56">
        <v>111.69</v>
      </c>
      <c r="EQ115" s="56">
        <v>0</v>
      </c>
      <c r="ER115" s="56">
        <v>0</v>
      </c>
      <c r="ES115" s="56">
        <v>0</v>
      </c>
      <c r="ET115" s="56">
        <v>0</v>
      </c>
      <c r="EU115" s="56">
        <v>505.55700000000002</v>
      </c>
      <c r="EV115" s="56">
        <v>943.8</v>
      </c>
      <c r="EW115" s="56">
        <v>2025.88</v>
      </c>
      <c r="EX115" s="56">
        <v>119.621</v>
      </c>
      <c r="EY115" s="56">
        <v>4099.09</v>
      </c>
      <c r="EZ115" s="56">
        <v>205.833</v>
      </c>
      <c r="FA115" s="56">
        <v>0</v>
      </c>
      <c r="FB115" s="56">
        <v>0</v>
      </c>
      <c r="FC115" s="56">
        <v>0</v>
      </c>
      <c r="FD115" s="56">
        <v>218.684</v>
      </c>
      <c r="FE115" s="56">
        <v>0</v>
      </c>
      <c r="FF115" s="56">
        <v>43.669699999999999</v>
      </c>
      <c r="FG115" s="56">
        <v>0</v>
      </c>
      <c r="FH115" s="56">
        <v>0</v>
      </c>
      <c r="FI115" s="56">
        <v>468.18700000000001</v>
      </c>
      <c r="FJ115" s="56">
        <v>0</v>
      </c>
      <c r="FK115" s="56">
        <v>0</v>
      </c>
      <c r="FL115" s="56">
        <v>0</v>
      </c>
      <c r="FM115" s="56">
        <v>0</v>
      </c>
      <c r="FN115" s="56">
        <v>0</v>
      </c>
      <c r="FO115" s="56">
        <v>0</v>
      </c>
      <c r="FP115" s="56">
        <v>0</v>
      </c>
      <c r="FQ115" s="56">
        <v>0</v>
      </c>
      <c r="FR115" s="56">
        <v>0</v>
      </c>
      <c r="FS115" s="56">
        <v>0</v>
      </c>
      <c r="FT115" s="56">
        <v>19.93</v>
      </c>
      <c r="FU115" s="56">
        <v>7.3</v>
      </c>
      <c r="FV115" s="56">
        <v>1.17</v>
      </c>
      <c r="FW115" s="56">
        <v>0</v>
      </c>
      <c r="FX115" s="56">
        <v>17.329999999999998</v>
      </c>
      <c r="FY115" s="56">
        <v>0</v>
      </c>
      <c r="FZ115" s="56">
        <v>0</v>
      </c>
      <c r="GA115" s="56">
        <v>5.55</v>
      </c>
      <c r="GB115" s="56">
        <v>13.96</v>
      </c>
      <c r="GC115" s="56">
        <v>21.58</v>
      </c>
      <c r="GD115" s="56">
        <v>1.22</v>
      </c>
      <c r="GE115" s="56">
        <v>88.04</v>
      </c>
      <c r="GF115" s="56">
        <v>0</v>
      </c>
      <c r="GG115" s="56">
        <v>0.394986</v>
      </c>
      <c r="GH115" s="56">
        <v>1.2753799999999999E-2</v>
      </c>
      <c r="GI115" s="56">
        <v>0</v>
      </c>
      <c r="GJ115" s="56">
        <v>0</v>
      </c>
      <c r="GK115" s="56">
        <v>0</v>
      </c>
      <c r="GL115" s="56">
        <v>0</v>
      </c>
      <c r="GM115" s="56">
        <v>7.4915999999999996E-2</v>
      </c>
      <c r="GN115" s="56">
        <v>0.14866399999999999</v>
      </c>
      <c r="GO115" s="56">
        <v>0.25846799999999998</v>
      </c>
      <c r="GP115" s="56">
        <v>1.0530599999999999E-2</v>
      </c>
      <c r="GQ115" s="56">
        <v>0.90031799999999995</v>
      </c>
      <c r="GR115" s="56">
        <v>420.762</v>
      </c>
      <c r="GS115" s="56">
        <v>1095.07</v>
      </c>
      <c r="GT115" s="56">
        <v>111.69</v>
      </c>
      <c r="GU115" s="56">
        <v>0</v>
      </c>
      <c r="GV115" s="56">
        <v>0</v>
      </c>
      <c r="GW115" s="56">
        <v>2135</v>
      </c>
      <c r="GX115" s="56">
        <v>930.00099999999998</v>
      </c>
      <c r="GY115" s="56">
        <v>2637.81</v>
      </c>
      <c r="GZ115" s="56">
        <v>297.5</v>
      </c>
      <c r="HA115" s="56">
        <v>7627.83</v>
      </c>
      <c r="HB115" s="56">
        <v>350.15800000000002</v>
      </c>
      <c r="HC115" s="56">
        <v>0</v>
      </c>
      <c r="HD115" s="56">
        <v>0</v>
      </c>
      <c r="HE115" s="56">
        <v>0</v>
      </c>
      <c r="HF115" s="56">
        <v>161.63900000000001</v>
      </c>
      <c r="HG115" s="56">
        <v>0</v>
      </c>
      <c r="HH115" s="56">
        <v>65.400000000000006</v>
      </c>
      <c r="HI115" s="56">
        <v>0</v>
      </c>
      <c r="HJ115" s="56">
        <v>0</v>
      </c>
      <c r="HK115" s="56">
        <v>577.19600000000003</v>
      </c>
      <c r="HL115" s="56">
        <v>0</v>
      </c>
      <c r="HM115" s="56">
        <v>0</v>
      </c>
      <c r="HN115" s="56">
        <v>0</v>
      </c>
      <c r="HO115" s="56">
        <v>0</v>
      </c>
      <c r="HP115" s="56">
        <v>0</v>
      </c>
      <c r="HQ115" s="56">
        <v>0</v>
      </c>
      <c r="HR115" s="56">
        <v>0</v>
      </c>
      <c r="HS115" s="56">
        <v>0</v>
      </c>
      <c r="HT115" s="56">
        <v>0</v>
      </c>
      <c r="HU115" s="56">
        <v>0</v>
      </c>
      <c r="HV115" s="56">
        <v>34.94</v>
      </c>
      <c r="HW115" s="56">
        <v>41.16</v>
      </c>
      <c r="HX115" s="56">
        <v>1.17</v>
      </c>
      <c r="HY115" s="56">
        <v>0</v>
      </c>
      <c r="HZ115" s="56">
        <v>12.93</v>
      </c>
      <c r="IA115" s="56">
        <v>23.83</v>
      </c>
      <c r="IB115" s="56">
        <v>14.92</v>
      </c>
      <c r="IC115" s="56">
        <v>28.35</v>
      </c>
      <c r="ID115" s="56">
        <v>2.86</v>
      </c>
      <c r="IE115" s="56">
        <v>160.16</v>
      </c>
      <c r="IF115" s="56">
        <v>0</v>
      </c>
      <c r="IG115" s="56">
        <v>2.2516400000000001</v>
      </c>
      <c r="IH115" s="56">
        <v>1.2753799999999999E-2</v>
      </c>
      <c r="II115" s="56">
        <v>0</v>
      </c>
      <c r="IJ115" s="56">
        <v>0</v>
      </c>
      <c r="IK115" s="56">
        <v>0.33579999999999999</v>
      </c>
      <c r="IL115" s="56">
        <v>0.11074100000000001</v>
      </c>
      <c r="IM115" s="56">
        <v>0.35138000000000003</v>
      </c>
      <c r="IN115" s="56">
        <v>4.1461199999999997E-3</v>
      </c>
      <c r="IO115" s="56">
        <v>3.0664600000000002</v>
      </c>
      <c r="IP115" s="56">
        <v>49.8</v>
      </c>
      <c r="IQ115" s="56">
        <v>0</v>
      </c>
      <c r="IR115" s="56">
        <v>47.2</v>
      </c>
      <c r="IS115" s="56">
        <v>0</v>
      </c>
      <c r="IT115" s="56">
        <v>0</v>
      </c>
      <c r="IU115" s="56">
        <v>10.119999999999999</v>
      </c>
      <c r="IV115" s="56">
        <v>35.61</v>
      </c>
      <c r="IW115" s="56">
        <v>13.2</v>
      </c>
      <c r="IX115" s="56">
        <v>27.81</v>
      </c>
      <c r="IY115" s="56">
        <v>10.119999999999999</v>
      </c>
      <c r="IZ115" s="56">
        <v>35.61</v>
      </c>
      <c r="JA115" s="56">
        <v>46.09</v>
      </c>
      <c r="JB115" s="56">
        <v>44.11</v>
      </c>
      <c r="JC115" s="56">
        <v>1</v>
      </c>
      <c r="JD115" s="56"/>
      <c r="JE115" s="56"/>
      <c r="JF115" s="56"/>
      <c r="JG115" s="56"/>
      <c r="JH115" s="56"/>
      <c r="JI115" s="56"/>
      <c r="JJ115" s="56"/>
      <c r="JK115" s="56"/>
      <c r="JL115" s="56"/>
      <c r="JM115" s="56"/>
      <c r="JN115" s="56"/>
      <c r="JO115" s="56"/>
    </row>
    <row r="116" spans="1:275" x14ac:dyDescent="0.25">
      <c r="A116" s="58">
        <v>43069.35255787037</v>
      </c>
      <c r="B116" s="56" t="s">
        <v>482</v>
      </c>
      <c r="C116" s="56" t="s">
        <v>675</v>
      </c>
      <c r="D116" s="56">
        <v>12</v>
      </c>
      <c r="E116" s="56">
        <v>1</v>
      </c>
      <c r="F116" s="56">
        <v>2100</v>
      </c>
      <c r="G116" s="56" t="s">
        <v>104</v>
      </c>
      <c r="H116" s="56" t="s">
        <v>134</v>
      </c>
      <c r="I116" s="56">
        <v>-16.670000000000002</v>
      </c>
      <c r="J116" s="56">
        <v>56.7</v>
      </c>
      <c r="K116" s="56">
        <v>181.29499999999999</v>
      </c>
      <c r="L116" s="56">
        <v>211.24199999999999</v>
      </c>
      <c r="M116" s="56">
        <v>111.69</v>
      </c>
      <c r="N116" s="56">
        <v>0</v>
      </c>
      <c r="O116" s="56">
        <v>2795.01</v>
      </c>
      <c r="P116" s="56">
        <v>0</v>
      </c>
      <c r="Q116" s="56">
        <v>0</v>
      </c>
      <c r="R116" s="56">
        <v>505.55700000000002</v>
      </c>
      <c r="S116" s="56">
        <v>943.8</v>
      </c>
      <c r="T116" s="56">
        <v>2025.88</v>
      </c>
      <c r="U116" s="56">
        <v>119.621</v>
      </c>
      <c r="V116" s="56">
        <v>6894.09</v>
      </c>
      <c r="W116" s="56">
        <v>205.833</v>
      </c>
      <c r="X116" s="56">
        <v>0</v>
      </c>
      <c r="Y116" s="56">
        <v>0</v>
      </c>
      <c r="Z116" s="56">
        <v>0</v>
      </c>
      <c r="AA116" s="56">
        <v>0</v>
      </c>
      <c r="AB116" s="56">
        <v>0</v>
      </c>
      <c r="AC116" s="56">
        <v>43.669699999999999</v>
      </c>
      <c r="AD116" s="56">
        <v>0</v>
      </c>
      <c r="AE116" s="56">
        <v>0</v>
      </c>
      <c r="AF116" s="56">
        <v>249.50299999999999</v>
      </c>
      <c r="AG116" s="56">
        <v>0</v>
      </c>
      <c r="AH116" s="56">
        <v>0</v>
      </c>
      <c r="AI116" s="56">
        <v>0</v>
      </c>
      <c r="AJ116" s="56">
        <v>0</v>
      </c>
      <c r="AK116" s="56">
        <v>0</v>
      </c>
      <c r="AL116" s="56">
        <v>0</v>
      </c>
      <c r="AM116" s="56">
        <v>0</v>
      </c>
      <c r="AN116" s="56">
        <v>0</v>
      </c>
      <c r="AO116" s="56">
        <v>0</v>
      </c>
      <c r="AP116" s="56">
        <v>0</v>
      </c>
      <c r="AQ116" s="56">
        <v>19.93</v>
      </c>
      <c r="AR116" s="56">
        <v>7.3</v>
      </c>
      <c r="AS116" s="56">
        <v>1.17</v>
      </c>
      <c r="AT116" s="56">
        <v>0</v>
      </c>
      <c r="AU116" s="56">
        <v>29.28</v>
      </c>
      <c r="AV116" s="56">
        <v>0</v>
      </c>
      <c r="AW116" s="56">
        <v>0</v>
      </c>
      <c r="AX116" s="56">
        <v>5.55</v>
      </c>
      <c r="AY116" s="56">
        <v>13.96</v>
      </c>
      <c r="AZ116" s="56">
        <v>21.58</v>
      </c>
      <c r="BA116" s="56">
        <v>1.22</v>
      </c>
      <c r="BB116" s="56">
        <v>99.99</v>
      </c>
      <c r="BC116" s="56">
        <v>57.68</v>
      </c>
      <c r="BD116" s="56">
        <v>0</v>
      </c>
      <c r="BE116" s="56">
        <v>0.394986</v>
      </c>
      <c r="BF116" s="56">
        <v>1.2753799999999999E-2</v>
      </c>
      <c r="BG116" s="56">
        <v>0</v>
      </c>
      <c r="BH116" s="56">
        <v>0.26416400000000001</v>
      </c>
      <c r="BI116" s="56">
        <v>0</v>
      </c>
      <c r="BJ116" s="56">
        <v>0</v>
      </c>
      <c r="BK116" s="56">
        <v>7.4915999999999996E-2</v>
      </c>
      <c r="BL116" s="56">
        <v>0.14866399999999999</v>
      </c>
      <c r="BM116" s="56">
        <v>0.25846799999999998</v>
      </c>
      <c r="BN116" s="56">
        <v>1.0530599999999999E-2</v>
      </c>
      <c r="BO116" s="56">
        <v>1.16448</v>
      </c>
      <c r="BP116" s="56">
        <v>0.67190399999999995</v>
      </c>
      <c r="BQ116" s="56">
        <v>190.25</v>
      </c>
      <c r="BR116" s="56">
        <v>277.30900000000003</v>
      </c>
      <c r="BS116" s="56">
        <v>111.69</v>
      </c>
      <c r="BT116" s="56">
        <v>0</v>
      </c>
      <c r="BU116" s="56">
        <v>0</v>
      </c>
      <c r="BV116" s="56">
        <v>505.55700000000002</v>
      </c>
      <c r="BW116" s="56">
        <v>948.80600000000004</v>
      </c>
      <c r="BX116" s="56">
        <v>2025.88</v>
      </c>
      <c r="BY116" s="56">
        <v>119.621</v>
      </c>
      <c r="BZ116" s="56">
        <v>4179.1099999999997</v>
      </c>
      <c r="CA116" s="56">
        <v>216</v>
      </c>
      <c r="CB116" s="56">
        <v>0</v>
      </c>
      <c r="CC116" s="56">
        <v>0</v>
      </c>
      <c r="CD116" s="56">
        <v>0</v>
      </c>
      <c r="CE116" s="56">
        <v>107.027</v>
      </c>
      <c r="CF116" s="56">
        <v>0</v>
      </c>
      <c r="CG116" s="56">
        <v>43.669699999999999</v>
      </c>
      <c r="CH116" s="56">
        <v>0</v>
      </c>
      <c r="CI116" s="56">
        <v>0</v>
      </c>
      <c r="CJ116" s="56">
        <v>366.69600000000003</v>
      </c>
      <c r="CK116" s="56">
        <v>0</v>
      </c>
      <c r="CL116" s="56">
        <v>0</v>
      </c>
      <c r="CM116" s="56">
        <v>0</v>
      </c>
      <c r="CN116" s="56">
        <v>0</v>
      </c>
      <c r="CO116" s="56">
        <v>0</v>
      </c>
      <c r="CP116" s="56">
        <v>0</v>
      </c>
      <c r="CQ116" s="56">
        <v>0</v>
      </c>
      <c r="CR116" s="56">
        <v>0</v>
      </c>
      <c r="CS116" s="56">
        <v>0</v>
      </c>
      <c r="CT116" s="56">
        <v>0</v>
      </c>
      <c r="CU116" s="56">
        <v>20.99</v>
      </c>
      <c r="CV116" s="56">
        <v>10.29</v>
      </c>
      <c r="CW116" s="56">
        <v>1.17</v>
      </c>
      <c r="CX116" s="56">
        <v>0</v>
      </c>
      <c r="CY116" s="56">
        <v>8.56</v>
      </c>
      <c r="CZ116" s="56">
        <v>5.55</v>
      </c>
      <c r="DA116" s="56">
        <v>14.02</v>
      </c>
      <c r="DB116" s="56">
        <v>21.58</v>
      </c>
      <c r="DC116" s="56">
        <v>1.22</v>
      </c>
      <c r="DD116" s="56">
        <v>83.38</v>
      </c>
      <c r="DE116" s="56">
        <v>41.01</v>
      </c>
      <c r="DF116" s="56">
        <v>0</v>
      </c>
      <c r="DG116" s="56">
        <v>0.53687600000000002</v>
      </c>
      <c r="DH116" s="56">
        <v>1.2753799999999999E-2</v>
      </c>
      <c r="DI116" s="56">
        <v>0</v>
      </c>
      <c r="DJ116" s="56">
        <v>0</v>
      </c>
      <c r="DK116" s="56">
        <v>7.4915999999999996E-2</v>
      </c>
      <c r="DL116" s="56">
        <v>0.149842</v>
      </c>
      <c r="DM116" s="56">
        <v>0.25846799999999998</v>
      </c>
      <c r="DN116" s="56">
        <v>1.0530599999999999E-2</v>
      </c>
      <c r="DO116" s="56">
        <v>1.04339</v>
      </c>
      <c r="DP116" s="56">
        <v>0.54962900000000003</v>
      </c>
      <c r="DQ116" s="56" t="s">
        <v>925</v>
      </c>
      <c r="DR116" s="56" t="s">
        <v>875</v>
      </c>
      <c r="DS116" s="56" t="s">
        <v>22</v>
      </c>
      <c r="DT116" s="56">
        <v>-0.121096</v>
      </c>
      <c r="DU116" s="56">
        <v>-0.12227399999999999</v>
      </c>
      <c r="DV116" s="56">
        <v>-19.9208</v>
      </c>
      <c r="DW116" s="56">
        <v>-40.648600000000002</v>
      </c>
      <c r="DX116" s="56"/>
      <c r="DY116" s="56"/>
      <c r="DZ116" s="56"/>
      <c r="EA116" s="56"/>
      <c r="EB116" s="56"/>
      <c r="EC116" s="56"/>
      <c r="ED116" s="56"/>
      <c r="EE116" s="56"/>
      <c r="EF116" s="56"/>
      <c r="EG116" s="56"/>
      <c r="EH116" s="56"/>
      <c r="EI116" s="56"/>
      <c r="EJ116" s="56"/>
      <c r="EK116" s="56"/>
      <c r="EL116" s="56"/>
      <c r="EM116" s="56"/>
      <c r="EN116" s="56">
        <v>181.29499999999999</v>
      </c>
      <c r="EO116" s="56">
        <v>211.24199999999999</v>
      </c>
      <c r="EP116" s="56">
        <v>111.69</v>
      </c>
      <c r="EQ116" s="56">
        <v>0</v>
      </c>
      <c r="ER116" s="56">
        <v>2795.01</v>
      </c>
      <c r="ES116" s="56">
        <v>0</v>
      </c>
      <c r="ET116" s="56">
        <v>0</v>
      </c>
      <c r="EU116" s="56">
        <v>505.55700000000002</v>
      </c>
      <c r="EV116" s="56">
        <v>943.8</v>
      </c>
      <c r="EW116" s="56">
        <v>2025.88</v>
      </c>
      <c r="EX116" s="56">
        <v>119.621</v>
      </c>
      <c r="EY116" s="56">
        <v>6894.09</v>
      </c>
      <c r="EZ116" s="56">
        <v>205.833</v>
      </c>
      <c r="FA116" s="56">
        <v>0</v>
      </c>
      <c r="FB116" s="56">
        <v>0</v>
      </c>
      <c r="FC116" s="56">
        <v>0</v>
      </c>
      <c r="FD116" s="56">
        <v>0</v>
      </c>
      <c r="FE116" s="56">
        <v>0</v>
      </c>
      <c r="FF116" s="56">
        <v>43.669699999999999</v>
      </c>
      <c r="FG116" s="56">
        <v>0</v>
      </c>
      <c r="FH116" s="56">
        <v>0</v>
      </c>
      <c r="FI116" s="56">
        <v>249.50299999999999</v>
      </c>
      <c r="FJ116" s="56">
        <v>0</v>
      </c>
      <c r="FK116" s="56">
        <v>0</v>
      </c>
      <c r="FL116" s="56">
        <v>0</v>
      </c>
      <c r="FM116" s="56">
        <v>0</v>
      </c>
      <c r="FN116" s="56">
        <v>0</v>
      </c>
      <c r="FO116" s="56">
        <v>0</v>
      </c>
      <c r="FP116" s="56">
        <v>0</v>
      </c>
      <c r="FQ116" s="56">
        <v>0</v>
      </c>
      <c r="FR116" s="56">
        <v>0</v>
      </c>
      <c r="FS116" s="56">
        <v>0</v>
      </c>
      <c r="FT116" s="56">
        <v>19.93</v>
      </c>
      <c r="FU116" s="56">
        <v>7.3</v>
      </c>
      <c r="FV116" s="56">
        <v>1.17</v>
      </c>
      <c r="FW116" s="56">
        <v>0</v>
      </c>
      <c r="FX116" s="56">
        <v>29.28</v>
      </c>
      <c r="FY116" s="56">
        <v>0</v>
      </c>
      <c r="FZ116" s="56">
        <v>0</v>
      </c>
      <c r="GA116" s="56">
        <v>5.55</v>
      </c>
      <c r="GB116" s="56">
        <v>13.96</v>
      </c>
      <c r="GC116" s="56">
        <v>21.58</v>
      </c>
      <c r="GD116" s="56">
        <v>1.22</v>
      </c>
      <c r="GE116" s="56">
        <v>99.99</v>
      </c>
      <c r="GF116" s="56">
        <v>0</v>
      </c>
      <c r="GG116" s="56">
        <v>0.394986</v>
      </c>
      <c r="GH116" s="56">
        <v>1.2753799999999999E-2</v>
      </c>
      <c r="GI116" s="56">
        <v>0</v>
      </c>
      <c r="GJ116" s="56">
        <v>0.26416400000000001</v>
      </c>
      <c r="GK116" s="56">
        <v>0</v>
      </c>
      <c r="GL116" s="56">
        <v>0</v>
      </c>
      <c r="GM116" s="56">
        <v>7.4915999999999996E-2</v>
      </c>
      <c r="GN116" s="56">
        <v>0.14866399999999999</v>
      </c>
      <c r="GO116" s="56">
        <v>0.25846799999999998</v>
      </c>
      <c r="GP116" s="56">
        <v>1.0530599999999999E-2</v>
      </c>
      <c r="GQ116" s="56">
        <v>1.16448</v>
      </c>
      <c r="GR116" s="56">
        <v>419.964</v>
      </c>
      <c r="GS116" s="56">
        <v>1096.8499999999999</v>
      </c>
      <c r="GT116" s="56">
        <v>111.69</v>
      </c>
      <c r="GU116" s="56">
        <v>0</v>
      </c>
      <c r="GV116" s="56">
        <v>2627.4</v>
      </c>
      <c r="GW116" s="56">
        <v>2135</v>
      </c>
      <c r="GX116" s="56">
        <v>930.00099999999998</v>
      </c>
      <c r="GY116" s="56">
        <v>2637.81</v>
      </c>
      <c r="GZ116" s="56">
        <v>297.5</v>
      </c>
      <c r="HA116" s="56">
        <v>10256.200000000001</v>
      </c>
      <c r="HB116" s="56">
        <v>349.49400000000003</v>
      </c>
      <c r="HC116" s="56">
        <v>0</v>
      </c>
      <c r="HD116" s="56">
        <v>0</v>
      </c>
      <c r="HE116" s="56">
        <v>0</v>
      </c>
      <c r="HF116" s="56">
        <v>0</v>
      </c>
      <c r="HG116" s="56">
        <v>0</v>
      </c>
      <c r="HH116" s="56">
        <v>65.400000000000006</v>
      </c>
      <c r="HI116" s="56">
        <v>0</v>
      </c>
      <c r="HJ116" s="56">
        <v>0</v>
      </c>
      <c r="HK116" s="56">
        <v>414.89400000000001</v>
      </c>
      <c r="HL116" s="56">
        <v>0</v>
      </c>
      <c r="HM116" s="56">
        <v>0</v>
      </c>
      <c r="HN116" s="56">
        <v>0</v>
      </c>
      <c r="HO116" s="56">
        <v>0</v>
      </c>
      <c r="HP116" s="56">
        <v>0</v>
      </c>
      <c r="HQ116" s="56">
        <v>0</v>
      </c>
      <c r="HR116" s="56">
        <v>0</v>
      </c>
      <c r="HS116" s="56">
        <v>0</v>
      </c>
      <c r="HT116" s="56">
        <v>0</v>
      </c>
      <c r="HU116" s="56">
        <v>0</v>
      </c>
      <c r="HV116" s="56">
        <v>34.869999999999997</v>
      </c>
      <c r="HW116" s="56">
        <v>41.2</v>
      </c>
      <c r="HX116" s="56">
        <v>1.17</v>
      </c>
      <c r="HY116" s="56">
        <v>0</v>
      </c>
      <c r="HZ116" s="56">
        <v>27.14</v>
      </c>
      <c r="IA116" s="56">
        <v>23.83</v>
      </c>
      <c r="IB116" s="56">
        <v>14.92</v>
      </c>
      <c r="IC116" s="56">
        <v>28.35</v>
      </c>
      <c r="ID116" s="56">
        <v>2.86</v>
      </c>
      <c r="IE116" s="56">
        <v>174.34</v>
      </c>
      <c r="IF116" s="56">
        <v>0</v>
      </c>
      <c r="IG116" s="56">
        <v>2.2534000000000001</v>
      </c>
      <c r="IH116" s="56">
        <v>1.2753799999999999E-2</v>
      </c>
      <c r="II116" s="56">
        <v>0</v>
      </c>
      <c r="IJ116" s="56">
        <v>0.19006899999999999</v>
      </c>
      <c r="IK116" s="56">
        <v>0.33579999999999999</v>
      </c>
      <c r="IL116" s="56">
        <v>0.11074100000000001</v>
      </c>
      <c r="IM116" s="56">
        <v>0.35138000000000003</v>
      </c>
      <c r="IN116" s="56">
        <v>4.1461199999999997E-3</v>
      </c>
      <c r="IO116" s="56">
        <v>3.2582900000000001</v>
      </c>
      <c r="IP116" s="56">
        <v>56.7</v>
      </c>
      <c r="IQ116" s="56">
        <v>0</v>
      </c>
      <c r="IR116" s="56">
        <v>47.3</v>
      </c>
      <c r="IS116" s="56">
        <v>0</v>
      </c>
      <c r="IT116" s="56">
        <v>0</v>
      </c>
      <c r="IU116" s="56">
        <v>39.4</v>
      </c>
      <c r="IV116" s="56">
        <v>18.28</v>
      </c>
      <c r="IW116" s="56">
        <v>13.2</v>
      </c>
      <c r="IX116" s="56">
        <v>27.81</v>
      </c>
      <c r="IY116" s="56">
        <v>39.4</v>
      </c>
      <c r="IZ116" s="56">
        <v>18.28</v>
      </c>
      <c r="JA116" s="56">
        <v>73.260000000000005</v>
      </c>
      <c r="JB116" s="56">
        <v>31.12</v>
      </c>
      <c r="JC116" s="56">
        <v>1</v>
      </c>
      <c r="JD116" s="56"/>
      <c r="JE116" s="56"/>
      <c r="JF116" s="56"/>
      <c r="JG116" s="56"/>
      <c r="JH116" s="56"/>
      <c r="JI116" s="56"/>
      <c r="JJ116" s="56"/>
      <c r="JK116" s="56"/>
      <c r="JL116" s="56"/>
      <c r="JM116" s="56"/>
      <c r="JN116" s="56"/>
      <c r="JO116" s="56"/>
    </row>
    <row r="117" spans="1:275" x14ac:dyDescent="0.25">
      <c r="A117" s="58">
        <v>43069.352210648147</v>
      </c>
      <c r="B117" s="56" t="s">
        <v>495</v>
      </c>
      <c r="C117" s="56" t="s">
        <v>676</v>
      </c>
      <c r="D117" s="56">
        <v>12</v>
      </c>
      <c r="E117" s="56">
        <v>1</v>
      </c>
      <c r="F117" s="56">
        <v>2100</v>
      </c>
      <c r="G117" s="56" t="s">
        <v>104</v>
      </c>
      <c r="H117" s="56" t="s">
        <v>134</v>
      </c>
      <c r="I117" s="56">
        <v>-2.42</v>
      </c>
      <c r="J117" s="56">
        <v>48.6</v>
      </c>
      <c r="K117" s="56">
        <v>182.464</v>
      </c>
      <c r="L117" s="56">
        <v>208.30500000000001</v>
      </c>
      <c r="M117" s="56">
        <v>111.69</v>
      </c>
      <c r="N117" s="56">
        <v>0</v>
      </c>
      <c r="O117" s="56">
        <v>1551.46</v>
      </c>
      <c r="P117" s="56">
        <v>0</v>
      </c>
      <c r="Q117" s="56">
        <v>0</v>
      </c>
      <c r="R117" s="56">
        <v>505.55700000000002</v>
      </c>
      <c r="S117" s="56">
        <v>940.14700000000005</v>
      </c>
      <c r="T117" s="56">
        <v>2025.88</v>
      </c>
      <c r="U117" s="56">
        <v>119.621</v>
      </c>
      <c r="V117" s="56">
        <v>5645.13</v>
      </c>
      <c r="W117" s="56">
        <v>207.16</v>
      </c>
      <c r="X117" s="56">
        <v>0</v>
      </c>
      <c r="Y117" s="56">
        <v>0</v>
      </c>
      <c r="Z117" s="56">
        <v>0</v>
      </c>
      <c r="AA117" s="56">
        <v>0</v>
      </c>
      <c r="AB117" s="56">
        <v>0</v>
      </c>
      <c r="AC117" s="56">
        <v>43.669699999999999</v>
      </c>
      <c r="AD117" s="56">
        <v>0</v>
      </c>
      <c r="AE117" s="56">
        <v>0</v>
      </c>
      <c r="AF117" s="56">
        <v>250.83</v>
      </c>
      <c r="AG117" s="56">
        <v>0</v>
      </c>
      <c r="AH117" s="56">
        <v>0</v>
      </c>
      <c r="AI117" s="56">
        <v>0</v>
      </c>
      <c r="AJ117" s="56">
        <v>0</v>
      </c>
      <c r="AK117" s="56">
        <v>0</v>
      </c>
      <c r="AL117" s="56">
        <v>0</v>
      </c>
      <c r="AM117" s="56">
        <v>0</v>
      </c>
      <c r="AN117" s="56">
        <v>0</v>
      </c>
      <c r="AO117" s="56">
        <v>0</v>
      </c>
      <c r="AP117" s="56">
        <v>0</v>
      </c>
      <c r="AQ117" s="56">
        <v>20.059999999999999</v>
      </c>
      <c r="AR117" s="56">
        <v>7.16</v>
      </c>
      <c r="AS117" s="56">
        <v>1.17</v>
      </c>
      <c r="AT117" s="56">
        <v>0</v>
      </c>
      <c r="AU117" s="56">
        <v>15.04</v>
      </c>
      <c r="AV117" s="56">
        <v>0</v>
      </c>
      <c r="AW117" s="56">
        <v>0</v>
      </c>
      <c r="AX117" s="56">
        <v>5.55</v>
      </c>
      <c r="AY117" s="56">
        <v>13.92</v>
      </c>
      <c r="AZ117" s="56">
        <v>21.58</v>
      </c>
      <c r="BA117" s="56">
        <v>1.22</v>
      </c>
      <c r="BB117" s="56">
        <v>85.7</v>
      </c>
      <c r="BC117" s="56">
        <v>43.43</v>
      </c>
      <c r="BD117" s="56">
        <v>0</v>
      </c>
      <c r="BE117" s="56">
        <v>0.38662099999999999</v>
      </c>
      <c r="BF117" s="56">
        <v>1.2753799999999999E-2</v>
      </c>
      <c r="BG117" s="56">
        <v>0</v>
      </c>
      <c r="BH117" s="56">
        <v>6.3012899999999997E-2</v>
      </c>
      <c r="BI117" s="56">
        <v>0</v>
      </c>
      <c r="BJ117" s="56">
        <v>0</v>
      </c>
      <c r="BK117" s="56">
        <v>7.4915999999999996E-2</v>
      </c>
      <c r="BL117" s="56">
        <v>0.14825099999999999</v>
      </c>
      <c r="BM117" s="56">
        <v>0.25846799999999998</v>
      </c>
      <c r="BN117" s="56">
        <v>1.0530599999999999E-2</v>
      </c>
      <c r="BO117" s="56">
        <v>0.95455400000000001</v>
      </c>
      <c r="BP117" s="56">
        <v>0.46238800000000002</v>
      </c>
      <c r="BQ117" s="56">
        <v>190.25</v>
      </c>
      <c r="BR117" s="56">
        <v>277.30900000000003</v>
      </c>
      <c r="BS117" s="56">
        <v>111.69</v>
      </c>
      <c r="BT117" s="56">
        <v>0</v>
      </c>
      <c r="BU117" s="56">
        <v>0</v>
      </c>
      <c r="BV117" s="56">
        <v>505.55700000000002</v>
      </c>
      <c r="BW117" s="56">
        <v>948.80600000000004</v>
      </c>
      <c r="BX117" s="56">
        <v>2025.88</v>
      </c>
      <c r="BY117" s="56">
        <v>119.621</v>
      </c>
      <c r="BZ117" s="56">
        <v>4179.1099999999997</v>
      </c>
      <c r="CA117" s="56">
        <v>216</v>
      </c>
      <c r="CB117" s="56">
        <v>0</v>
      </c>
      <c r="CC117" s="56">
        <v>0</v>
      </c>
      <c r="CD117" s="56">
        <v>0</v>
      </c>
      <c r="CE117" s="56">
        <v>107.027</v>
      </c>
      <c r="CF117" s="56">
        <v>0</v>
      </c>
      <c r="CG117" s="56">
        <v>43.669699999999999</v>
      </c>
      <c r="CH117" s="56">
        <v>0</v>
      </c>
      <c r="CI117" s="56">
        <v>0</v>
      </c>
      <c r="CJ117" s="56">
        <v>366.69600000000003</v>
      </c>
      <c r="CK117" s="56">
        <v>0</v>
      </c>
      <c r="CL117" s="56">
        <v>0</v>
      </c>
      <c r="CM117" s="56">
        <v>0</v>
      </c>
      <c r="CN117" s="56">
        <v>0</v>
      </c>
      <c r="CO117" s="56">
        <v>0</v>
      </c>
      <c r="CP117" s="56">
        <v>0</v>
      </c>
      <c r="CQ117" s="56">
        <v>0</v>
      </c>
      <c r="CR117" s="56">
        <v>0</v>
      </c>
      <c r="CS117" s="56">
        <v>0</v>
      </c>
      <c r="CT117" s="56">
        <v>0</v>
      </c>
      <c r="CU117" s="56">
        <v>20.99</v>
      </c>
      <c r="CV117" s="56">
        <v>10.29</v>
      </c>
      <c r="CW117" s="56">
        <v>1.17</v>
      </c>
      <c r="CX117" s="56">
        <v>0</v>
      </c>
      <c r="CY117" s="56">
        <v>8.56</v>
      </c>
      <c r="CZ117" s="56">
        <v>5.55</v>
      </c>
      <c r="DA117" s="56">
        <v>14.02</v>
      </c>
      <c r="DB117" s="56">
        <v>21.58</v>
      </c>
      <c r="DC117" s="56">
        <v>1.22</v>
      </c>
      <c r="DD117" s="56">
        <v>83.38</v>
      </c>
      <c r="DE117" s="56">
        <v>41.01</v>
      </c>
      <c r="DF117" s="56">
        <v>0</v>
      </c>
      <c r="DG117" s="56">
        <v>0.53687600000000002</v>
      </c>
      <c r="DH117" s="56">
        <v>1.2753799999999999E-2</v>
      </c>
      <c r="DI117" s="56">
        <v>0</v>
      </c>
      <c r="DJ117" s="56">
        <v>0</v>
      </c>
      <c r="DK117" s="56">
        <v>7.4915999999999996E-2</v>
      </c>
      <c r="DL117" s="56">
        <v>0.149842</v>
      </c>
      <c r="DM117" s="56">
        <v>0.25846799999999998</v>
      </c>
      <c r="DN117" s="56">
        <v>1.0530599999999999E-2</v>
      </c>
      <c r="DO117" s="56">
        <v>1.04339</v>
      </c>
      <c r="DP117" s="56">
        <v>0.54962900000000003</v>
      </c>
      <c r="DQ117" s="56" t="s">
        <v>925</v>
      </c>
      <c r="DR117" s="56" t="s">
        <v>875</v>
      </c>
      <c r="DS117" s="56" t="s">
        <v>22</v>
      </c>
      <c r="DT117" s="56">
        <v>8.8832599999999998E-2</v>
      </c>
      <c r="DU117" s="56">
        <v>8.7241399999999997E-2</v>
      </c>
      <c r="DV117" s="56">
        <v>-2.7824399999999998</v>
      </c>
      <c r="DW117" s="56">
        <v>-5.9009999999999998</v>
      </c>
      <c r="DX117" s="56"/>
      <c r="DY117" s="56"/>
      <c r="DZ117" s="56"/>
      <c r="EA117" s="56"/>
      <c r="EB117" s="56"/>
      <c r="EC117" s="56"/>
      <c r="ED117" s="56"/>
      <c r="EE117" s="56"/>
      <c r="EF117" s="56"/>
      <c r="EG117" s="56"/>
      <c r="EH117" s="56"/>
      <c r="EI117" s="56"/>
      <c r="EJ117" s="56"/>
      <c r="EK117" s="56"/>
      <c r="EL117" s="56"/>
      <c r="EM117" s="56"/>
      <c r="EN117" s="56">
        <v>182.464</v>
      </c>
      <c r="EO117" s="56">
        <v>208.30500000000001</v>
      </c>
      <c r="EP117" s="56">
        <v>111.69</v>
      </c>
      <c r="EQ117" s="56">
        <v>0</v>
      </c>
      <c r="ER117" s="56">
        <v>1551.46</v>
      </c>
      <c r="ES117" s="56">
        <v>0</v>
      </c>
      <c r="ET117" s="56">
        <v>0</v>
      </c>
      <c r="EU117" s="56">
        <v>505.55700000000002</v>
      </c>
      <c r="EV117" s="56">
        <v>940.14700000000005</v>
      </c>
      <c r="EW117" s="56">
        <v>2025.88</v>
      </c>
      <c r="EX117" s="56">
        <v>119.621</v>
      </c>
      <c r="EY117" s="56">
        <v>5645.13</v>
      </c>
      <c r="EZ117" s="56">
        <v>207.16</v>
      </c>
      <c r="FA117" s="56">
        <v>0</v>
      </c>
      <c r="FB117" s="56">
        <v>0</v>
      </c>
      <c r="FC117" s="56">
        <v>0</v>
      </c>
      <c r="FD117" s="56">
        <v>0</v>
      </c>
      <c r="FE117" s="56">
        <v>0</v>
      </c>
      <c r="FF117" s="56">
        <v>43.669699999999999</v>
      </c>
      <c r="FG117" s="56">
        <v>0</v>
      </c>
      <c r="FH117" s="56">
        <v>0</v>
      </c>
      <c r="FI117" s="56">
        <v>250.83</v>
      </c>
      <c r="FJ117" s="56">
        <v>0</v>
      </c>
      <c r="FK117" s="56">
        <v>0</v>
      </c>
      <c r="FL117" s="56">
        <v>0</v>
      </c>
      <c r="FM117" s="56">
        <v>0</v>
      </c>
      <c r="FN117" s="56">
        <v>0</v>
      </c>
      <c r="FO117" s="56">
        <v>0</v>
      </c>
      <c r="FP117" s="56">
        <v>0</v>
      </c>
      <c r="FQ117" s="56">
        <v>0</v>
      </c>
      <c r="FR117" s="56">
        <v>0</v>
      </c>
      <c r="FS117" s="56">
        <v>0</v>
      </c>
      <c r="FT117" s="56">
        <v>20.059999999999999</v>
      </c>
      <c r="FU117" s="56">
        <v>7.16</v>
      </c>
      <c r="FV117" s="56">
        <v>1.17</v>
      </c>
      <c r="FW117" s="56">
        <v>0</v>
      </c>
      <c r="FX117" s="56">
        <v>15.04</v>
      </c>
      <c r="FY117" s="56">
        <v>0</v>
      </c>
      <c r="FZ117" s="56">
        <v>0</v>
      </c>
      <c r="GA117" s="56">
        <v>5.55</v>
      </c>
      <c r="GB117" s="56">
        <v>13.92</v>
      </c>
      <c r="GC117" s="56">
        <v>21.58</v>
      </c>
      <c r="GD117" s="56">
        <v>1.22</v>
      </c>
      <c r="GE117" s="56">
        <v>85.7</v>
      </c>
      <c r="GF117" s="56">
        <v>0</v>
      </c>
      <c r="GG117" s="56">
        <v>0.38662099999999999</v>
      </c>
      <c r="GH117" s="56">
        <v>1.2753799999999999E-2</v>
      </c>
      <c r="GI117" s="56">
        <v>0</v>
      </c>
      <c r="GJ117" s="56">
        <v>6.3012899999999997E-2</v>
      </c>
      <c r="GK117" s="56">
        <v>0</v>
      </c>
      <c r="GL117" s="56">
        <v>0</v>
      </c>
      <c r="GM117" s="56">
        <v>7.4915999999999996E-2</v>
      </c>
      <c r="GN117" s="56">
        <v>0.14825099999999999</v>
      </c>
      <c r="GO117" s="56">
        <v>0.25846799999999998</v>
      </c>
      <c r="GP117" s="56">
        <v>1.0530599999999999E-2</v>
      </c>
      <c r="GQ117" s="56">
        <v>0.95455400000000001</v>
      </c>
      <c r="GR117" s="56">
        <v>419.964</v>
      </c>
      <c r="GS117" s="56">
        <v>1096.8499999999999</v>
      </c>
      <c r="GT117" s="56">
        <v>111.69</v>
      </c>
      <c r="GU117" s="56">
        <v>0</v>
      </c>
      <c r="GV117" s="56">
        <v>2627.4</v>
      </c>
      <c r="GW117" s="56">
        <v>2135</v>
      </c>
      <c r="GX117" s="56">
        <v>930.00099999999998</v>
      </c>
      <c r="GY117" s="56">
        <v>2637.81</v>
      </c>
      <c r="GZ117" s="56">
        <v>297.5</v>
      </c>
      <c r="HA117" s="56">
        <v>10256.200000000001</v>
      </c>
      <c r="HB117" s="56">
        <v>349.49400000000003</v>
      </c>
      <c r="HC117" s="56">
        <v>0</v>
      </c>
      <c r="HD117" s="56">
        <v>0</v>
      </c>
      <c r="HE117" s="56">
        <v>0</v>
      </c>
      <c r="HF117" s="56">
        <v>0</v>
      </c>
      <c r="HG117" s="56">
        <v>0</v>
      </c>
      <c r="HH117" s="56">
        <v>65.400000000000006</v>
      </c>
      <c r="HI117" s="56">
        <v>0</v>
      </c>
      <c r="HJ117" s="56">
        <v>0</v>
      </c>
      <c r="HK117" s="56">
        <v>414.89400000000001</v>
      </c>
      <c r="HL117" s="56">
        <v>0</v>
      </c>
      <c r="HM117" s="56">
        <v>0</v>
      </c>
      <c r="HN117" s="56">
        <v>0</v>
      </c>
      <c r="HO117" s="56">
        <v>0</v>
      </c>
      <c r="HP117" s="56">
        <v>0</v>
      </c>
      <c r="HQ117" s="56">
        <v>0</v>
      </c>
      <c r="HR117" s="56">
        <v>0</v>
      </c>
      <c r="HS117" s="56">
        <v>0</v>
      </c>
      <c r="HT117" s="56">
        <v>0</v>
      </c>
      <c r="HU117" s="56">
        <v>0</v>
      </c>
      <c r="HV117" s="56">
        <v>34.869999999999997</v>
      </c>
      <c r="HW117" s="56">
        <v>41.2</v>
      </c>
      <c r="HX117" s="56">
        <v>1.17</v>
      </c>
      <c r="HY117" s="56">
        <v>0</v>
      </c>
      <c r="HZ117" s="56">
        <v>27.14</v>
      </c>
      <c r="IA117" s="56">
        <v>23.83</v>
      </c>
      <c r="IB117" s="56">
        <v>14.92</v>
      </c>
      <c r="IC117" s="56">
        <v>28.35</v>
      </c>
      <c r="ID117" s="56">
        <v>2.86</v>
      </c>
      <c r="IE117" s="56">
        <v>174.34</v>
      </c>
      <c r="IF117" s="56">
        <v>0</v>
      </c>
      <c r="IG117" s="56">
        <v>2.2534000000000001</v>
      </c>
      <c r="IH117" s="56">
        <v>1.2753799999999999E-2</v>
      </c>
      <c r="II117" s="56">
        <v>0</v>
      </c>
      <c r="IJ117" s="56">
        <v>0.19006899999999999</v>
      </c>
      <c r="IK117" s="56">
        <v>0.33579999999999999</v>
      </c>
      <c r="IL117" s="56">
        <v>0.11074100000000001</v>
      </c>
      <c r="IM117" s="56">
        <v>0.35138000000000003</v>
      </c>
      <c r="IN117" s="56">
        <v>4.1461199999999997E-3</v>
      </c>
      <c r="IO117" s="56">
        <v>3.2582900000000001</v>
      </c>
      <c r="IP117" s="56">
        <v>48.6</v>
      </c>
      <c r="IQ117" s="56">
        <v>0</v>
      </c>
      <c r="IR117" s="56">
        <v>47.3</v>
      </c>
      <c r="IS117" s="56">
        <v>0</v>
      </c>
      <c r="IT117" s="56">
        <v>0</v>
      </c>
      <c r="IU117" s="56">
        <v>25.03</v>
      </c>
      <c r="IV117" s="56">
        <v>18.399999999999999</v>
      </c>
      <c r="IW117" s="56">
        <v>13.2</v>
      </c>
      <c r="IX117" s="56">
        <v>27.81</v>
      </c>
      <c r="IY117" s="56">
        <v>25.03</v>
      </c>
      <c r="IZ117" s="56">
        <v>18.399999999999999</v>
      </c>
      <c r="JA117" s="56">
        <v>73.260000000000005</v>
      </c>
      <c r="JB117" s="56">
        <v>31.12</v>
      </c>
      <c r="JC117" s="56">
        <v>1</v>
      </c>
      <c r="JD117" s="56"/>
      <c r="JE117" s="56"/>
      <c r="JF117" s="56"/>
      <c r="JG117" s="56"/>
      <c r="JH117" s="56"/>
      <c r="JI117" s="56"/>
      <c r="JJ117" s="56"/>
      <c r="JK117" s="56"/>
      <c r="JL117" s="56"/>
      <c r="JM117" s="56"/>
      <c r="JN117" s="56"/>
      <c r="JO117" s="56"/>
    </row>
    <row r="118" spans="1:275" x14ac:dyDescent="0.25">
      <c r="A118" s="58">
        <v>43069.352210648147</v>
      </c>
      <c r="B118" s="56" t="s">
        <v>483</v>
      </c>
      <c r="C118" s="56" t="s">
        <v>677</v>
      </c>
      <c r="D118" s="56">
        <v>12</v>
      </c>
      <c r="E118" s="56">
        <v>1</v>
      </c>
      <c r="F118" s="56">
        <v>2100</v>
      </c>
      <c r="G118" s="56" t="s">
        <v>104</v>
      </c>
      <c r="H118" s="56" t="s">
        <v>105</v>
      </c>
      <c r="I118" s="56">
        <v>4.05</v>
      </c>
      <c r="J118" s="56">
        <v>44.8</v>
      </c>
      <c r="K118" s="56">
        <v>181.29499999999999</v>
      </c>
      <c r="L118" s="56">
        <v>211.24199999999999</v>
      </c>
      <c r="M118" s="56">
        <v>111.69</v>
      </c>
      <c r="N118" s="56">
        <v>0</v>
      </c>
      <c r="O118" s="56">
        <v>0</v>
      </c>
      <c r="P118" s="56">
        <v>0</v>
      </c>
      <c r="Q118" s="56">
        <v>0</v>
      </c>
      <c r="R118" s="56">
        <v>505.55700000000002</v>
      </c>
      <c r="S118" s="56">
        <v>943.8</v>
      </c>
      <c r="T118" s="56">
        <v>2025.88</v>
      </c>
      <c r="U118" s="56">
        <v>119.621</v>
      </c>
      <c r="V118" s="56">
        <v>4099.09</v>
      </c>
      <c r="W118" s="56">
        <v>205.833</v>
      </c>
      <c r="X118" s="56">
        <v>0</v>
      </c>
      <c r="Y118" s="56">
        <v>0</v>
      </c>
      <c r="Z118" s="56">
        <v>0</v>
      </c>
      <c r="AA118" s="56">
        <v>107.027</v>
      </c>
      <c r="AB118" s="56">
        <v>0</v>
      </c>
      <c r="AC118" s="56">
        <v>43.669699999999999</v>
      </c>
      <c r="AD118" s="56">
        <v>0</v>
      </c>
      <c r="AE118" s="56">
        <v>0</v>
      </c>
      <c r="AF118" s="56">
        <v>356.53</v>
      </c>
      <c r="AG118" s="56">
        <v>0</v>
      </c>
      <c r="AH118" s="56">
        <v>0</v>
      </c>
      <c r="AI118" s="56">
        <v>0</v>
      </c>
      <c r="AJ118" s="56">
        <v>0</v>
      </c>
      <c r="AK118" s="56">
        <v>0</v>
      </c>
      <c r="AL118" s="56">
        <v>0</v>
      </c>
      <c r="AM118" s="56">
        <v>0</v>
      </c>
      <c r="AN118" s="56">
        <v>0</v>
      </c>
      <c r="AO118" s="56">
        <v>0</v>
      </c>
      <c r="AP118" s="56">
        <v>0</v>
      </c>
      <c r="AQ118" s="56">
        <v>19.93</v>
      </c>
      <c r="AR118" s="56">
        <v>7.3</v>
      </c>
      <c r="AS118" s="56">
        <v>1.17</v>
      </c>
      <c r="AT118" s="56">
        <v>0</v>
      </c>
      <c r="AU118" s="56">
        <v>8.56</v>
      </c>
      <c r="AV118" s="56">
        <v>0</v>
      </c>
      <c r="AW118" s="56">
        <v>0</v>
      </c>
      <c r="AX118" s="56">
        <v>5.55</v>
      </c>
      <c r="AY118" s="56">
        <v>13.96</v>
      </c>
      <c r="AZ118" s="56">
        <v>21.58</v>
      </c>
      <c r="BA118" s="56">
        <v>1.22</v>
      </c>
      <c r="BB118" s="56">
        <v>79.27</v>
      </c>
      <c r="BC118" s="56">
        <v>36.96</v>
      </c>
      <c r="BD118" s="56">
        <v>0</v>
      </c>
      <c r="BE118" s="56">
        <v>0.394986</v>
      </c>
      <c r="BF118" s="56">
        <v>1.2753799999999999E-2</v>
      </c>
      <c r="BG118" s="56">
        <v>0</v>
      </c>
      <c r="BH118" s="56">
        <v>0</v>
      </c>
      <c r="BI118" s="56">
        <v>0</v>
      </c>
      <c r="BJ118" s="56">
        <v>0</v>
      </c>
      <c r="BK118" s="56">
        <v>7.4915999999999996E-2</v>
      </c>
      <c r="BL118" s="56">
        <v>0.14866399999999999</v>
      </c>
      <c r="BM118" s="56">
        <v>0.25846799999999998</v>
      </c>
      <c r="BN118" s="56">
        <v>1.0530599999999999E-2</v>
      </c>
      <c r="BO118" s="56">
        <v>0.90031799999999995</v>
      </c>
      <c r="BP118" s="56">
        <v>0.40773999999999999</v>
      </c>
      <c r="BQ118" s="56">
        <v>190.25</v>
      </c>
      <c r="BR118" s="56">
        <v>277.30900000000003</v>
      </c>
      <c r="BS118" s="56">
        <v>111.69</v>
      </c>
      <c r="BT118" s="56">
        <v>0</v>
      </c>
      <c r="BU118" s="56">
        <v>0</v>
      </c>
      <c r="BV118" s="56">
        <v>505.55700000000002</v>
      </c>
      <c r="BW118" s="56">
        <v>948.80600000000004</v>
      </c>
      <c r="BX118" s="56">
        <v>2025.88</v>
      </c>
      <c r="BY118" s="56">
        <v>119.621</v>
      </c>
      <c r="BZ118" s="56">
        <v>4179.1099999999997</v>
      </c>
      <c r="CA118" s="56">
        <v>216</v>
      </c>
      <c r="CB118" s="56">
        <v>0</v>
      </c>
      <c r="CC118" s="56">
        <v>0</v>
      </c>
      <c r="CD118" s="56">
        <v>0</v>
      </c>
      <c r="CE118" s="56">
        <v>107.027</v>
      </c>
      <c r="CF118" s="56">
        <v>0</v>
      </c>
      <c r="CG118" s="56">
        <v>43.669699999999999</v>
      </c>
      <c r="CH118" s="56">
        <v>0</v>
      </c>
      <c r="CI118" s="56">
        <v>0</v>
      </c>
      <c r="CJ118" s="56">
        <v>366.69600000000003</v>
      </c>
      <c r="CK118" s="56">
        <v>0</v>
      </c>
      <c r="CL118" s="56">
        <v>0</v>
      </c>
      <c r="CM118" s="56">
        <v>0</v>
      </c>
      <c r="CN118" s="56">
        <v>0</v>
      </c>
      <c r="CO118" s="56">
        <v>0</v>
      </c>
      <c r="CP118" s="56">
        <v>0</v>
      </c>
      <c r="CQ118" s="56">
        <v>0</v>
      </c>
      <c r="CR118" s="56">
        <v>0</v>
      </c>
      <c r="CS118" s="56">
        <v>0</v>
      </c>
      <c r="CT118" s="56">
        <v>0</v>
      </c>
      <c r="CU118" s="56">
        <v>20.99</v>
      </c>
      <c r="CV118" s="56">
        <v>10.29</v>
      </c>
      <c r="CW118" s="56">
        <v>1.17</v>
      </c>
      <c r="CX118" s="56">
        <v>0</v>
      </c>
      <c r="CY118" s="56">
        <v>8.56</v>
      </c>
      <c r="CZ118" s="56">
        <v>5.55</v>
      </c>
      <c r="DA118" s="56">
        <v>14.02</v>
      </c>
      <c r="DB118" s="56">
        <v>21.58</v>
      </c>
      <c r="DC118" s="56">
        <v>1.22</v>
      </c>
      <c r="DD118" s="56">
        <v>83.38</v>
      </c>
      <c r="DE118" s="56">
        <v>41.01</v>
      </c>
      <c r="DF118" s="56">
        <v>0</v>
      </c>
      <c r="DG118" s="56">
        <v>0.53687600000000002</v>
      </c>
      <c r="DH118" s="56">
        <v>1.2753799999999999E-2</v>
      </c>
      <c r="DI118" s="56">
        <v>0</v>
      </c>
      <c r="DJ118" s="56">
        <v>0</v>
      </c>
      <c r="DK118" s="56">
        <v>7.4915999999999996E-2</v>
      </c>
      <c r="DL118" s="56">
        <v>0.149842</v>
      </c>
      <c r="DM118" s="56">
        <v>0.25846799999999998</v>
      </c>
      <c r="DN118" s="56">
        <v>1.0530599999999999E-2</v>
      </c>
      <c r="DO118" s="56">
        <v>1.04339</v>
      </c>
      <c r="DP118" s="56">
        <v>0.54962900000000003</v>
      </c>
      <c r="DQ118" s="56" t="s">
        <v>925</v>
      </c>
      <c r="DR118" s="56" t="s">
        <v>875</v>
      </c>
      <c r="DS118" s="56" t="s">
        <v>22</v>
      </c>
      <c r="DT118" s="56">
        <v>0.143068</v>
      </c>
      <c r="DU118" s="56">
        <v>0.14188899999999999</v>
      </c>
      <c r="DV118" s="56">
        <v>4.9292400000000001</v>
      </c>
      <c r="DW118" s="56">
        <v>9.8756400000000006</v>
      </c>
      <c r="DX118" s="56"/>
      <c r="DY118" s="56"/>
      <c r="DZ118" s="56"/>
      <c r="EA118" s="56"/>
      <c r="EB118" s="56"/>
      <c r="EC118" s="56"/>
      <c r="ED118" s="56"/>
      <c r="EE118" s="56"/>
      <c r="EF118" s="56"/>
      <c r="EG118" s="56"/>
      <c r="EH118" s="56"/>
      <c r="EI118" s="56"/>
      <c r="EJ118" s="56"/>
      <c r="EK118" s="56"/>
      <c r="EL118" s="56"/>
      <c r="EM118" s="56"/>
      <c r="EN118" s="56">
        <v>181.29499999999999</v>
      </c>
      <c r="EO118" s="56">
        <v>211.24199999999999</v>
      </c>
      <c r="EP118" s="56">
        <v>111.69</v>
      </c>
      <c r="EQ118" s="56">
        <v>0</v>
      </c>
      <c r="ER118" s="56">
        <v>0</v>
      </c>
      <c r="ES118" s="56">
        <v>0</v>
      </c>
      <c r="ET118" s="56">
        <v>0</v>
      </c>
      <c r="EU118" s="56">
        <v>505.55700000000002</v>
      </c>
      <c r="EV118" s="56">
        <v>943.8</v>
      </c>
      <c r="EW118" s="56">
        <v>2025.88</v>
      </c>
      <c r="EX118" s="56">
        <v>119.621</v>
      </c>
      <c r="EY118" s="56">
        <v>4099.09</v>
      </c>
      <c r="EZ118" s="56">
        <v>205.833</v>
      </c>
      <c r="FA118" s="56">
        <v>0</v>
      </c>
      <c r="FB118" s="56">
        <v>0</v>
      </c>
      <c r="FC118" s="56">
        <v>0</v>
      </c>
      <c r="FD118" s="56">
        <v>107.027</v>
      </c>
      <c r="FE118" s="56">
        <v>0</v>
      </c>
      <c r="FF118" s="56">
        <v>43.669699999999999</v>
      </c>
      <c r="FG118" s="56">
        <v>0</v>
      </c>
      <c r="FH118" s="56">
        <v>0</v>
      </c>
      <c r="FI118" s="56">
        <v>356.53</v>
      </c>
      <c r="FJ118" s="56">
        <v>0</v>
      </c>
      <c r="FK118" s="56">
        <v>0</v>
      </c>
      <c r="FL118" s="56">
        <v>0</v>
      </c>
      <c r="FM118" s="56">
        <v>0</v>
      </c>
      <c r="FN118" s="56">
        <v>0</v>
      </c>
      <c r="FO118" s="56">
        <v>0</v>
      </c>
      <c r="FP118" s="56">
        <v>0</v>
      </c>
      <c r="FQ118" s="56">
        <v>0</v>
      </c>
      <c r="FR118" s="56">
        <v>0</v>
      </c>
      <c r="FS118" s="56">
        <v>0</v>
      </c>
      <c r="FT118" s="56">
        <v>19.93</v>
      </c>
      <c r="FU118" s="56">
        <v>7.3</v>
      </c>
      <c r="FV118" s="56">
        <v>1.17</v>
      </c>
      <c r="FW118" s="56">
        <v>0</v>
      </c>
      <c r="FX118" s="56">
        <v>8.56</v>
      </c>
      <c r="FY118" s="56">
        <v>0</v>
      </c>
      <c r="FZ118" s="56">
        <v>0</v>
      </c>
      <c r="GA118" s="56">
        <v>5.55</v>
      </c>
      <c r="GB118" s="56">
        <v>13.96</v>
      </c>
      <c r="GC118" s="56">
        <v>21.58</v>
      </c>
      <c r="GD118" s="56">
        <v>1.22</v>
      </c>
      <c r="GE118" s="56">
        <v>79.27</v>
      </c>
      <c r="GF118" s="56">
        <v>0</v>
      </c>
      <c r="GG118" s="56">
        <v>0.394986</v>
      </c>
      <c r="GH118" s="56">
        <v>1.2753799999999999E-2</v>
      </c>
      <c r="GI118" s="56">
        <v>0</v>
      </c>
      <c r="GJ118" s="56">
        <v>0</v>
      </c>
      <c r="GK118" s="56">
        <v>0</v>
      </c>
      <c r="GL118" s="56">
        <v>0</v>
      </c>
      <c r="GM118" s="56">
        <v>7.4915999999999996E-2</v>
      </c>
      <c r="GN118" s="56">
        <v>0.14866399999999999</v>
      </c>
      <c r="GO118" s="56">
        <v>0.25846799999999998</v>
      </c>
      <c r="GP118" s="56">
        <v>1.0530599999999999E-2</v>
      </c>
      <c r="GQ118" s="56">
        <v>0.90031799999999995</v>
      </c>
      <c r="GR118" s="56">
        <v>420.762</v>
      </c>
      <c r="GS118" s="56">
        <v>1095.07</v>
      </c>
      <c r="GT118" s="56">
        <v>111.69</v>
      </c>
      <c r="GU118" s="56">
        <v>0</v>
      </c>
      <c r="GV118" s="56">
        <v>0</v>
      </c>
      <c r="GW118" s="56">
        <v>2135</v>
      </c>
      <c r="GX118" s="56">
        <v>930.00099999999998</v>
      </c>
      <c r="GY118" s="56">
        <v>2637.81</v>
      </c>
      <c r="GZ118" s="56">
        <v>297.5</v>
      </c>
      <c r="HA118" s="56">
        <v>7627.83</v>
      </c>
      <c r="HB118" s="56">
        <v>350.15800000000002</v>
      </c>
      <c r="HC118" s="56">
        <v>0</v>
      </c>
      <c r="HD118" s="56">
        <v>0</v>
      </c>
      <c r="HE118" s="56">
        <v>0</v>
      </c>
      <c r="HF118" s="56">
        <v>161.63900000000001</v>
      </c>
      <c r="HG118" s="56">
        <v>0</v>
      </c>
      <c r="HH118" s="56">
        <v>65.400000000000006</v>
      </c>
      <c r="HI118" s="56">
        <v>0</v>
      </c>
      <c r="HJ118" s="56">
        <v>0</v>
      </c>
      <c r="HK118" s="56">
        <v>577.19600000000003</v>
      </c>
      <c r="HL118" s="56">
        <v>0</v>
      </c>
      <c r="HM118" s="56">
        <v>0</v>
      </c>
      <c r="HN118" s="56">
        <v>0</v>
      </c>
      <c r="HO118" s="56">
        <v>0</v>
      </c>
      <c r="HP118" s="56">
        <v>0</v>
      </c>
      <c r="HQ118" s="56">
        <v>0</v>
      </c>
      <c r="HR118" s="56">
        <v>0</v>
      </c>
      <c r="HS118" s="56">
        <v>0</v>
      </c>
      <c r="HT118" s="56">
        <v>0</v>
      </c>
      <c r="HU118" s="56">
        <v>0</v>
      </c>
      <c r="HV118" s="56">
        <v>34.94</v>
      </c>
      <c r="HW118" s="56">
        <v>41.16</v>
      </c>
      <c r="HX118" s="56">
        <v>1.17</v>
      </c>
      <c r="HY118" s="56">
        <v>0</v>
      </c>
      <c r="HZ118" s="56">
        <v>12.93</v>
      </c>
      <c r="IA118" s="56">
        <v>23.83</v>
      </c>
      <c r="IB118" s="56">
        <v>14.92</v>
      </c>
      <c r="IC118" s="56">
        <v>28.35</v>
      </c>
      <c r="ID118" s="56">
        <v>2.86</v>
      </c>
      <c r="IE118" s="56">
        <v>160.16</v>
      </c>
      <c r="IF118" s="56">
        <v>0</v>
      </c>
      <c r="IG118" s="56">
        <v>2.2516400000000001</v>
      </c>
      <c r="IH118" s="56">
        <v>1.2753799999999999E-2</v>
      </c>
      <c r="II118" s="56">
        <v>0</v>
      </c>
      <c r="IJ118" s="56">
        <v>0</v>
      </c>
      <c r="IK118" s="56">
        <v>0.33579999999999999</v>
      </c>
      <c r="IL118" s="56">
        <v>0.11074100000000001</v>
      </c>
      <c r="IM118" s="56">
        <v>0.35138000000000003</v>
      </c>
      <c r="IN118" s="56">
        <v>4.1461199999999997E-3</v>
      </c>
      <c r="IO118" s="56">
        <v>3.0664600000000002</v>
      </c>
      <c r="IP118" s="56">
        <v>44.8</v>
      </c>
      <c r="IQ118" s="56">
        <v>0</v>
      </c>
      <c r="IR118" s="56">
        <v>47.2</v>
      </c>
      <c r="IS118" s="56">
        <v>0</v>
      </c>
      <c r="IT118" s="56">
        <v>0</v>
      </c>
      <c r="IU118" s="56">
        <v>10.119999999999999</v>
      </c>
      <c r="IV118" s="56">
        <v>26.84</v>
      </c>
      <c r="IW118" s="56">
        <v>13.2</v>
      </c>
      <c r="IX118" s="56">
        <v>27.81</v>
      </c>
      <c r="IY118" s="56">
        <v>10.119999999999999</v>
      </c>
      <c r="IZ118" s="56">
        <v>26.84</v>
      </c>
      <c r="JA118" s="56">
        <v>46.09</v>
      </c>
      <c r="JB118" s="56">
        <v>44.11</v>
      </c>
      <c r="JC118" s="56">
        <v>1</v>
      </c>
      <c r="JD118" s="56"/>
      <c r="JE118" s="56"/>
      <c r="JF118" s="56"/>
      <c r="JG118" s="56"/>
      <c r="JH118" s="56"/>
      <c r="JI118" s="56"/>
      <c r="JJ118" s="56"/>
      <c r="JK118" s="56"/>
      <c r="JL118" s="56"/>
      <c r="JM118" s="56"/>
      <c r="JN118" s="56"/>
      <c r="JO118" s="56"/>
    </row>
    <row r="119" spans="1:275" x14ac:dyDescent="0.25">
      <c r="A119" s="58">
        <v>43069.352210648147</v>
      </c>
      <c r="B119" s="56" t="s">
        <v>484</v>
      </c>
      <c r="C119" s="56" t="s">
        <v>678</v>
      </c>
      <c r="D119" s="56">
        <v>12</v>
      </c>
      <c r="E119" s="56">
        <v>1</v>
      </c>
      <c r="F119" s="56">
        <v>2100</v>
      </c>
      <c r="G119" s="56" t="s">
        <v>104</v>
      </c>
      <c r="H119" s="56" t="s">
        <v>105</v>
      </c>
      <c r="I119" s="56">
        <v>4.05</v>
      </c>
      <c r="J119" s="56">
        <v>44.8</v>
      </c>
      <c r="K119" s="56">
        <v>181.29499999999999</v>
      </c>
      <c r="L119" s="56">
        <v>211.24199999999999</v>
      </c>
      <c r="M119" s="56">
        <v>111.69</v>
      </c>
      <c r="N119" s="56">
        <v>0</v>
      </c>
      <c r="O119" s="56">
        <v>0</v>
      </c>
      <c r="P119" s="56">
        <v>0</v>
      </c>
      <c r="Q119" s="56">
        <v>0</v>
      </c>
      <c r="R119" s="56">
        <v>505.55700000000002</v>
      </c>
      <c r="S119" s="56">
        <v>943.8</v>
      </c>
      <c r="T119" s="56">
        <v>2025.88</v>
      </c>
      <c r="U119" s="56">
        <v>119.621</v>
      </c>
      <c r="V119" s="56">
        <v>4099.09</v>
      </c>
      <c r="W119" s="56">
        <v>205.833</v>
      </c>
      <c r="X119" s="56">
        <v>0</v>
      </c>
      <c r="Y119" s="56">
        <v>0</v>
      </c>
      <c r="Z119" s="56">
        <v>0</v>
      </c>
      <c r="AA119" s="56">
        <v>107.027</v>
      </c>
      <c r="AB119" s="56">
        <v>0</v>
      </c>
      <c r="AC119" s="56">
        <v>43.669699999999999</v>
      </c>
      <c r="AD119" s="56">
        <v>0</v>
      </c>
      <c r="AE119" s="56">
        <v>0</v>
      </c>
      <c r="AF119" s="56">
        <v>356.53</v>
      </c>
      <c r="AG119" s="56">
        <v>0</v>
      </c>
      <c r="AH119" s="56">
        <v>0</v>
      </c>
      <c r="AI119" s="56">
        <v>0</v>
      </c>
      <c r="AJ119" s="56">
        <v>0</v>
      </c>
      <c r="AK119" s="56">
        <v>0</v>
      </c>
      <c r="AL119" s="56">
        <v>0</v>
      </c>
      <c r="AM119" s="56">
        <v>0</v>
      </c>
      <c r="AN119" s="56">
        <v>0</v>
      </c>
      <c r="AO119" s="56">
        <v>0</v>
      </c>
      <c r="AP119" s="56">
        <v>0</v>
      </c>
      <c r="AQ119" s="56">
        <v>19.93</v>
      </c>
      <c r="AR119" s="56">
        <v>7.3</v>
      </c>
      <c r="AS119" s="56">
        <v>1.17</v>
      </c>
      <c r="AT119" s="56">
        <v>0</v>
      </c>
      <c r="AU119" s="56">
        <v>8.56</v>
      </c>
      <c r="AV119" s="56">
        <v>0</v>
      </c>
      <c r="AW119" s="56">
        <v>0</v>
      </c>
      <c r="AX119" s="56">
        <v>5.55</v>
      </c>
      <c r="AY119" s="56">
        <v>13.96</v>
      </c>
      <c r="AZ119" s="56">
        <v>21.58</v>
      </c>
      <c r="BA119" s="56">
        <v>1.22</v>
      </c>
      <c r="BB119" s="56">
        <v>79.27</v>
      </c>
      <c r="BC119" s="56">
        <v>36.96</v>
      </c>
      <c r="BD119" s="56">
        <v>0</v>
      </c>
      <c r="BE119" s="56">
        <v>0.394986</v>
      </c>
      <c r="BF119" s="56">
        <v>1.2753799999999999E-2</v>
      </c>
      <c r="BG119" s="56">
        <v>0</v>
      </c>
      <c r="BH119" s="56">
        <v>0</v>
      </c>
      <c r="BI119" s="56">
        <v>0</v>
      </c>
      <c r="BJ119" s="56">
        <v>0</v>
      </c>
      <c r="BK119" s="56">
        <v>7.4915999999999996E-2</v>
      </c>
      <c r="BL119" s="56">
        <v>0.14866399999999999</v>
      </c>
      <c r="BM119" s="56">
        <v>0.25846799999999998</v>
      </c>
      <c r="BN119" s="56">
        <v>1.0530599999999999E-2</v>
      </c>
      <c r="BO119" s="56">
        <v>0.90031799999999995</v>
      </c>
      <c r="BP119" s="56">
        <v>0.40773999999999999</v>
      </c>
      <c r="BQ119" s="56">
        <v>190.25</v>
      </c>
      <c r="BR119" s="56">
        <v>277.30900000000003</v>
      </c>
      <c r="BS119" s="56">
        <v>111.69</v>
      </c>
      <c r="BT119" s="56">
        <v>0</v>
      </c>
      <c r="BU119" s="56">
        <v>0</v>
      </c>
      <c r="BV119" s="56">
        <v>505.55700000000002</v>
      </c>
      <c r="BW119" s="56">
        <v>948.80600000000004</v>
      </c>
      <c r="BX119" s="56">
        <v>2025.88</v>
      </c>
      <c r="BY119" s="56">
        <v>119.621</v>
      </c>
      <c r="BZ119" s="56">
        <v>4179.1099999999997</v>
      </c>
      <c r="CA119" s="56">
        <v>216</v>
      </c>
      <c r="CB119" s="56">
        <v>0</v>
      </c>
      <c r="CC119" s="56">
        <v>0</v>
      </c>
      <c r="CD119" s="56">
        <v>0</v>
      </c>
      <c r="CE119" s="56">
        <v>107.027</v>
      </c>
      <c r="CF119" s="56">
        <v>0</v>
      </c>
      <c r="CG119" s="56">
        <v>43.669699999999999</v>
      </c>
      <c r="CH119" s="56">
        <v>0</v>
      </c>
      <c r="CI119" s="56">
        <v>0</v>
      </c>
      <c r="CJ119" s="56">
        <v>366.69600000000003</v>
      </c>
      <c r="CK119" s="56">
        <v>0</v>
      </c>
      <c r="CL119" s="56">
        <v>0</v>
      </c>
      <c r="CM119" s="56">
        <v>0</v>
      </c>
      <c r="CN119" s="56">
        <v>0</v>
      </c>
      <c r="CO119" s="56">
        <v>0</v>
      </c>
      <c r="CP119" s="56">
        <v>0</v>
      </c>
      <c r="CQ119" s="56">
        <v>0</v>
      </c>
      <c r="CR119" s="56">
        <v>0</v>
      </c>
      <c r="CS119" s="56">
        <v>0</v>
      </c>
      <c r="CT119" s="56">
        <v>0</v>
      </c>
      <c r="CU119" s="56">
        <v>20.99</v>
      </c>
      <c r="CV119" s="56">
        <v>10.29</v>
      </c>
      <c r="CW119" s="56">
        <v>1.17</v>
      </c>
      <c r="CX119" s="56">
        <v>0</v>
      </c>
      <c r="CY119" s="56">
        <v>8.56</v>
      </c>
      <c r="CZ119" s="56">
        <v>5.55</v>
      </c>
      <c r="DA119" s="56">
        <v>14.02</v>
      </c>
      <c r="DB119" s="56">
        <v>21.58</v>
      </c>
      <c r="DC119" s="56">
        <v>1.22</v>
      </c>
      <c r="DD119" s="56">
        <v>83.38</v>
      </c>
      <c r="DE119" s="56">
        <v>41.01</v>
      </c>
      <c r="DF119" s="56">
        <v>0</v>
      </c>
      <c r="DG119" s="56">
        <v>0.53687600000000002</v>
      </c>
      <c r="DH119" s="56">
        <v>1.2753799999999999E-2</v>
      </c>
      <c r="DI119" s="56">
        <v>0</v>
      </c>
      <c r="DJ119" s="56">
        <v>0</v>
      </c>
      <c r="DK119" s="56">
        <v>7.4915999999999996E-2</v>
      </c>
      <c r="DL119" s="56">
        <v>0.149842</v>
      </c>
      <c r="DM119" s="56">
        <v>0.25846799999999998</v>
      </c>
      <c r="DN119" s="56">
        <v>1.0530599999999999E-2</v>
      </c>
      <c r="DO119" s="56">
        <v>1.04339</v>
      </c>
      <c r="DP119" s="56">
        <v>0.54962900000000003</v>
      </c>
      <c r="DQ119" s="56" t="s">
        <v>925</v>
      </c>
      <c r="DR119" s="56" t="s">
        <v>875</v>
      </c>
      <c r="DS119" s="56" t="s">
        <v>22</v>
      </c>
      <c r="DT119" s="56">
        <v>0.143068</v>
      </c>
      <c r="DU119" s="56">
        <v>0.14188899999999999</v>
      </c>
      <c r="DV119" s="56">
        <v>4.9292400000000001</v>
      </c>
      <c r="DW119" s="56">
        <v>9.8756400000000006</v>
      </c>
      <c r="DX119" s="56"/>
      <c r="DY119" s="56"/>
      <c r="DZ119" s="56"/>
      <c r="EA119" s="56"/>
      <c r="EB119" s="56"/>
      <c r="EC119" s="56"/>
      <c r="ED119" s="56"/>
      <c r="EE119" s="56"/>
      <c r="EF119" s="56"/>
      <c r="EG119" s="56"/>
      <c r="EH119" s="56"/>
      <c r="EI119" s="56"/>
      <c r="EJ119" s="56"/>
      <c r="EK119" s="56"/>
      <c r="EL119" s="56"/>
      <c r="EM119" s="56"/>
      <c r="EN119" s="56">
        <v>181.29499999999999</v>
      </c>
      <c r="EO119" s="56">
        <v>211.24199999999999</v>
      </c>
      <c r="EP119" s="56">
        <v>111.69</v>
      </c>
      <c r="EQ119" s="56">
        <v>0</v>
      </c>
      <c r="ER119" s="56">
        <v>0</v>
      </c>
      <c r="ES119" s="56">
        <v>0</v>
      </c>
      <c r="ET119" s="56">
        <v>0</v>
      </c>
      <c r="EU119" s="56">
        <v>505.55700000000002</v>
      </c>
      <c r="EV119" s="56">
        <v>943.8</v>
      </c>
      <c r="EW119" s="56">
        <v>2025.88</v>
      </c>
      <c r="EX119" s="56">
        <v>119.621</v>
      </c>
      <c r="EY119" s="56">
        <v>4099.09</v>
      </c>
      <c r="EZ119" s="56">
        <v>205.833</v>
      </c>
      <c r="FA119" s="56">
        <v>0</v>
      </c>
      <c r="FB119" s="56">
        <v>0</v>
      </c>
      <c r="FC119" s="56">
        <v>0</v>
      </c>
      <c r="FD119" s="56">
        <v>107.027</v>
      </c>
      <c r="FE119" s="56">
        <v>0</v>
      </c>
      <c r="FF119" s="56">
        <v>43.669699999999999</v>
      </c>
      <c r="FG119" s="56">
        <v>0</v>
      </c>
      <c r="FH119" s="56">
        <v>0</v>
      </c>
      <c r="FI119" s="56">
        <v>356.53</v>
      </c>
      <c r="FJ119" s="56">
        <v>0</v>
      </c>
      <c r="FK119" s="56">
        <v>0</v>
      </c>
      <c r="FL119" s="56">
        <v>0</v>
      </c>
      <c r="FM119" s="56">
        <v>0</v>
      </c>
      <c r="FN119" s="56">
        <v>0</v>
      </c>
      <c r="FO119" s="56">
        <v>0</v>
      </c>
      <c r="FP119" s="56">
        <v>0</v>
      </c>
      <c r="FQ119" s="56">
        <v>0</v>
      </c>
      <c r="FR119" s="56">
        <v>0</v>
      </c>
      <c r="FS119" s="56">
        <v>0</v>
      </c>
      <c r="FT119" s="56">
        <v>19.93</v>
      </c>
      <c r="FU119" s="56">
        <v>7.3</v>
      </c>
      <c r="FV119" s="56">
        <v>1.17</v>
      </c>
      <c r="FW119" s="56">
        <v>0</v>
      </c>
      <c r="FX119" s="56">
        <v>8.56</v>
      </c>
      <c r="FY119" s="56">
        <v>0</v>
      </c>
      <c r="FZ119" s="56">
        <v>0</v>
      </c>
      <c r="GA119" s="56">
        <v>5.55</v>
      </c>
      <c r="GB119" s="56">
        <v>13.96</v>
      </c>
      <c r="GC119" s="56">
        <v>21.58</v>
      </c>
      <c r="GD119" s="56">
        <v>1.22</v>
      </c>
      <c r="GE119" s="56">
        <v>79.27</v>
      </c>
      <c r="GF119" s="56">
        <v>0</v>
      </c>
      <c r="GG119" s="56">
        <v>0.394986</v>
      </c>
      <c r="GH119" s="56">
        <v>1.2753799999999999E-2</v>
      </c>
      <c r="GI119" s="56">
        <v>0</v>
      </c>
      <c r="GJ119" s="56">
        <v>0</v>
      </c>
      <c r="GK119" s="56">
        <v>0</v>
      </c>
      <c r="GL119" s="56">
        <v>0</v>
      </c>
      <c r="GM119" s="56">
        <v>7.4915999999999996E-2</v>
      </c>
      <c r="GN119" s="56">
        <v>0.14866399999999999</v>
      </c>
      <c r="GO119" s="56">
        <v>0.25846799999999998</v>
      </c>
      <c r="GP119" s="56">
        <v>1.0530599999999999E-2</v>
      </c>
      <c r="GQ119" s="56">
        <v>0.90031799999999995</v>
      </c>
      <c r="GR119" s="56">
        <v>420.762</v>
      </c>
      <c r="GS119" s="56">
        <v>1095.07</v>
      </c>
      <c r="GT119" s="56">
        <v>111.69</v>
      </c>
      <c r="GU119" s="56">
        <v>0</v>
      </c>
      <c r="GV119" s="56">
        <v>0</v>
      </c>
      <c r="GW119" s="56">
        <v>2135</v>
      </c>
      <c r="GX119" s="56">
        <v>930.00099999999998</v>
      </c>
      <c r="GY119" s="56">
        <v>2637.81</v>
      </c>
      <c r="GZ119" s="56">
        <v>297.5</v>
      </c>
      <c r="HA119" s="56">
        <v>7627.83</v>
      </c>
      <c r="HB119" s="56">
        <v>350.15800000000002</v>
      </c>
      <c r="HC119" s="56">
        <v>0</v>
      </c>
      <c r="HD119" s="56">
        <v>0</v>
      </c>
      <c r="HE119" s="56">
        <v>0</v>
      </c>
      <c r="HF119" s="56">
        <v>161.63900000000001</v>
      </c>
      <c r="HG119" s="56">
        <v>0</v>
      </c>
      <c r="HH119" s="56">
        <v>65.400000000000006</v>
      </c>
      <c r="HI119" s="56">
        <v>0</v>
      </c>
      <c r="HJ119" s="56">
        <v>0</v>
      </c>
      <c r="HK119" s="56">
        <v>577.19600000000003</v>
      </c>
      <c r="HL119" s="56">
        <v>0</v>
      </c>
      <c r="HM119" s="56">
        <v>0</v>
      </c>
      <c r="HN119" s="56">
        <v>0</v>
      </c>
      <c r="HO119" s="56">
        <v>0</v>
      </c>
      <c r="HP119" s="56">
        <v>0</v>
      </c>
      <c r="HQ119" s="56">
        <v>0</v>
      </c>
      <c r="HR119" s="56">
        <v>0</v>
      </c>
      <c r="HS119" s="56">
        <v>0</v>
      </c>
      <c r="HT119" s="56">
        <v>0</v>
      </c>
      <c r="HU119" s="56">
        <v>0</v>
      </c>
      <c r="HV119" s="56">
        <v>34.94</v>
      </c>
      <c r="HW119" s="56">
        <v>41.16</v>
      </c>
      <c r="HX119" s="56">
        <v>1.17</v>
      </c>
      <c r="HY119" s="56">
        <v>0</v>
      </c>
      <c r="HZ119" s="56">
        <v>12.93</v>
      </c>
      <c r="IA119" s="56">
        <v>23.83</v>
      </c>
      <c r="IB119" s="56">
        <v>14.92</v>
      </c>
      <c r="IC119" s="56">
        <v>28.35</v>
      </c>
      <c r="ID119" s="56">
        <v>2.86</v>
      </c>
      <c r="IE119" s="56">
        <v>160.16</v>
      </c>
      <c r="IF119" s="56">
        <v>0</v>
      </c>
      <c r="IG119" s="56">
        <v>2.2516400000000001</v>
      </c>
      <c r="IH119" s="56">
        <v>1.2753799999999999E-2</v>
      </c>
      <c r="II119" s="56">
        <v>0</v>
      </c>
      <c r="IJ119" s="56">
        <v>0</v>
      </c>
      <c r="IK119" s="56">
        <v>0.33579999999999999</v>
      </c>
      <c r="IL119" s="56">
        <v>0.11074100000000001</v>
      </c>
      <c r="IM119" s="56">
        <v>0.35138000000000003</v>
      </c>
      <c r="IN119" s="56">
        <v>4.1461199999999997E-3</v>
      </c>
      <c r="IO119" s="56">
        <v>3.0664600000000002</v>
      </c>
      <c r="IP119" s="56">
        <v>44.8</v>
      </c>
      <c r="IQ119" s="56">
        <v>0</v>
      </c>
      <c r="IR119" s="56">
        <v>47.2</v>
      </c>
      <c r="IS119" s="56">
        <v>0</v>
      </c>
      <c r="IT119" s="56">
        <v>0</v>
      </c>
      <c r="IU119" s="56">
        <v>10.119999999999999</v>
      </c>
      <c r="IV119" s="56">
        <v>26.84</v>
      </c>
      <c r="IW119" s="56">
        <v>13.2</v>
      </c>
      <c r="IX119" s="56">
        <v>27.81</v>
      </c>
      <c r="IY119" s="56">
        <v>10.119999999999999</v>
      </c>
      <c r="IZ119" s="56">
        <v>26.84</v>
      </c>
      <c r="JA119" s="56">
        <v>46.09</v>
      </c>
      <c r="JB119" s="56">
        <v>44.11</v>
      </c>
      <c r="JC119" s="56">
        <v>1</v>
      </c>
      <c r="JD119" s="56"/>
      <c r="JE119" s="56"/>
      <c r="JF119" s="56"/>
      <c r="JG119" s="56"/>
      <c r="JH119" s="56"/>
      <c r="JI119" s="56"/>
      <c r="JJ119" s="56"/>
      <c r="JK119" s="56"/>
      <c r="JL119" s="56"/>
      <c r="JM119" s="56"/>
      <c r="JN119" s="56"/>
      <c r="JO119" s="56"/>
    </row>
    <row r="120" spans="1:275" x14ac:dyDescent="0.25">
      <c r="A120" s="58">
        <v>43069.35255787037</v>
      </c>
      <c r="B120" s="56" t="s">
        <v>485</v>
      </c>
      <c r="C120" s="56" t="s">
        <v>679</v>
      </c>
      <c r="D120" s="56">
        <v>12</v>
      </c>
      <c r="E120" s="56">
        <v>1</v>
      </c>
      <c r="F120" s="56">
        <v>2100</v>
      </c>
      <c r="G120" s="56" t="s">
        <v>104</v>
      </c>
      <c r="H120" s="56" t="s">
        <v>134</v>
      </c>
      <c r="I120" s="56">
        <v>-1.19</v>
      </c>
      <c r="J120" s="56">
        <v>47.8</v>
      </c>
      <c r="K120" s="56">
        <v>191.958</v>
      </c>
      <c r="L120" s="56">
        <v>301.92200000000003</v>
      </c>
      <c r="M120" s="56">
        <v>111.69</v>
      </c>
      <c r="N120" s="56">
        <v>0</v>
      </c>
      <c r="O120" s="56">
        <v>0</v>
      </c>
      <c r="P120" s="56">
        <v>0</v>
      </c>
      <c r="Q120" s="56">
        <v>0</v>
      </c>
      <c r="R120" s="56">
        <v>505.55700000000002</v>
      </c>
      <c r="S120" s="56">
        <v>949.49400000000003</v>
      </c>
      <c r="T120" s="56">
        <v>2025.88</v>
      </c>
      <c r="U120" s="56">
        <v>119.621</v>
      </c>
      <c r="V120" s="56">
        <v>4206.12</v>
      </c>
      <c r="W120" s="56">
        <v>217.93799999999999</v>
      </c>
      <c r="X120" s="56">
        <v>0</v>
      </c>
      <c r="Y120" s="56">
        <v>0</v>
      </c>
      <c r="Z120" s="56">
        <v>0</v>
      </c>
      <c r="AA120" s="56">
        <v>107.027</v>
      </c>
      <c r="AB120" s="56">
        <v>0</v>
      </c>
      <c r="AC120" s="56">
        <v>43.669699999999999</v>
      </c>
      <c r="AD120" s="56">
        <v>0</v>
      </c>
      <c r="AE120" s="56">
        <v>0</v>
      </c>
      <c r="AF120" s="56">
        <v>368.63499999999999</v>
      </c>
      <c r="AG120" s="56">
        <v>0</v>
      </c>
      <c r="AH120" s="56">
        <v>0</v>
      </c>
      <c r="AI120" s="56">
        <v>0</v>
      </c>
      <c r="AJ120" s="56">
        <v>0</v>
      </c>
      <c r="AK120" s="56">
        <v>0</v>
      </c>
      <c r="AL120" s="56">
        <v>0</v>
      </c>
      <c r="AM120" s="56">
        <v>0</v>
      </c>
      <c r="AN120" s="56">
        <v>0</v>
      </c>
      <c r="AO120" s="56">
        <v>0</v>
      </c>
      <c r="AP120" s="56">
        <v>0</v>
      </c>
      <c r="AQ120" s="56">
        <v>21.19</v>
      </c>
      <c r="AR120" s="56">
        <v>11.28</v>
      </c>
      <c r="AS120" s="56">
        <v>1.17</v>
      </c>
      <c r="AT120" s="56">
        <v>0</v>
      </c>
      <c r="AU120" s="56">
        <v>8.56</v>
      </c>
      <c r="AV120" s="56">
        <v>0</v>
      </c>
      <c r="AW120" s="56">
        <v>0</v>
      </c>
      <c r="AX120" s="56">
        <v>5.55</v>
      </c>
      <c r="AY120" s="56">
        <v>14.03</v>
      </c>
      <c r="AZ120" s="56">
        <v>21.58</v>
      </c>
      <c r="BA120" s="56">
        <v>1.22</v>
      </c>
      <c r="BB120" s="56">
        <v>84.58</v>
      </c>
      <c r="BC120" s="56">
        <v>42.2</v>
      </c>
      <c r="BD120" s="56">
        <v>0</v>
      </c>
      <c r="BE120" s="56">
        <v>0.57491499999999995</v>
      </c>
      <c r="BF120" s="56">
        <v>1.2753799999999999E-2</v>
      </c>
      <c r="BG120" s="56">
        <v>0</v>
      </c>
      <c r="BH120" s="56">
        <v>0</v>
      </c>
      <c r="BI120" s="56">
        <v>0</v>
      </c>
      <c r="BJ120" s="56">
        <v>0</v>
      </c>
      <c r="BK120" s="56">
        <v>7.4915999999999996E-2</v>
      </c>
      <c r="BL120" s="56">
        <v>0.14990500000000001</v>
      </c>
      <c r="BM120" s="56">
        <v>0.25846799999999998</v>
      </c>
      <c r="BN120" s="56">
        <v>1.0530599999999999E-2</v>
      </c>
      <c r="BO120" s="56">
        <v>1.0814900000000001</v>
      </c>
      <c r="BP120" s="56">
        <v>0.587669</v>
      </c>
      <c r="BQ120" s="56">
        <v>190.25</v>
      </c>
      <c r="BR120" s="56">
        <v>277.30900000000003</v>
      </c>
      <c r="BS120" s="56">
        <v>111.69</v>
      </c>
      <c r="BT120" s="56">
        <v>0</v>
      </c>
      <c r="BU120" s="56">
        <v>0</v>
      </c>
      <c r="BV120" s="56">
        <v>505.55700000000002</v>
      </c>
      <c r="BW120" s="56">
        <v>948.80600000000004</v>
      </c>
      <c r="BX120" s="56">
        <v>2025.88</v>
      </c>
      <c r="BY120" s="56">
        <v>119.621</v>
      </c>
      <c r="BZ120" s="56">
        <v>4179.1099999999997</v>
      </c>
      <c r="CA120" s="56">
        <v>216</v>
      </c>
      <c r="CB120" s="56">
        <v>0</v>
      </c>
      <c r="CC120" s="56">
        <v>0</v>
      </c>
      <c r="CD120" s="56">
        <v>0</v>
      </c>
      <c r="CE120" s="56">
        <v>107.027</v>
      </c>
      <c r="CF120" s="56">
        <v>0</v>
      </c>
      <c r="CG120" s="56">
        <v>43.669699999999999</v>
      </c>
      <c r="CH120" s="56">
        <v>0</v>
      </c>
      <c r="CI120" s="56">
        <v>0</v>
      </c>
      <c r="CJ120" s="56">
        <v>366.69600000000003</v>
      </c>
      <c r="CK120" s="56">
        <v>0</v>
      </c>
      <c r="CL120" s="56">
        <v>0</v>
      </c>
      <c r="CM120" s="56">
        <v>0</v>
      </c>
      <c r="CN120" s="56">
        <v>0</v>
      </c>
      <c r="CO120" s="56">
        <v>0</v>
      </c>
      <c r="CP120" s="56">
        <v>0</v>
      </c>
      <c r="CQ120" s="56">
        <v>0</v>
      </c>
      <c r="CR120" s="56">
        <v>0</v>
      </c>
      <c r="CS120" s="56">
        <v>0</v>
      </c>
      <c r="CT120" s="56">
        <v>0</v>
      </c>
      <c r="CU120" s="56">
        <v>20.99</v>
      </c>
      <c r="CV120" s="56">
        <v>10.29</v>
      </c>
      <c r="CW120" s="56">
        <v>1.17</v>
      </c>
      <c r="CX120" s="56">
        <v>0</v>
      </c>
      <c r="CY120" s="56">
        <v>8.56</v>
      </c>
      <c r="CZ120" s="56">
        <v>5.55</v>
      </c>
      <c r="DA120" s="56">
        <v>14.02</v>
      </c>
      <c r="DB120" s="56">
        <v>21.58</v>
      </c>
      <c r="DC120" s="56">
        <v>1.22</v>
      </c>
      <c r="DD120" s="56">
        <v>83.38</v>
      </c>
      <c r="DE120" s="56">
        <v>41.01</v>
      </c>
      <c r="DF120" s="56">
        <v>0</v>
      </c>
      <c r="DG120" s="56">
        <v>0.53687600000000002</v>
      </c>
      <c r="DH120" s="56">
        <v>1.2753799999999999E-2</v>
      </c>
      <c r="DI120" s="56">
        <v>0</v>
      </c>
      <c r="DJ120" s="56">
        <v>0</v>
      </c>
      <c r="DK120" s="56">
        <v>7.4915999999999996E-2</v>
      </c>
      <c r="DL120" s="56">
        <v>0.149842</v>
      </c>
      <c r="DM120" s="56">
        <v>0.25846799999999998</v>
      </c>
      <c r="DN120" s="56">
        <v>1.0530599999999999E-2</v>
      </c>
      <c r="DO120" s="56">
        <v>1.04339</v>
      </c>
      <c r="DP120" s="56">
        <v>0.54962900000000003</v>
      </c>
      <c r="DQ120" s="56" t="s">
        <v>925</v>
      </c>
      <c r="DR120" s="56" t="s">
        <v>875</v>
      </c>
      <c r="DS120" s="56" t="s">
        <v>22</v>
      </c>
      <c r="DT120" s="56">
        <v>-3.8101999999999997E-2</v>
      </c>
      <c r="DU120" s="56">
        <v>-3.8039499999999997E-2</v>
      </c>
      <c r="DV120" s="56">
        <v>-1.43919</v>
      </c>
      <c r="DW120" s="56">
        <v>-2.9017300000000001</v>
      </c>
      <c r="DX120" s="56"/>
      <c r="DY120" s="56"/>
      <c r="DZ120" s="56"/>
      <c r="EA120" s="56"/>
      <c r="EB120" s="56"/>
      <c r="EC120" s="56"/>
      <c r="ED120" s="56"/>
      <c r="EE120" s="56"/>
      <c r="EF120" s="56"/>
      <c r="EG120" s="56"/>
      <c r="EH120" s="56"/>
      <c r="EI120" s="56"/>
      <c r="EJ120" s="56"/>
      <c r="EK120" s="56"/>
      <c r="EL120" s="56"/>
      <c r="EM120" s="56"/>
      <c r="EN120" s="56">
        <v>191.958</v>
      </c>
      <c r="EO120" s="56">
        <v>301.92200000000003</v>
      </c>
      <c r="EP120" s="56">
        <v>111.69</v>
      </c>
      <c r="EQ120" s="56">
        <v>0</v>
      </c>
      <c r="ER120" s="56">
        <v>0</v>
      </c>
      <c r="ES120" s="56">
        <v>0</v>
      </c>
      <c r="ET120" s="56">
        <v>0</v>
      </c>
      <c r="EU120" s="56">
        <v>505.55700000000002</v>
      </c>
      <c r="EV120" s="56">
        <v>949.49400000000003</v>
      </c>
      <c r="EW120" s="56">
        <v>2025.88</v>
      </c>
      <c r="EX120" s="56">
        <v>119.621</v>
      </c>
      <c r="EY120" s="56">
        <v>4206.12</v>
      </c>
      <c r="EZ120" s="56">
        <v>217.93799999999999</v>
      </c>
      <c r="FA120" s="56">
        <v>0</v>
      </c>
      <c r="FB120" s="56">
        <v>0</v>
      </c>
      <c r="FC120" s="56">
        <v>0</v>
      </c>
      <c r="FD120" s="56">
        <v>107.027</v>
      </c>
      <c r="FE120" s="56">
        <v>0</v>
      </c>
      <c r="FF120" s="56">
        <v>43.669699999999999</v>
      </c>
      <c r="FG120" s="56">
        <v>0</v>
      </c>
      <c r="FH120" s="56">
        <v>0</v>
      </c>
      <c r="FI120" s="56">
        <v>368.63499999999999</v>
      </c>
      <c r="FJ120" s="56">
        <v>0</v>
      </c>
      <c r="FK120" s="56">
        <v>0</v>
      </c>
      <c r="FL120" s="56">
        <v>0</v>
      </c>
      <c r="FM120" s="56">
        <v>0</v>
      </c>
      <c r="FN120" s="56">
        <v>0</v>
      </c>
      <c r="FO120" s="56">
        <v>0</v>
      </c>
      <c r="FP120" s="56">
        <v>0</v>
      </c>
      <c r="FQ120" s="56">
        <v>0</v>
      </c>
      <c r="FR120" s="56">
        <v>0</v>
      </c>
      <c r="FS120" s="56">
        <v>0</v>
      </c>
      <c r="FT120" s="56">
        <v>21.19</v>
      </c>
      <c r="FU120" s="56">
        <v>11.28</v>
      </c>
      <c r="FV120" s="56">
        <v>1.17</v>
      </c>
      <c r="FW120" s="56">
        <v>0</v>
      </c>
      <c r="FX120" s="56">
        <v>8.56</v>
      </c>
      <c r="FY120" s="56">
        <v>0</v>
      </c>
      <c r="FZ120" s="56">
        <v>0</v>
      </c>
      <c r="GA120" s="56">
        <v>5.55</v>
      </c>
      <c r="GB120" s="56">
        <v>14.03</v>
      </c>
      <c r="GC120" s="56">
        <v>21.58</v>
      </c>
      <c r="GD120" s="56">
        <v>1.22</v>
      </c>
      <c r="GE120" s="56">
        <v>84.58</v>
      </c>
      <c r="GF120" s="56">
        <v>0</v>
      </c>
      <c r="GG120" s="56">
        <v>0.57491499999999995</v>
      </c>
      <c r="GH120" s="56">
        <v>1.2753799999999999E-2</v>
      </c>
      <c r="GI120" s="56">
        <v>0</v>
      </c>
      <c r="GJ120" s="56">
        <v>0</v>
      </c>
      <c r="GK120" s="56">
        <v>0</v>
      </c>
      <c r="GL120" s="56">
        <v>0</v>
      </c>
      <c r="GM120" s="56">
        <v>7.4915999999999996E-2</v>
      </c>
      <c r="GN120" s="56">
        <v>0.14990500000000001</v>
      </c>
      <c r="GO120" s="56">
        <v>0.25846799999999998</v>
      </c>
      <c r="GP120" s="56">
        <v>1.0530599999999999E-2</v>
      </c>
      <c r="GQ120" s="56">
        <v>1.0814900000000001</v>
      </c>
      <c r="GR120" s="56">
        <v>420.762</v>
      </c>
      <c r="GS120" s="56">
        <v>1095.07</v>
      </c>
      <c r="GT120" s="56">
        <v>111.69</v>
      </c>
      <c r="GU120" s="56">
        <v>0</v>
      </c>
      <c r="GV120" s="56">
        <v>0</v>
      </c>
      <c r="GW120" s="56">
        <v>2135</v>
      </c>
      <c r="GX120" s="56">
        <v>930.00099999999998</v>
      </c>
      <c r="GY120" s="56">
        <v>2637.81</v>
      </c>
      <c r="GZ120" s="56">
        <v>297.5</v>
      </c>
      <c r="HA120" s="56">
        <v>7627.83</v>
      </c>
      <c r="HB120" s="56">
        <v>350.15800000000002</v>
      </c>
      <c r="HC120" s="56">
        <v>0</v>
      </c>
      <c r="HD120" s="56">
        <v>0</v>
      </c>
      <c r="HE120" s="56">
        <v>0</v>
      </c>
      <c r="HF120" s="56">
        <v>161.63900000000001</v>
      </c>
      <c r="HG120" s="56">
        <v>0</v>
      </c>
      <c r="HH120" s="56">
        <v>65.400000000000006</v>
      </c>
      <c r="HI120" s="56">
        <v>0</v>
      </c>
      <c r="HJ120" s="56">
        <v>0</v>
      </c>
      <c r="HK120" s="56">
        <v>577.19600000000003</v>
      </c>
      <c r="HL120" s="56">
        <v>0</v>
      </c>
      <c r="HM120" s="56">
        <v>0</v>
      </c>
      <c r="HN120" s="56">
        <v>0</v>
      </c>
      <c r="HO120" s="56">
        <v>0</v>
      </c>
      <c r="HP120" s="56">
        <v>0</v>
      </c>
      <c r="HQ120" s="56">
        <v>0</v>
      </c>
      <c r="HR120" s="56">
        <v>0</v>
      </c>
      <c r="HS120" s="56">
        <v>0</v>
      </c>
      <c r="HT120" s="56">
        <v>0</v>
      </c>
      <c r="HU120" s="56">
        <v>0</v>
      </c>
      <c r="HV120" s="56">
        <v>34.94</v>
      </c>
      <c r="HW120" s="56">
        <v>41.16</v>
      </c>
      <c r="HX120" s="56">
        <v>1.17</v>
      </c>
      <c r="HY120" s="56">
        <v>0</v>
      </c>
      <c r="HZ120" s="56">
        <v>12.93</v>
      </c>
      <c r="IA120" s="56">
        <v>23.83</v>
      </c>
      <c r="IB120" s="56">
        <v>14.92</v>
      </c>
      <c r="IC120" s="56">
        <v>28.35</v>
      </c>
      <c r="ID120" s="56">
        <v>2.86</v>
      </c>
      <c r="IE120" s="56">
        <v>160.16</v>
      </c>
      <c r="IF120" s="56">
        <v>0</v>
      </c>
      <c r="IG120" s="56">
        <v>2.2516400000000001</v>
      </c>
      <c r="IH120" s="56">
        <v>1.2753799999999999E-2</v>
      </c>
      <c r="II120" s="56">
        <v>0</v>
      </c>
      <c r="IJ120" s="56">
        <v>0</v>
      </c>
      <c r="IK120" s="56">
        <v>0.33579999999999999</v>
      </c>
      <c r="IL120" s="56">
        <v>0.11074100000000001</v>
      </c>
      <c r="IM120" s="56">
        <v>0.35138000000000003</v>
      </c>
      <c r="IN120" s="56">
        <v>4.1461199999999997E-3</v>
      </c>
      <c r="IO120" s="56">
        <v>3.0664600000000002</v>
      </c>
      <c r="IP120" s="56">
        <v>47.8</v>
      </c>
      <c r="IQ120" s="56">
        <v>0</v>
      </c>
      <c r="IR120" s="56">
        <v>47.2</v>
      </c>
      <c r="IS120" s="56">
        <v>0</v>
      </c>
      <c r="IT120" s="56">
        <v>0</v>
      </c>
      <c r="IU120" s="56">
        <v>14.2</v>
      </c>
      <c r="IV120" s="56">
        <v>28</v>
      </c>
      <c r="IW120" s="56">
        <v>13.2</v>
      </c>
      <c r="IX120" s="56">
        <v>27.81</v>
      </c>
      <c r="IY120" s="56">
        <v>14.2</v>
      </c>
      <c r="IZ120" s="56">
        <v>28</v>
      </c>
      <c r="JA120" s="56">
        <v>46.09</v>
      </c>
      <c r="JB120" s="56">
        <v>44.11</v>
      </c>
      <c r="JC120" s="56">
        <v>1</v>
      </c>
      <c r="JD120" s="56"/>
      <c r="JE120" s="56"/>
      <c r="JF120" s="56"/>
      <c r="JG120" s="56"/>
      <c r="JH120" s="56"/>
      <c r="JI120" s="56"/>
      <c r="JJ120" s="56"/>
      <c r="JK120" s="56"/>
      <c r="JL120" s="56"/>
      <c r="JM120" s="56"/>
      <c r="JN120" s="56"/>
      <c r="JO120" s="56"/>
    </row>
    <row r="121" spans="1:275" x14ac:dyDescent="0.25">
      <c r="A121" s="58">
        <v>43069.352569444447</v>
      </c>
      <c r="B121" s="56" t="s">
        <v>486</v>
      </c>
      <c r="C121" s="56" t="s">
        <v>680</v>
      </c>
      <c r="D121" s="56">
        <v>12</v>
      </c>
      <c r="E121" s="56">
        <v>1</v>
      </c>
      <c r="F121" s="56">
        <v>2100</v>
      </c>
      <c r="G121" s="56" t="s">
        <v>104</v>
      </c>
      <c r="H121" s="56" t="s">
        <v>105</v>
      </c>
      <c r="I121" s="56">
        <v>0</v>
      </c>
      <c r="J121" s="56">
        <v>47.2</v>
      </c>
      <c r="K121" s="56">
        <v>190.25</v>
      </c>
      <c r="L121" s="56">
        <v>277.30900000000003</v>
      </c>
      <c r="M121" s="56">
        <v>111.69</v>
      </c>
      <c r="N121" s="56">
        <v>0</v>
      </c>
      <c r="O121" s="56">
        <v>0</v>
      </c>
      <c r="P121" s="56">
        <v>0</v>
      </c>
      <c r="Q121" s="56">
        <v>0</v>
      </c>
      <c r="R121" s="56">
        <v>505.55700000000002</v>
      </c>
      <c r="S121" s="56">
        <v>948.80600000000004</v>
      </c>
      <c r="T121" s="56">
        <v>2025.88</v>
      </c>
      <c r="U121" s="56">
        <v>119.621</v>
      </c>
      <c r="V121" s="56">
        <v>4179.1099999999997</v>
      </c>
      <c r="W121" s="56">
        <v>216</v>
      </c>
      <c r="X121" s="56">
        <v>0</v>
      </c>
      <c r="Y121" s="56">
        <v>0</v>
      </c>
      <c r="Z121" s="56">
        <v>0</v>
      </c>
      <c r="AA121" s="56">
        <v>107.027</v>
      </c>
      <c r="AB121" s="56">
        <v>0</v>
      </c>
      <c r="AC121" s="56">
        <v>43.669699999999999</v>
      </c>
      <c r="AD121" s="56">
        <v>0</v>
      </c>
      <c r="AE121" s="56">
        <v>0</v>
      </c>
      <c r="AF121" s="56">
        <v>366.69600000000003</v>
      </c>
      <c r="AG121" s="56">
        <v>0</v>
      </c>
      <c r="AH121" s="56">
        <v>0</v>
      </c>
      <c r="AI121" s="56">
        <v>0</v>
      </c>
      <c r="AJ121" s="56">
        <v>0</v>
      </c>
      <c r="AK121" s="56">
        <v>0</v>
      </c>
      <c r="AL121" s="56">
        <v>0</v>
      </c>
      <c r="AM121" s="56">
        <v>0</v>
      </c>
      <c r="AN121" s="56">
        <v>0</v>
      </c>
      <c r="AO121" s="56">
        <v>0</v>
      </c>
      <c r="AP121" s="56">
        <v>0</v>
      </c>
      <c r="AQ121" s="56">
        <v>20.99</v>
      </c>
      <c r="AR121" s="56">
        <v>10.29</v>
      </c>
      <c r="AS121" s="56">
        <v>1.17</v>
      </c>
      <c r="AT121" s="56">
        <v>0</v>
      </c>
      <c r="AU121" s="56">
        <v>8.56</v>
      </c>
      <c r="AV121" s="56">
        <v>0</v>
      </c>
      <c r="AW121" s="56">
        <v>0</v>
      </c>
      <c r="AX121" s="56">
        <v>5.55</v>
      </c>
      <c r="AY121" s="56">
        <v>14.02</v>
      </c>
      <c r="AZ121" s="56">
        <v>21.58</v>
      </c>
      <c r="BA121" s="56">
        <v>1.22</v>
      </c>
      <c r="BB121" s="56">
        <v>83.38</v>
      </c>
      <c r="BC121" s="56">
        <v>41.01</v>
      </c>
      <c r="BD121" s="56">
        <v>0</v>
      </c>
      <c r="BE121" s="56">
        <v>0.53687600000000002</v>
      </c>
      <c r="BF121" s="56">
        <v>1.2753799999999999E-2</v>
      </c>
      <c r="BG121" s="56">
        <v>0</v>
      </c>
      <c r="BH121" s="56">
        <v>0</v>
      </c>
      <c r="BI121" s="56">
        <v>0</v>
      </c>
      <c r="BJ121" s="56">
        <v>0</v>
      </c>
      <c r="BK121" s="56">
        <v>7.4915999999999996E-2</v>
      </c>
      <c r="BL121" s="56">
        <v>0.149842</v>
      </c>
      <c r="BM121" s="56">
        <v>0.25846799999999998</v>
      </c>
      <c r="BN121" s="56">
        <v>1.0530599999999999E-2</v>
      </c>
      <c r="BO121" s="56">
        <v>1.04339</v>
      </c>
      <c r="BP121" s="56">
        <v>0.54962900000000003</v>
      </c>
      <c r="BQ121" s="56">
        <v>190.25</v>
      </c>
      <c r="BR121" s="56">
        <v>277.30900000000003</v>
      </c>
      <c r="BS121" s="56">
        <v>111.69</v>
      </c>
      <c r="BT121" s="56">
        <v>0</v>
      </c>
      <c r="BU121" s="56">
        <v>0</v>
      </c>
      <c r="BV121" s="56">
        <v>505.55700000000002</v>
      </c>
      <c r="BW121" s="56">
        <v>948.80600000000004</v>
      </c>
      <c r="BX121" s="56">
        <v>2025.88</v>
      </c>
      <c r="BY121" s="56">
        <v>119.621</v>
      </c>
      <c r="BZ121" s="56">
        <v>4179.1099999999997</v>
      </c>
      <c r="CA121" s="56">
        <v>216</v>
      </c>
      <c r="CB121" s="56">
        <v>0</v>
      </c>
      <c r="CC121" s="56">
        <v>0</v>
      </c>
      <c r="CD121" s="56">
        <v>0</v>
      </c>
      <c r="CE121" s="56">
        <v>107.027</v>
      </c>
      <c r="CF121" s="56">
        <v>0</v>
      </c>
      <c r="CG121" s="56">
        <v>43.669699999999999</v>
      </c>
      <c r="CH121" s="56">
        <v>0</v>
      </c>
      <c r="CI121" s="56">
        <v>0</v>
      </c>
      <c r="CJ121" s="56">
        <v>366.69600000000003</v>
      </c>
      <c r="CK121" s="56">
        <v>0</v>
      </c>
      <c r="CL121" s="56">
        <v>0</v>
      </c>
      <c r="CM121" s="56">
        <v>0</v>
      </c>
      <c r="CN121" s="56">
        <v>0</v>
      </c>
      <c r="CO121" s="56">
        <v>0</v>
      </c>
      <c r="CP121" s="56">
        <v>0</v>
      </c>
      <c r="CQ121" s="56">
        <v>0</v>
      </c>
      <c r="CR121" s="56">
        <v>0</v>
      </c>
      <c r="CS121" s="56">
        <v>0</v>
      </c>
      <c r="CT121" s="56">
        <v>0</v>
      </c>
      <c r="CU121" s="56">
        <v>20.99</v>
      </c>
      <c r="CV121" s="56">
        <v>10.29</v>
      </c>
      <c r="CW121" s="56">
        <v>1.17</v>
      </c>
      <c r="CX121" s="56">
        <v>0</v>
      </c>
      <c r="CY121" s="56">
        <v>8.56</v>
      </c>
      <c r="CZ121" s="56">
        <v>5.55</v>
      </c>
      <c r="DA121" s="56">
        <v>14.02</v>
      </c>
      <c r="DB121" s="56">
        <v>21.58</v>
      </c>
      <c r="DC121" s="56">
        <v>1.22</v>
      </c>
      <c r="DD121" s="56">
        <v>83.38</v>
      </c>
      <c r="DE121" s="56">
        <v>41.01</v>
      </c>
      <c r="DF121" s="56">
        <v>0</v>
      </c>
      <c r="DG121" s="56">
        <v>0.53687600000000002</v>
      </c>
      <c r="DH121" s="56">
        <v>1.2753799999999999E-2</v>
      </c>
      <c r="DI121" s="56">
        <v>0</v>
      </c>
      <c r="DJ121" s="56">
        <v>0</v>
      </c>
      <c r="DK121" s="56">
        <v>7.4915999999999996E-2</v>
      </c>
      <c r="DL121" s="56">
        <v>0.149842</v>
      </c>
      <c r="DM121" s="56">
        <v>0.25846799999999998</v>
      </c>
      <c r="DN121" s="56">
        <v>1.0530599999999999E-2</v>
      </c>
      <c r="DO121" s="56">
        <v>1.04339</v>
      </c>
      <c r="DP121" s="56">
        <v>0.54962900000000003</v>
      </c>
      <c r="DQ121" s="56" t="s">
        <v>925</v>
      </c>
      <c r="DR121" s="56" t="s">
        <v>875</v>
      </c>
      <c r="DS121" s="56" t="s">
        <v>22</v>
      </c>
      <c r="DT121" s="56">
        <v>0</v>
      </c>
      <c r="DU121" s="56">
        <v>0</v>
      </c>
      <c r="DV121" s="56">
        <v>0</v>
      </c>
      <c r="DW121" s="56">
        <v>0</v>
      </c>
      <c r="DX121" s="56"/>
      <c r="DY121" s="56"/>
      <c r="DZ121" s="56"/>
      <c r="EA121" s="56"/>
      <c r="EB121" s="56"/>
      <c r="EC121" s="56"/>
      <c r="ED121" s="56"/>
      <c r="EE121" s="56"/>
      <c r="EF121" s="56"/>
      <c r="EG121" s="56"/>
      <c r="EH121" s="56"/>
      <c r="EI121" s="56"/>
      <c r="EJ121" s="56"/>
      <c r="EK121" s="56"/>
      <c r="EL121" s="56"/>
      <c r="EM121" s="56"/>
      <c r="EN121" s="56">
        <v>190.25</v>
      </c>
      <c r="EO121" s="56">
        <v>277.30900000000003</v>
      </c>
      <c r="EP121" s="56">
        <v>111.69</v>
      </c>
      <c r="EQ121" s="56">
        <v>0</v>
      </c>
      <c r="ER121" s="56">
        <v>0</v>
      </c>
      <c r="ES121" s="56">
        <v>0</v>
      </c>
      <c r="ET121" s="56">
        <v>0</v>
      </c>
      <c r="EU121" s="56">
        <v>505.55700000000002</v>
      </c>
      <c r="EV121" s="56">
        <v>948.80600000000004</v>
      </c>
      <c r="EW121" s="56">
        <v>2025.88</v>
      </c>
      <c r="EX121" s="56">
        <v>119.621</v>
      </c>
      <c r="EY121" s="56">
        <v>4179.1099999999997</v>
      </c>
      <c r="EZ121" s="56">
        <v>216</v>
      </c>
      <c r="FA121" s="56">
        <v>0</v>
      </c>
      <c r="FB121" s="56">
        <v>0</v>
      </c>
      <c r="FC121" s="56">
        <v>0</v>
      </c>
      <c r="FD121" s="56">
        <v>107.027</v>
      </c>
      <c r="FE121" s="56">
        <v>0</v>
      </c>
      <c r="FF121" s="56">
        <v>43.669699999999999</v>
      </c>
      <c r="FG121" s="56">
        <v>0</v>
      </c>
      <c r="FH121" s="56">
        <v>0</v>
      </c>
      <c r="FI121" s="56">
        <v>366.69600000000003</v>
      </c>
      <c r="FJ121" s="56">
        <v>0</v>
      </c>
      <c r="FK121" s="56">
        <v>0</v>
      </c>
      <c r="FL121" s="56">
        <v>0</v>
      </c>
      <c r="FM121" s="56">
        <v>0</v>
      </c>
      <c r="FN121" s="56">
        <v>0</v>
      </c>
      <c r="FO121" s="56">
        <v>0</v>
      </c>
      <c r="FP121" s="56">
        <v>0</v>
      </c>
      <c r="FQ121" s="56">
        <v>0</v>
      </c>
      <c r="FR121" s="56">
        <v>0</v>
      </c>
      <c r="FS121" s="56">
        <v>0</v>
      </c>
      <c r="FT121" s="56">
        <v>20.99</v>
      </c>
      <c r="FU121" s="56">
        <v>10.29</v>
      </c>
      <c r="FV121" s="56">
        <v>1.17</v>
      </c>
      <c r="FW121" s="56">
        <v>0</v>
      </c>
      <c r="FX121" s="56">
        <v>8.56</v>
      </c>
      <c r="FY121" s="56">
        <v>0</v>
      </c>
      <c r="FZ121" s="56">
        <v>0</v>
      </c>
      <c r="GA121" s="56">
        <v>5.55</v>
      </c>
      <c r="GB121" s="56">
        <v>14.02</v>
      </c>
      <c r="GC121" s="56">
        <v>21.58</v>
      </c>
      <c r="GD121" s="56">
        <v>1.22</v>
      </c>
      <c r="GE121" s="56">
        <v>83.38</v>
      </c>
      <c r="GF121" s="56">
        <v>0</v>
      </c>
      <c r="GG121" s="56">
        <v>0.53687600000000002</v>
      </c>
      <c r="GH121" s="56">
        <v>1.2753799999999999E-2</v>
      </c>
      <c r="GI121" s="56">
        <v>0</v>
      </c>
      <c r="GJ121" s="56">
        <v>0</v>
      </c>
      <c r="GK121" s="56">
        <v>0</v>
      </c>
      <c r="GL121" s="56">
        <v>0</v>
      </c>
      <c r="GM121" s="56">
        <v>7.4915999999999996E-2</v>
      </c>
      <c r="GN121" s="56">
        <v>0.149842</v>
      </c>
      <c r="GO121" s="56">
        <v>0.25846799999999998</v>
      </c>
      <c r="GP121" s="56">
        <v>1.0530599999999999E-2</v>
      </c>
      <c r="GQ121" s="56">
        <v>1.04339</v>
      </c>
      <c r="GR121" s="56">
        <v>420.762</v>
      </c>
      <c r="GS121" s="56">
        <v>1095.07</v>
      </c>
      <c r="GT121" s="56">
        <v>111.69</v>
      </c>
      <c r="GU121" s="56">
        <v>0</v>
      </c>
      <c r="GV121" s="56">
        <v>0</v>
      </c>
      <c r="GW121" s="56">
        <v>2135</v>
      </c>
      <c r="GX121" s="56">
        <v>930.00099999999998</v>
      </c>
      <c r="GY121" s="56">
        <v>2637.81</v>
      </c>
      <c r="GZ121" s="56">
        <v>297.5</v>
      </c>
      <c r="HA121" s="56">
        <v>7627.83</v>
      </c>
      <c r="HB121" s="56">
        <v>350.15800000000002</v>
      </c>
      <c r="HC121" s="56">
        <v>0</v>
      </c>
      <c r="HD121" s="56">
        <v>0</v>
      </c>
      <c r="HE121" s="56">
        <v>0</v>
      </c>
      <c r="HF121" s="56">
        <v>161.63900000000001</v>
      </c>
      <c r="HG121" s="56">
        <v>0</v>
      </c>
      <c r="HH121" s="56">
        <v>65.400000000000006</v>
      </c>
      <c r="HI121" s="56">
        <v>0</v>
      </c>
      <c r="HJ121" s="56">
        <v>0</v>
      </c>
      <c r="HK121" s="56">
        <v>577.19600000000003</v>
      </c>
      <c r="HL121" s="56">
        <v>0</v>
      </c>
      <c r="HM121" s="56">
        <v>0</v>
      </c>
      <c r="HN121" s="56">
        <v>0</v>
      </c>
      <c r="HO121" s="56">
        <v>0</v>
      </c>
      <c r="HP121" s="56">
        <v>0</v>
      </c>
      <c r="HQ121" s="56">
        <v>0</v>
      </c>
      <c r="HR121" s="56">
        <v>0</v>
      </c>
      <c r="HS121" s="56">
        <v>0</v>
      </c>
      <c r="HT121" s="56">
        <v>0</v>
      </c>
      <c r="HU121" s="56">
        <v>0</v>
      </c>
      <c r="HV121" s="56">
        <v>34.94</v>
      </c>
      <c r="HW121" s="56">
        <v>41.16</v>
      </c>
      <c r="HX121" s="56">
        <v>1.17</v>
      </c>
      <c r="HY121" s="56">
        <v>0</v>
      </c>
      <c r="HZ121" s="56">
        <v>12.93</v>
      </c>
      <c r="IA121" s="56">
        <v>23.83</v>
      </c>
      <c r="IB121" s="56">
        <v>14.92</v>
      </c>
      <c r="IC121" s="56">
        <v>28.35</v>
      </c>
      <c r="ID121" s="56">
        <v>2.86</v>
      </c>
      <c r="IE121" s="56">
        <v>160.16</v>
      </c>
      <c r="IF121" s="56">
        <v>0</v>
      </c>
      <c r="IG121" s="56">
        <v>2.2516400000000001</v>
      </c>
      <c r="IH121" s="56">
        <v>1.2753799999999999E-2</v>
      </c>
      <c r="II121" s="56">
        <v>0</v>
      </c>
      <c r="IJ121" s="56">
        <v>0</v>
      </c>
      <c r="IK121" s="56">
        <v>0.33579999999999999</v>
      </c>
      <c r="IL121" s="56">
        <v>0.11074100000000001</v>
      </c>
      <c r="IM121" s="56">
        <v>0.35138000000000003</v>
      </c>
      <c r="IN121" s="56">
        <v>4.1461199999999997E-3</v>
      </c>
      <c r="IO121" s="56">
        <v>3.0664600000000002</v>
      </c>
      <c r="IP121" s="56">
        <v>47.2</v>
      </c>
      <c r="IQ121" s="56">
        <v>0</v>
      </c>
      <c r="IR121" s="56">
        <v>47.2</v>
      </c>
      <c r="IS121" s="56">
        <v>0</v>
      </c>
      <c r="IT121" s="56">
        <v>0</v>
      </c>
      <c r="IU121" s="56">
        <v>13.2</v>
      </c>
      <c r="IV121" s="56">
        <v>27.81</v>
      </c>
      <c r="IW121" s="56">
        <v>13.2</v>
      </c>
      <c r="IX121" s="56">
        <v>27.81</v>
      </c>
      <c r="IY121" s="56">
        <v>13.2</v>
      </c>
      <c r="IZ121" s="56">
        <v>27.81</v>
      </c>
      <c r="JA121" s="56">
        <v>46.09</v>
      </c>
      <c r="JB121" s="56">
        <v>44.11</v>
      </c>
      <c r="JC121" s="56">
        <v>1</v>
      </c>
      <c r="JD121" s="56"/>
      <c r="JE121" s="56"/>
      <c r="JF121" s="56"/>
      <c r="JG121" s="56"/>
      <c r="JH121" s="56"/>
      <c r="JI121" s="56"/>
      <c r="JJ121" s="56"/>
      <c r="JK121" s="56"/>
      <c r="JL121" s="56"/>
      <c r="JM121" s="56"/>
      <c r="JN121" s="56"/>
      <c r="JO121" s="56"/>
    </row>
    <row r="122" spans="1:275" x14ac:dyDescent="0.25">
      <c r="A122" s="58">
        <v>43069.352569444447</v>
      </c>
      <c r="B122" s="56" t="s">
        <v>487</v>
      </c>
      <c r="C122" s="56" t="s">
        <v>680</v>
      </c>
      <c r="D122" s="56">
        <v>12</v>
      </c>
      <c r="E122" s="56">
        <v>1</v>
      </c>
      <c r="F122" s="56">
        <v>2100</v>
      </c>
      <c r="G122" s="56" t="s">
        <v>104</v>
      </c>
      <c r="H122" s="56" t="s">
        <v>105</v>
      </c>
      <c r="I122" s="56">
        <v>0</v>
      </c>
      <c r="J122" s="56">
        <v>47.2</v>
      </c>
      <c r="K122" s="56">
        <v>190.25</v>
      </c>
      <c r="L122" s="56">
        <v>277.30900000000003</v>
      </c>
      <c r="M122" s="56">
        <v>111.69</v>
      </c>
      <c r="N122" s="56">
        <v>0</v>
      </c>
      <c r="O122" s="56">
        <v>0</v>
      </c>
      <c r="P122" s="56">
        <v>0</v>
      </c>
      <c r="Q122" s="56">
        <v>0</v>
      </c>
      <c r="R122" s="56">
        <v>505.55700000000002</v>
      </c>
      <c r="S122" s="56">
        <v>948.80600000000004</v>
      </c>
      <c r="T122" s="56">
        <v>2025.88</v>
      </c>
      <c r="U122" s="56">
        <v>119.621</v>
      </c>
      <c r="V122" s="56">
        <v>4179.12</v>
      </c>
      <c r="W122" s="56">
        <v>216</v>
      </c>
      <c r="X122" s="56">
        <v>0</v>
      </c>
      <c r="Y122" s="56">
        <v>0</v>
      </c>
      <c r="Z122" s="56">
        <v>0</v>
      </c>
      <c r="AA122" s="56">
        <v>107.027</v>
      </c>
      <c r="AB122" s="56">
        <v>0</v>
      </c>
      <c r="AC122" s="56">
        <v>43.669699999999999</v>
      </c>
      <c r="AD122" s="56">
        <v>0</v>
      </c>
      <c r="AE122" s="56">
        <v>0</v>
      </c>
      <c r="AF122" s="56">
        <v>366.697</v>
      </c>
      <c r="AG122" s="56">
        <v>0</v>
      </c>
      <c r="AH122" s="56">
        <v>0</v>
      </c>
      <c r="AI122" s="56">
        <v>0</v>
      </c>
      <c r="AJ122" s="56">
        <v>0</v>
      </c>
      <c r="AK122" s="56">
        <v>0</v>
      </c>
      <c r="AL122" s="56">
        <v>0</v>
      </c>
      <c r="AM122" s="56">
        <v>0</v>
      </c>
      <c r="AN122" s="56">
        <v>0</v>
      </c>
      <c r="AO122" s="56">
        <v>0</v>
      </c>
      <c r="AP122" s="56">
        <v>0</v>
      </c>
      <c r="AQ122" s="56">
        <v>20.99</v>
      </c>
      <c r="AR122" s="56">
        <v>10.29</v>
      </c>
      <c r="AS122" s="56">
        <v>1.17</v>
      </c>
      <c r="AT122" s="56">
        <v>0</v>
      </c>
      <c r="AU122" s="56">
        <v>8.56</v>
      </c>
      <c r="AV122" s="56">
        <v>0</v>
      </c>
      <c r="AW122" s="56">
        <v>0</v>
      </c>
      <c r="AX122" s="56">
        <v>5.55</v>
      </c>
      <c r="AY122" s="56">
        <v>14.02</v>
      </c>
      <c r="AZ122" s="56">
        <v>21.58</v>
      </c>
      <c r="BA122" s="56">
        <v>1.22</v>
      </c>
      <c r="BB122" s="56">
        <v>83.38</v>
      </c>
      <c r="BC122" s="56">
        <v>41.01</v>
      </c>
      <c r="BD122" s="56">
        <v>0</v>
      </c>
      <c r="BE122" s="56">
        <v>0.53687600000000002</v>
      </c>
      <c r="BF122" s="56">
        <v>1.2753799999999999E-2</v>
      </c>
      <c r="BG122" s="56">
        <v>0</v>
      </c>
      <c r="BH122" s="56">
        <v>0</v>
      </c>
      <c r="BI122" s="56">
        <v>0</v>
      </c>
      <c r="BJ122" s="56">
        <v>0</v>
      </c>
      <c r="BK122" s="56">
        <v>7.4915999999999996E-2</v>
      </c>
      <c r="BL122" s="56">
        <v>0.149842</v>
      </c>
      <c r="BM122" s="56">
        <v>0.25846799999999998</v>
      </c>
      <c r="BN122" s="56">
        <v>1.0530599999999999E-2</v>
      </c>
      <c r="BO122" s="56">
        <v>1.04339</v>
      </c>
      <c r="BP122" s="56">
        <v>0.54962900000000003</v>
      </c>
      <c r="BQ122" s="56">
        <v>190.25</v>
      </c>
      <c r="BR122" s="56">
        <v>277.30900000000003</v>
      </c>
      <c r="BS122" s="56">
        <v>111.69</v>
      </c>
      <c r="BT122" s="56">
        <v>0</v>
      </c>
      <c r="BU122" s="56">
        <v>0</v>
      </c>
      <c r="BV122" s="56">
        <v>505.55700000000002</v>
      </c>
      <c r="BW122" s="56">
        <v>948.80600000000004</v>
      </c>
      <c r="BX122" s="56">
        <v>2025.88</v>
      </c>
      <c r="BY122" s="56">
        <v>119.621</v>
      </c>
      <c r="BZ122" s="56">
        <v>4179.1099999999997</v>
      </c>
      <c r="CA122" s="56">
        <v>216</v>
      </c>
      <c r="CB122" s="56">
        <v>0</v>
      </c>
      <c r="CC122" s="56">
        <v>0</v>
      </c>
      <c r="CD122" s="56">
        <v>0</v>
      </c>
      <c r="CE122" s="56">
        <v>107.027</v>
      </c>
      <c r="CF122" s="56">
        <v>0</v>
      </c>
      <c r="CG122" s="56">
        <v>43.669699999999999</v>
      </c>
      <c r="CH122" s="56">
        <v>0</v>
      </c>
      <c r="CI122" s="56">
        <v>0</v>
      </c>
      <c r="CJ122" s="56">
        <v>366.69600000000003</v>
      </c>
      <c r="CK122" s="56">
        <v>0</v>
      </c>
      <c r="CL122" s="56">
        <v>0</v>
      </c>
      <c r="CM122" s="56">
        <v>0</v>
      </c>
      <c r="CN122" s="56">
        <v>0</v>
      </c>
      <c r="CO122" s="56">
        <v>0</v>
      </c>
      <c r="CP122" s="56">
        <v>0</v>
      </c>
      <c r="CQ122" s="56">
        <v>0</v>
      </c>
      <c r="CR122" s="56">
        <v>0</v>
      </c>
      <c r="CS122" s="56">
        <v>0</v>
      </c>
      <c r="CT122" s="56">
        <v>0</v>
      </c>
      <c r="CU122" s="56">
        <v>20.99</v>
      </c>
      <c r="CV122" s="56">
        <v>10.29</v>
      </c>
      <c r="CW122" s="56">
        <v>1.17</v>
      </c>
      <c r="CX122" s="56">
        <v>0</v>
      </c>
      <c r="CY122" s="56">
        <v>8.56</v>
      </c>
      <c r="CZ122" s="56">
        <v>5.55</v>
      </c>
      <c r="DA122" s="56">
        <v>14.02</v>
      </c>
      <c r="DB122" s="56">
        <v>21.58</v>
      </c>
      <c r="DC122" s="56">
        <v>1.22</v>
      </c>
      <c r="DD122" s="56">
        <v>83.38</v>
      </c>
      <c r="DE122" s="56">
        <v>41.01</v>
      </c>
      <c r="DF122" s="56">
        <v>0</v>
      </c>
      <c r="DG122" s="56">
        <v>0.53687600000000002</v>
      </c>
      <c r="DH122" s="56">
        <v>1.2753799999999999E-2</v>
      </c>
      <c r="DI122" s="56">
        <v>0</v>
      </c>
      <c r="DJ122" s="56">
        <v>0</v>
      </c>
      <c r="DK122" s="56">
        <v>7.4915999999999996E-2</v>
      </c>
      <c r="DL122" s="56">
        <v>0.149842</v>
      </c>
      <c r="DM122" s="56">
        <v>0.25846799999999998</v>
      </c>
      <c r="DN122" s="56">
        <v>1.0530599999999999E-2</v>
      </c>
      <c r="DO122" s="56">
        <v>1.04339</v>
      </c>
      <c r="DP122" s="56">
        <v>0.54962900000000003</v>
      </c>
      <c r="DQ122" s="56" t="s">
        <v>925</v>
      </c>
      <c r="DR122" s="56" t="s">
        <v>875</v>
      </c>
      <c r="DS122" s="56" t="s">
        <v>22</v>
      </c>
      <c r="DT122" s="59">
        <v>-1.7149500000000001E-8</v>
      </c>
      <c r="DU122" s="59">
        <v>-1.7149500000000001E-8</v>
      </c>
      <c r="DV122" s="56">
        <v>0</v>
      </c>
      <c r="DW122" s="56">
        <v>0</v>
      </c>
      <c r="DX122" s="56"/>
      <c r="DY122" s="56"/>
      <c r="DZ122" s="56"/>
      <c r="EA122" s="56"/>
      <c r="EB122" s="56"/>
      <c r="EC122" s="56"/>
      <c r="ED122" s="56"/>
      <c r="EE122" s="56"/>
      <c r="EF122" s="56"/>
      <c r="EG122" s="56"/>
      <c r="EH122" s="56"/>
      <c r="EI122" s="56"/>
      <c r="EJ122" s="56"/>
      <c r="EK122" s="56"/>
      <c r="EL122" s="56"/>
      <c r="EM122" s="56"/>
      <c r="EN122" s="56">
        <v>190.25</v>
      </c>
      <c r="EO122" s="56">
        <v>277.30900000000003</v>
      </c>
      <c r="EP122" s="56">
        <v>111.69</v>
      </c>
      <c r="EQ122" s="56">
        <v>0</v>
      </c>
      <c r="ER122" s="56">
        <v>0</v>
      </c>
      <c r="ES122" s="56">
        <v>0</v>
      </c>
      <c r="ET122" s="56">
        <v>0</v>
      </c>
      <c r="EU122" s="56">
        <v>505.55700000000002</v>
      </c>
      <c r="EV122" s="56">
        <v>948.80600000000004</v>
      </c>
      <c r="EW122" s="56">
        <v>2025.88</v>
      </c>
      <c r="EX122" s="56">
        <v>119.621</v>
      </c>
      <c r="EY122" s="56">
        <v>4179.12</v>
      </c>
      <c r="EZ122" s="56">
        <v>216</v>
      </c>
      <c r="FA122" s="56">
        <v>0</v>
      </c>
      <c r="FB122" s="56">
        <v>0</v>
      </c>
      <c r="FC122" s="56">
        <v>0</v>
      </c>
      <c r="FD122" s="56">
        <v>107.027</v>
      </c>
      <c r="FE122" s="56">
        <v>0</v>
      </c>
      <c r="FF122" s="56">
        <v>43.669699999999999</v>
      </c>
      <c r="FG122" s="56">
        <v>0</v>
      </c>
      <c r="FH122" s="56">
        <v>0</v>
      </c>
      <c r="FI122" s="56">
        <v>366.697</v>
      </c>
      <c r="FJ122" s="56">
        <v>0</v>
      </c>
      <c r="FK122" s="56">
        <v>0</v>
      </c>
      <c r="FL122" s="56">
        <v>0</v>
      </c>
      <c r="FM122" s="56">
        <v>0</v>
      </c>
      <c r="FN122" s="56">
        <v>0</v>
      </c>
      <c r="FO122" s="56">
        <v>0</v>
      </c>
      <c r="FP122" s="56">
        <v>0</v>
      </c>
      <c r="FQ122" s="56">
        <v>0</v>
      </c>
      <c r="FR122" s="56">
        <v>0</v>
      </c>
      <c r="FS122" s="56">
        <v>0</v>
      </c>
      <c r="FT122" s="56">
        <v>20.99</v>
      </c>
      <c r="FU122" s="56">
        <v>10.29</v>
      </c>
      <c r="FV122" s="56">
        <v>1.17</v>
      </c>
      <c r="FW122" s="56">
        <v>0</v>
      </c>
      <c r="FX122" s="56">
        <v>8.56</v>
      </c>
      <c r="FY122" s="56">
        <v>0</v>
      </c>
      <c r="FZ122" s="56">
        <v>0</v>
      </c>
      <c r="GA122" s="56">
        <v>5.55</v>
      </c>
      <c r="GB122" s="56">
        <v>14.02</v>
      </c>
      <c r="GC122" s="56">
        <v>21.58</v>
      </c>
      <c r="GD122" s="56">
        <v>1.22</v>
      </c>
      <c r="GE122" s="56">
        <v>83.38</v>
      </c>
      <c r="GF122" s="56">
        <v>0</v>
      </c>
      <c r="GG122" s="56">
        <v>0.53687600000000002</v>
      </c>
      <c r="GH122" s="56">
        <v>1.2753799999999999E-2</v>
      </c>
      <c r="GI122" s="56">
        <v>0</v>
      </c>
      <c r="GJ122" s="56">
        <v>0</v>
      </c>
      <c r="GK122" s="56">
        <v>0</v>
      </c>
      <c r="GL122" s="56">
        <v>0</v>
      </c>
      <c r="GM122" s="56">
        <v>7.4915999999999996E-2</v>
      </c>
      <c r="GN122" s="56">
        <v>0.149842</v>
      </c>
      <c r="GO122" s="56">
        <v>0.25846799999999998</v>
      </c>
      <c r="GP122" s="56">
        <v>1.0530599999999999E-2</v>
      </c>
      <c r="GQ122" s="56">
        <v>1.04339</v>
      </c>
      <c r="GR122" s="56">
        <v>420.762</v>
      </c>
      <c r="GS122" s="56">
        <v>1095.07</v>
      </c>
      <c r="GT122" s="56">
        <v>111.69</v>
      </c>
      <c r="GU122" s="56">
        <v>0</v>
      </c>
      <c r="GV122" s="56">
        <v>0</v>
      </c>
      <c r="GW122" s="56">
        <v>2135</v>
      </c>
      <c r="GX122" s="56">
        <v>930.00099999999998</v>
      </c>
      <c r="GY122" s="56">
        <v>2637.81</v>
      </c>
      <c r="GZ122" s="56">
        <v>297.5</v>
      </c>
      <c r="HA122" s="56">
        <v>7627.83</v>
      </c>
      <c r="HB122" s="56">
        <v>350.15800000000002</v>
      </c>
      <c r="HC122" s="56">
        <v>0</v>
      </c>
      <c r="HD122" s="56">
        <v>0</v>
      </c>
      <c r="HE122" s="56">
        <v>0</v>
      </c>
      <c r="HF122" s="56">
        <v>161.63900000000001</v>
      </c>
      <c r="HG122" s="56">
        <v>0</v>
      </c>
      <c r="HH122" s="56">
        <v>65.400000000000006</v>
      </c>
      <c r="HI122" s="56">
        <v>0</v>
      </c>
      <c r="HJ122" s="56">
        <v>0</v>
      </c>
      <c r="HK122" s="56">
        <v>577.19600000000003</v>
      </c>
      <c r="HL122" s="56">
        <v>0</v>
      </c>
      <c r="HM122" s="56">
        <v>0</v>
      </c>
      <c r="HN122" s="56">
        <v>0</v>
      </c>
      <c r="HO122" s="56">
        <v>0</v>
      </c>
      <c r="HP122" s="56">
        <v>0</v>
      </c>
      <c r="HQ122" s="56">
        <v>0</v>
      </c>
      <c r="HR122" s="56">
        <v>0</v>
      </c>
      <c r="HS122" s="56">
        <v>0</v>
      </c>
      <c r="HT122" s="56">
        <v>0</v>
      </c>
      <c r="HU122" s="56">
        <v>0</v>
      </c>
      <c r="HV122" s="56">
        <v>34.94</v>
      </c>
      <c r="HW122" s="56">
        <v>41.16</v>
      </c>
      <c r="HX122" s="56">
        <v>1.17</v>
      </c>
      <c r="HY122" s="56">
        <v>0</v>
      </c>
      <c r="HZ122" s="56">
        <v>12.93</v>
      </c>
      <c r="IA122" s="56">
        <v>23.83</v>
      </c>
      <c r="IB122" s="56">
        <v>14.92</v>
      </c>
      <c r="IC122" s="56">
        <v>28.35</v>
      </c>
      <c r="ID122" s="56">
        <v>2.86</v>
      </c>
      <c r="IE122" s="56">
        <v>160.16</v>
      </c>
      <c r="IF122" s="56">
        <v>0</v>
      </c>
      <c r="IG122" s="56">
        <v>2.2516400000000001</v>
      </c>
      <c r="IH122" s="56">
        <v>1.2753799999999999E-2</v>
      </c>
      <c r="II122" s="56">
        <v>0</v>
      </c>
      <c r="IJ122" s="56">
        <v>0</v>
      </c>
      <c r="IK122" s="56">
        <v>0.33579999999999999</v>
      </c>
      <c r="IL122" s="56">
        <v>0.11074100000000001</v>
      </c>
      <c r="IM122" s="56">
        <v>0.35138000000000003</v>
      </c>
      <c r="IN122" s="56">
        <v>4.1461199999999997E-3</v>
      </c>
      <c r="IO122" s="56">
        <v>3.0664600000000002</v>
      </c>
      <c r="IP122" s="56">
        <v>47.2</v>
      </c>
      <c r="IQ122" s="56">
        <v>0</v>
      </c>
      <c r="IR122" s="56">
        <v>47.2</v>
      </c>
      <c r="IS122" s="56">
        <v>0</v>
      </c>
      <c r="IT122" s="56">
        <v>0</v>
      </c>
      <c r="IU122" s="56">
        <v>13.2</v>
      </c>
      <c r="IV122" s="56">
        <v>27.81</v>
      </c>
      <c r="IW122" s="56">
        <v>13.2</v>
      </c>
      <c r="IX122" s="56">
        <v>27.81</v>
      </c>
      <c r="IY122" s="56">
        <v>13.2</v>
      </c>
      <c r="IZ122" s="56">
        <v>27.81</v>
      </c>
      <c r="JA122" s="56">
        <v>46.09</v>
      </c>
      <c r="JB122" s="56">
        <v>44.11</v>
      </c>
      <c r="JC122" s="56">
        <v>1</v>
      </c>
      <c r="JD122" s="56"/>
      <c r="JE122" s="56"/>
      <c r="JF122" s="56"/>
      <c r="JG122" s="56"/>
      <c r="JH122" s="56"/>
      <c r="JI122" s="56"/>
      <c r="JJ122" s="56"/>
      <c r="JK122" s="56"/>
      <c r="JL122" s="56"/>
      <c r="JM122" s="56"/>
      <c r="JN122" s="56"/>
      <c r="JO122" s="56"/>
    </row>
    <row r="123" spans="1:275" x14ac:dyDescent="0.25">
      <c r="A123" s="58">
        <v>43069.352569444447</v>
      </c>
      <c r="B123" s="56" t="s">
        <v>488</v>
      </c>
      <c r="C123" s="56" t="s">
        <v>680</v>
      </c>
      <c r="D123" s="56">
        <v>12</v>
      </c>
      <c r="E123" s="56">
        <v>1</v>
      </c>
      <c r="F123" s="56">
        <v>2100</v>
      </c>
      <c r="G123" s="56" t="s">
        <v>104</v>
      </c>
      <c r="H123" s="56" t="s">
        <v>105</v>
      </c>
      <c r="I123" s="56">
        <v>0</v>
      </c>
      <c r="J123" s="56">
        <v>47.2</v>
      </c>
      <c r="K123" s="56">
        <v>190.25</v>
      </c>
      <c r="L123" s="56">
        <v>277.31</v>
      </c>
      <c r="M123" s="56">
        <v>111.69</v>
      </c>
      <c r="N123" s="56">
        <v>0</v>
      </c>
      <c r="O123" s="56">
        <v>0</v>
      </c>
      <c r="P123" s="56">
        <v>0</v>
      </c>
      <c r="Q123" s="56">
        <v>0</v>
      </c>
      <c r="R123" s="56">
        <v>505.55700000000002</v>
      </c>
      <c r="S123" s="56">
        <v>948.80600000000004</v>
      </c>
      <c r="T123" s="56">
        <v>2025.88</v>
      </c>
      <c r="U123" s="56">
        <v>119.621</v>
      </c>
      <c r="V123" s="56">
        <v>4179.12</v>
      </c>
      <c r="W123" s="56">
        <v>216</v>
      </c>
      <c r="X123" s="56">
        <v>0</v>
      </c>
      <c r="Y123" s="56">
        <v>0</v>
      </c>
      <c r="Z123" s="56">
        <v>0</v>
      </c>
      <c r="AA123" s="56">
        <v>107.027</v>
      </c>
      <c r="AB123" s="56">
        <v>0</v>
      </c>
      <c r="AC123" s="56">
        <v>43.669699999999999</v>
      </c>
      <c r="AD123" s="56">
        <v>0</v>
      </c>
      <c r="AE123" s="56">
        <v>0</v>
      </c>
      <c r="AF123" s="56">
        <v>366.69600000000003</v>
      </c>
      <c r="AG123" s="56">
        <v>0</v>
      </c>
      <c r="AH123" s="56">
        <v>0</v>
      </c>
      <c r="AI123" s="56">
        <v>0</v>
      </c>
      <c r="AJ123" s="56">
        <v>0</v>
      </c>
      <c r="AK123" s="56">
        <v>0</v>
      </c>
      <c r="AL123" s="56">
        <v>0</v>
      </c>
      <c r="AM123" s="56">
        <v>0</v>
      </c>
      <c r="AN123" s="56">
        <v>0</v>
      </c>
      <c r="AO123" s="56">
        <v>0</v>
      </c>
      <c r="AP123" s="56">
        <v>0</v>
      </c>
      <c r="AQ123" s="56">
        <v>20.99</v>
      </c>
      <c r="AR123" s="56">
        <v>10.29</v>
      </c>
      <c r="AS123" s="56">
        <v>1.17</v>
      </c>
      <c r="AT123" s="56">
        <v>0</v>
      </c>
      <c r="AU123" s="56">
        <v>8.56</v>
      </c>
      <c r="AV123" s="56">
        <v>0</v>
      </c>
      <c r="AW123" s="56">
        <v>0</v>
      </c>
      <c r="AX123" s="56">
        <v>5.55</v>
      </c>
      <c r="AY123" s="56">
        <v>14.02</v>
      </c>
      <c r="AZ123" s="56">
        <v>21.58</v>
      </c>
      <c r="BA123" s="56">
        <v>1.22</v>
      </c>
      <c r="BB123" s="56">
        <v>83.38</v>
      </c>
      <c r="BC123" s="56">
        <v>41.01</v>
      </c>
      <c r="BD123" s="56">
        <v>0</v>
      </c>
      <c r="BE123" s="56">
        <v>0.53687799999999997</v>
      </c>
      <c r="BF123" s="56">
        <v>1.2753799999999999E-2</v>
      </c>
      <c r="BG123" s="56">
        <v>0</v>
      </c>
      <c r="BH123" s="56">
        <v>0</v>
      </c>
      <c r="BI123" s="56">
        <v>0</v>
      </c>
      <c r="BJ123" s="56">
        <v>0</v>
      </c>
      <c r="BK123" s="56">
        <v>7.4915999999999996E-2</v>
      </c>
      <c r="BL123" s="56">
        <v>0.149842</v>
      </c>
      <c r="BM123" s="56">
        <v>0.25846799999999998</v>
      </c>
      <c r="BN123" s="56">
        <v>1.0530599999999999E-2</v>
      </c>
      <c r="BO123" s="56">
        <v>1.04339</v>
      </c>
      <c r="BP123" s="56">
        <v>0.54963099999999998</v>
      </c>
      <c r="BQ123" s="56">
        <v>190.25</v>
      </c>
      <c r="BR123" s="56">
        <v>277.30900000000003</v>
      </c>
      <c r="BS123" s="56">
        <v>111.69</v>
      </c>
      <c r="BT123" s="56">
        <v>0</v>
      </c>
      <c r="BU123" s="56">
        <v>0</v>
      </c>
      <c r="BV123" s="56">
        <v>505.55700000000002</v>
      </c>
      <c r="BW123" s="56">
        <v>948.80600000000004</v>
      </c>
      <c r="BX123" s="56">
        <v>2025.88</v>
      </c>
      <c r="BY123" s="56">
        <v>119.621</v>
      </c>
      <c r="BZ123" s="56">
        <v>4179.1099999999997</v>
      </c>
      <c r="CA123" s="56">
        <v>216</v>
      </c>
      <c r="CB123" s="56">
        <v>0</v>
      </c>
      <c r="CC123" s="56">
        <v>0</v>
      </c>
      <c r="CD123" s="56">
        <v>0</v>
      </c>
      <c r="CE123" s="56">
        <v>107.027</v>
      </c>
      <c r="CF123" s="56">
        <v>0</v>
      </c>
      <c r="CG123" s="56">
        <v>43.669699999999999</v>
      </c>
      <c r="CH123" s="56">
        <v>0</v>
      </c>
      <c r="CI123" s="56">
        <v>0</v>
      </c>
      <c r="CJ123" s="56">
        <v>366.69600000000003</v>
      </c>
      <c r="CK123" s="56">
        <v>0</v>
      </c>
      <c r="CL123" s="56">
        <v>0</v>
      </c>
      <c r="CM123" s="56">
        <v>0</v>
      </c>
      <c r="CN123" s="56">
        <v>0</v>
      </c>
      <c r="CO123" s="56">
        <v>0</v>
      </c>
      <c r="CP123" s="56">
        <v>0</v>
      </c>
      <c r="CQ123" s="56">
        <v>0</v>
      </c>
      <c r="CR123" s="56">
        <v>0</v>
      </c>
      <c r="CS123" s="56">
        <v>0</v>
      </c>
      <c r="CT123" s="56">
        <v>0</v>
      </c>
      <c r="CU123" s="56">
        <v>20.99</v>
      </c>
      <c r="CV123" s="56">
        <v>10.29</v>
      </c>
      <c r="CW123" s="56">
        <v>1.17</v>
      </c>
      <c r="CX123" s="56">
        <v>0</v>
      </c>
      <c r="CY123" s="56">
        <v>8.56</v>
      </c>
      <c r="CZ123" s="56">
        <v>5.55</v>
      </c>
      <c r="DA123" s="56">
        <v>14.02</v>
      </c>
      <c r="DB123" s="56">
        <v>21.58</v>
      </c>
      <c r="DC123" s="56">
        <v>1.22</v>
      </c>
      <c r="DD123" s="56">
        <v>83.38</v>
      </c>
      <c r="DE123" s="56">
        <v>41.01</v>
      </c>
      <c r="DF123" s="56">
        <v>0</v>
      </c>
      <c r="DG123" s="56">
        <v>0.53687600000000002</v>
      </c>
      <c r="DH123" s="56">
        <v>1.2753799999999999E-2</v>
      </c>
      <c r="DI123" s="56">
        <v>0</v>
      </c>
      <c r="DJ123" s="56">
        <v>0</v>
      </c>
      <c r="DK123" s="56">
        <v>7.4915999999999996E-2</v>
      </c>
      <c r="DL123" s="56">
        <v>0.149842</v>
      </c>
      <c r="DM123" s="56">
        <v>0.25846799999999998</v>
      </c>
      <c r="DN123" s="56">
        <v>1.0530599999999999E-2</v>
      </c>
      <c r="DO123" s="56">
        <v>1.04339</v>
      </c>
      <c r="DP123" s="56">
        <v>0.54962900000000003</v>
      </c>
      <c r="DQ123" s="56" t="s">
        <v>925</v>
      </c>
      <c r="DR123" s="56" t="s">
        <v>875</v>
      </c>
      <c r="DS123" s="56" t="s">
        <v>22</v>
      </c>
      <c r="DT123" s="59">
        <v>-2.2271199999999999E-6</v>
      </c>
      <c r="DU123" s="59">
        <v>-2.22554E-6</v>
      </c>
      <c r="DV123" s="56">
        <v>0</v>
      </c>
      <c r="DW123" s="56">
        <v>0</v>
      </c>
      <c r="DX123" s="56"/>
      <c r="DY123" s="56"/>
      <c r="DZ123" s="56"/>
      <c r="EA123" s="56"/>
      <c r="EB123" s="56"/>
      <c r="EC123" s="56"/>
      <c r="ED123" s="56"/>
      <c r="EE123" s="56"/>
      <c r="EF123" s="56"/>
      <c r="EG123" s="56"/>
      <c r="EH123" s="56"/>
      <c r="EI123" s="56"/>
      <c r="EJ123" s="56"/>
      <c r="EK123" s="56"/>
      <c r="EL123" s="56"/>
      <c r="EM123" s="56"/>
      <c r="EN123" s="56">
        <v>190.25</v>
      </c>
      <c r="EO123" s="56">
        <v>277.31</v>
      </c>
      <c r="EP123" s="56">
        <v>111.69</v>
      </c>
      <c r="EQ123" s="56">
        <v>0</v>
      </c>
      <c r="ER123" s="56">
        <v>0</v>
      </c>
      <c r="ES123" s="56">
        <v>0</v>
      </c>
      <c r="ET123" s="56">
        <v>0</v>
      </c>
      <c r="EU123" s="56">
        <v>505.55700000000002</v>
      </c>
      <c r="EV123" s="56">
        <v>948.80600000000004</v>
      </c>
      <c r="EW123" s="56">
        <v>2025.88</v>
      </c>
      <c r="EX123" s="56">
        <v>119.621</v>
      </c>
      <c r="EY123" s="56">
        <v>4179.12</v>
      </c>
      <c r="EZ123" s="56">
        <v>216</v>
      </c>
      <c r="FA123" s="56">
        <v>0</v>
      </c>
      <c r="FB123" s="56">
        <v>0</v>
      </c>
      <c r="FC123" s="56">
        <v>0</v>
      </c>
      <c r="FD123" s="56">
        <v>107.027</v>
      </c>
      <c r="FE123" s="56">
        <v>0</v>
      </c>
      <c r="FF123" s="56">
        <v>43.669699999999999</v>
      </c>
      <c r="FG123" s="56">
        <v>0</v>
      </c>
      <c r="FH123" s="56">
        <v>0</v>
      </c>
      <c r="FI123" s="56">
        <v>366.69600000000003</v>
      </c>
      <c r="FJ123" s="56">
        <v>0</v>
      </c>
      <c r="FK123" s="56">
        <v>0</v>
      </c>
      <c r="FL123" s="56">
        <v>0</v>
      </c>
      <c r="FM123" s="56">
        <v>0</v>
      </c>
      <c r="FN123" s="56">
        <v>0</v>
      </c>
      <c r="FO123" s="56">
        <v>0</v>
      </c>
      <c r="FP123" s="56">
        <v>0</v>
      </c>
      <c r="FQ123" s="56">
        <v>0</v>
      </c>
      <c r="FR123" s="56">
        <v>0</v>
      </c>
      <c r="FS123" s="56">
        <v>0</v>
      </c>
      <c r="FT123" s="56">
        <v>20.99</v>
      </c>
      <c r="FU123" s="56">
        <v>10.29</v>
      </c>
      <c r="FV123" s="56">
        <v>1.17</v>
      </c>
      <c r="FW123" s="56">
        <v>0</v>
      </c>
      <c r="FX123" s="56">
        <v>8.56</v>
      </c>
      <c r="FY123" s="56">
        <v>0</v>
      </c>
      <c r="FZ123" s="56">
        <v>0</v>
      </c>
      <c r="GA123" s="56">
        <v>5.55</v>
      </c>
      <c r="GB123" s="56">
        <v>14.02</v>
      </c>
      <c r="GC123" s="56">
        <v>21.58</v>
      </c>
      <c r="GD123" s="56">
        <v>1.22</v>
      </c>
      <c r="GE123" s="56">
        <v>83.38</v>
      </c>
      <c r="GF123" s="56">
        <v>0</v>
      </c>
      <c r="GG123" s="56">
        <v>0.53687799999999997</v>
      </c>
      <c r="GH123" s="56">
        <v>1.2753799999999999E-2</v>
      </c>
      <c r="GI123" s="56">
        <v>0</v>
      </c>
      <c r="GJ123" s="56">
        <v>0</v>
      </c>
      <c r="GK123" s="56">
        <v>0</v>
      </c>
      <c r="GL123" s="56">
        <v>0</v>
      </c>
      <c r="GM123" s="56">
        <v>7.4915999999999996E-2</v>
      </c>
      <c r="GN123" s="56">
        <v>0.149842</v>
      </c>
      <c r="GO123" s="56">
        <v>0.25846799999999998</v>
      </c>
      <c r="GP123" s="56">
        <v>1.0530599999999999E-2</v>
      </c>
      <c r="GQ123" s="56">
        <v>1.04339</v>
      </c>
      <c r="GR123" s="56">
        <v>420.762</v>
      </c>
      <c r="GS123" s="56">
        <v>1095.07</v>
      </c>
      <c r="GT123" s="56">
        <v>111.69</v>
      </c>
      <c r="GU123" s="56">
        <v>0</v>
      </c>
      <c r="GV123" s="56">
        <v>0</v>
      </c>
      <c r="GW123" s="56">
        <v>2135</v>
      </c>
      <c r="GX123" s="56">
        <v>930.00099999999998</v>
      </c>
      <c r="GY123" s="56">
        <v>2637.81</v>
      </c>
      <c r="GZ123" s="56">
        <v>297.5</v>
      </c>
      <c r="HA123" s="56">
        <v>7627.83</v>
      </c>
      <c r="HB123" s="56">
        <v>350.15800000000002</v>
      </c>
      <c r="HC123" s="56">
        <v>0</v>
      </c>
      <c r="HD123" s="56">
        <v>0</v>
      </c>
      <c r="HE123" s="56">
        <v>0</v>
      </c>
      <c r="HF123" s="56">
        <v>161.63900000000001</v>
      </c>
      <c r="HG123" s="56">
        <v>0</v>
      </c>
      <c r="HH123" s="56">
        <v>65.400000000000006</v>
      </c>
      <c r="HI123" s="56">
        <v>0</v>
      </c>
      <c r="HJ123" s="56">
        <v>0</v>
      </c>
      <c r="HK123" s="56">
        <v>577.19600000000003</v>
      </c>
      <c r="HL123" s="56">
        <v>0</v>
      </c>
      <c r="HM123" s="56">
        <v>0</v>
      </c>
      <c r="HN123" s="56">
        <v>0</v>
      </c>
      <c r="HO123" s="56">
        <v>0</v>
      </c>
      <c r="HP123" s="56">
        <v>0</v>
      </c>
      <c r="HQ123" s="56">
        <v>0</v>
      </c>
      <c r="HR123" s="56">
        <v>0</v>
      </c>
      <c r="HS123" s="56">
        <v>0</v>
      </c>
      <c r="HT123" s="56">
        <v>0</v>
      </c>
      <c r="HU123" s="56">
        <v>0</v>
      </c>
      <c r="HV123" s="56">
        <v>34.94</v>
      </c>
      <c r="HW123" s="56">
        <v>41.16</v>
      </c>
      <c r="HX123" s="56">
        <v>1.17</v>
      </c>
      <c r="HY123" s="56">
        <v>0</v>
      </c>
      <c r="HZ123" s="56">
        <v>12.93</v>
      </c>
      <c r="IA123" s="56">
        <v>23.83</v>
      </c>
      <c r="IB123" s="56">
        <v>14.92</v>
      </c>
      <c r="IC123" s="56">
        <v>28.35</v>
      </c>
      <c r="ID123" s="56">
        <v>2.86</v>
      </c>
      <c r="IE123" s="56">
        <v>160.16</v>
      </c>
      <c r="IF123" s="56">
        <v>0</v>
      </c>
      <c r="IG123" s="56">
        <v>2.2516400000000001</v>
      </c>
      <c r="IH123" s="56">
        <v>1.2753799999999999E-2</v>
      </c>
      <c r="II123" s="56">
        <v>0</v>
      </c>
      <c r="IJ123" s="56">
        <v>0</v>
      </c>
      <c r="IK123" s="56">
        <v>0.33579999999999999</v>
      </c>
      <c r="IL123" s="56">
        <v>0.11074100000000001</v>
      </c>
      <c r="IM123" s="56">
        <v>0.35138000000000003</v>
      </c>
      <c r="IN123" s="56">
        <v>4.1461199999999997E-3</v>
      </c>
      <c r="IO123" s="56">
        <v>3.0664600000000002</v>
      </c>
      <c r="IP123" s="56">
        <v>47.2</v>
      </c>
      <c r="IQ123" s="56">
        <v>0</v>
      </c>
      <c r="IR123" s="56">
        <v>47.2</v>
      </c>
      <c r="IS123" s="56">
        <v>0</v>
      </c>
      <c r="IT123" s="56">
        <v>0</v>
      </c>
      <c r="IU123" s="56">
        <v>13.2</v>
      </c>
      <c r="IV123" s="56">
        <v>27.81</v>
      </c>
      <c r="IW123" s="56">
        <v>13.2</v>
      </c>
      <c r="IX123" s="56">
        <v>27.81</v>
      </c>
      <c r="IY123" s="56">
        <v>13.2</v>
      </c>
      <c r="IZ123" s="56">
        <v>27.81</v>
      </c>
      <c r="JA123" s="56">
        <v>46.09</v>
      </c>
      <c r="JB123" s="56">
        <v>44.11</v>
      </c>
      <c r="JC123" s="56">
        <v>1</v>
      </c>
      <c r="JD123" s="56"/>
      <c r="JE123" s="56"/>
      <c r="JF123" s="56"/>
      <c r="JG123" s="56"/>
      <c r="JH123" s="56"/>
      <c r="JI123" s="56"/>
      <c r="JJ123" s="56"/>
      <c r="JK123" s="56"/>
      <c r="JL123" s="56"/>
      <c r="JM123" s="56"/>
      <c r="JN123" s="56"/>
      <c r="JO123" s="56"/>
    </row>
    <row r="124" spans="1:275" x14ac:dyDescent="0.25">
      <c r="A124" s="58">
        <v>43069.352569444447</v>
      </c>
      <c r="B124" s="56" t="s">
        <v>489</v>
      </c>
      <c r="C124" s="56" t="s">
        <v>680</v>
      </c>
      <c r="D124" s="56">
        <v>12</v>
      </c>
      <c r="E124" s="56">
        <v>1</v>
      </c>
      <c r="F124" s="56">
        <v>2100</v>
      </c>
      <c r="G124" s="56" t="s">
        <v>104</v>
      </c>
      <c r="H124" s="56" t="s">
        <v>105</v>
      </c>
      <c r="I124" s="56">
        <v>0</v>
      </c>
      <c r="J124" s="56">
        <v>47.2</v>
      </c>
      <c r="K124" s="56">
        <v>190.25</v>
      </c>
      <c r="L124" s="56">
        <v>277.31</v>
      </c>
      <c r="M124" s="56">
        <v>111.69</v>
      </c>
      <c r="N124" s="56">
        <v>0</v>
      </c>
      <c r="O124" s="56">
        <v>0</v>
      </c>
      <c r="P124" s="56">
        <v>0</v>
      </c>
      <c r="Q124" s="56">
        <v>0</v>
      </c>
      <c r="R124" s="56">
        <v>505.55700000000002</v>
      </c>
      <c r="S124" s="56">
        <v>948.80600000000004</v>
      </c>
      <c r="T124" s="56">
        <v>2025.88</v>
      </c>
      <c r="U124" s="56">
        <v>119.621</v>
      </c>
      <c r="V124" s="56">
        <v>4179.12</v>
      </c>
      <c r="W124" s="56">
        <v>216</v>
      </c>
      <c r="X124" s="56">
        <v>0</v>
      </c>
      <c r="Y124" s="56">
        <v>0</v>
      </c>
      <c r="Z124" s="56">
        <v>0</v>
      </c>
      <c r="AA124" s="56">
        <v>107.027</v>
      </c>
      <c r="AB124" s="56">
        <v>0</v>
      </c>
      <c r="AC124" s="56">
        <v>43.669699999999999</v>
      </c>
      <c r="AD124" s="56">
        <v>0</v>
      </c>
      <c r="AE124" s="56">
        <v>0</v>
      </c>
      <c r="AF124" s="56">
        <v>366.697</v>
      </c>
      <c r="AG124" s="56">
        <v>0</v>
      </c>
      <c r="AH124" s="56">
        <v>0</v>
      </c>
      <c r="AI124" s="56">
        <v>0</v>
      </c>
      <c r="AJ124" s="56">
        <v>0</v>
      </c>
      <c r="AK124" s="56">
        <v>0</v>
      </c>
      <c r="AL124" s="56">
        <v>0</v>
      </c>
      <c r="AM124" s="56">
        <v>0</v>
      </c>
      <c r="AN124" s="56">
        <v>0</v>
      </c>
      <c r="AO124" s="56">
        <v>0</v>
      </c>
      <c r="AP124" s="56">
        <v>0</v>
      </c>
      <c r="AQ124" s="56">
        <v>20.99</v>
      </c>
      <c r="AR124" s="56">
        <v>10.29</v>
      </c>
      <c r="AS124" s="56">
        <v>1.17</v>
      </c>
      <c r="AT124" s="56">
        <v>0</v>
      </c>
      <c r="AU124" s="56">
        <v>8.56</v>
      </c>
      <c r="AV124" s="56">
        <v>0</v>
      </c>
      <c r="AW124" s="56">
        <v>0</v>
      </c>
      <c r="AX124" s="56">
        <v>5.55</v>
      </c>
      <c r="AY124" s="56">
        <v>14.02</v>
      </c>
      <c r="AZ124" s="56">
        <v>21.58</v>
      </c>
      <c r="BA124" s="56">
        <v>1.22</v>
      </c>
      <c r="BB124" s="56">
        <v>83.38</v>
      </c>
      <c r="BC124" s="56">
        <v>41.01</v>
      </c>
      <c r="BD124" s="56">
        <v>0</v>
      </c>
      <c r="BE124" s="56">
        <v>0.53687799999999997</v>
      </c>
      <c r="BF124" s="56">
        <v>1.2753799999999999E-2</v>
      </c>
      <c r="BG124" s="56">
        <v>0</v>
      </c>
      <c r="BH124" s="56">
        <v>0</v>
      </c>
      <c r="BI124" s="56">
        <v>0</v>
      </c>
      <c r="BJ124" s="56">
        <v>0</v>
      </c>
      <c r="BK124" s="56">
        <v>7.4915999999999996E-2</v>
      </c>
      <c r="BL124" s="56">
        <v>0.149842</v>
      </c>
      <c r="BM124" s="56">
        <v>0.25846799999999998</v>
      </c>
      <c r="BN124" s="56">
        <v>1.0530599999999999E-2</v>
      </c>
      <c r="BO124" s="56">
        <v>1.04339</v>
      </c>
      <c r="BP124" s="56">
        <v>0.54963099999999998</v>
      </c>
      <c r="BQ124" s="56">
        <v>190.25</v>
      </c>
      <c r="BR124" s="56">
        <v>277.30900000000003</v>
      </c>
      <c r="BS124" s="56">
        <v>111.69</v>
      </c>
      <c r="BT124" s="56">
        <v>0</v>
      </c>
      <c r="BU124" s="56">
        <v>0</v>
      </c>
      <c r="BV124" s="56">
        <v>505.55700000000002</v>
      </c>
      <c r="BW124" s="56">
        <v>948.80600000000004</v>
      </c>
      <c r="BX124" s="56">
        <v>2025.88</v>
      </c>
      <c r="BY124" s="56">
        <v>119.621</v>
      </c>
      <c r="BZ124" s="56">
        <v>4179.1099999999997</v>
      </c>
      <c r="CA124" s="56">
        <v>216</v>
      </c>
      <c r="CB124" s="56">
        <v>0</v>
      </c>
      <c r="CC124" s="56">
        <v>0</v>
      </c>
      <c r="CD124" s="56">
        <v>0</v>
      </c>
      <c r="CE124" s="56">
        <v>107.027</v>
      </c>
      <c r="CF124" s="56">
        <v>0</v>
      </c>
      <c r="CG124" s="56">
        <v>43.669699999999999</v>
      </c>
      <c r="CH124" s="56">
        <v>0</v>
      </c>
      <c r="CI124" s="56">
        <v>0</v>
      </c>
      <c r="CJ124" s="56">
        <v>366.69600000000003</v>
      </c>
      <c r="CK124" s="56">
        <v>0</v>
      </c>
      <c r="CL124" s="56">
        <v>0</v>
      </c>
      <c r="CM124" s="56">
        <v>0</v>
      </c>
      <c r="CN124" s="56">
        <v>0</v>
      </c>
      <c r="CO124" s="56">
        <v>0</v>
      </c>
      <c r="CP124" s="56">
        <v>0</v>
      </c>
      <c r="CQ124" s="56">
        <v>0</v>
      </c>
      <c r="CR124" s="56">
        <v>0</v>
      </c>
      <c r="CS124" s="56">
        <v>0</v>
      </c>
      <c r="CT124" s="56">
        <v>0</v>
      </c>
      <c r="CU124" s="56">
        <v>20.99</v>
      </c>
      <c r="CV124" s="56">
        <v>10.29</v>
      </c>
      <c r="CW124" s="56">
        <v>1.17</v>
      </c>
      <c r="CX124" s="56">
        <v>0</v>
      </c>
      <c r="CY124" s="56">
        <v>8.56</v>
      </c>
      <c r="CZ124" s="56">
        <v>5.55</v>
      </c>
      <c r="DA124" s="56">
        <v>14.02</v>
      </c>
      <c r="DB124" s="56">
        <v>21.58</v>
      </c>
      <c r="DC124" s="56">
        <v>1.22</v>
      </c>
      <c r="DD124" s="56">
        <v>83.38</v>
      </c>
      <c r="DE124" s="56">
        <v>41.01</v>
      </c>
      <c r="DF124" s="56">
        <v>0</v>
      </c>
      <c r="DG124" s="56">
        <v>0.53687600000000002</v>
      </c>
      <c r="DH124" s="56">
        <v>1.2753799999999999E-2</v>
      </c>
      <c r="DI124" s="56">
        <v>0</v>
      </c>
      <c r="DJ124" s="56">
        <v>0</v>
      </c>
      <c r="DK124" s="56">
        <v>7.4915999999999996E-2</v>
      </c>
      <c r="DL124" s="56">
        <v>0.149842</v>
      </c>
      <c r="DM124" s="56">
        <v>0.25846799999999998</v>
      </c>
      <c r="DN124" s="56">
        <v>1.0530599999999999E-2</v>
      </c>
      <c r="DO124" s="56">
        <v>1.04339</v>
      </c>
      <c r="DP124" s="56">
        <v>0.54962900000000003</v>
      </c>
      <c r="DQ124" s="56" t="s">
        <v>925</v>
      </c>
      <c r="DR124" s="56" t="s">
        <v>875</v>
      </c>
      <c r="DS124" s="56" t="s">
        <v>22</v>
      </c>
      <c r="DT124" s="59">
        <v>-2.2271199999999999E-6</v>
      </c>
      <c r="DU124" s="59">
        <v>-2.22554E-6</v>
      </c>
      <c r="DV124" s="56">
        <v>0</v>
      </c>
      <c r="DW124" s="56">
        <v>0</v>
      </c>
      <c r="DX124" s="56"/>
      <c r="DY124" s="56"/>
      <c r="DZ124" s="56"/>
      <c r="EA124" s="56"/>
      <c r="EB124" s="56"/>
      <c r="EC124" s="56"/>
      <c r="ED124" s="56"/>
      <c r="EE124" s="56"/>
      <c r="EF124" s="56"/>
      <c r="EG124" s="56"/>
      <c r="EH124" s="56"/>
      <c r="EI124" s="56"/>
      <c r="EJ124" s="56"/>
      <c r="EK124" s="56"/>
      <c r="EL124" s="56"/>
      <c r="EM124" s="56"/>
      <c r="EN124" s="56">
        <v>190.25</v>
      </c>
      <c r="EO124" s="56">
        <v>277.31</v>
      </c>
      <c r="EP124" s="56">
        <v>111.69</v>
      </c>
      <c r="EQ124" s="56">
        <v>0</v>
      </c>
      <c r="ER124" s="56">
        <v>0</v>
      </c>
      <c r="ES124" s="56">
        <v>0</v>
      </c>
      <c r="ET124" s="56">
        <v>0</v>
      </c>
      <c r="EU124" s="56">
        <v>505.55700000000002</v>
      </c>
      <c r="EV124" s="56">
        <v>948.80600000000004</v>
      </c>
      <c r="EW124" s="56">
        <v>2025.88</v>
      </c>
      <c r="EX124" s="56">
        <v>119.621</v>
      </c>
      <c r="EY124" s="56">
        <v>4179.12</v>
      </c>
      <c r="EZ124" s="56">
        <v>216</v>
      </c>
      <c r="FA124" s="56">
        <v>0</v>
      </c>
      <c r="FB124" s="56">
        <v>0</v>
      </c>
      <c r="FC124" s="56">
        <v>0</v>
      </c>
      <c r="FD124" s="56">
        <v>107.027</v>
      </c>
      <c r="FE124" s="56">
        <v>0</v>
      </c>
      <c r="FF124" s="56">
        <v>43.669699999999999</v>
      </c>
      <c r="FG124" s="56">
        <v>0</v>
      </c>
      <c r="FH124" s="56">
        <v>0</v>
      </c>
      <c r="FI124" s="56">
        <v>366.697</v>
      </c>
      <c r="FJ124" s="56">
        <v>0</v>
      </c>
      <c r="FK124" s="56">
        <v>0</v>
      </c>
      <c r="FL124" s="56">
        <v>0</v>
      </c>
      <c r="FM124" s="56">
        <v>0</v>
      </c>
      <c r="FN124" s="56">
        <v>0</v>
      </c>
      <c r="FO124" s="56">
        <v>0</v>
      </c>
      <c r="FP124" s="56">
        <v>0</v>
      </c>
      <c r="FQ124" s="56">
        <v>0</v>
      </c>
      <c r="FR124" s="56">
        <v>0</v>
      </c>
      <c r="FS124" s="56">
        <v>0</v>
      </c>
      <c r="FT124" s="56">
        <v>20.99</v>
      </c>
      <c r="FU124" s="56">
        <v>10.29</v>
      </c>
      <c r="FV124" s="56">
        <v>1.17</v>
      </c>
      <c r="FW124" s="56">
        <v>0</v>
      </c>
      <c r="FX124" s="56">
        <v>8.56</v>
      </c>
      <c r="FY124" s="56">
        <v>0</v>
      </c>
      <c r="FZ124" s="56">
        <v>0</v>
      </c>
      <c r="GA124" s="56">
        <v>5.55</v>
      </c>
      <c r="GB124" s="56">
        <v>14.02</v>
      </c>
      <c r="GC124" s="56">
        <v>21.58</v>
      </c>
      <c r="GD124" s="56">
        <v>1.22</v>
      </c>
      <c r="GE124" s="56">
        <v>83.38</v>
      </c>
      <c r="GF124" s="56">
        <v>0</v>
      </c>
      <c r="GG124" s="56">
        <v>0.53687799999999997</v>
      </c>
      <c r="GH124" s="56">
        <v>1.2753799999999999E-2</v>
      </c>
      <c r="GI124" s="56">
        <v>0</v>
      </c>
      <c r="GJ124" s="56">
        <v>0</v>
      </c>
      <c r="GK124" s="56">
        <v>0</v>
      </c>
      <c r="GL124" s="56">
        <v>0</v>
      </c>
      <c r="GM124" s="56">
        <v>7.4915999999999996E-2</v>
      </c>
      <c r="GN124" s="56">
        <v>0.149842</v>
      </c>
      <c r="GO124" s="56">
        <v>0.25846799999999998</v>
      </c>
      <c r="GP124" s="56">
        <v>1.0530599999999999E-2</v>
      </c>
      <c r="GQ124" s="56">
        <v>1.04339</v>
      </c>
      <c r="GR124" s="56">
        <v>420.762</v>
      </c>
      <c r="GS124" s="56">
        <v>1095.07</v>
      </c>
      <c r="GT124" s="56">
        <v>111.69</v>
      </c>
      <c r="GU124" s="56">
        <v>0</v>
      </c>
      <c r="GV124" s="56">
        <v>0</v>
      </c>
      <c r="GW124" s="56">
        <v>2135</v>
      </c>
      <c r="GX124" s="56">
        <v>930.00099999999998</v>
      </c>
      <c r="GY124" s="56">
        <v>2637.81</v>
      </c>
      <c r="GZ124" s="56">
        <v>297.5</v>
      </c>
      <c r="HA124" s="56">
        <v>7627.83</v>
      </c>
      <c r="HB124" s="56">
        <v>350.15800000000002</v>
      </c>
      <c r="HC124" s="56">
        <v>0</v>
      </c>
      <c r="HD124" s="56">
        <v>0</v>
      </c>
      <c r="HE124" s="56">
        <v>0</v>
      </c>
      <c r="HF124" s="56">
        <v>161.63900000000001</v>
      </c>
      <c r="HG124" s="56">
        <v>0</v>
      </c>
      <c r="HH124" s="56">
        <v>65.400000000000006</v>
      </c>
      <c r="HI124" s="56">
        <v>0</v>
      </c>
      <c r="HJ124" s="56">
        <v>0</v>
      </c>
      <c r="HK124" s="56">
        <v>577.19600000000003</v>
      </c>
      <c r="HL124" s="56">
        <v>0</v>
      </c>
      <c r="HM124" s="56">
        <v>0</v>
      </c>
      <c r="HN124" s="56">
        <v>0</v>
      </c>
      <c r="HO124" s="56">
        <v>0</v>
      </c>
      <c r="HP124" s="56">
        <v>0</v>
      </c>
      <c r="HQ124" s="56">
        <v>0</v>
      </c>
      <c r="HR124" s="56">
        <v>0</v>
      </c>
      <c r="HS124" s="56">
        <v>0</v>
      </c>
      <c r="HT124" s="56">
        <v>0</v>
      </c>
      <c r="HU124" s="56">
        <v>0</v>
      </c>
      <c r="HV124" s="56">
        <v>34.94</v>
      </c>
      <c r="HW124" s="56">
        <v>41.16</v>
      </c>
      <c r="HX124" s="56">
        <v>1.17</v>
      </c>
      <c r="HY124" s="56">
        <v>0</v>
      </c>
      <c r="HZ124" s="56">
        <v>12.93</v>
      </c>
      <c r="IA124" s="56">
        <v>23.83</v>
      </c>
      <c r="IB124" s="56">
        <v>14.92</v>
      </c>
      <c r="IC124" s="56">
        <v>28.35</v>
      </c>
      <c r="ID124" s="56">
        <v>2.86</v>
      </c>
      <c r="IE124" s="56">
        <v>160.16</v>
      </c>
      <c r="IF124" s="56">
        <v>0</v>
      </c>
      <c r="IG124" s="56">
        <v>2.2516400000000001</v>
      </c>
      <c r="IH124" s="56">
        <v>1.2753799999999999E-2</v>
      </c>
      <c r="II124" s="56">
        <v>0</v>
      </c>
      <c r="IJ124" s="56">
        <v>0</v>
      </c>
      <c r="IK124" s="56">
        <v>0.33579999999999999</v>
      </c>
      <c r="IL124" s="56">
        <v>0.11074100000000001</v>
      </c>
      <c r="IM124" s="56">
        <v>0.35138000000000003</v>
      </c>
      <c r="IN124" s="56">
        <v>4.1461199999999997E-3</v>
      </c>
      <c r="IO124" s="56">
        <v>3.0664600000000002</v>
      </c>
      <c r="IP124" s="56">
        <v>47.2</v>
      </c>
      <c r="IQ124" s="56">
        <v>0</v>
      </c>
      <c r="IR124" s="56">
        <v>47.2</v>
      </c>
      <c r="IS124" s="56">
        <v>0</v>
      </c>
      <c r="IT124" s="56">
        <v>0</v>
      </c>
      <c r="IU124" s="56">
        <v>13.2</v>
      </c>
      <c r="IV124" s="56">
        <v>27.81</v>
      </c>
      <c r="IW124" s="56">
        <v>13.2</v>
      </c>
      <c r="IX124" s="56">
        <v>27.81</v>
      </c>
      <c r="IY124" s="56">
        <v>13.2</v>
      </c>
      <c r="IZ124" s="56">
        <v>27.81</v>
      </c>
      <c r="JA124" s="56">
        <v>46.09</v>
      </c>
      <c r="JB124" s="56">
        <v>44.11</v>
      </c>
      <c r="JC124" s="56">
        <v>1</v>
      </c>
      <c r="JD124" s="56"/>
      <c r="JE124" s="56"/>
      <c r="JF124" s="56"/>
      <c r="JG124" s="56"/>
      <c r="JH124" s="56"/>
      <c r="JI124" s="56"/>
      <c r="JJ124" s="56"/>
      <c r="JK124" s="56"/>
      <c r="JL124" s="56"/>
      <c r="JM124" s="56"/>
      <c r="JN124" s="56"/>
      <c r="JO124" s="56"/>
    </row>
    <row r="125" spans="1:275" x14ac:dyDescent="0.25">
      <c r="A125" s="58">
        <v>43069.352939814817</v>
      </c>
      <c r="B125" s="56" t="s">
        <v>490</v>
      </c>
      <c r="C125" s="56" t="s">
        <v>674</v>
      </c>
      <c r="D125" s="56">
        <v>12</v>
      </c>
      <c r="E125" s="56">
        <v>1</v>
      </c>
      <c r="F125" s="56">
        <v>2100</v>
      </c>
      <c r="G125" s="56" t="s">
        <v>104</v>
      </c>
      <c r="H125" s="56" t="s">
        <v>134</v>
      </c>
      <c r="I125" s="56">
        <v>-1.03</v>
      </c>
      <c r="J125" s="56">
        <v>47.7</v>
      </c>
      <c r="K125" s="56">
        <v>188.381</v>
      </c>
      <c r="L125" s="56">
        <v>298.93099999999998</v>
      </c>
      <c r="M125" s="56">
        <v>111.69</v>
      </c>
      <c r="N125" s="56">
        <v>0</v>
      </c>
      <c r="O125" s="56">
        <v>0</v>
      </c>
      <c r="P125" s="56">
        <v>0</v>
      </c>
      <c r="Q125" s="56">
        <v>0</v>
      </c>
      <c r="R125" s="56">
        <v>505.55700000000002</v>
      </c>
      <c r="S125" s="56">
        <v>948.08199999999999</v>
      </c>
      <c r="T125" s="56">
        <v>2025.88</v>
      </c>
      <c r="U125" s="56">
        <v>119.621</v>
      </c>
      <c r="V125" s="56">
        <v>4198.1400000000003</v>
      </c>
      <c r="W125" s="56">
        <v>213.87700000000001</v>
      </c>
      <c r="X125" s="56">
        <v>0</v>
      </c>
      <c r="Y125" s="56">
        <v>0</v>
      </c>
      <c r="Z125" s="56">
        <v>0</v>
      </c>
      <c r="AA125" s="56">
        <v>107.027</v>
      </c>
      <c r="AB125" s="56">
        <v>0</v>
      </c>
      <c r="AC125" s="56">
        <v>43.669699999999999</v>
      </c>
      <c r="AD125" s="56">
        <v>0</v>
      </c>
      <c r="AE125" s="56">
        <v>0</v>
      </c>
      <c r="AF125" s="56">
        <v>364.57400000000001</v>
      </c>
      <c r="AG125" s="56">
        <v>0</v>
      </c>
      <c r="AH125" s="56">
        <v>0</v>
      </c>
      <c r="AI125" s="56">
        <v>0</v>
      </c>
      <c r="AJ125" s="56">
        <v>0</v>
      </c>
      <c r="AK125" s="56">
        <v>0</v>
      </c>
      <c r="AL125" s="56">
        <v>0</v>
      </c>
      <c r="AM125" s="56">
        <v>0</v>
      </c>
      <c r="AN125" s="56">
        <v>0</v>
      </c>
      <c r="AO125" s="56">
        <v>0</v>
      </c>
      <c r="AP125" s="56">
        <v>0</v>
      </c>
      <c r="AQ125" s="56">
        <v>20.78</v>
      </c>
      <c r="AR125" s="56">
        <v>11.53</v>
      </c>
      <c r="AS125" s="56">
        <v>1.17</v>
      </c>
      <c r="AT125" s="56">
        <v>0</v>
      </c>
      <c r="AU125" s="56">
        <v>8.56</v>
      </c>
      <c r="AV125" s="56">
        <v>0</v>
      </c>
      <c r="AW125" s="56">
        <v>0</v>
      </c>
      <c r="AX125" s="56">
        <v>5.55</v>
      </c>
      <c r="AY125" s="56">
        <v>14</v>
      </c>
      <c r="AZ125" s="56">
        <v>21.58</v>
      </c>
      <c r="BA125" s="56">
        <v>1.22</v>
      </c>
      <c r="BB125" s="56">
        <v>84.39</v>
      </c>
      <c r="BC125" s="56">
        <v>42.04</v>
      </c>
      <c r="BD125" s="56">
        <v>0</v>
      </c>
      <c r="BE125" s="56">
        <v>0.61461299999999996</v>
      </c>
      <c r="BF125" s="56">
        <v>1.2753799999999999E-2</v>
      </c>
      <c r="BG125" s="56">
        <v>0</v>
      </c>
      <c r="BH125" s="56">
        <v>0</v>
      </c>
      <c r="BI125" s="56">
        <v>0</v>
      </c>
      <c r="BJ125" s="56">
        <v>0</v>
      </c>
      <c r="BK125" s="56">
        <v>7.4915999999999996E-2</v>
      </c>
      <c r="BL125" s="56">
        <v>0.14910599999999999</v>
      </c>
      <c r="BM125" s="56">
        <v>0.25846799999999998</v>
      </c>
      <c r="BN125" s="56">
        <v>1.0530599999999999E-2</v>
      </c>
      <c r="BO125" s="56">
        <v>1.12039</v>
      </c>
      <c r="BP125" s="56">
        <v>0.62736700000000001</v>
      </c>
      <c r="BQ125" s="56">
        <v>190.25</v>
      </c>
      <c r="BR125" s="56">
        <v>277.30900000000003</v>
      </c>
      <c r="BS125" s="56">
        <v>111.69</v>
      </c>
      <c r="BT125" s="56">
        <v>0</v>
      </c>
      <c r="BU125" s="56">
        <v>0</v>
      </c>
      <c r="BV125" s="56">
        <v>505.55700000000002</v>
      </c>
      <c r="BW125" s="56">
        <v>948.80600000000004</v>
      </c>
      <c r="BX125" s="56">
        <v>2025.88</v>
      </c>
      <c r="BY125" s="56">
        <v>119.621</v>
      </c>
      <c r="BZ125" s="56">
        <v>4179.1099999999997</v>
      </c>
      <c r="CA125" s="56">
        <v>216</v>
      </c>
      <c r="CB125" s="56">
        <v>0</v>
      </c>
      <c r="CC125" s="56">
        <v>0</v>
      </c>
      <c r="CD125" s="56">
        <v>0</v>
      </c>
      <c r="CE125" s="56">
        <v>107.027</v>
      </c>
      <c r="CF125" s="56">
        <v>0</v>
      </c>
      <c r="CG125" s="56">
        <v>43.669699999999999</v>
      </c>
      <c r="CH125" s="56">
        <v>0</v>
      </c>
      <c r="CI125" s="56">
        <v>0</v>
      </c>
      <c r="CJ125" s="56">
        <v>366.69600000000003</v>
      </c>
      <c r="CK125" s="56">
        <v>0</v>
      </c>
      <c r="CL125" s="56">
        <v>0</v>
      </c>
      <c r="CM125" s="56">
        <v>0</v>
      </c>
      <c r="CN125" s="56">
        <v>0</v>
      </c>
      <c r="CO125" s="56">
        <v>0</v>
      </c>
      <c r="CP125" s="56">
        <v>0</v>
      </c>
      <c r="CQ125" s="56">
        <v>0</v>
      </c>
      <c r="CR125" s="56">
        <v>0</v>
      </c>
      <c r="CS125" s="56">
        <v>0</v>
      </c>
      <c r="CT125" s="56">
        <v>0</v>
      </c>
      <c r="CU125" s="56">
        <v>20.99</v>
      </c>
      <c r="CV125" s="56">
        <v>10.29</v>
      </c>
      <c r="CW125" s="56">
        <v>1.17</v>
      </c>
      <c r="CX125" s="56">
        <v>0</v>
      </c>
      <c r="CY125" s="56">
        <v>8.56</v>
      </c>
      <c r="CZ125" s="56">
        <v>5.55</v>
      </c>
      <c r="DA125" s="56">
        <v>14.02</v>
      </c>
      <c r="DB125" s="56">
        <v>21.58</v>
      </c>
      <c r="DC125" s="56">
        <v>1.22</v>
      </c>
      <c r="DD125" s="56">
        <v>83.38</v>
      </c>
      <c r="DE125" s="56">
        <v>41.01</v>
      </c>
      <c r="DF125" s="56">
        <v>0</v>
      </c>
      <c r="DG125" s="56">
        <v>0.53687600000000002</v>
      </c>
      <c r="DH125" s="56">
        <v>1.2753799999999999E-2</v>
      </c>
      <c r="DI125" s="56">
        <v>0</v>
      </c>
      <c r="DJ125" s="56">
        <v>0</v>
      </c>
      <c r="DK125" s="56">
        <v>7.4915999999999996E-2</v>
      </c>
      <c r="DL125" s="56">
        <v>0.149842</v>
      </c>
      <c r="DM125" s="56">
        <v>0.25846799999999998</v>
      </c>
      <c r="DN125" s="56">
        <v>1.0530599999999999E-2</v>
      </c>
      <c r="DO125" s="56">
        <v>1.04339</v>
      </c>
      <c r="DP125" s="56">
        <v>0.54962900000000003</v>
      </c>
      <c r="DQ125" s="56" t="s">
        <v>925</v>
      </c>
      <c r="DR125" s="56" t="s">
        <v>875</v>
      </c>
      <c r="DS125" s="56" t="s">
        <v>22</v>
      </c>
      <c r="DT125" s="56">
        <v>-7.7001700000000006E-2</v>
      </c>
      <c r="DU125" s="56">
        <v>-7.7737799999999996E-2</v>
      </c>
      <c r="DV125" s="56">
        <v>-1.21132</v>
      </c>
      <c r="DW125" s="56">
        <v>-2.5115799999999999</v>
      </c>
      <c r="DX125" s="56"/>
      <c r="DY125" s="56"/>
      <c r="DZ125" s="56"/>
      <c r="EA125" s="56"/>
      <c r="EB125" s="56"/>
      <c r="EC125" s="56"/>
      <c r="ED125" s="56"/>
      <c r="EE125" s="56"/>
      <c r="EF125" s="56"/>
      <c r="EG125" s="56"/>
      <c r="EH125" s="56"/>
      <c r="EI125" s="56"/>
      <c r="EJ125" s="56"/>
      <c r="EK125" s="56"/>
      <c r="EL125" s="56"/>
      <c r="EM125" s="56"/>
      <c r="EN125" s="56">
        <v>188.381</v>
      </c>
      <c r="EO125" s="56">
        <v>298.93099999999998</v>
      </c>
      <c r="EP125" s="56">
        <v>111.69</v>
      </c>
      <c r="EQ125" s="56">
        <v>0</v>
      </c>
      <c r="ER125" s="56">
        <v>0</v>
      </c>
      <c r="ES125" s="56">
        <v>0</v>
      </c>
      <c r="ET125" s="56">
        <v>0</v>
      </c>
      <c r="EU125" s="56">
        <v>505.55700000000002</v>
      </c>
      <c r="EV125" s="56">
        <v>948.08199999999999</v>
      </c>
      <c r="EW125" s="56">
        <v>2025.88</v>
      </c>
      <c r="EX125" s="56">
        <v>119.621</v>
      </c>
      <c r="EY125" s="56">
        <v>4198.1400000000003</v>
      </c>
      <c r="EZ125" s="56">
        <v>213.87700000000001</v>
      </c>
      <c r="FA125" s="56">
        <v>0</v>
      </c>
      <c r="FB125" s="56">
        <v>0</v>
      </c>
      <c r="FC125" s="56">
        <v>0</v>
      </c>
      <c r="FD125" s="56">
        <v>107.027</v>
      </c>
      <c r="FE125" s="56">
        <v>0</v>
      </c>
      <c r="FF125" s="56">
        <v>43.669699999999999</v>
      </c>
      <c r="FG125" s="56">
        <v>0</v>
      </c>
      <c r="FH125" s="56">
        <v>0</v>
      </c>
      <c r="FI125" s="56">
        <v>364.57400000000001</v>
      </c>
      <c r="FJ125" s="56">
        <v>0</v>
      </c>
      <c r="FK125" s="56">
        <v>0</v>
      </c>
      <c r="FL125" s="56">
        <v>0</v>
      </c>
      <c r="FM125" s="56">
        <v>0</v>
      </c>
      <c r="FN125" s="56">
        <v>0</v>
      </c>
      <c r="FO125" s="56">
        <v>0</v>
      </c>
      <c r="FP125" s="56">
        <v>0</v>
      </c>
      <c r="FQ125" s="56">
        <v>0</v>
      </c>
      <c r="FR125" s="56">
        <v>0</v>
      </c>
      <c r="FS125" s="56">
        <v>0</v>
      </c>
      <c r="FT125" s="56">
        <v>20.78</v>
      </c>
      <c r="FU125" s="56">
        <v>11.53</v>
      </c>
      <c r="FV125" s="56">
        <v>1.17</v>
      </c>
      <c r="FW125" s="56">
        <v>0</v>
      </c>
      <c r="FX125" s="56">
        <v>8.56</v>
      </c>
      <c r="FY125" s="56">
        <v>0</v>
      </c>
      <c r="FZ125" s="56">
        <v>0</v>
      </c>
      <c r="GA125" s="56">
        <v>5.55</v>
      </c>
      <c r="GB125" s="56">
        <v>14</v>
      </c>
      <c r="GC125" s="56">
        <v>21.58</v>
      </c>
      <c r="GD125" s="56">
        <v>1.22</v>
      </c>
      <c r="GE125" s="56">
        <v>84.39</v>
      </c>
      <c r="GF125" s="56">
        <v>0</v>
      </c>
      <c r="GG125" s="56">
        <v>0.61461299999999996</v>
      </c>
      <c r="GH125" s="56">
        <v>1.2753799999999999E-2</v>
      </c>
      <c r="GI125" s="56">
        <v>0</v>
      </c>
      <c r="GJ125" s="56">
        <v>0</v>
      </c>
      <c r="GK125" s="56">
        <v>0</v>
      </c>
      <c r="GL125" s="56">
        <v>0</v>
      </c>
      <c r="GM125" s="56">
        <v>7.4915999999999996E-2</v>
      </c>
      <c r="GN125" s="56">
        <v>0.14910599999999999</v>
      </c>
      <c r="GO125" s="56">
        <v>0.25846799999999998</v>
      </c>
      <c r="GP125" s="56">
        <v>1.0530599999999999E-2</v>
      </c>
      <c r="GQ125" s="56">
        <v>1.12039</v>
      </c>
      <c r="GR125" s="56">
        <v>420.762</v>
      </c>
      <c r="GS125" s="56">
        <v>1095.07</v>
      </c>
      <c r="GT125" s="56">
        <v>111.69</v>
      </c>
      <c r="GU125" s="56">
        <v>0</v>
      </c>
      <c r="GV125" s="56">
        <v>0</v>
      </c>
      <c r="GW125" s="56">
        <v>2135</v>
      </c>
      <c r="GX125" s="56">
        <v>930.00099999999998</v>
      </c>
      <c r="GY125" s="56">
        <v>2637.81</v>
      </c>
      <c r="GZ125" s="56">
        <v>297.5</v>
      </c>
      <c r="HA125" s="56">
        <v>7627.83</v>
      </c>
      <c r="HB125" s="56">
        <v>350.15800000000002</v>
      </c>
      <c r="HC125" s="56">
        <v>0</v>
      </c>
      <c r="HD125" s="56">
        <v>0</v>
      </c>
      <c r="HE125" s="56">
        <v>0</v>
      </c>
      <c r="HF125" s="56">
        <v>161.63900000000001</v>
      </c>
      <c r="HG125" s="56">
        <v>0</v>
      </c>
      <c r="HH125" s="56">
        <v>65.400000000000006</v>
      </c>
      <c r="HI125" s="56">
        <v>0</v>
      </c>
      <c r="HJ125" s="56">
        <v>0</v>
      </c>
      <c r="HK125" s="56">
        <v>577.19600000000003</v>
      </c>
      <c r="HL125" s="56">
        <v>0</v>
      </c>
      <c r="HM125" s="56">
        <v>0</v>
      </c>
      <c r="HN125" s="56">
        <v>0</v>
      </c>
      <c r="HO125" s="56">
        <v>0</v>
      </c>
      <c r="HP125" s="56">
        <v>0</v>
      </c>
      <c r="HQ125" s="56">
        <v>0</v>
      </c>
      <c r="HR125" s="56">
        <v>0</v>
      </c>
      <c r="HS125" s="56">
        <v>0</v>
      </c>
      <c r="HT125" s="56">
        <v>0</v>
      </c>
      <c r="HU125" s="56">
        <v>0</v>
      </c>
      <c r="HV125" s="56">
        <v>34.94</v>
      </c>
      <c r="HW125" s="56">
        <v>41.16</v>
      </c>
      <c r="HX125" s="56">
        <v>1.17</v>
      </c>
      <c r="HY125" s="56">
        <v>0</v>
      </c>
      <c r="HZ125" s="56">
        <v>12.93</v>
      </c>
      <c r="IA125" s="56">
        <v>23.83</v>
      </c>
      <c r="IB125" s="56">
        <v>14.92</v>
      </c>
      <c r="IC125" s="56">
        <v>28.35</v>
      </c>
      <c r="ID125" s="56">
        <v>2.86</v>
      </c>
      <c r="IE125" s="56">
        <v>160.16</v>
      </c>
      <c r="IF125" s="56">
        <v>0</v>
      </c>
      <c r="IG125" s="56">
        <v>2.2516400000000001</v>
      </c>
      <c r="IH125" s="56">
        <v>1.2753799999999999E-2</v>
      </c>
      <c r="II125" s="56">
        <v>0</v>
      </c>
      <c r="IJ125" s="56">
        <v>0</v>
      </c>
      <c r="IK125" s="56">
        <v>0.33579999999999999</v>
      </c>
      <c r="IL125" s="56">
        <v>0.11074100000000001</v>
      </c>
      <c r="IM125" s="56">
        <v>0.35138000000000003</v>
      </c>
      <c r="IN125" s="56">
        <v>4.1461199999999997E-3</v>
      </c>
      <c r="IO125" s="56">
        <v>3.0664600000000002</v>
      </c>
      <c r="IP125" s="56">
        <v>47.7</v>
      </c>
      <c r="IQ125" s="56">
        <v>0</v>
      </c>
      <c r="IR125" s="56">
        <v>47.2</v>
      </c>
      <c r="IS125" s="56">
        <v>0</v>
      </c>
      <c r="IT125" s="56">
        <v>0</v>
      </c>
      <c r="IU125" s="56">
        <v>14.42</v>
      </c>
      <c r="IV125" s="56">
        <v>27.62</v>
      </c>
      <c r="IW125" s="56">
        <v>13.2</v>
      </c>
      <c r="IX125" s="56">
        <v>27.81</v>
      </c>
      <c r="IY125" s="56">
        <v>14.42</v>
      </c>
      <c r="IZ125" s="56">
        <v>27.62</v>
      </c>
      <c r="JA125" s="56">
        <v>46.09</v>
      </c>
      <c r="JB125" s="56">
        <v>44.11</v>
      </c>
      <c r="JC125" s="56">
        <v>1</v>
      </c>
      <c r="JD125" s="56"/>
      <c r="JE125" s="56"/>
      <c r="JF125" s="56"/>
      <c r="JG125" s="56"/>
      <c r="JH125" s="56"/>
      <c r="JI125" s="56"/>
      <c r="JJ125" s="56"/>
      <c r="JK125" s="56"/>
      <c r="JL125" s="56"/>
      <c r="JM125" s="56"/>
      <c r="JN125" s="56"/>
      <c r="JO125" s="56"/>
    </row>
    <row r="126" spans="1:275" x14ac:dyDescent="0.25">
      <c r="A126" s="58">
        <v>43069.352511574078</v>
      </c>
      <c r="B126" s="56" t="s">
        <v>491</v>
      </c>
      <c r="C126" s="56" t="s">
        <v>675</v>
      </c>
      <c r="D126" s="56">
        <v>12</v>
      </c>
      <c r="E126" s="56">
        <v>1</v>
      </c>
      <c r="F126" s="56">
        <v>2100</v>
      </c>
      <c r="G126" s="56" t="s">
        <v>104</v>
      </c>
      <c r="H126" s="56" t="s">
        <v>134</v>
      </c>
      <c r="I126" s="56">
        <v>4.05</v>
      </c>
      <c r="J126" s="56">
        <v>48.6</v>
      </c>
      <c r="K126" s="56">
        <v>181.29499999999999</v>
      </c>
      <c r="L126" s="56">
        <v>211.24199999999999</v>
      </c>
      <c r="M126" s="56">
        <v>111.69</v>
      </c>
      <c r="N126" s="56">
        <v>0</v>
      </c>
      <c r="O126" s="56">
        <v>0</v>
      </c>
      <c r="P126" s="56">
        <v>0</v>
      </c>
      <c r="Q126" s="56">
        <v>0</v>
      </c>
      <c r="R126" s="56">
        <v>505.55700000000002</v>
      </c>
      <c r="S126" s="56">
        <v>943.8</v>
      </c>
      <c r="T126" s="56">
        <v>2025.88</v>
      </c>
      <c r="U126" s="56">
        <v>119.621</v>
      </c>
      <c r="V126" s="56">
        <v>4099.09</v>
      </c>
      <c r="W126" s="56">
        <v>205.833</v>
      </c>
      <c r="X126" s="56">
        <v>0</v>
      </c>
      <c r="Y126" s="56">
        <v>0</v>
      </c>
      <c r="Z126" s="56">
        <v>0</v>
      </c>
      <c r="AA126" s="56">
        <v>107.027</v>
      </c>
      <c r="AB126" s="56">
        <v>0</v>
      </c>
      <c r="AC126" s="56">
        <v>43.669699999999999</v>
      </c>
      <c r="AD126" s="56">
        <v>0</v>
      </c>
      <c r="AE126" s="56">
        <v>0</v>
      </c>
      <c r="AF126" s="56">
        <v>356.53</v>
      </c>
      <c r="AG126" s="56">
        <v>0</v>
      </c>
      <c r="AH126" s="56">
        <v>0</v>
      </c>
      <c r="AI126" s="56">
        <v>0</v>
      </c>
      <c r="AJ126" s="56">
        <v>0</v>
      </c>
      <c r="AK126" s="56">
        <v>0</v>
      </c>
      <c r="AL126" s="56">
        <v>0</v>
      </c>
      <c r="AM126" s="56">
        <v>0</v>
      </c>
      <c r="AN126" s="56">
        <v>0</v>
      </c>
      <c r="AO126" s="56">
        <v>0</v>
      </c>
      <c r="AP126" s="56">
        <v>0</v>
      </c>
      <c r="AQ126" s="56">
        <v>19.93</v>
      </c>
      <c r="AR126" s="56">
        <v>7.3</v>
      </c>
      <c r="AS126" s="56">
        <v>1.17</v>
      </c>
      <c r="AT126" s="56">
        <v>0</v>
      </c>
      <c r="AU126" s="56">
        <v>8.56</v>
      </c>
      <c r="AV126" s="56">
        <v>0</v>
      </c>
      <c r="AW126" s="56">
        <v>0</v>
      </c>
      <c r="AX126" s="56">
        <v>5.55</v>
      </c>
      <c r="AY126" s="56">
        <v>13.96</v>
      </c>
      <c r="AZ126" s="56">
        <v>21.58</v>
      </c>
      <c r="BA126" s="56">
        <v>1.22</v>
      </c>
      <c r="BB126" s="56">
        <v>79.27</v>
      </c>
      <c r="BC126" s="56">
        <v>36.96</v>
      </c>
      <c r="BD126" s="56">
        <v>0</v>
      </c>
      <c r="BE126" s="56">
        <v>0.394986</v>
      </c>
      <c r="BF126" s="56">
        <v>1.2753799999999999E-2</v>
      </c>
      <c r="BG126" s="56">
        <v>0</v>
      </c>
      <c r="BH126" s="56">
        <v>0</v>
      </c>
      <c r="BI126" s="56">
        <v>0</v>
      </c>
      <c r="BJ126" s="56">
        <v>0</v>
      </c>
      <c r="BK126" s="56">
        <v>7.4915999999999996E-2</v>
      </c>
      <c r="BL126" s="56">
        <v>0.14866399999999999</v>
      </c>
      <c r="BM126" s="56">
        <v>0.25846799999999998</v>
      </c>
      <c r="BN126" s="56">
        <v>1.0530599999999999E-2</v>
      </c>
      <c r="BO126" s="56">
        <v>0.90031799999999995</v>
      </c>
      <c r="BP126" s="56">
        <v>0.40773999999999999</v>
      </c>
      <c r="BQ126" s="56">
        <v>190.25</v>
      </c>
      <c r="BR126" s="56">
        <v>277.30900000000003</v>
      </c>
      <c r="BS126" s="56">
        <v>111.69</v>
      </c>
      <c r="BT126" s="56">
        <v>0</v>
      </c>
      <c r="BU126" s="56">
        <v>0</v>
      </c>
      <c r="BV126" s="56">
        <v>505.55700000000002</v>
      </c>
      <c r="BW126" s="56">
        <v>948.80600000000004</v>
      </c>
      <c r="BX126" s="56">
        <v>2025.88</v>
      </c>
      <c r="BY126" s="56">
        <v>119.621</v>
      </c>
      <c r="BZ126" s="56">
        <v>4179.1099999999997</v>
      </c>
      <c r="CA126" s="56">
        <v>216</v>
      </c>
      <c r="CB126" s="56">
        <v>0</v>
      </c>
      <c r="CC126" s="56">
        <v>0</v>
      </c>
      <c r="CD126" s="56">
        <v>0</v>
      </c>
      <c r="CE126" s="56">
        <v>107.027</v>
      </c>
      <c r="CF126" s="56">
        <v>0</v>
      </c>
      <c r="CG126" s="56">
        <v>43.669699999999999</v>
      </c>
      <c r="CH126" s="56">
        <v>0</v>
      </c>
      <c r="CI126" s="56">
        <v>0</v>
      </c>
      <c r="CJ126" s="56">
        <v>366.69600000000003</v>
      </c>
      <c r="CK126" s="56">
        <v>0</v>
      </c>
      <c r="CL126" s="56">
        <v>0</v>
      </c>
      <c r="CM126" s="56">
        <v>0</v>
      </c>
      <c r="CN126" s="56">
        <v>0</v>
      </c>
      <c r="CO126" s="56">
        <v>0</v>
      </c>
      <c r="CP126" s="56">
        <v>0</v>
      </c>
      <c r="CQ126" s="56">
        <v>0</v>
      </c>
      <c r="CR126" s="56">
        <v>0</v>
      </c>
      <c r="CS126" s="56">
        <v>0</v>
      </c>
      <c r="CT126" s="56">
        <v>0</v>
      </c>
      <c r="CU126" s="56">
        <v>20.99</v>
      </c>
      <c r="CV126" s="56">
        <v>10.29</v>
      </c>
      <c r="CW126" s="56">
        <v>1.17</v>
      </c>
      <c r="CX126" s="56">
        <v>0</v>
      </c>
      <c r="CY126" s="56">
        <v>8.56</v>
      </c>
      <c r="CZ126" s="56">
        <v>5.55</v>
      </c>
      <c r="DA126" s="56">
        <v>14.02</v>
      </c>
      <c r="DB126" s="56">
        <v>21.58</v>
      </c>
      <c r="DC126" s="56">
        <v>1.22</v>
      </c>
      <c r="DD126" s="56">
        <v>83.38</v>
      </c>
      <c r="DE126" s="56">
        <v>41.01</v>
      </c>
      <c r="DF126" s="56">
        <v>0</v>
      </c>
      <c r="DG126" s="56">
        <v>0.53687600000000002</v>
      </c>
      <c r="DH126" s="56">
        <v>1.2753799999999999E-2</v>
      </c>
      <c r="DI126" s="56">
        <v>0</v>
      </c>
      <c r="DJ126" s="56">
        <v>0</v>
      </c>
      <c r="DK126" s="56">
        <v>7.4915999999999996E-2</v>
      </c>
      <c r="DL126" s="56">
        <v>0.149842</v>
      </c>
      <c r="DM126" s="56">
        <v>0.25846799999999998</v>
      </c>
      <c r="DN126" s="56">
        <v>1.0530599999999999E-2</v>
      </c>
      <c r="DO126" s="56">
        <v>1.04339</v>
      </c>
      <c r="DP126" s="56">
        <v>0.54962900000000003</v>
      </c>
      <c r="DQ126" s="56" t="s">
        <v>925</v>
      </c>
      <c r="DR126" s="56" t="s">
        <v>875</v>
      </c>
      <c r="DS126" s="56" t="s">
        <v>22</v>
      </c>
      <c r="DT126" s="56">
        <v>0.143068</v>
      </c>
      <c r="DU126" s="56">
        <v>0.14188899999999999</v>
      </c>
      <c r="DV126" s="56">
        <v>-3.1542300000000001</v>
      </c>
      <c r="DW126" s="56">
        <v>-6.3886900000000004</v>
      </c>
      <c r="DX126" s="56"/>
      <c r="DY126" s="56"/>
      <c r="DZ126" s="56"/>
      <c r="EA126" s="56"/>
      <c r="EB126" s="56"/>
      <c r="EC126" s="56"/>
      <c r="ED126" s="56"/>
      <c r="EE126" s="56"/>
      <c r="EF126" s="56"/>
      <c r="EG126" s="56"/>
      <c r="EH126" s="56"/>
      <c r="EI126" s="56"/>
      <c r="EJ126" s="56"/>
      <c r="EK126" s="56"/>
      <c r="EL126" s="56"/>
      <c r="EM126" s="56"/>
      <c r="EN126" s="56">
        <v>181.29499999999999</v>
      </c>
      <c r="EO126" s="56">
        <v>211.24199999999999</v>
      </c>
      <c r="EP126" s="56">
        <v>111.69</v>
      </c>
      <c r="EQ126" s="56">
        <v>0</v>
      </c>
      <c r="ER126" s="56">
        <v>0</v>
      </c>
      <c r="ES126" s="56">
        <v>0</v>
      </c>
      <c r="ET126" s="56">
        <v>0</v>
      </c>
      <c r="EU126" s="56">
        <v>505.55700000000002</v>
      </c>
      <c r="EV126" s="56">
        <v>943.8</v>
      </c>
      <c r="EW126" s="56">
        <v>2025.88</v>
      </c>
      <c r="EX126" s="56">
        <v>119.621</v>
      </c>
      <c r="EY126" s="56">
        <v>4099.09</v>
      </c>
      <c r="EZ126" s="56">
        <v>205.833</v>
      </c>
      <c r="FA126" s="56">
        <v>0</v>
      </c>
      <c r="FB126" s="56">
        <v>0</v>
      </c>
      <c r="FC126" s="56">
        <v>0</v>
      </c>
      <c r="FD126" s="56">
        <v>107.027</v>
      </c>
      <c r="FE126" s="56">
        <v>0</v>
      </c>
      <c r="FF126" s="56">
        <v>43.669699999999999</v>
      </c>
      <c r="FG126" s="56">
        <v>0</v>
      </c>
      <c r="FH126" s="56">
        <v>0</v>
      </c>
      <c r="FI126" s="56">
        <v>356.53</v>
      </c>
      <c r="FJ126" s="56">
        <v>0</v>
      </c>
      <c r="FK126" s="56">
        <v>0</v>
      </c>
      <c r="FL126" s="56">
        <v>0</v>
      </c>
      <c r="FM126" s="56">
        <v>0</v>
      </c>
      <c r="FN126" s="56">
        <v>0</v>
      </c>
      <c r="FO126" s="56">
        <v>0</v>
      </c>
      <c r="FP126" s="56">
        <v>0</v>
      </c>
      <c r="FQ126" s="56">
        <v>0</v>
      </c>
      <c r="FR126" s="56">
        <v>0</v>
      </c>
      <c r="FS126" s="56">
        <v>0</v>
      </c>
      <c r="FT126" s="56">
        <v>19.93</v>
      </c>
      <c r="FU126" s="56">
        <v>7.3</v>
      </c>
      <c r="FV126" s="56">
        <v>1.17</v>
      </c>
      <c r="FW126" s="56">
        <v>0</v>
      </c>
      <c r="FX126" s="56">
        <v>8.56</v>
      </c>
      <c r="FY126" s="56">
        <v>0</v>
      </c>
      <c r="FZ126" s="56">
        <v>0</v>
      </c>
      <c r="GA126" s="56">
        <v>5.55</v>
      </c>
      <c r="GB126" s="56">
        <v>13.96</v>
      </c>
      <c r="GC126" s="56">
        <v>21.58</v>
      </c>
      <c r="GD126" s="56">
        <v>1.22</v>
      </c>
      <c r="GE126" s="56">
        <v>79.27</v>
      </c>
      <c r="GF126" s="56">
        <v>0</v>
      </c>
      <c r="GG126" s="56">
        <v>0.394986</v>
      </c>
      <c r="GH126" s="56">
        <v>1.2753799999999999E-2</v>
      </c>
      <c r="GI126" s="56">
        <v>0</v>
      </c>
      <c r="GJ126" s="56">
        <v>0</v>
      </c>
      <c r="GK126" s="56">
        <v>0</v>
      </c>
      <c r="GL126" s="56">
        <v>0</v>
      </c>
      <c r="GM126" s="56">
        <v>7.4915999999999996E-2</v>
      </c>
      <c r="GN126" s="56">
        <v>0.14866399999999999</v>
      </c>
      <c r="GO126" s="56">
        <v>0.25846799999999998</v>
      </c>
      <c r="GP126" s="56">
        <v>1.0530599999999999E-2</v>
      </c>
      <c r="GQ126" s="56">
        <v>0.90031799999999995</v>
      </c>
      <c r="GR126" s="56">
        <v>420.762</v>
      </c>
      <c r="GS126" s="56">
        <v>1095.07</v>
      </c>
      <c r="GT126" s="56">
        <v>111.69</v>
      </c>
      <c r="GU126" s="56">
        <v>0</v>
      </c>
      <c r="GV126" s="56">
        <v>0</v>
      </c>
      <c r="GW126" s="56">
        <v>2135</v>
      </c>
      <c r="GX126" s="56">
        <v>930.00099999999998</v>
      </c>
      <c r="GY126" s="56">
        <v>2637.81</v>
      </c>
      <c r="GZ126" s="56">
        <v>297.5</v>
      </c>
      <c r="HA126" s="56">
        <v>7627.83</v>
      </c>
      <c r="HB126" s="56">
        <v>350.15800000000002</v>
      </c>
      <c r="HC126" s="56">
        <v>0</v>
      </c>
      <c r="HD126" s="56">
        <v>0</v>
      </c>
      <c r="HE126" s="56">
        <v>0</v>
      </c>
      <c r="HF126" s="56">
        <v>161.63900000000001</v>
      </c>
      <c r="HG126" s="56">
        <v>0</v>
      </c>
      <c r="HH126" s="56">
        <v>65.400000000000006</v>
      </c>
      <c r="HI126" s="56">
        <v>0</v>
      </c>
      <c r="HJ126" s="56">
        <v>0</v>
      </c>
      <c r="HK126" s="56">
        <v>577.19600000000003</v>
      </c>
      <c r="HL126" s="56">
        <v>0</v>
      </c>
      <c r="HM126" s="56">
        <v>0</v>
      </c>
      <c r="HN126" s="56">
        <v>0</v>
      </c>
      <c r="HO126" s="56">
        <v>0</v>
      </c>
      <c r="HP126" s="56">
        <v>0</v>
      </c>
      <c r="HQ126" s="56">
        <v>0</v>
      </c>
      <c r="HR126" s="56">
        <v>0</v>
      </c>
      <c r="HS126" s="56">
        <v>0</v>
      </c>
      <c r="HT126" s="56">
        <v>0</v>
      </c>
      <c r="HU126" s="56">
        <v>0</v>
      </c>
      <c r="HV126" s="56">
        <v>34.94</v>
      </c>
      <c r="HW126" s="56">
        <v>41.16</v>
      </c>
      <c r="HX126" s="56">
        <v>1.17</v>
      </c>
      <c r="HY126" s="56">
        <v>0</v>
      </c>
      <c r="HZ126" s="56">
        <v>12.93</v>
      </c>
      <c r="IA126" s="56">
        <v>23.83</v>
      </c>
      <c r="IB126" s="56">
        <v>14.92</v>
      </c>
      <c r="IC126" s="56">
        <v>28.35</v>
      </c>
      <c r="ID126" s="56">
        <v>2.86</v>
      </c>
      <c r="IE126" s="56">
        <v>160.16</v>
      </c>
      <c r="IF126" s="56">
        <v>0</v>
      </c>
      <c r="IG126" s="56">
        <v>2.2516400000000001</v>
      </c>
      <c r="IH126" s="56">
        <v>1.2753799999999999E-2</v>
      </c>
      <c r="II126" s="56">
        <v>0</v>
      </c>
      <c r="IJ126" s="56">
        <v>0</v>
      </c>
      <c r="IK126" s="56">
        <v>0.33579999999999999</v>
      </c>
      <c r="IL126" s="56">
        <v>0.11074100000000001</v>
      </c>
      <c r="IM126" s="56">
        <v>0.35138000000000003</v>
      </c>
      <c r="IN126" s="56">
        <v>4.1461199999999997E-3</v>
      </c>
      <c r="IO126" s="56">
        <v>3.0664600000000002</v>
      </c>
      <c r="IP126" s="56">
        <v>48.6</v>
      </c>
      <c r="IQ126" s="56">
        <v>0</v>
      </c>
      <c r="IR126" s="56">
        <v>47.2</v>
      </c>
      <c r="IS126" s="56">
        <v>0</v>
      </c>
      <c r="IT126" s="56">
        <v>0</v>
      </c>
      <c r="IU126" s="56">
        <v>10.119999999999999</v>
      </c>
      <c r="IV126" s="56">
        <v>26.84</v>
      </c>
      <c r="IW126" s="56">
        <v>13.2</v>
      </c>
      <c r="IX126" s="56">
        <v>27.81</v>
      </c>
      <c r="IY126" s="56">
        <v>10.119999999999999</v>
      </c>
      <c r="IZ126" s="56">
        <v>26.84</v>
      </c>
      <c r="JA126" s="56">
        <v>46.09</v>
      </c>
      <c r="JB126" s="56">
        <v>44.11</v>
      </c>
      <c r="JC126" s="56">
        <v>1</v>
      </c>
      <c r="JD126" s="56"/>
      <c r="JE126" s="56"/>
      <c r="JF126" s="56"/>
      <c r="JG126" s="56"/>
      <c r="JH126" s="56"/>
      <c r="JI126" s="56"/>
      <c r="JJ126" s="56"/>
      <c r="JK126" s="56"/>
      <c r="JL126" s="56"/>
      <c r="JM126" s="56"/>
      <c r="JN126" s="56"/>
      <c r="JO126" s="56"/>
    </row>
    <row r="127" spans="1:275" x14ac:dyDescent="0.25">
      <c r="A127" s="58">
        <v>43069.352511574078</v>
      </c>
      <c r="B127" s="56" t="s">
        <v>492</v>
      </c>
      <c r="C127" s="56" t="s">
        <v>675</v>
      </c>
      <c r="D127" s="56">
        <v>12</v>
      </c>
      <c r="E127" s="56">
        <v>1</v>
      </c>
      <c r="F127" s="56">
        <v>2100</v>
      </c>
      <c r="G127" s="56" t="s">
        <v>104</v>
      </c>
      <c r="H127" s="56" t="s">
        <v>134</v>
      </c>
      <c r="I127" s="56">
        <v>-2.62</v>
      </c>
      <c r="J127" s="56">
        <v>48.6</v>
      </c>
      <c r="K127" s="56">
        <v>195.923</v>
      </c>
      <c r="L127" s="56">
        <v>322.85399999999998</v>
      </c>
      <c r="M127" s="56">
        <v>111.69</v>
      </c>
      <c r="N127" s="56">
        <v>0</v>
      </c>
      <c r="O127" s="56">
        <v>0</v>
      </c>
      <c r="P127" s="56">
        <v>0</v>
      </c>
      <c r="Q127" s="56">
        <v>0</v>
      </c>
      <c r="R127" s="56">
        <v>505.55700000000002</v>
      </c>
      <c r="S127" s="56">
        <v>950.70600000000002</v>
      </c>
      <c r="T127" s="56">
        <v>2025.88</v>
      </c>
      <c r="U127" s="56">
        <v>119.621</v>
      </c>
      <c r="V127" s="56">
        <v>4232.2299999999996</v>
      </c>
      <c r="W127" s="56">
        <v>222.441</v>
      </c>
      <c r="X127" s="56">
        <v>0</v>
      </c>
      <c r="Y127" s="56">
        <v>0</v>
      </c>
      <c r="Z127" s="56">
        <v>0</v>
      </c>
      <c r="AA127" s="56">
        <v>107.027</v>
      </c>
      <c r="AB127" s="56">
        <v>0</v>
      </c>
      <c r="AC127" s="56">
        <v>43.669699999999999</v>
      </c>
      <c r="AD127" s="56">
        <v>0</v>
      </c>
      <c r="AE127" s="56">
        <v>0</v>
      </c>
      <c r="AF127" s="56">
        <v>373.137</v>
      </c>
      <c r="AG127" s="56">
        <v>0</v>
      </c>
      <c r="AH127" s="56">
        <v>0</v>
      </c>
      <c r="AI127" s="56">
        <v>0</v>
      </c>
      <c r="AJ127" s="56">
        <v>0</v>
      </c>
      <c r="AK127" s="56">
        <v>0</v>
      </c>
      <c r="AL127" s="56">
        <v>0</v>
      </c>
      <c r="AM127" s="56">
        <v>0</v>
      </c>
      <c r="AN127" s="56">
        <v>0</v>
      </c>
      <c r="AO127" s="56">
        <v>0</v>
      </c>
      <c r="AP127" s="56">
        <v>0</v>
      </c>
      <c r="AQ127" s="56">
        <v>21.63</v>
      </c>
      <c r="AR127" s="56">
        <v>12.27</v>
      </c>
      <c r="AS127" s="56">
        <v>1.17</v>
      </c>
      <c r="AT127" s="56">
        <v>0</v>
      </c>
      <c r="AU127" s="56">
        <v>8.56</v>
      </c>
      <c r="AV127" s="56">
        <v>0</v>
      </c>
      <c r="AW127" s="56">
        <v>0</v>
      </c>
      <c r="AX127" s="56">
        <v>5.55</v>
      </c>
      <c r="AY127" s="56">
        <v>14.03</v>
      </c>
      <c r="AZ127" s="56">
        <v>21.58</v>
      </c>
      <c r="BA127" s="56">
        <v>1.22</v>
      </c>
      <c r="BB127" s="56">
        <v>86.01</v>
      </c>
      <c r="BC127" s="56">
        <v>43.63</v>
      </c>
      <c r="BD127" s="56">
        <v>0</v>
      </c>
      <c r="BE127" s="56">
        <v>0.61842299999999994</v>
      </c>
      <c r="BF127" s="56">
        <v>1.2753799999999999E-2</v>
      </c>
      <c r="BG127" s="56">
        <v>0</v>
      </c>
      <c r="BH127" s="56">
        <v>0</v>
      </c>
      <c r="BI127" s="56">
        <v>0</v>
      </c>
      <c r="BJ127" s="56">
        <v>0</v>
      </c>
      <c r="BK127" s="56">
        <v>7.4915999999999996E-2</v>
      </c>
      <c r="BL127" s="56">
        <v>0.14952599999999999</v>
      </c>
      <c r="BM127" s="56">
        <v>0.25846799999999998</v>
      </c>
      <c r="BN127" s="56">
        <v>1.0530599999999999E-2</v>
      </c>
      <c r="BO127" s="56">
        <v>1.12462</v>
      </c>
      <c r="BP127" s="56">
        <v>0.63117599999999996</v>
      </c>
      <c r="BQ127" s="56">
        <v>190.25</v>
      </c>
      <c r="BR127" s="56">
        <v>277.30900000000003</v>
      </c>
      <c r="BS127" s="56">
        <v>111.69</v>
      </c>
      <c r="BT127" s="56">
        <v>0</v>
      </c>
      <c r="BU127" s="56">
        <v>0</v>
      </c>
      <c r="BV127" s="56">
        <v>505.55700000000002</v>
      </c>
      <c r="BW127" s="56">
        <v>948.80600000000004</v>
      </c>
      <c r="BX127" s="56">
        <v>2025.88</v>
      </c>
      <c r="BY127" s="56">
        <v>119.621</v>
      </c>
      <c r="BZ127" s="56">
        <v>4179.1099999999997</v>
      </c>
      <c r="CA127" s="56">
        <v>216</v>
      </c>
      <c r="CB127" s="56">
        <v>0</v>
      </c>
      <c r="CC127" s="56">
        <v>0</v>
      </c>
      <c r="CD127" s="56">
        <v>0</v>
      </c>
      <c r="CE127" s="56">
        <v>107.027</v>
      </c>
      <c r="CF127" s="56">
        <v>0</v>
      </c>
      <c r="CG127" s="56">
        <v>43.669699999999999</v>
      </c>
      <c r="CH127" s="56">
        <v>0</v>
      </c>
      <c r="CI127" s="56">
        <v>0</v>
      </c>
      <c r="CJ127" s="56">
        <v>366.69600000000003</v>
      </c>
      <c r="CK127" s="56">
        <v>0</v>
      </c>
      <c r="CL127" s="56">
        <v>0</v>
      </c>
      <c r="CM127" s="56">
        <v>0</v>
      </c>
      <c r="CN127" s="56">
        <v>0</v>
      </c>
      <c r="CO127" s="56">
        <v>0</v>
      </c>
      <c r="CP127" s="56">
        <v>0</v>
      </c>
      <c r="CQ127" s="56">
        <v>0</v>
      </c>
      <c r="CR127" s="56">
        <v>0</v>
      </c>
      <c r="CS127" s="56">
        <v>0</v>
      </c>
      <c r="CT127" s="56">
        <v>0</v>
      </c>
      <c r="CU127" s="56">
        <v>20.99</v>
      </c>
      <c r="CV127" s="56">
        <v>10.29</v>
      </c>
      <c r="CW127" s="56">
        <v>1.17</v>
      </c>
      <c r="CX127" s="56">
        <v>0</v>
      </c>
      <c r="CY127" s="56">
        <v>8.56</v>
      </c>
      <c r="CZ127" s="56">
        <v>5.55</v>
      </c>
      <c r="DA127" s="56">
        <v>14.02</v>
      </c>
      <c r="DB127" s="56">
        <v>21.58</v>
      </c>
      <c r="DC127" s="56">
        <v>1.22</v>
      </c>
      <c r="DD127" s="56">
        <v>83.38</v>
      </c>
      <c r="DE127" s="56">
        <v>41.01</v>
      </c>
      <c r="DF127" s="56">
        <v>0</v>
      </c>
      <c r="DG127" s="56">
        <v>0.53687600000000002</v>
      </c>
      <c r="DH127" s="56">
        <v>1.2753799999999999E-2</v>
      </c>
      <c r="DI127" s="56">
        <v>0</v>
      </c>
      <c r="DJ127" s="56">
        <v>0</v>
      </c>
      <c r="DK127" s="56">
        <v>7.4915999999999996E-2</v>
      </c>
      <c r="DL127" s="56">
        <v>0.149842</v>
      </c>
      <c r="DM127" s="56">
        <v>0.25846799999999998</v>
      </c>
      <c r="DN127" s="56">
        <v>1.0530599999999999E-2</v>
      </c>
      <c r="DO127" s="56">
        <v>1.04339</v>
      </c>
      <c r="DP127" s="56">
        <v>0.54962900000000003</v>
      </c>
      <c r="DQ127" s="56" t="s">
        <v>925</v>
      </c>
      <c r="DR127" s="56" t="s">
        <v>875</v>
      </c>
      <c r="DS127" s="56" t="s">
        <v>22</v>
      </c>
      <c r="DT127" s="56">
        <v>-8.1230300000000005E-2</v>
      </c>
      <c r="DU127" s="56">
        <v>-8.15472E-2</v>
      </c>
      <c r="DV127" s="56">
        <v>-3.1542300000000001</v>
      </c>
      <c r="DW127" s="56">
        <v>-6.3886900000000004</v>
      </c>
      <c r="DX127" s="56"/>
      <c r="DY127" s="56"/>
      <c r="DZ127" s="56"/>
      <c r="EA127" s="56"/>
      <c r="EB127" s="56"/>
      <c r="EC127" s="56"/>
      <c r="ED127" s="56"/>
      <c r="EE127" s="56"/>
      <c r="EF127" s="56"/>
      <c r="EG127" s="56"/>
      <c r="EH127" s="56"/>
      <c r="EI127" s="56"/>
      <c r="EJ127" s="56"/>
      <c r="EK127" s="56"/>
      <c r="EL127" s="56"/>
      <c r="EM127" s="56"/>
      <c r="EN127" s="56">
        <v>195.923</v>
      </c>
      <c r="EO127" s="56">
        <v>322.85399999999998</v>
      </c>
      <c r="EP127" s="56">
        <v>111.69</v>
      </c>
      <c r="EQ127" s="56">
        <v>0</v>
      </c>
      <c r="ER127" s="56">
        <v>0</v>
      </c>
      <c r="ES127" s="56">
        <v>0</v>
      </c>
      <c r="ET127" s="56">
        <v>0</v>
      </c>
      <c r="EU127" s="56">
        <v>505.55700000000002</v>
      </c>
      <c r="EV127" s="56">
        <v>950.70600000000002</v>
      </c>
      <c r="EW127" s="56">
        <v>2025.88</v>
      </c>
      <c r="EX127" s="56">
        <v>119.621</v>
      </c>
      <c r="EY127" s="56">
        <v>4232.2299999999996</v>
      </c>
      <c r="EZ127" s="56">
        <v>222.441</v>
      </c>
      <c r="FA127" s="56">
        <v>0</v>
      </c>
      <c r="FB127" s="56">
        <v>0</v>
      </c>
      <c r="FC127" s="56">
        <v>0</v>
      </c>
      <c r="FD127" s="56">
        <v>107.027</v>
      </c>
      <c r="FE127" s="56">
        <v>0</v>
      </c>
      <c r="FF127" s="56">
        <v>43.669699999999999</v>
      </c>
      <c r="FG127" s="56">
        <v>0</v>
      </c>
      <c r="FH127" s="56">
        <v>0</v>
      </c>
      <c r="FI127" s="56">
        <v>373.137</v>
      </c>
      <c r="FJ127" s="56">
        <v>0</v>
      </c>
      <c r="FK127" s="56">
        <v>0</v>
      </c>
      <c r="FL127" s="56">
        <v>0</v>
      </c>
      <c r="FM127" s="56">
        <v>0</v>
      </c>
      <c r="FN127" s="56">
        <v>0</v>
      </c>
      <c r="FO127" s="56">
        <v>0</v>
      </c>
      <c r="FP127" s="56">
        <v>0</v>
      </c>
      <c r="FQ127" s="56">
        <v>0</v>
      </c>
      <c r="FR127" s="56">
        <v>0</v>
      </c>
      <c r="FS127" s="56">
        <v>0</v>
      </c>
      <c r="FT127" s="56">
        <v>21.63</v>
      </c>
      <c r="FU127" s="56">
        <v>12.27</v>
      </c>
      <c r="FV127" s="56">
        <v>1.17</v>
      </c>
      <c r="FW127" s="56">
        <v>0</v>
      </c>
      <c r="FX127" s="56">
        <v>8.56</v>
      </c>
      <c r="FY127" s="56">
        <v>0</v>
      </c>
      <c r="FZ127" s="56">
        <v>0</v>
      </c>
      <c r="GA127" s="56">
        <v>5.55</v>
      </c>
      <c r="GB127" s="56">
        <v>14.03</v>
      </c>
      <c r="GC127" s="56">
        <v>21.58</v>
      </c>
      <c r="GD127" s="56">
        <v>1.22</v>
      </c>
      <c r="GE127" s="56">
        <v>86.01</v>
      </c>
      <c r="GF127" s="56">
        <v>0</v>
      </c>
      <c r="GG127" s="56">
        <v>0.61842299999999994</v>
      </c>
      <c r="GH127" s="56">
        <v>1.2753799999999999E-2</v>
      </c>
      <c r="GI127" s="56">
        <v>0</v>
      </c>
      <c r="GJ127" s="56">
        <v>0</v>
      </c>
      <c r="GK127" s="56">
        <v>0</v>
      </c>
      <c r="GL127" s="56">
        <v>0</v>
      </c>
      <c r="GM127" s="56">
        <v>7.4915999999999996E-2</v>
      </c>
      <c r="GN127" s="56">
        <v>0.14952599999999999</v>
      </c>
      <c r="GO127" s="56">
        <v>0.25846799999999998</v>
      </c>
      <c r="GP127" s="56">
        <v>1.0530599999999999E-2</v>
      </c>
      <c r="GQ127" s="56">
        <v>1.12462</v>
      </c>
      <c r="GR127" s="56">
        <v>420.762</v>
      </c>
      <c r="GS127" s="56">
        <v>1095.07</v>
      </c>
      <c r="GT127" s="56">
        <v>111.69</v>
      </c>
      <c r="GU127" s="56">
        <v>0</v>
      </c>
      <c r="GV127" s="56">
        <v>0</v>
      </c>
      <c r="GW127" s="56">
        <v>2135</v>
      </c>
      <c r="GX127" s="56">
        <v>930.00099999999998</v>
      </c>
      <c r="GY127" s="56">
        <v>2637.81</v>
      </c>
      <c r="GZ127" s="56">
        <v>297.5</v>
      </c>
      <c r="HA127" s="56">
        <v>7627.83</v>
      </c>
      <c r="HB127" s="56">
        <v>350.15800000000002</v>
      </c>
      <c r="HC127" s="56">
        <v>0</v>
      </c>
      <c r="HD127" s="56">
        <v>0</v>
      </c>
      <c r="HE127" s="56">
        <v>0</v>
      </c>
      <c r="HF127" s="56">
        <v>161.63900000000001</v>
      </c>
      <c r="HG127" s="56">
        <v>0</v>
      </c>
      <c r="HH127" s="56">
        <v>65.400000000000006</v>
      </c>
      <c r="HI127" s="56">
        <v>0</v>
      </c>
      <c r="HJ127" s="56">
        <v>0</v>
      </c>
      <c r="HK127" s="56">
        <v>577.19600000000003</v>
      </c>
      <c r="HL127" s="56">
        <v>0</v>
      </c>
      <c r="HM127" s="56">
        <v>0</v>
      </c>
      <c r="HN127" s="56">
        <v>0</v>
      </c>
      <c r="HO127" s="56">
        <v>0</v>
      </c>
      <c r="HP127" s="56">
        <v>0</v>
      </c>
      <c r="HQ127" s="56">
        <v>0</v>
      </c>
      <c r="HR127" s="56">
        <v>0</v>
      </c>
      <c r="HS127" s="56">
        <v>0</v>
      </c>
      <c r="HT127" s="56">
        <v>0</v>
      </c>
      <c r="HU127" s="56">
        <v>0</v>
      </c>
      <c r="HV127" s="56">
        <v>34.94</v>
      </c>
      <c r="HW127" s="56">
        <v>41.16</v>
      </c>
      <c r="HX127" s="56">
        <v>1.17</v>
      </c>
      <c r="HY127" s="56">
        <v>0</v>
      </c>
      <c r="HZ127" s="56">
        <v>12.93</v>
      </c>
      <c r="IA127" s="56">
        <v>23.83</v>
      </c>
      <c r="IB127" s="56">
        <v>14.92</v>
      </c>
      <c r="IC127" s="56">
        <v>28.35</v>
      </c>
      <c r="ID127" s="56">
        <v>2.86</v>
      </c>
      <c r="IE127" s="56">
        <v>160.16</v>
      </c>
      <c r="IF127" s="56">
        <v>0</v>
      </c>
      <c r="IG127" s="56">
        <v>2.2516400000000001</v>
      </c>
      <c r="IH127" s="56">
        <v>1.2753799999999999E-2</v>
      </c>
      <c r="II127" s="56">
        <v>0</v>
      </c>
      <c r="IJ127" s="56">
        <v>0</v>
      </c>
      <c r="IK127" s="56">
        <v>0.33579999999999999</v>
      </c>
      <c r="IL127" s="56">
        <v>0.11074100000000001</v>
      </c>
      <c r="IM127" s="56">
        <v>0.35138000000000003</v>
      </c>
      <c r="IN127" s="56">
        <v>4.1461199999999997E-3</v>
      </c>
      <c r="IO127" s="56">
        <v>3.0664600000000002</v>
      </c>
      <c r="IP127" s="56">
        <v>48.6</v>
      </c>
      <c r="IQ127" s="56">
        <v>0</v>
      </c>
      <c r="IR127" s="56">
        <v>47.2</v>
      </c>
      <c r="IS127" s="56">
        <v>0</v>
      </c>
      <c r="IT127" s="56">
        <v>0</v>
      </c>
      <c r="IU127" s="56">
        <v>15.23</v>
      </c>
      <c r="IV127" s="56">
        <v>28.4</v>
      </c>
      <c r="IW127" s="56">
        <v>13.2</v>
      </c>
      <c r="IX127" s="56">
        <v>27.81</v>
      </c>
      <c r="IY127" s="56">
        <v>15.23</v>
      </c>
      <c r="IZ127" s="56">
        <v>28.4</v>
      </c>
      <c r="JA127" s="56">
        <v>46.09</v>
      </c>
      <c r="JB127" s="56">
        <v>44.11</v>
      </c>
      <c r="JC127" s="56">
        <v>1</v>
      </c>
      <c r="JD127" s="56"/>
      <c r="JE127" s="56"/>
      <c r="JF127" s="56"/>
      <c r="JG127" s="56"/>
      <c r="JH127" s="56"/>
      <c r="JI127" s="56"/>
      <c r="JJ127" s="56"/>
      <c r="JK127" s="56"/>
      <c r="JL127" s="56"/>
      <c r="JM127" s="56"/>
      <c r="JN127" s="56"/>
      <c r="JO127" s="56"/>
    </row>
    <row r="128" spans="1:275" x14ac:dyDescent="0.25">
      <c r="A128" s="58">
        <v>43069.352511574078</v>
      </c>
      <c r="B128" s="56" t="s">
        <v>493</v>
      </c>
      <c r="C128" s="56" t="s">
        <v>675</v>
      </c>
      <c r="D128" s="56">
        <v>12</v>
      </c>
      <c r="E128" s="56">
        <v>1</v>
      </c>
      <c r="F128" s="56">
        <v>2100</v>
      </c>
      <c r="G128" s="56" t="s">
        <v>104</v>
      </c>
      <c r="H128" s="56" t="s">
        <v>134</v>
      </c>
      <c r="I128" s="56">
        <v>3.45</v>
      </c>
      <c r="J128" s="56">
        <v>48.6</v>
      </c>
      <c r="K128" s="56">
        <v>201.631</v>
      </c>
      <c r="L128" s="56">
        <v>184</v>
      </c>
      <c r="M128" s="56">
        <v>111.69</v>
      </c>
      <c r="N128" s="56">
        <v>0</v>
      </c>
      <c r="O128" s="56">
        <v>0</v>
      </c>
      <c r="P128" s="56">
        <v>0</v>
      </c>
      <c r="Q128" s="56">
        <v>0</v>
      </c>
      <c r="R128" s="56">
        <v>505.55700000000002</v>
      </c>
      <c r="S128" s="56">
        <v>948.37199999999996</v>
      </c>
      <c r="T128" s="56">
        <v>2025.88</v>
      </c>
      <c r="U128" s="56">
        <v>119.621</v>
      </c>
      <c r="V128" s="56">
        <v>4096.75</v>
      </c>
      <c r="W128" s="56">
        <v>228.92</v>
      </c>
      <c r="X128" s="56">
        <v>0</v>
      </c>
      <c r="Y128" s="56">
        <v>0</v>
      </c>
      <c r="Z128" s="56">
        <v>0</v>
      </c>
      <c r="AA128" s="56">
        <v>107.027</v>
      </c>
      <c r="AB128" s="56">
        <v>0</v>
      </c>
      <c r="AC128" s="56">
        <v>43.669699999999999</v>
      </c>
      <c r="AD128" s="56">
        <v>0</v>
      </c>
      <c r="AE128" s="56">
        <v>0</v>
      </c>
      <c r="AF128" s="56">
        <v>379.61700000000002</v>
      </c>
      <c r="AG128" s="56">
        <v>0</v>
      </c>
      <c r="AH128" s="56">
        <v>0</v>
      </c>
      <c r="AI128" s="56">
        <v>0</v>
      </c>
      <c r="AJ128" s="56">
        <v>0</v>
      </c>
      <c r="AK128" s="56">
        <v>0</v>
      </c>
      <c r="AL128" s="56">
        <v>0</v>
      </c>
      <c r="AM128" s="56">
        <v>0</v>
      </c>
      <c r="AN128" s="56">
        <v>0</v>
      </c>
      <c r="AO128" s="56">
        <v>0</v>
      </c>
      <c r="AP128" s="56">
        <v>0</v>
      </c>
      <c r="AQ128" s="56">
        <v>22.17</v>
      </c>
      <c r="AR128" s="56">
        <v>5.66</v>
      </c>
      <c r="AS128" s="56">
        <v>1.17</v>
      </c>
      <c r="AT128" s="56">
        <v>0</v>
      </c>
      <c r="AU128" s="56">
        <v>8.56</v>
      </c>
      <c r="AV128" s="56">
        <v>0</v>
      </c>
      <c r="AW128" s="56">
        <v>0</v>
      </c>
      <c r="AX128" s="56">
        <v>5.55</v>
      </c>
      <c r="AY128" s="56">
        <v>14.01</v>
      </c>
      <c r="AZ128" s="56">
        <v>21.58</v>
      </c>
      <c r="BA128" s="56">
        <v>1.22</v>
      </c>
      <c r="BB128" s="56">
        <v>79.92</v>
      </c>
      <c r="BC128" s="56">
        <v>37.56</v>
      </c>
      <c r="BD128" s="56">
        <v>0</v>
      </c>
      <c r="BE128" s="56">
        <v>0.26472899999999999</v>
      </c>
      <c r="BF128" s="56">
        <v>1.2753799999999999E-2</v>
      </c>
      <c r="BG128" s="56">
        <v>0</v>
      </c>
      <c r="BH128" s="56">
        <v>0</v>
      </c>
      <c r="BI128" s="56">
        <v>0</v>
      </c>
      <c r="BJ128" s="56">
        <v>0</v>
      </c>
      <c r="BK128" s="56">
        <v>7.4915999999999996E-2</v>
      </c>
      <c r="BL128" s="56">
        <v>0.149982</v>
      </c>
      <c r="BM128" s="56">
        <v>0.25846799999999998</v>
      </c>
      <c r="BN128" s="56">
        <v>1.0530599999999999E-2</v>
      </c>
      <c r="BO128" s="56">
        <v>0.77137800000000001</v>
      </c>
      <c r="BP128" s="56">
        <v>0.27748200000000001</v>
      </c>
      <c r="BQ128" s="56">
        <v>190.25</v>
      </c>
      <c r="BR128" s="56">
        <v>277.30900000000003</v>
      </c>
      <c r="BS128" s="56">
        <v>111.69</v>
      </c>
      <c r="BT128" s="56">
        <v>0</v>
      </c>
      <c r="BU128" s="56">
        <v>0</v>
      </c>
      <c r="BV128" s="56">
        <v>505.55700000000002</v>
      </c>
      <c r="BW128" s="56">
        <v>948.80600000000004</v>
      </c>
      <c r="BX128" s="56">
        <v>2025.88</v>
      </c>
      <c r="BY128" s="56">
        <v>119.621</v>
      </c>
      <c r="BZ128" s="56">
        <v>4179.1099999999997</v>
      </c>
      <c r="CA128" s="56">
        <v>216</v>
      </c>
      <c r="CB128" s="56">
        <v>0</v>
      </c>
      <c r="CC128" s="56">
        <v>0</v>
      </c>
      <c r="CD128" s="56">
        <v>0</v>
      </c>
      <c r="CE128" s="56">
        <v>107.027</v>
      </c>
      <c r="CF128" s="56">
        <v>0</v>
      </c>
      <c r="CG128" s="56">
        <v>43.669699999999999</v>
      </c>
      <c r="CH128" s="56">
        <v>0</v>
      </c>
      <c r="CI128" s="56">
        <v>0</v>
      </c>
      <c r="CJ128" s="56">
        <v>366.69600000000003</v>
      </c>
      <c r="CK128" s="56">
        <v>0</v>
      </c>
      <c r="CL128" s="56">
        <v>0</v>
      </c>
      <c r="CM128" s="56">
        <v>0</v>
      </c>
      <c r="CN128" s="56">
        <v>0</v>
      </c>
      <c r="CO128" s="56">
        <v>0</v>
      </c>
      <c r="CP128" s="56">
        <v>0</v>
      </c>
      <c r="CQ128" s="56">
        <v>0</v>
      </c>
      <c r="CR128" s="56">
        <v>0</v>
      </c>
      <c r="CS128" s="56">
        <v>0</v>
      </c>
      <c r="CT128" s="56">
        <v>0</v>
      </c>
      <c r="CU128" s="56">
        <v>20.99</v>
      </c>
      <c r="CV128" s="56">
        <v>10.29</v>
      </c>
      <c r="CW128" s="56">
        <v>1.17</v>
      </c>
      <c r="CX128" s="56">
        <v>0</v>
      </c>
      <c r="CY128" s="56">
        <v>8.56</v>
      </c>
      <c r="CZ128" s="56">
        <v>5.55</v>
      </c>
      <c r="DA128" s="56">
        <v>14.02</v>
      </c>
      <c r="DB128" s="56">
        <v>21.58</v>
      </c>
      <c r="DC128" s="56">
        <v>1.22</v>
      </c>
      <c r="DD128" s="56">
        <v>83.38</v>
      </c>
      <c r="DE128" s="56">
        <v>41.01</v>
      </c>
      <c r="DF128" s="56">
        <v>0</v>
      </c>
      <c r="DG128" s="56">
        <v>0.53687600000000002</v>
      </c>
      <c r="DH128" s="56">
        <v>1.2753799999999999E-2</v>
      </c>
      <c r="DI128" s="56">
        <v>0</v>
      </c>
      <c r="DJ128" s="56">
        <v>0</v>
      </c>
      <c r="DK128" s="56">
        <v>7.4915999999999996E-2</v>
      </c>
      <c r="DL128" s="56">
        <v>0.149842</v>
      </c>
      <c r="DM128" s="56">
        <v>0.25846799999999998</v>
      </c>
      <c r="DN128" s="56">
        <v>1.0530599999999999E-2</v>
      </c>
      <c r="DO128" s="56">
        <v>1.04339</v>
      </c>
      <c r="DP128" s="56">
        <v>0.54962900000000003</v>
      </c>
      <c r="DQ128" s="56" t="s">
        <v>925</v>
      </c>
      <c r="DR128" s="56" t="s">
        <v>875</v>
      </c>
      <c r="DS128" s="56" t="s">
        <v>22</v>
      </c>
      <c r="DT128" s="56">
        <v>0.27200800000000003</v>
      </c>
      <c r="DU128" s="56">
        <v>0.27214700000000003</v>
      </c>
      <c r="DV128" s="56">
        <v>-3.1542300000000001</v>
      </c>
      <c r="DW128" s="56">
        <v>-6.3886900000000004</v>
      </c>
      <c r="DX128" s="56"/>
      <c r="DY128" s="56"/>
      <c r="DZ128" s="56"/>
      <c r="EA128" s="56"/>
      <c r="EB128" s="56"/>
      <c r="EC128" s="56"/>
      <c r="ED128" s="56"/>
      <c r="EE128" s="56"/>
      <c r="EF128" s="56"/>
      <c r="EG128" s="56"/>
      <c r="EH128" s="56"/>
      <c r="EI128" s="56"/>
      <c r="EJ128" s="56"/>
      <c r="EK128" s="56"/>
      <c r="EL128" s="56"/>
      <c r="EM128" s="56"/>
      <c r="EN128" s="56">
        <v>201.631</v>
      </c>
      <c r="EO128" s="56">
        <v>184</v>
      </c>
      <c r="EP128" s="56">
        <v>111.69</v>
      </c>
      <c r="EQ128" s="56">
        <v>0</v>
      </c>
      <c r="ER128" s="56">
        <v>0</v>
      </c>
      <c r="ES128" s="56">
        <v>0</v>
      </c>
      <c r="ET128" s="56">
        <v>0</v>
      </c>
      <c r="EU128" s="56">
        <v>505.55700000000002</v>
      </c>
      <c r="EV128" s="56">
        <v>948.37199999999996</v>
      </c>
      <c r="EW128" s="56">
        <v>2025.88</v>
      </c>
      <c r="EX128" s="56">
        <v>119.621</v>
      </c>
      <c r="EY128" s="56">
        <v>4096.75</v>
      </c>
      <c r="EZ128" s="56">
        <v>228.92</v>
      </c>
      <c r="FA128" s="56">
        <v>0</v>
      </c>
      <c r="FB128" s="56">
        <v>0</v>
      </c>
      <c r="FC128" s="56">
        <v>0</v>
      </c>
      <c r="FD128" s="56">
        <v>107.027</v>
      </c>
      <c r="FE128" s="56">
        <v>0</v>
      </c>
      <c r="FF128" s="56">
        <v>43.669699999999999</v>
      </c>
      <c r="FG128" s="56">
        <v>0</v>
      </c>
      <c r="FH128" s="56">
        <v>0</v>
      </c>
      <c r="FI128" s="56">
        <v>379.61700000000002</v>
      </c>
      <c r="FJ128" s="56">
        <v>0</v>
      </c>
      <c r="FK128" s="56">
        <v>0</v>
      </c>
      <c r="FL128" s="56">
        <v>0</v>
      </c>
      <c r="FM128" s="56">
        <v>0</v>
      </c>
      <c r="FN128" s="56">
        <v>0</v>
      </c>
      <c r="FO128" s="56">
        <v>0</v>
      </c>
      <c r="FP128" s="56">
        <v>0</v>
      </c>
      <c r="FQ128" s="56">
        <v>0</v>
      </c>
      <c r="FR128" s="56">
        <v>0</v>
      </c>
      <c r="FS128" s="56">
        <v>0</v>
      </c>
      <c r="FT128" s="56">
        <v>22.17</v>
      </c>
      <c r="FU128" s="56">
        <v>5.66</v>
      </c>
      <c r="FV128" s="56">
        <v>1.17</v>
      </c>
      <c r="FW128" s="56">
        <v>0</v>
      </c>
      <c r="FX128" s="56">
        <v>8.56</v>
      </c>
      <c r="FY128" s="56">
        <v>0</v>
      </c>
      <c r="FZ128" s="56">
        <v>0</v>
      </c>
      <c r="GA128" s="56">
        <v>5.55</v>
      </c>
      <c r="GB128" s="56">
        <v>14.01</v>
      </c>
      <c r="GC128" s="56">
        <v>21.58</v>
      </c>
      <c r="GD128" s="56">
        <v>1.22</v>
      </c>
      <c r="GE128" s="56">
        <v>79.92</v>
      </c>
      <c r="GF128" s="56">
        <v>0</v>
      </c>
      <c r="GG128" s="56">
        <v>0.26472899999999999</v>
      </c>
      <c r="GH128" s="56">
        <v>1.2753799999999999E-2</v>
      </c>
      <c r="GI128" s="56">
        <v>0</v>
      </c>
      <c r="GJ128" s="56">
        <v>0</v>
      </c>
      <c r="GK128" s="56">
        <v>0</v>
      </c>
      <c r="GL128" s="56">
        <v>0</v>
      </c>
      <c r="GM128" s="56">
        <v>7.4915999999999996E-2</v>
      </c>
      <c r="GN128" s="56">
        <v>0.149982</v>
      </c>
      <c r="GO128" s="56">
        <v>0.25846799999999998</v>
      </c>
      <c r="GP128" s="56">
        <v>1.0530599999999999E-2</v>
      </c>
      <c r="GQ128" s="56">
        <v>0.77137800000000001</v>
      </c>
      <c r="GR128" s="56">
        <v>420.762</v>
      </c>
      <c r="GS128" s="56">
        <v>1095.07</v>
      </c>
      <c r="GT128" s="56">
        <v>111.69</v>
      </c>
      <c r="GU128" s="56">
        <v>0</v>
      </c>
      <c r="GV128" s="56">
        <v>0</v>
      </c>
      <c r="GW128" s="56">
        <v>2135</v>
      </c>
      <c r="GX128" s="56">
        <v>930.00099999999998</v>
      </c>
      <c r="GY128" s="56">
        <v>2637.81</v>
      </c>
      <c r="GZ128" s="56">
        <v>297.5</v>
      </c>
      <c r="HA128" s="56">
        <v>7627.83</v>
      </c>
      <c r="HB128" s="56">
        <v>350.15800000000002</v>
      </c>
      <c r="HC128" s="56">
        <v>0</v>
      </c>
      <c r="HD128" s="56">
        <v>0</v>
      </c>
      <c r="HE128" s="56">
        <v>0</v>
      </c>
      <c r="HF128" s="56">
        <v>161.63900000000001</v>
      </c>
      <c r="HG128" s="56">
        <v>0</v>
      </c>
      <c r="HH128" s="56">
        <v>65.400000000000006</v>
      </c>
      <c r="HI128" s="56">
        <v>0</v>
      </c>
      <c r="HJ128" s="56">
        <v>0</v>
      </c>
      <c r="HK128" s="56">
        <v>577.19600000000003</v>
      </c>
      <c r="HL128" s="56">
        <v>0</v>
      </c>
      <c r="HM128" s="56">
        <v>0</v>
      </c>
      <c r="HN128" s="56">
        <v>0</v>
      </c>
      <c r="HO128" s="56">
        <v>0</v>
      </c>
      <c r="HP128" s="56">
        <v>0</v>
      </c>
      <c r="HQ128" s="56">
        <v>0</v>
      </c>
      <c r="HR128" s="56">
        <v>0</v>
      </c>
      <c r="HS128" s="56">
        <v>0</v>
      </c>
      <c r="HT128" s="56">
        <v>0</v>
      </c>
      <c r="HU128" s="56">
        <v>0</v>
      </c>
      <c r="HV128" s="56">
        <v>34.94</v>
      </c>
      <c r="HW128" s="56">
        <v>41.16</v>
      </c>
      <c r="HX128" s="56">
        <v>1.17</v>
      </c>
      <c r="HY128" s="56">
        <v>0</v>
      </c>
      <c r="HZ128" s="56">
        <v>12.93</v>
      </c>
      <c r="IA128" s="56">
        <v>23.83</v>
      </c>
      <c r="IB128" s="56">
        <v>14.92</v>
      </c>
      <c r="IC128" s="56">
        <v>28.35</v>
      </c>
      <c r="ID128" s="56">
        <v>2.86</v>
      </c>
      <c r="IE128" s="56">
        <v>160.16</v>
      </c>
      <c r="IF128" s="56">
        <v>0</v>
      </c>
      <c r="IG128" s="56">
        <v>2.2516400000000001</v>
      </c>
      <c r="IH128" s="56">
        <v>1.2753799999999999E-2</v>
      </c>
      <c r="II128" s="56">
        <v>0</v>
      </c>
      <c r="IJ128" s="56">
        <v>0</v>
      </c>
      <c r="IK128" s="56">
        <v>0.33579999999999999</v>
      </c>
      <c r="IL128" s="56">
        <v>0.11074100000000001</v>
      </c>
      <c r="IM128" s="56">
        <v>0.35138000000000003</v>
      </c>
      <c r="IN128" s="56">
        <v>4.1461199999999997E-3</v>
      </c>
      <c r="IO128" s="56">
        <v>3.0664600000000002</v>
      </c>
      <c r="IP128" s="56">
        <v>48.6</v>
      </c>
      <c r="IQ128" s="56">
        <v>0</v>
      </c>
      <c r="IR128" s="56">
        <v>47.2</v>
      </c>
      <c r="IS128" s="56">
        <v>0</v>
      </c>
      <c r="IT128" s="56">
        <v>0</v>
      </c>
      <c r="IU128" s="56">
        <v>8.67</v>
      </c>
      <c r="IV128" s="56">
        <v>28.89</v>
      </c>
      <c r="IW128" s="56">
        <v>13.2</v>
      </c>
      <c r="IX128" s="56">
        <v>27.81</v>
      </c>
      <c r="IY128" s="56">
        <v>8.67</v>
      </c>
      <c r="IZ128" s="56">
        <v>28.89</v>
      </c>
      <c r="JA128" s="56">
        <v>46.09</v>
      </c>
      <c r="JB128" s="56">
        <v>44.11</v>
      </c>
      <c r="JC128" s="56">
        <v>1</v>
      </c>
      <c r="JD128" s="56"/>
      <c r="JE128" s="56"/>
      <c r="JF128" s="56"/>
      <c r="JG128" s="56"/>
      <c r="JH128" s="56"/>
      <c r="JI128" s="56"/>
      <c r="JJ128" s="56"/>
      <c r="JK128" s="56"/>
      <c r="JL128" s="56"/>
      <c r="JM128" s="56"/>
      <c r="JN128" s="56"/>
      <c r="JO128" s="56"/>
    </row>
    <row r="129" spans="1:275" x14ac:dyDescent="0.25">
      <c r="A129" s="58">
        <v>43069.352511574078</v>
      </c>
      <c r="B129" s="56" t="s">
        <v>494</v>
      </c>
      <c r="C129" s="56" t="s">
        <v>675</v>
      </c>
      <c r="D129" s="56">
        <v>12</v>
      </c>
      <c r="E129" s="56">
        <v>1</v>
      </c>
      <c r="F129" s="56">
        <v>2100</v>
      </c>
      <c r="G129" s="56" t="s">
        <v>104</v>
      </c>
      <c r="H129" s="56" t="s">
        <v>134</v>
      </c>
      <c r="I129" s="56">
        <v>-1.54</v>
      </c>
      <c r="J129" s="56">
        <v>48.6</v>
      </c>
      <c r="K129" s="56">
        <v>193.095</v>
      </c>
      <c r="L129" s="56">
        <v>309.68900000000002</v>
      </c>
      <c r="M129" s="56">
        <v>111.69</v>
      </c>
      <c r="N129" s="56">
        <v>0</v>
      </c>
      <c r="O129" s="56">
        <v>0</v>
      </c>
      <c r="P129" s="56">
        <v>0</v>
      </c>
      <c r="Q129" s="56">
        <v>0</v>
      </c>
      <c r="R129" s="56">
        <v>505.55700000000002</v>
      </c>
      <c r="S129" s="56">
        <v>948.577</v>
      </c>
      <c r="T129" s="56">
        <v>2025.88</v>
      </c>
      <c r="U129" s="56">
        <v>119.621</v>
      </c>
      <c r="V129" s="56">
        <v>4214.1099999999997</v>
      </c>
      <c r="W129" s="56">
        <v>219.23</v>
      </c>
      <c r="X129" s="56">
        <v>0</v>
      </c>
      <c r="Y129" s="56">
        <v>0</v>
      </c>
      <c r="Z129" s="56">
        <v>0</v>
      </c>
      <c r="AA129" s="56">
        <v>107.027</v>
      </c>
      <c r="AB129" s="56">
        <v>0</v>
      </c>
      <c r="AC129" s="56">
        <v>43.669699999999999</v>
      </c>
      <c r="AD129" s="56">
        <v>0</v>
      </c>
      <c r="AE129" s="56">
        <v>0</v>
      </c>
      <c r="AF129" s="56">
        <v>369.92599999999999</v>
      </c>
      <c r="AG129" s="56">
        <v>0</v>
      </c>
      <c r="AH129" s="56">
        <v>0</v>
      </c>
      <c r="AI129" s="56">
        <v>0</v>
      </c>
      <c r="AJ129" s="56">
        <v>0</v>
      </c>
      <c r="AK129" s="56">
        <v>0</v>
      </c>
      <c r="AL129" s="56">
        <v>0</v>
      </c>
      <c r="AM129" s="56">
        <v>0</v>
      </c>
      <c r="AN129" s="56">
        <v>0</v>
      </c>
      <c r="AO129" s="56">
        <v>0</v>
      </c>
      <c r="AP129" s="56">
        <v>0</v>
      </c>
      <c r="AQ129" s="56">
        <v>21.34</v>
      </c>
      <c r="AR129" s="56">
        <v>11.48</v>
      </c>
      <c r="AS129" s="56">
        <v>1.17</v>
      </c>
      <c r="AT129" s="56">
        <v>0</v>
      </c>
      <c r="AU129" s="56">
        <v>8.56</v>
      </c>
      <c r="AV129" s="56">
        <v>0</v>
      </c>
      <c r="AW129" s="56">
        <v>0</v>
      </c>
      <c r="AX129" s="56">
        <v>5.55</v>
      </c>
      <c r="AY129" s="56">
        <v>14.03</v>
      </c>
      <c r="AZ129" s="56">
        <v>21.58</v>
      </c>
      <c r="BA129" s="56">
        <v>1.22</v>
      </c>
      <c r="BB129" s="56">
        <v>84.93</v>
      </c>
      <c r="BC129" s="56">
        <v>42.55</v>
      </c>
      <c r="BD129" s="56">
        <v>0</v>
      </c>
      <c r="BE129" s="56">
        <v>0.58819299999999997</v>
      </c>
      <c r="BF129" s="56">
        <v>1.2753799999999999E-2</v>
      </c>
      <c r="BG129" s="56">
        <v>0</v>
      </c>
      <c r="BH129" s="56">
        <v>0</v>
      </c>
      <c r="BI129" s="56">
        <v>0</v>
      </c>
      <c r="BJ129" s="56">
        <v>0</v>
      </c>
      <c r="BK129" s="56">
        <v>7.4915999999999996E-2</v>
      </c>
      <c r="BL129" s="56">
        <v>0.150369</v>
      </c>
      <c r="BM129" s="56">
        <v>0.25846799999999998</v>
      </c>
      <c r="BN129" s="56">
        <v>1.0530599999999999E-2</v>
      </c>
      <c r="BO129" s="56">
        <v>1.0952299999999999</v>
      </c>
      <c r="BP129" s="56">
        <v>0.60094700000000001</v>
      </c>
      <c r="BQ129" s="56">
        <v>190.25</v>
      </c>
      <c r="BR129" s="56">
        <v>277.30900000000003</v>
      </c>
      <c r="BS129" s="56">
        <v>111.69</v>
      </c>
      <c r="BT129" s="56">
        <v>0</v>
      </c>
      <c r="BU129" s="56">
        <v>0</v>
      </c>
      <c r="BV129" s="56">
        <v>505.55700000000002</v>
      </c>
      <c r="BW129" s="56">
        <v>948.80600000000004</v>
      </c>
      <c r="BX129" s="56">
        <v>2025.88</v>
      </c>
      <c r="BY129" s="56">
        <v>119.621</v>
      </c>
      <c r="BZ129" s="56">
        <v>4179.1099999999997</v>
      </c>
      <c r="CA129" s="56">
        <v>216</v>
      </c>
      <c r="CB129" s="56">
        <v>0</v>
      </c>
      <c r="CC129" s="56">
        <v>0</v>
      </c>
      <c r="CD129" s="56">
        <v>0</v>
      </c>
      <c r="CE129" s="56">
        <v>107.027</v>
      </c>
      <c r="CF129" s="56">
        <v>0</v>
      </c>
      <c r="CG129" s="56">
        <v>43.669699999999999</v>
      </c>
      <c r="CH129" s="56">
        <v>0</v>
      </c>
      <c r="CI129" s="56">
        <v>0</v>
      </c>
      <c r="CJ129" s="56">
        <v>366.69600000000003</v>
      </c>
      <c r="CK129" s="56">
        <v>0</v>
      </c>
      <c r="CL129" s="56">
        <v>0</v>
      </c>
      <c r="CM129" s="56">
        <v>0</v>
      </c>
      <c r="CN129" s="56">
        <v>0</v>
      </c>
      <c r="CO129" s="56">
        <v>0</v>
      </c>
      <c r="CP129" s="56">
        <v>0</v>
      </c>
      <c r="CQ129" s="56">
        <v>0</v>
      </c>
      <c r="CR129" s="56">
        <v>0</v>
      </c>
      <c r="CS129" s="56">
        <v>0</v>
      </c>
      <c r="CT129" s="56">
        <v>0</v>
      </c>
      <c r="CU129" s="56">
        <v>20.99</v>
      </c>
      <c r="CV129" s="56">
        <v>10.29</v>
      </c>
      <c r="CW129" s="56">
        <v>1.17</v>
      </c>
      <c r="CX129" s="56">
        <v>0</v>
      </c>
      <c r="CY129" s="56">
        <v>8.56</v>
      </c>
      <c r="CZ129" s="56">
        <v>5.55</v>
      </c>
      <c r="DA129" s="56">
        <v>14.02</v>
      </c>
      <c r="DB129" s="56">
        <v>21.58</v>
      </c>
      <c r="DC129" s="56">
        <v>1.22</v>
      </c>
      <c r="DD129" s="56">
        <v>83.38</v>
      </c>
      <c r="DE129" s="56">
        <v>41.01</v>
      </c>
      <c r="DF129" s="56">
        <v>0</v>
      </c>
      <c r="DG129" s="56">
        <v>0.53687600000000002</v>
      </c>
      <c r="DH129" s="56">
        <v>1.2753799999999999E-2</v>
      </c>
      <c r="DI129" s="56">
        <v>0</v>
      </c>
      <c r="DJ129" s="56">
        <v>0</v>
      </c>
      <c r="DK129" s="56">
        <v>7.4915999999999996E-2</v>
      </c>
      <c r="DL129" s="56">
        <v>0.149842</v>
      </c>
      <c r="DM129" s="56">
        <v>0.25846799999999998</v>
      </c>
      <c r="DN129" s="56">
        <v>1.0530599999999999E-2</v>
      </c>
      <c r="DO129" s="56">
        <v>1.04339</v>
      </c>
      <c r="DP129" s="56">
        <v>0.54962900000000003</v>
      </c>
      <c r="DQ129" s="56" t="s">
        <v>925</v>
      </c>
      <c r="DR129" s="56" t="s">
        <v>875</v>
      </c>
      <c r="DS129" s="56" t="s">
        <v>22</v>
      </c>
      <c r="DT129" s="56">
        <v>-5.1844500000000002E-2</v>
      </c>
      <c r="DU129" s="56">
        <v>-5.1317700000000001E-2</v>
      </c>
      <c r="DV129" s="56">
        <v>-3.1542300000000001</v>
      </c>
      <c r="DW129" s="56">
        <v>-6.3886900000000004</v>
      </c>
      <c r="DX129" s="56"/>
      <c r="DY129" s="56"/>
      <c r="DZ129" s="56"/>
      <c r="EA129" s="56"/>
      <c r="EB129" s="56"/>
      <c r="EC129" s="56"/>
      <c r="ED129" s="56"/>
      <c r="EE129" s="56"/>
      <c r="EF129" s="56"/>
      <c r="EG129" s="56"/>
      <c r="EH129" s="56"/>
      <c r="EI129" s="56"/>
      <c r="EJ129" s="56"/>
      <c r="EK129" s="56"/>
      <c r="EL129" s="56"/>
      <c r="EM129" s="56"/>
      <c r="EN129" s="56">
        <v>193.095</v>
      </c>
      <c r="EO129" s="56">
        <v>309.68900000000002</v>
      </c>
      <c r="EP129" s="56">
        <v>111.69</v>
      </c>
      <c r="EQ129" s="56">
        <v>0</v>
      </c>
      <c r="ER129" s="56">
        <v>0</v>
      </c>
      <c r="ES129" s="56">
        <v>0</v>
      </c>
      <c r="ET129" s="56">
        <v>0</v>
      </c>
      <c r="EU129" s="56">
        <v>505.55700000000002</v>
      </c>
      <c r="EV129" s="56">
        <v>948.577</v>
      </c>
      <c r="EW129" s="56">
        <v>2025.88</v>
      </c>
      <c r="EX129" s="56">
        <v>119.621</v>
      </c>
      <c r="EY129" s="56">
        <v>4214.1099999999997</v>
      </c>
      <c r="EZ129" s="56">
        <v>219.23</v>
      </c>
      <c r="FA129" s="56">
        <v>0</v>
      </c>
      <c r="FB129" s="56">
        <v>0</v>
      </c>
      <c r="FC129" s="56">
        <v>0</v>
      </c>
      <c r="FD129" s="56">
        <v>107.027</v>
      </c>
      <c r="FE129" s="56">
        <v>0</v>
      </c>
      <c r="FF129" s="56">
        <v>43.669699999999999</v>
      </c>
      <c r="FG129" s="56">
        <v>0</v>
      </c>
      <c r="FH129" s="56">
        <v>0</v>
      </c>
      <c r="FI129" s="56">
        <v>369.92599999999999</v>
      </c>
      <c r="FJ129" s="56">
        <v>0</v>
      </c>
      <c r="FK129" s="56">
        <v>0</v>
      </c>
      <c r="FL129" s="56">
        <v>0</v>
      </c>
      <c r="FM129" s="56">
        <v>0</v>
      </c>
      <c r="FN129" s="56">
        <v>0</v>
      </c>
      <c r="FO129" s="56">
        <v>0</v>
      </c>
      <c r="FP129" s="56">
        <v>0</v>
      </c>
      <c r="FQ129" s="56">
        <v>0</v>
      </c>
      <c r="FR129" s="56">
        <v>0</v>
      </c>
      <c r="FS129" s="56">
        <v>0</v>
      </c>
      <c r="FT129" s="56">
        <v>21.34</v>
      </c>
      <c r="FU129" s="56">
        <v>11.48</v>
      </c>
      <c r="FV129" s="56">
        <v>1.17</v>
      </c>
      <c r="FW129" s="56">
        <v>0</v>
      </c>
      <c r="FX129" s="56">
        <v>8.56</v>
      </c>
      <c r="FY129" s="56">
        <v>0</v>
      </c>
      <c r="FZ129" s="56">
        <v>0</v>
      </c>
      <c r="GA129" s="56">
        <v>5.55</v>
      </c>
      <c r="GB129" s="56">
        <v>14.03</v>
      </c>
      <c r="GC129" s="56">
        <v>21.58</v>
      </c>
      <c r="GD129" s="56">
        <v>1.22</v>
      </c>
      <c r="GE129" s="56">
        <v>84.93</v>
      </c>
      <c r="GF129" s="56">
        <v>0</v>
      </c>
      <c r="GG129" s="56">
        <v>0.58819299999999997</v>
      </c>
      <c r="GH129" s="56">
        <v>1.2753799999999999E-2</v>
      </c>
      <c r="GI129" s="56">
        <v>0</v>
      </c>
      <c r="GJ129" s="56">
        <v>0</v>
      </c>
      <c r="GK129" s="56">
        <v>0</v>
      </c>
      <c r="GL129" s="56">
        <v>0</v>
      </c>
      <c r="GM129" s="56">
        <v>7.4915999999999996E-2</v>
      </c>
      <c r="GN129" s="56">
        <v>0.150369</v>
      </c>
      <c r="GO129" s="56">
        <v>0.25846799999999998</v>
      </c>
      <c r="GP129" s="56">
        <v>1.0530599999999999E-2</v>
      </c>
      <c r="GQ129" s="56">
        <v>1.0952299999999999</v>
      </c>
      <c r="GR129" s="56">
        <v>420.762</v>
      </c>
      <c r="GS129" s="56">
        <v>1095.07</v>
      </c>
      <c r="GT129" s="56">
        <v>111.69</v>
      </c>
      <c r="GU129" s="56">
        <v>0</v>
      </c>
      <c r="GV129" s="56">
        <v>0</v>
      </c>
      <c r="GW129" s="56">
        <v>2135</v>
      </c>
      <c r="GX129" s="56">
        <v>930.00099999999998</v>
      </c>
      <c r="GY129" s="56">
        <v>2637.81</v>
      </c>
      <c r="GZ129" s="56">
        <v>297.5</v>
      </c>
      <c r="HA129" s="56">
        <v>7627.83</v>
      </c>
      <c r="HB129" s="56">
        <v>350.15800000000002</v>
      </c>
      <c r="HC129" s="56">
        <v>0</v>
      </c>
      <c r="HD129" s="56">
        <v>0</v>
      </c>
      <c r="HE129" s="56">
        <v>0</v>
      </c>
      <c r="HF129" s="56">
        <v>161.63900000000001</v>
      </c>
      <c r="HG129" s="56">
        <v>0</v>
      </c>
      <c r="HH129" s="56">
        <v>65.400000000000006</v>
      </c>
      <c r="HI129" s="56">
        <v>0</v>
      </c>
      <c r="HJ129" s="56">
        <v>0</v>
      </c>
      <c r="HK129" s="56">
        <v>577.19600000000003</v>
      </c>
      <c r="HL129" s="56">
        <v>0</v>
      </c>
      <c r="HM129" s="56">
        <v>0</v>
      </c>
      <c r="HN129" s="56">
        <v>0</v>
      </c>
      <c r="HO129" s="56">
        <v>0</v>
      </c>
      <c r="HP129" s="56">
        <v>0</v>
      </c>
      <c r="HQ129" s="56">
        <v>0</v>
      </c>
      <c r="HR129" s="56">
        <v>0</v>
      </c>
      <c r="HS129" s="56">
        <v>0</v>
      </c>
      <c r="HT129" s="56">
        <v>0</v>
      </c>
      <c r="HU129" s="56">
        <v>0</v>
      </c>
      <c r="HV129" s="56">
        <v>34.94</v>
      </c>
      <c r="HW129" s="56">
        <v>41.16</v>
      </c>
      <c r="HX129" s="56">
        <v>1.17</v>
      </c>
      <c r="HY129" s="56">
        <v>0</v>
      </c>
      <c r="HZ129" s="56">
        <v>12.93</v>
      </c>
      <c r="IA129" s="56">
        <v>23.83</v>
      </c>
      <c r="IB129" s="56">
        <v>14.92</v>
      </c>
      <c r="IC129" s="56">
        <v>28.35</v>
      </c>
      <c r="ID129" s="56">
        <v>2.86</v>
      </c>
      <c r="IE129" s="56">
        <v>160.16</v>
      </c>
      <c r="IF129" s="56">
        <v>0</v>
      </c>
      <c r="IG129" s="56">
        <v>2.2516400000000001</v>
      </c>
      <c r="IH129" s="56">
        <v>1.2753799999999999E-2</v>
      </c>
      <c r="II129" s="56">
        <v>0</v>
      </c>
      <c r="IJ129" s="56">
        <v>0</v>
      </c>
      <c r="IK129" s="56">
        <v>0.33579999999999999</v>
      </c>
      <c r="IL129" s="56">
        <v>0.11074100000000001</v>
      </c>
      <c r="IM129" s="56">
        <v>0.35138000000000003</v>
      </c>
      <c r="IN129" s="56">
        <v>4.1461199999999997E-3</v>
      </c>
      <c r="IO129" s="56">
        <v>3.0664600000000002</v>
      </c>
      <c r="IP129" s="56">
        <v>48.6</v>
      </c>
      <c r="IQ129" s="56">
        <v>0</v>
      </c>
      <c r="IR129" s="56">
        <v>47.2</v>
      </c>
      <c r="IS129" s="56">
        <v>0</v>
      </c>
      <c r="IT129" s="56">
        <v>0</v>
      </c>
      <c r="IU129" s="56">
        <v>14.41</v>
      </c>
      <c r="IV129" s="56">
        <v>28.14</v>
      </c>
      <c r="IW129" s="56">
        <v>13.2</v>
      </c>
      <c r="IX129" s="56">
        <v>27.81</v>
      </c>
      <c r="IY129" s="56">
        <v>14.41</v>
      </c>
      <c r="IZ129" s="56">
        <v>28.14</v>
      </c>
      <c r="JA129" s="56">
        <v>46.09</v>
      </c>
      <c r="JB129" s="56">
        <v>44.11</v>
      </c>
      <c r="JC129" s="56">
        <v>1</v>
      </c>
      <c r="JD129" s="56"/>
      <c r="JE129" s="56"/>
      <c r="JF129" s="56"/>
      <c r="JG129" s="56"/>
      <c r="JH129" s="56"/>
      <c r="JI129" s="56"/>
      <c r="JJ129" s="56"/>
      <c r="JK129" s="56"/>
      <c r="JL129" s="56"/>
      <c r="JM129" s="56"/>
      <c r="JN129" s="56"/>
      <c r="JO129" s="56"/>
    </row>
    <row r="130" spans="1:275" x14ac:dyDescent="0.25">
      <c r="A130" s="58">
        <v>43069.352569444447</v>
      </c>
      <c r="B130" s="56" t="s">
        <v>460</v>
      </c>
      <c r="C130" s="56" t="s">
        <v>664</v>
      </c>
      <c r="D130" s="56">
        <v>12</v>
      </c>
      <c r="E130" s="56">
        <v>8</v>
      </c>
      <c r="F130" s="56">
        <v>6960</v>
      </c>
      <c r="G130" s="56" t="s">
        <v>104</v>
      </c>
      <c r="H130" s="56" t="s">
        <v>134</v>
      </c>
      <c r="I130" s="56">
        <v>-4.8499999999999996</v>
      </c>
      <c r="J130" s="56">
        <v>60.1</v>
      </c>
      <c r="K130" s="56">
        <v>295.43</v>
      </c>
      <c r="L130" s="56">
        <v>1936.07</v>
      </c>
      <c r="M130" s="56">
        <v>785.77200000000005</v>
      </c>
      <c r="N130" s="56">
        <v>0</v>
      </c>
      <c r="O130" s="56">
        <v>0</v>
      </c>
      <c r="P130" s="56">
        <v>0</v>
      </c>
      <c r="Q130" s="56">
        <v>0</v>
      </c>
      <c r="R130" s="56">
        <v>2033.7</v>
      </c>
      <c r="S130" s="56">
        <v>5488.87</v>
      </c>
      <c r="T130" s="56">
        <v>12062</v>
      </c>
      <c r="U130" s="56">
        <v>433.91399999999999</v>
      </c>
      <c r="V130" s="56">
        <v>23035.7</v>
      </c>
      <c r="W130" s="56">
        <v>335.416</v>
      </c>
      <c r="X130" s="56">
        <v>0</v>
      </c>
      <c r="Y130" s="56">
        <v>0</v>
      </c>
      <c r="Z130" s="56">
        <v>0</v>
      </c>
      <c r="AA130" s="56">
        <v>1071.8699999999999</v>
      </c>
      <c r="AB130" s="56">
        <v>0</v>
      </c>
      <c r="AC130" s="56">
        <v>287.95400000000001</v>
      </c>
      <c r="AD130" s="56">
        <v>0</v>
      </c>
      <c r="AE130" s="56">
        <v>0</v>
      </c>
      <c r="AF130" s="56">
        <v>1695.24</v>
      </c>
      <c r="AG130" s="56">
        <v>0</v>
      </c>
      <c r="AH130" s="56">
        <v>0</v>
      </c>
      <c r="AI130" s="56">
        <v>0</v>
      </c>
      <c r="AJ130" s="56">
        <v>0</v>
      </c>
      <c r="AK130" s="56">
        <v>0</v>
      </c>
      <c r="AL130" s="56">
        <v>0</v>
      </c>
      <c r="AM130" s="56">
        <v>0</v>
      </c>
      <c r="AN130" s="56">
        <v>0</v>
      </c>
      <c r="AO130" s="56">
        <v>0</v>
      </c>
      <c r="AP130" s="56">
        <v>0</v>
      </c>
      <c r="AQ130" s="56">
        <v>9.84</v>
      </c>
      <c r="AR130" s="56">
        <v>21.17</v>
      </c>
      <c r="AS130" s="56">
        <v>2.4700000000000002</v>
      </c>
      <c r="AT130" s="56">
        <v>0</v>
      </c>
      <c r="AU130" s="56">
        <v>25.74</v>
      </c>
      <c r="AV130" s="56">
        <v>0</v>
      </c>
      <c r="AW130" s="56">
        <v>0</v>
      </c>
      <c r="AX130" s="56">
        <v>6.74</v>
      </c>
      <c r="AY130" s="56">
        <v>24.76</v>
      </c>
      <c r="AZ130" s="56">
        <v>38.78</v>
      </c>
      <c r="BA130" s="56">
        <v>1.33</v>
      </c>
      <c r="BB130" s="56">
        <v>130.83000000000001</v>
      </c>
      <c r="BC130" s="56">
        <v>59.22</v>
      </c>
      <c r="BD130" s="56">
        <v>0</v>
      </c>
      <c r="BE130" s="56">
        <v>3.8850099999999999</v>
      </c>
      <c r="BF130" s="56">
        <v>8.9726299999999995E-2</v>
      </c>
      <c r="BG130" s="56">
        <v>0</v>
      </c>
      <c r="BH130" s="56">
        <v>0</v>
      </c>
      <c r="BI130" s="56">
        <v>0</v>
      </c>
      <c r="BJ130" s="56">
        <v>0</v>
      </c>
      <c r="BK130" s="56">
        <v>0.30136400000000002</v>
      </c>
      <c r="BL130" s="56">
        <v>0.74743300000000001</v>
      </c>
      <c r="BM130" s="56">
        <v>1.54311</v>
      </c>
      <c r="BN130" s="56">
        <v>3.8198599999999999E-2</v>
      </c>
      <c r="BO130" s="56">
        <v>6.6048499999999999</v>
      </c>
      <c r="BP130" s="56">
        <v>3.9747400000000002</v>
      </c>
      <c r="BQ130" s="56">
        <v>291.995</v>
      </c>
      <c r="BR130" s="56">
        <v>2593.6799999999998</v>
      </c>
      <c r="BS130" s="56">
        <v>785.77200000000005</v>
      </c>
      <c r="BT130" s="56">
        <v>0</v>
      </c>
      <c r="BU130" s="56">
        <v>0</v>
      </c>
      <c r="BV130" s="56">
        <v>2033.7</v>
      </c>
      <c r="BW130" s="56">
        <v>5506.22</v>
      </c>
      <c r="BX130" s="56">
        <v>12062</v>
      </c>
      <c r="BY130" s="56">
        <v>433.91399999999999</v>
      </c>
      <c r="BZ130" s="56">
        <v>23707.200000000001</v>
      </c>
      <c r="CA130" s="56">
        <v>331.51499999999999</v>
      </c>
      <c r="CB130" s="56">
        <v>0</v>
      </c>
      <c r="CC130" s="56">
        <v>0</v>
      </c>
      <c r="CD130" s="56">
        <v>0</v>
      </c>
      <c r="CE130" s="56">
        <v>643.84</v>
      </c>
      <c r="CF130" s="56">
        <v>0</v>
      </c>
      <c r="CG130" s="56">
        <v>287.95400000000001</v>
      </c>
      <c r="CH130" s="56">
        <v>0</v>
      </c>
      <c r="CI130" s="56">
        <v>0</v>
      </c>
      <c r="CJ130" s="56">
        <v>1263.31</v>
      </c>
      <c r="CK130" s="56">
        <v>0</v>
      </c>
      <c r="CL130" s="56">
        <v>0</v>
      </c>
      <c r="CM130" s="56">
        <v>0</v>
      </c>
      <c r="CN130" s="56">
        <v>0</v>
      </c>
      <c r="CO130" s="56">
        <v>0</v>
      </c>
      <c r="CP130" s="56">
        <v>0</v>
      </c>
      <c r="CQ130" s="56">
        <v>0</v>
      </c>
      <c r="CR130" s="56">
        <v>0</v>
      </c>
      <c r="CS130" s="56">
        <v>0</v>
      </c>
      <c r="CT130" s="56">
        <v>0</v>
      </c>
      <c r="CU130" s="56">
        <v>9.7799999999999994</v>
      </c>
      <c r="CV130" s="56">
        <v>26.66</v>
      </c>
      <c r="CW130" s="56">
        <v>2.4700000000000002</v>
      </c>
      <c r="CX130" s="56">
        <v>0</v>
      </c>
      <c r="CY130" s="56">
        <v>15.46</v>
      </c>
      <c r="CZ130" s="56">
        <v>6.74</v>
      </c>
      <c r="DA130" s="56">
        <v>24.81</v>
      </c>
      <c r="DB130" s="56">
        <v>38.78</v>
      </c>
      <c r="DC130" s="56">
        <v>1.33</v>
      </c>
      <c r="DD130" s="56">
        <v>126.03</v>
      </c>
      <c r="DE130" s="56">
        <v>54.37</v>
      </c>
      <c r="DF130" s="56">
        <v>0</v>
      </c>
      <c r="DG130" s="56">
        <v>4.73651</v>
      </c>
      <c r="DH130" s="56">
        <v>8.9726299999999995E-2</v>
      </c>
      <c r="DI130" s="56">
        <v>0</v>
      </c>
      <c r="DJ130" s="56">
        <v>0</v>
      </c>
      <c r="DK130" s="56">
        <v>0.30136400000000002</v>
      </c>
      <c r="DL130" s="56">
        <v>0.74904099999999996</v>
      </c>
      <c r="DM130" s="56">
        <v>1.54311</v>
      </c>
      <c r="DN130" s="56">
        <v>3.8198599999999999E-2</v>
      </c>
      <c r="DO130" s="56">
        <v>7.4579500000000003</v>
      </c>
      <c r="DP130" s="56">
        <v>4.8262400000000003</v>
      </c>
      <c r="DQ130" s="56" t="s">
        <v>925</v>
      </c>
      <c r="DR130" s="56" t="s">
        <v>875</v>
      </c>
      <c r="DS130" s="56" t="s">
        <v>22</v>
      </c>
      <c r="DT130" s="56">
        <v>0.85310399999999997</v>
      </c>
      <c r="DU130" s="56">
        <v>0.85149600000000003</v>
      </c>
      <c r="DV130" s="56">
        <v>-3.8086199999999999</v>
      </c>
      <c r="DW130" s="56">
        <v>-8.9203600000000005</v>
      </c>
      <c r="DX130" s="56"/>
      <c r="DY130" s="56"/>
      <c r="DZ130" s="56"/>
      <c r="EA130" s="56"/>
      <c r="EB130" s="56"/>
      <c r="EC130" s="56"/>
      <c r="ED130" s="56"/>
      <c r="EE130" s="56"/>
      <c r="EF130" s="56"/>
      <c r="EG130" s="56"/>
      <c r="EH130" s="56"/>
      <c r="EI130" s="56"/>
      <c r="EJ130" s="56"/>
      <c r="EK130" s="56"/>
      <c r="EL130" s="56"/>
      <c r="EM130" s="56"/>
      <c r="EN130" s="56">
        <v>295.43</v>
      </c>
      <c r="EO130" s="56">
        <v>1936.07</v>
      </c>
      <c r="EP130" s="56">
        <v>785.77200000000005</v>
      </c>
      <c r="EQ130" s="56">
        <v>0</v>
      </c>
      <c r="ER130" s="56">
        <v>0</v>
      </c>
      <c r="ES130" s="56">
        <v>0</v>
      </c>
      <c r="ET130" s="56">
        <v>0</v>
      </c>
      <c r="EU130" s="56">
        <v>2033.7</v>
      </c>
      <c r="EV130" s="56">
        <v>5488.87</v>
      </c>
      <c r="EW130" s="56">
        <v>12062</v>
      </c>
      <c r="EX130" s="56">
        <v>433.91399999999999</v>
      </c>
      <c r="EY130" s="56">
        <v>23035.7</v>
      </c>
      <c r="EZ130" s="56">
        <v>335.416</v>
      </c>
      <c r="FA130" s="56">
        <v>0</v>
      </c>
      <c r="FB130" s="56">
        <v>0</v>
      </c>
      <c r="FC130" s="56">
        <v>0</v>
      </c>
      <c r="FD130" s="56">
        <v>1071.8699999999999</v>
      </c>
      <c r="FE130" s="56">
        <v>0</v>
      </c>
      <c r="FF130" s="56">
        <v>287.95400000000001</v>
      </c>
      <c r="FG130" s="56">
        <v>0</v>
      </c>
      <c r="FH130" s="56">
        <v>0</v>
      </c>
      <c r="FI130" s="56">
        <v>1695.24</v>
      </c>
      <c r="FJ130" s="56">
        <v>0</v>
      </c>
      <c r="FK130" s="56">
        <v>0</v>
      </c>
      <c r="FL130" s="56">
        <v>0</v>
      </c>
      <c r="FM130" s="56">
        <v>0</v>
      </c>
      <c r="FN130" s="56">
        <v>0</v>
      </c>
      <c r="FO130" s="56">
        <v>0</v>
      </c>
      <c r="FP130" s="56">
        <v>0</v>
      </c>
      <c r="FQ130" s="56">
        <v>0</v>
      </c>
      <c r="FR130" s="56">
        <v>0</v>
      </c>
      <c r="FS130" s="56">
        <v>0</v>
      </c>
      <c r="FT130" s="56">
        <v>9.84</v>
      </c>
      <c r="FU130" s="56">
        <v>21.17</v>
      </c>
      <c r="FV130" s="56">
        <v>2.4700000000000002</v>
      </c>
      <c r="FW130" s="56">
        <v>0</v>
      </c>
      <c r="FX130" s="56">
        <v>25.74</v>
      </c>
      <c r="FY130" s="56">
        <v>0</v>
      </c>
      <c r="FZ130" s="56">
        <v>0</v>
      </c>
      <c r="GA130" s="56">
        <v>6.74</v>
      </c>
      <c r="GB130" s="56">
        <v>24.76</v>
      </c>
      <c r="GC130" s="56">
        <v>38.78</v>
      </c>
      <c r="GD130" s="56">
        <v>1.33</v>
      </c>
      <c r="GE130" s="56">
        <v>130.83000000000001</v>
      </c>
      <c r="GF130" s="56">
        <v>0</v>
      </c>
      <c r="GG130" s="56">
        <v>3.8850099999999999</v>
      </c>
      <c r="GH130" s="56">
        <v>8.9726299999999995E-2</v>
      </c>
      <c r="GI130" s="56">
        <v>0</v>
      </c>
      <c r="GJ130" s="56">
        <v>0</v>
      </c>
      <c r="GK130" s="56">
        <v>0</v>
      </c>
      <c r="GL130" s="56">
        <v>0</v>
      </c>
      <c r="GM130" s="56">
        <v>0.30136400000000002</v>
      </c>
      <c r="GN130" s="56">
        <v>0.74743300000000001</v>
      </c>
      <c r="GO130" s="56">
        <v>1.54311</v>
      </c>
      <c r="GP130" s="56">
        <v>3.8198599999999999E-2</v>
      </c>
      <c r="GQ130" s="56">
        <v>6.6048499999999999</v>
      </c>
      <c r="GR130" s="56">
        <v>969.75599999999997</v>
      </c>
      <c r="GS130" s="56">
        <v>5726.28</v>
      </c>
      <c r="GT130" s="56">
        <v>785.77200000000005</v>
      </c>
      <c r="GU130" s="56">
        <v>0</v>
      </c>
      <c r="GV130" s="56">
        <v>0</v>
      </c>
      <c r="GW130" s="56">
        <v>5894.96</v>
      </c>
      <c r="GX130" s="56">
        <v>6547.68</v>
      </c>
      <c r="GY130" s="56">
        <v>10697.7</v>
      </c>
      <c r="GZ130" s="56">
        <v>540.49900000000002</v>
      </c>
      <c r="HA130" s="56">
        <v>31162.7</v>
      </c>
      <c r="HB130" s="56">
        <v>807.03</v>
      </c>
      <c r="HC130" s="56">
        <v>0</v>
      </c>
      <c r="HD130" s="56">
        <v>0</v>
      </c>
      <c r="HE130" s="56">
        <v>0</v>
      </c>
      <c r="HF130" s="56">
        <v>1087.46</v>
      </c>
      <c r="HG130" s="56">
        <v>0</v>
      </c>
      <c r="HH130" s="56">
        <v>291.12400000000002</v>
      </c>
      <c r="HI130" s="56">
        <v>0</v>
      </c>
      <c r="HJ130" s="56">
        <v>0</v>
      </c>
      <c r="HK130" s="56">
        <v>2185.62</v>
      </c>
      <c r="HL130" s="56">
        <v>0</v>
      </c>
      <c r="HM130" s="56">
        <v>0</v>
      </c>
      <c r="HN130" s="56">
        <v>0</v>
      </c>
      <c r="HO130" s="56">
        <v>0</v>
      </c>
      <c r="HP130" s="56">
        <v>0</v>
      </c>
      <c r="HQ130" s="56">
        <v>0</v>
      </c>
      <c r="HR130" s="56">
        <v>0</v>
      </c>
      <c r="HS130" s="56">
        <v>0</v>
      </c>
      <c r="HT130" s="56">
        <v>0</v>
      </c>
      <c r="HU130" s="56">
        <v>0</v>
      </c>
      <c r="HV130" s="56">
        <v>24.39</v>
      </c>
      <c r="HW130" s="56">
        <v>53.12</v>
      </c>
      <c r="HX130" s="56">
        <v>2.4700000000000002</v>
      </c>
      <c r="HY130" s="56">
        <v>0</v>
      </c>
      <c r="HZ130" s="56">
        <v>26.11</v>
      </c>
      <c r="IA130" s="56">
        <v>19.850000000000001</v>
      </c>
      <c r="IB130" s="56">
        <v>27.63</v>
      </c>
      <c r="IC130" s="56">
        <v>34.69</v>
      </c>
      <c r="ID130" s="56">
        <v>1.57</v>
      </c>
      <c r="IE130" s="56">
        <v>189.83</v>
      </c>
      <c r="IF130" s="56">
        <v>0</v>
      </c>
      <c r="IG130" s="56">
        <v>8.9714799999999997</v>
      </c>
      <c r="IH130" s="56">
        <v>8.9726299999999995E-2</v>
      </c>
      <c r="II130" s="56">
        <v>0</v>
      </c>
      <c r="IJ130" s="56">
        <v>0</v>
      </c>
      <c r="IK130" s="56">
        <v>0.92718</v>
      </c>
      <c r="IL130" s="56">
        <v>0.77117400000000003</v>
      </c>
      <c r="IM130" s="56">
        <v>1.42503</v>
      </c>
      <c r="IN130" s="56">
        <v>7.5326799999999999E-3</v>
      </c>
      <c r="IO130" s="56">
        <v>12.1921</v>
      </c>
      <c r="IP130" s="56">
        <v>60.1</v>
      </c>
      <c r="IQ130" s="56">
        <v>0</v>
      </c>
      <c r="IR130" s="56">
        <v>57.9</v>
      </c>
      <c r="IS130" s="56">
        <v>0</v>
      </c>
      <c r="IT130" s="56">
        <v>0</v>
      </c>
      <c r="IU130" s="56">
        <v>24.45</v>
      </c>
      <c r="IV130" s="56">
        <v>34.770000000000003</v>
      </c>
      <c r="IW130" s="56">
        <v>29.94</v>
      </c>
      <c r="IX130" s="56">
        <v>24.43</v>
      </c>
      <c r="IY130" s="56">
        <v>24.45</v>
      </c>
      <c r="IZ130" s="56">
        <v>34.770000000000003</v>
      </c>
      <c r="JA130" s="56">
        <v>58.21</v>
      </c>
      <c r="JB130" s="56">
        <v>47.88</v>
      </c>
      <c r="JC130" s="56">
        <v>1</v>
      </c>
      <c r="JD130" s="56"/>
      <c r="JE130" s="56"/>
      <c r="JF130" s="56"/>
      <c r="JG130" s="56"/>
      <c r="JH130" s="56"/>
      <c r="JI130" s="56"/>
      <c r="JJ130" s="56"/>
      <c r="JK130" s="56"/>
      <c r="JL130" s="56"/>
      <c r="JM130" s="56"/>
      <c r="JN130" s="56"/>
      <c r="JO130" s="56"/>
    </row>
    <row r="131" spans="1:275" x14ac:dyDescent="0.25">
      <c r="A131" s="58">
        <v>43069.352569444447</v>
      </c>
      <c r="B131" s="56" t="s">
        <v>504</v>
      </c>
      <c r="C131" s="56" t="s">
        <v>664</v>
      </c>
      <c r="D131" s="56">
        <v>12</v>
      </c>
      <c r="E131" s="56">
        <v>8</v>
      </c>
      <c r="F131" s="56">
        <v>6960</v>
      </c>
      <c r="G131" s="56" t="s">
        <v>104</v>
      </c>
      <c r="H131" s="56" t="s">
        <v>134</v>
      </c>
      <c r="I131" s="56">
        <v>-4.8499999999999996</v>
      </c>
      <c r="J131" s="56">
        <v>60.1</v>
      </c>
      <c r="K131" s="56">
        <v>295.43</v>
      </c>
      <c r="L131" s="56">
        <v>1936.07</v>
      </c>
      <c r="M131" s="56">
        <v>785.77200000000005</v>
      </c>
      <c r="N131" s="56">
        <v>0</v>
      </c>
      <c r="O131" s="56">
        <v>0</v>
      </c>
      <c r="P131" s="56">
        <v>0</v>
      </c>
      <c r="Q131" s="56">
        <v>0</v>
      </c>
      <c r="R131" s="56">
        <v>2033.7</v>
      </c>
      <c r="S131" s="56">
        <v>5488.87</v>
      </c>
      <c r="T131" s="56">
        <v>12062</v>
      </c>
      <c r="U131" s="56">
        <v>433.91399999999999</v>
      </c>
      <c r="V131" s="56">
        <v>23035.7</v>
      </c>
      <c r="W131" s="56">
        <v>335.416</v>
      </c>
      <c r="X131" s="56">
        <v>0</v>
      </c>
      <c r="Y131" s="56">
        <v>0</v>
      </c>
      <c r="Z131" s="56">
        <v>0</v>
      </c>
      <c r="AA131" s="56">
        <v>1071.8699999999999</v>
      </c>
      <c r="AB131" s="56">
        <v>0</v>
      </c>
      <c r="AC131" s="56">
        <v>287.95400000000001</v>
      </c>
      <c r="AD131" s="56">
        <v>0</v>
      </c>
      <c r="AE131" s="56">
        <v>0</v>
      </c>
      <c r="AF131" s="56">
        <v>1695.24</v>
      </c>
      <c r="AG131" s="56">
        <v>0</v>
      </c>
      <c r="AH131" s="56">
        <v>0</v>
      </c>
      <c r="AI131" s="56">
        <v>0</v>
      </c>
      <c r="AJ131" s="56">
        <v>0</v>
      </c>
      <c r="AK131" s="56">
        <v>0</v>
      </c>
      <c r="AL131" s="56">
        <v>0</v>
      </c>
      <c r="AM131" s="56">
        <v>0</v>
      </c>
      <c r="AN131" s="56">
        <v>0</v>
      </c>
      <c r="AO131" s="56">
        <v>0</v>
      </c>
      <c r="AP131" s="56">
        <v>0</v>
      </c>
      <c r="AQ131" s="56">
        <v>9.84</v>
      </c>
      <c r="AR131" s="56">
        <v>21.17</v>
      </c>
      <c r="AS131" s="56">
        <v>2.4700000000000002</v>
      </c>
      <c r="AT131" s="56">
        <v>0</v>
      </c>
      <c r="AU131" s="56">
        <v>25.74</v>
      </c>
      <c r="AV131" s="56">
        <v>0</v>
      </c>
      <c r="AW131" s="56">
        <v>0</v>
      </c>
      <c r="AX131" s="56">
        <v>6.74</v>
      </c>
      <c r="AY131" s="56">
        <v>24.76</v>
      </c>
      <c r="AZ131" s="56">
        <v>38.78</v>
      </c>
      <c r="BA131" s="56">
        <v>1.33</v>
      </c>
      <c r="BB131" s="56">
        <v>130.83000000000001</v>
      </c>
      <c r="BC131" s="56">
        <v>59.22</v>
      </c>
      <c r="BD131" s="56">
        <v>0</v>
      </c>
      <c r="BE131" s="56">
        <v>3.8850099999999999</v>
      </c>
      <c r="BF131" s="56">
        <v>8.9726299999999995E-2</v>
      </c>
      <c r="BG131" s="56">
        <v>0</v>
      </c>
      <c r="BH131" s="56">
        <v>0</v>
      </c>
      <c r="BI131" s="56">
        <v>0</v>
      </c>
      <c r="BJ131" s="56">
        <v>0</v>
      </c>
      <c r="BK131" s="56">
        <v>0.30136400000000002</v>
      </c>
      <c r="BL131" s="56">
        <v>0.74743300000000001</v>
      </c>
      <c r="BM131" s="56">
        <v>1.54311</v>
      </c>
      <c r="BN131" s="56">
        <v>3.8198599999999999E-2</v>
      </c>
      <c r="BO131" s="56">
        <v>6.6048499999999999</v>
      </c>
      <c r="BP131" s="56">
        <v>3.9747400000000002</v>
      </c>
      <c r="BQ131" s="56">
        <v>291.995</v>
      </c>
      <c r="BR131" s="56">
        <v>2593.6799999999998</v>
      </c>
      <c r="BS131" s="56">
        <v>785.77200000000005</v>
      </c>
      <c r="BT131" s="56">
        <v>0</v>
      </c>
      <c r="BU131" s="56">
        <v>0</v>
      </c>
      <c r="BV131" s="56">
        <v>2033.7</v>
      </c>
      <c r="BW131" s="56">
        <v>5506.22</v>
      </c>
      <c r="BX131" s="56">
        <v>12062</v>
      </c>
      <c r="BY131" s="56">
        <v>433.91399999999999</v>
      </c>
      <c r="BZ131" s="56">
        <v>23707.200000000001</v>
      </c>
      <c r="CA131" s="56">
        <v>331.51499999999999</v>
      </c>
      <c r="CB131" s="56">
        <v>0</v>
      </c>
      <c r="CC131" s="56">
        <v>0</v>
      </c>
      <c r="CD131" s="56">
        <v>0</v>
      </c>
      <c r="CE131" s="56">
        <v>643.84</v>
      </c>
      <c r="CF131" s="56">
        <v>0</v>
      </c>
      <c r="CG131" s="56">
        <v>287.95400000000001</v>
      </c>
      <c r="CH131" s="56">
        <v>0</v>
      </c>
      <c r="CI131" s="56">
        <v>0</v>
      </c>
      <c r="CJ131" s="56">
        <v>1263.31</v>
      </c>
      <c r="CK131" s="56">
        <v>0</v>
      </c>
      <c r="CL131" s="56">
        <v>0</v>
      </c>
      <c r="CM131" s="56">
        <v>0</v>
      </c>
      <c r="CN131" s="56">
        <v>0</v>
      </c>
      <c r="CO131" s="56">
        <v>0</v>
      </c>
      <c r="CP131" s="56">
        <v>0</v>
      </c>
      <c r="CQ131" s="56">
        <v>0</v>
      </c>
      <c r="CR131" s="56">
        <v>0</v>
      </c>
      <c r="CS131" s="56">
        <v>0</v>
      </c>
      <c r="CT131" s="56">
        <v>0</v>
      </c>
      <c r="CU131" s="56">
        <v>9.7799999999999994</v>
      </c>
      <c r="CV131" s="56">
        <v>26.66</v>
      </c>
      <c r="CW131" s="56">
        <v>2.4700000000000002</v>
      </c>
      <c r="CX131" s="56">
        <v>0</v>
      </c>
      <c r="CY131" s="56">
        <v>15.46</v>
      </c>
      <c r="CZ131" s="56">
        <v>6.74</v>
      </c>
      <c r="DA131" s="56">
        <v>24.81</v>
      </c>
      <c r="DB131" s="56">
        <v>38.78</v>
      </c>
      <c r="DC131" s="56">
        <v>1.33</v>
      </c>
      <c r="DD131" s="56">
        <v>126.03</v>
      </c>
      <c r="DE131" s="56">
        <v>54.37</v>
      </c>
      <c r="DF131" s="56">
        <v>0</v>
      </c>
      <c r="DG131" s="56">
        <v>4.73651</v>
      </c>
      <c r="DH131" s="56">
        <v>8.9726299999999995E-2</v>
      </c>
      <c r="DI131" s="56">
        <v>0</v>
      </c>
      <c r="DJ131" s="56">
        <v>0</v>
      </c>
      <c r="DK131" s="56">
        <v>0.30136400000000002</v>
      </c>
      <c r="DL131" s="56">
        <v>0.74904099999999996</v>
      </c>
      <c r="DM131" s="56">
        <v>1.54311</v>
      </c>
      <c r="DN131" s="56">
        <v>3.8198599999999999E-2</v>
      </c>
      <c r="DO131" s="56">
        <v>7.4579500000000003</v>
      </c>
      <c r="DP131" s="56">
        <v>4.8262400000000003</v>
      </c>
      <c r="DQ131" s="56" t="s">
        <v>925</v>
      </c>
      <c r="DR131" s="56" t="s">
        <v>875</v>
      </c>
      <c r="DS131" s="56" t="s">
        <v>22</v>
      </c>
      <c r="DT131" s="56">
        <v>0.85310399999999997</v>
      </c>
      <c r="DU131" s="56">
        <v>0.85149600000000003</v>
      </c>
      <c r="DV131" s="56">
        <v>-3.8086199999999999</v>
      </c>
      <c r="DW131" s="56">
        <v>-8.9203600000000005</v>
      </c>
      <c r="DX131" s="56"/>
      <c r="DY131" s="56"/>
      <c r="DZ131" s="56"/>
      <c r="EA131" s="56"/>
      <c r="EB131" s="56"/>
      <c r="EC131" s="56"/>
      <c r="ED131" s="56"/>
      <c r="EE131" s="56"/>
      <c r="EF131" s="56"/>
      <c r="EG131" s="56"/>
      <c r="EH131" s="56"/>
      <c r="EI131" s="56"/>
      <c r="EJ131" s="56"/>
      <c r="EK131" s="56"/>
      <c r="EL131" s="56"/>
      <c r="EM131" s="56"/>
      <c r="EN131" s="56">
        <v>295.43</v>
      </c>
      <c r="EO131" s="56">
        <v>1936.07</v>
      </c>
      <c r="EP131" s="56">
        <v>785.77200000000005</v>
      </c>
      <c r="EQ131" s="56">
        <v>0</v>
      </c>
      <c r="ER131" s="56">
        <v>0</v>
      </c>
      <c r="ES131" s="56">
        <v>0</v>
      </c>
      <c r="ET131" s="56">
        <v>0</v>
      </c>
      <c r="EU131" s="56">
        <v>2033.7</v>
      </c>
      <c r="EV131" s="56">
        <v>5488.87</v>
      </c>
      <c r="EW131" s="56">
        <v>12062</v>
      </c>
      <c r="EX131" s="56">
        <v>433.91399999999999</v>
      </c>
      <c r="EY131" s="56">
        <v>23035.7</v>
      </c>
      <c r="EZ131" s="56">
        <v>335.416</v>
      </c>
      <c r="FA131" s="56">
        <v>0</v>
      </c>
      <c r="FB131" s="56">
        <v>0</v>
      </c>
      <c r="FC131" s="56">
        <v>0</v>
      </c>
      <c r="FD131" s="56">
        <v>1071.8699999999999</v>
      </c>
      <c r="FE131" s="56">
        <v>0</v>
      </c>
      <c r="FF131" s="56">
        <v>287.95400000000001</v>
      </c>
      <c r="FG131" s="56">
        <v>0</v>
      </c>
      <c r="FH131" s="56">
        <v>0</v>
      </c>
      <c r="FI131" s="56">
        <v>1695.24</v>
      </c>
      <c r="FJ131" s="56">
        <v>0</v>
      </c>
      <c r="FK131" s="56">
        <v>0</v>
      </c>
      <c r="FL131" s="56">
        <v>0</v>
      </c>
      <c r="FM131" s="56">
        <v>0</v>
      </c>
      <c r="FN131" s="56">
        <v>0</v>
      </c>
      <c r="FO131" s="56">
        <v>0</v>
      </c>
      <c r="FP131" s="56">
        <v>0</v>
      </c>
      <c r="FQ131" s="56">
        <v>0</v>
      </c>
      <c r="FR131" s="56">
        <v>0</v>
      </c>
      <c r="FS131" s="56">
        <v>0</v>
      </c>
      <c r="FT131" s="56">
        <v>9.84</v>
      </c>
      <c r="FU131" s="56">
        <v>21.17</v>
      </c>
      <c r="FV131" s="56">
        <v>2.4700000000000002</v>
      </c>
      <c r="FW131" s="56">
        <v>0</v>
      </c>
      <c r="FX131" s="56">
        <v>25.74</v>
      </c>
      <c r="FY131" s="56">
        <v>0</v>
      </c>
      <c r="FZ131" s="56">
        <v>0</v>
      </c>
      <c r="GA131" s="56">
        <v>6.74</v>
      </c>
      <c r="GB131" s="56">
        <v>24.76</v>
      </c>
      <c r="GC131" s="56">
        <v>38.78</v>
      </c>
      <c r="GD131" s="56">
        <v>1.33</v>
      </c>
      <c r="GE131" s="56">
        <v>130.83000000000001</v>
      </c>
      <c r="GF131" s="56">
        <v>0</v>
      </c>
      <c r="GG131" s="56">
        <v>3.8850099999999999</v>
      </c>
      <c r="GH131" s="56">
        <v>8.9726299999999995E-2</v>
      </c>
      <c r="GI131" s="56">
        <v>0</v>
      </c>
      <c r="GJ131" s="56">
        <v>0</v>
      </c>
      <c r="GK131" s="56">
        <v>0</v>
      </c>
      <c r="GL131" s="56">
        <v>0</v>
      </c>
      <c r="GM131" s="56">
        <v>0.30136400000000002</v>
      </c>
      <c r="GN131" s="56">
        <v>0.74743300000000001</v>
      </c>
      <c r="GO131" s="56">
        <v>1.54311</v>
      </c>
      <c r="GP131" s="56">
        <v>3.8198599999999999E-2</v>
      </c>
      <c r="GQ131" s="56">
        <v>6.6048499999999999</v>
      </c>
      <c r="GR131" s="56">
        <v>969.75599999999997</v>
      </c>
      <c r="GS131" s="56">
        <v>5726.28</v>
      </c>
      <c r="GT131" s="56">
        <v>785.77200000000005</v>
      </c>
      <c r="GU131" s="56">
        <v>0</v>
      </c>
      <c r="GV131" s="56">
        <v>0</v>
      </c>
      <c r="GW131" s="56">
        <v>5894.96</v>
      </c>
      <c r="GX131" s="56">
        <v>6547.68</v>
      </c>
      <c r="GY131" s="56">
        <v>10697.7</v>
      </c>
      <c r="GZ131" s="56">
        <v>540.49900000000002</v>
      </c>
      <c r="HA131" s="56">
        <v>31162.7</v>
      </c>
      <c r="HB131" s="56">
        <v>807.03</v>
      </c>
      <c r="HC131" s="56">
        <v>0</v>
      </c>
      <c r="HD131" s="56">
        <v>0</v>
      </c>
      <c r="HE131" s="56">
        <v>0</v>
      </c>
      <c r="HF131" s="56">
        <v>1087.46</v>
      </c>
      <c r="HG131" s="56">
        <v>0</v>
      </c>
      <c r="HH131" s="56">
        <v>291.12400000000002</v>
      </c>
      <c r="HI131" s="56">
        <v>0</v>
      </c>
      <c r="HJ131" s="56">
        <v>0</v>
      </c>
      <c r="HK131" s="56">
        <v>2185.62</v>
      </c>
      <c r="HL131" s="56">
        <v>0</v>
      </c>
      <c r="HM131" s="56">
        <v>0</v>
      </c>
      <c r="HN131" s="56">
        <v>0</v>
      </c>
      <c r="HO131" s="56">
        <v>0</v>
      </c>
      <c r="HP131" s="56">
        <v>0</v>
      </c>
      <c r="HQ131" s="56">
        <v>0</v>
      </c>
      <c r="HR131" s="56">
        <v>0</v>
      </c>
      <c r="HS131" s="56">
        <v>0</v>
      </c>
      <c r="HT131" s="56">
        <v>0</v>
      </c>
      <c r="HU131" s="56">
        <v>0</v>
      </c>
      <c r="HV131" s="56">
        <v>24.39</v>
      </c>
      <c r="HW131" s="56">
        <v>53.12</v>
      </c>
      <c r="HX131" s="56">
        <v>2.4700000000000002</v>
      </c>
      <c r="HY131" s="56">
        <v>0</v>
      </c>
      <c r="HZ131" s="56">
        <v>26.11</v>
      </c>
      <c r="IA131" s="56">
        <v>19.850000000000001</v>
      </c>
      <c r="IB131" s="56">
        <v>27.63</v>
      </c>
      <c r="IC131" s="56">
        <v>34.69</v>
      </c>
      <c r="ID131" s="56">
        <v>1.57</v>
      </c>
      <c r="IE131" s="56">
        <v>189.83</v>
      </c>
      <c r="IF131" s="56">
        <v>0</v>
      </c>
      <c r="IG131" s="56">
        <v>8.9714799999999997</v>
      </c>
      <c r="IH131" s="56">
        <v>8.9726299999999995E-2</v>
      </c>
      <c r="II131" s="56">
        <v>0</v>
      </c>
      <c r="IJ131" s="56">
        <v>0</v>
      </c>
      <c r="IK131" s="56">
        <v>0.92718</v>
      </c>
      <c r="IL131" s="56">
        <v>0.77117400000000003</v>
      </c>
      <c r="IM131" s="56">
        <v>1.42503</v>
      </c>
      <c r="IN131" s="56">
        <v>7.5326799999999999E-3</v>
      </c>
      <c r="IO131" s="56">
        <v>12.1921</v>
      </c>
      <c r="IP131" s="56">
        <v>60.1</v>
      </c>
      <c r="IQ131" s="56">
        <v>0</v>
      </c>
      <c r="IR131" s="56">
        <v>57.9</v>
      </c>
      <c r="IS131" s="56">
        <v>0</v>
      </c>
      <c r="IT131" s="56">
        <v>0</v>
      </c>
      <c r="IU131" s="56">
        <v>24.45</v>
      </c>
      <c r="IV131" s="56">
        <v>34.770000000000003</v>
      </c>
      <c r="IW131" s="56">
        <v>29.94</v>
      </c>
      <c r="IX131" s="56">
        <v>24.43</v>
      </c>
      <c r="IY131" s="56">
        <v>24.45</v>
      </c>
      <c r="IZ131" s="56">
        <v>34.770000000000003</v>
      </c>
      <c r="JA131" s="56">
        <v>58.21</v>
      </c>
      <c r="JB131" s="56">
        <v>47.88</v>
      </c>
      <c r="JC131" s="56">
        <v>1</v>
      </c>
      <c r="JD131" s="56"/>
      <c r="JE131" s="56"/>
      <c r="JF131" s="56"/>
      <c r="JG131" s="56"/>
      <c r="JH131" s="56"/>
      <c r="JI131" s="56"/>
      <c r="JJ131" s="56"/>
      <c r="JK131" s="56"/>
      <c r="JL131" s="56"/>
      <c r="JM131" s="56"/>
      <c r="JN131" s="56"/>
      <c r="JO131" s="56"/>
    </row>
    <row r="132" spans="1:275" x14ac:dyDescent="0.25">
      <c r="A132" s="58">
        <v>43069.352997685186</v>
      </c>
      <c r="B132" s="56" t="s">
        <v>505</v>
      </c>
      <c r="C132" s="56" t="s">
        <v>664</v>
      </c>
      <c r="D132" s="56">
        <v>12</v>
      </c>
      <c r="E132" s="56">
        <v>8</v>
      </c>
      <c r="F132" s="56">
        <v>6960</v>
      </c>
      <c r="G132" s="56" t="s">
        <v>104</v>
      </c>
      <c r="H132" s="56" t="s">
        <v>134</v>
      </c>
      <c r="I132" s="56">
        <v>-11.6</v>
      </c>
      <c r="J132" s="56">
        <v>63.2</v>
      </c>
      <c r="K132" s="56">
        <v>295.43</v>
      </c>
      <c r="L132" s="56">
        <v>1936.07</v>
      </c>
      <c r="M132" s="56">
        <v>785.77200000000005</v>
      </c>
      <c r="N132" s="56">
        <v>0</v>
      </c>
      <c r="O132" s="56">
        <v>0</v>
      </c>
      <c r="P132" s="56">
        <v>0</v>
      </c>
      <c r="Q132" s="56">
        <v>0</v>
      </c>
      <c r="R132" s="56">
        <v>2033.7</v>
      </c>
      <c r="S132" s="56">
        <v>5488.87</v>
      </c>
      <c r="T132" s="56">
        <v>12062</v>
      </c>
      <c r="U132" s="56">
        <v>433.91399999999999</v>
      </c>
      <c r="V132" s="56">
        <v>23035.7</v>
      </c>
      <c r="W132" s="56">
        <v>335.416</v>
      </c>
      <c r="X132" s="56">
        <v>0</v>
      </c>
      <c r="Y132" s="56">
        <v>0</v>
      </c>
      <c r="Z132" s="56">
        <v>0</v>
      </c>
      <c r="AA132" s="56">
        <v>1362.34</v>
      </c>
      <c r="AB132" s="56">
        <v>0</v>
      </c>
      <c r="AC132" s="56">
        <v>287.95400000000001</v>
      </c>
      <c r="AD132" s="56">
        <v>0</v>
      </c>
      <c r="AE132" s="56">
        <v>0</v>
      </c>
      <c r="AF132" s="56">
        <v>1985.71</v>
      </c>
      <c r="AG132" s="56">
        <v>0</v>
      </c>
      <c r="AH132" s="56">
        <v>0</v>
      </c>
      <c r="AI132" s="56">
        <v>0</v>
      </c>
      <c r="AJ132" s="56">
        <v>0</v>
      </c>
      <c r="AK132" s="56">
        <v>0</v>
      </c>
      <c r="AL132" s="56">
        <v>0</v>
      </c>
      <c r="AM132" s="56">
        <v>0</v>
      </c>
      <c r="AN132" s="56">
        <v>0</v>
      </c>
      <c r="AO132" s="56">
        <v>0</v>
      </c>
      <c r="AP132" s="56">
        <v>0</v>
      </c>
      <c r="AQ132" s="56">
        <v>9.84</v>
      </c>
      <c r="AR132" s="56">
        <v>21.17</v>
      </c>
      <c r="AS132" s="56">
        <v>2.4700000000000002</v>
      </c>
      <c r="AT132" s="56">
        <v>0</v>
      </c>
      <c r="AU132" s="56">
        <v>32.49</v>
      </c>
      <c r="AV132" s="56">
        <v>0</v>
      </c>
      <c r="AW132" s="56">
        <v>0</v>
      </c>
      <c r="AX132" s="56">
        <v>6.74</v>
      </c>
      <c r="AY132" s="56">
        <v>24.76</v>
      </c>
      <c r="AZ132" s="56">
        <v>38.78</v>
      </c>
      <c r="BA132" s="56">
        <v>1.33</v>
      </c>
      <c r="BB132" s="56">
        <v>137.58000000000001</v>
      </c>
      <c r="BC132" s="56">
        <v>65.97</v>
      </c>
      <c r="BD132" s="56">
        <v>0</v>
      </c>
      <c r="BE132" s="56">
        <v>3.8850099999999999</v>
      </c>
      <c r="BF132" s="56">
        <v>8.9726299999999995E-2</v>
      </c>
      <c r="BG132" s="56">
        <v>0</v>
      </c>
      <c r="BH132" s="56">
        <v>0</v>
      </c>
      <c r="BI132" s="56">
        <v>0</v>
      </c>
      <c r="BJ132" s="56">
        <v>0</v>
      </c>
      <c r="BK132" s="56">
        <v>0.30136400000000002</v>
      </c>
      <c r="BL132" s="56">
        <v>0.74743300000000001</v>
      </c>
      <c r="BM132" s="56">
        <v>1.54311</v>
      </c>
      <c r="BN132" s="56">
        <v>3.8198599999999999E-2</v>
      </c>
      <c r="BO132" s="56">
        <v>6.6048499999999999</v>
      </c>
      <c r="BP132" s="56">
        <v>3.9747400000000002</v>
      </c>
      <c r="BQ132" s="56">
        <v>291.995</v>
      </c>
      <c r="BR132" s="56">
        <v>2593.6799999999998</v>
      </c>
      <c r="BS132" s="56">
        <v>785.77200000000005</v>
      </c>
      <c r="BT132" s="56">
        <v>0</v>
      </c>
      <c r="BU132" s="56">
        <v>0</v>
      </c>
      <c r="BV132" s="56">
        <v>2033.7</v>
      </c>
      <c r="BW132" s="56">
        <v>5506.22</v>
      </c>
      <c r="BX132" s="56">
        <v>12062</v>
      </c>
      <c r="BY132" s="56">
        <v>433.91399999999999</v>
      </c>
      <c r="BZ132" s="56">
        <v>23707.200000000001</v>
      </c>
      <c r="CA132" s="56">
        <v>331.51499999999999</v>
      </c>
      <c r="CB132" s="56">
        <v>0</v>
      </c>
      <c r="CC132" s="56">
        <v>0</v>
      </c>
      <c r="CD132" s="56">
        <v>0</v>
      </c>
      <c r="CE132" s="56">
        <v>643.84</v>
      </c>
      <c r="CF132" s="56">
        <v>0</v>
      </c>
      <c r="CG132" s="56">
        <v>287.95400000000001</v>
      </c>
      <c r="CH132" s="56">
        <v>0</v>
      </c>
      <c r="CI132" s="56">
        <v>0</v>
      </c>
      <c r="CJ132" s="56">
        <v>1263.31</v>
      </c>
      <c r="CK132" s="56">
        <v>0</v>
      </c>
      <c r="CL132" s="56">
        <v>0</v>
      </c>
      <c r="CM132" s="56">
        <v>0</v>
      </c>
      <c r="CN132" s="56">
        <v>0</v>
      </c>
      <c r="CO132" s="56">
        <v>0</v>
      </c>
      <c r="CP132" s="56">
        <v>0</v>
      </c>
      <c r="CQ132" s="56">
        <v>0</v>
      </c>
      <c r="CR132" s="56">
        <v>0</v>
      </c>
      <c r="CS132" s="56">
        <v>0</v>
      </c>
      <c r="CT132" s="56">
        <v>0</v>
      </c>
      <c r="CU132" s="56">
        <v>9.7799999999999994</v>
      </c>
      <c r="CV132" s="56">
        <v>26.66</v>
      </c>
      <c r="CW132" s="56">
        <v>2.4700000000000002</v>
      </c>
      <c r="CX132" s="56">
        <v>0</v>
      </c>
      <c r="CY132" s="56">
        <v>15.46</v>
      </c>
      <c r="CZ132" s="56">
        <v>6.74</v>
      </c>
      <c r="DA132" s="56">
        <v>24.81</v>
      </c>
      <c r="DB132" s="56">
        <v>38.78</v>
      </c>
      <c r="DC132" s="56">
        <v>1.33</v>
      </c>
      <c r="DD132" s="56">
        <v>126.03</v>
      </c>
      <c r="DE132" s="56">
        <v>54.37</v>
      </c>
      <c r="DF132" s="56">
        <v>0</v>
      </c>
      <c r="DG132" s="56">
        <v>4.73651</v>
      </c>
      <c r="DH132" s="56">
        <v>8.9726299999999995E-2</v>
      </c>
      <c r="DI132" s="56">
        <v>0</v>
      </c>
      <c r="DJ132" s="56">
        <v>0</v>
      </c>
      <c r="DK132" s="56">
        <v>0.30136400000000002</v>
      </c>
      <c r="DL132" s="56">
        <v>0.74904099999999996</v>
      </c>
      <c r="DM132" s="56">
        <v>1.54311</v>
      </c>
      <c r="DN132" s="56">
        <v>3.8198599999999999E-2</v>
      </c>
      <c r="DO132" s="56">
        <v>7.4579500000000003</v>
      </c>
      <c r="DP132" s="56">
        <v>4.8262400000000003</v>
      </c>
      <c r="DQ132" s="56" t="s">
        <v>925</v>
      </c>
      <c r="DR132" s="56" t="s">
        <v>875</v>
      </c>
      <c r="DS132" s="56" t="s">
        <v>22</v>
      </c>
      <c r="DT132" s="56">
        <v>0.85310399999999997</v>
      </c>
      <c r="DU132" s="56">
        <v>0.85149600000000003</v>
      </c>
      <c r="DV132" s="56">
        <v>-9.1644799999999993</v>
      </c>
      <c r="DW132" s="56">
        <v>-21.3353</v>
      </c>
      <c r="DX132" s="56"/>
      <c r="DY132" s="56"/>
      <c r="DZ132" s="56"/>
      <c r="EA132" s="56"/>
      <c r="EB132" s="56"/>
      <c r="EC132" s="56"/>
      <c r="ED132" s="56"/>
      <c r="EE132" s="56"/>
      <c r="EF132" s="56"/>
      <c r="EG132" s="56"/>
      <c r="EH132" s="56"/>
      <c r="EI132" s="56"/>
      <c r="EJ132" s="56"/>
      <c r="EK132" s="56"/>
      <c r="EL132" s="56"/>
      <c r="EM132" s="56"/>
      <c r="EN132" s="56">
        <v>295.43</v>
      </c>
      <c r="EO132" s="56">
        <v>1936.07</v>
      </c>
      <c r="EP132" s="56">
        <v>785.77200000000005</v>
      </c>
      <c r="EQ132" s="56">
        <v>0</v>
      </c>
      <c r="ER132" s="56">
        <v>0</v>
      </c>
      <c r="ES132" s="56">
        <v>0</v>
      </c>
      <c r="ET132" s="56">
        <v>0</v>
      </c>
      <c r="EU132" s="56">
        <v>2033.7</v>
      </c>
      <c r="EV132" s="56">
        <v>5488.87</v>
      </c>
      <c r="EW132" s="56">
        <v>12062</v>
      </c>
      <c r="EX132" s="56">
        <v>433.91399999999999</v>
      </c>
      <c r="EY132" s="56">
        <v>23035.7</v>
      </c>
      <c r="EZ132" s="56">
        <v>335.416</v>
      </c>
      <c r="FA132" s="56">
        <v>0</v>
      </c>
      <c r="FB132" s="56">
        <v>0</v>
      </c>
      <c r="FC132" s="56">
        <v>0</v>
      </c>
      <c r="FD132" s="56">
        <v>1362.34</v>
      </c>
      <c r="FE132" s="56">
        <v>0</v>
      </c>
      <c r="FF132" s="56">
        <v>287.95400000000001</v>
      </c>
      <c r="FG132" s="56">
        <v>0</v>
      </c>
      <c r="FH132" s="56">
        <v>0</v>
      </c>
      <c r="FI132" s="56">
        <v>1985.71</v>
      </c>
      <c r="FJ132" s="56">
        <v>0</v>
      </c>
      <c r="FK132" s="56">
        <v>0</v>
      </c>
      <c r="FL132" s="56">
        <v>0</v>
      </c>
      <c r="FM132" s="56">
        <v>0</v>
      </c>
      <c r="FN132" s="56">
        <v>0</v>
      </c>
      <c r="FO132" s="56">
        <v>0</v>
      </c>
      <c r="FP132" s="56">
        <v>0</v>
      </c>
      <c r="FQ132" s="56">
        <v>0</v>
      </c>
      <c r="FR132" s="56">
        <v>0</v>
      </c>
      <c r="FS132" s="56">
        <v>0</v>
      </c>
      <c r="FT132" s="56">
        <v>9.84</v>
      </c>
      <c r="FU132" s="56">
        <v>21.17</v>
      </c>
      <c r="FV132" s="56">
        <v>2.4700000000000002</v>
      </c>
      <c r="FW132" s="56">
        <v>0</v>
      </c>
      <c r="FX132" s="56">
        <v>32.49</v>
      </c>
      <c r="FY132" s="56">
        <v>0</v>
      </c>
      <c r="FZ132" s="56">
        <v>0</v>
      </c>
      <c r="GA132" s="56">
        <v>6.74</v>
      </c>
      <c r="GB132" s="56">
        <v>24.76</v>
      </c>
      <c r="GC132" s="56">
        <v>38.78</v>
      </c>
      <c r="GD132" s="56">
        <v>1.33</v>
      </c>
      <c r="GE132" s="56">
        <v>137.58000000000001</v>
      </c>
      <c r="GF132" s="56">
        <v>0</v>
      </c>
      <c r="GG132" s="56">
        <v>3.8850099999999999</v>
      </c>
      <c r="GH132" s="56">
        <v>8.9726299999999995E-2</v>
      </c>
      <c r="GI132" s="56">
        <v>0</v>
      </c>
      <c r="GJ132" s="56">
        <v>0</v>
      </c>
      <c r="GK132" s="56">
        <v>0</v>
      </c>
      <c r="GL132" s="56">
        <v>0</v>
      </c>
      <c r="GM132" s="56">
        <v>0.30136400000000002</v>
      </c>
      <c r="GN132" s="56">
        <v>0.74743300000000001</v>
      </c>
      <c r="GO132" s="56">
        <v>1.54311</v>
      </c>
      <c r="GP132" s="56">
        <v>3.8198599999999999E-2</v>
      </c>
      <c r="GQ132" s="56">
        <v>6.6048499999999999</v>
      </c>
      <c r="GR132" s="56">
        <v>969.75599999999997</v>
      </c>
      <c r="GS132" s="56">
        <v>5726.28</v>
      </c>
      <c r="GT132" s="56">
        <v>785.77200000000005</v>
      </c>
      <c r="GU132" s="56">
        <v>0</v>
      </c>
      <c r="GV132" s="56">
        <v>0</v>
      </c>
      <c r="GW132" s="56">
        <v>5894.96</v>
      </c>
      <c r="GX132" s="56">
        <v>6547.68</v>
      </c>
      <c r="GY132" s="56">
        <v>10697.7</v>
      </c>
      <c r="GZ132" s="56">
        <v>540.49900000000002</v>
      </c>
      <c r="HA132" s="56">
        <v>31162.7</v>
      </c>
      <c r="HB132" s="56">
        <v>807.03</v>
      </c>
      <c r="HC132" s="56">
        <v>0</v>
      </c>
      <c r="HD132" s="56">
        <v>0</v>
      </c>
      <c r="HE132" s="56">
        <v>0</v>
      </c>
      <c r="HF132" s="56">
        <v>1087.46</v>
      </c>
      <c r="HG132" s="56">
        <v>0</v>
      </c>
      <c r="HH132" s="56">
        <v>291.12400000000002</v>
      </c>
      <c r="HI132" s="56">
        <v>0</v>
      </c>
      <c r="HJ132" s="56">
        <v>0</v>
      </c>
      <c r="HK132" s="56">
        <v>2185.62</v>
      </c>
      <c r="HL132" s="56">
        <v>0</v>
      </c>
      <c r="HM132" s="56">
        <v>0</v>
      </c>
      <c r="HN132" s="56">
        <v>0</v>
      </c>
      <c r="HO132" s="56">
        <v>0</v>
      </c>
      <c r="HP132" s="56">
        <v>0</v>
      </c>
      <c r="HQ132" s="56">
        <v>0</v>
      </c>
      <c r="HR132" s="56">
        <v>0</v>
      </c>
      <c r="HS132" s="56">
        <v>0</v>
      </c>
      <c r="HT132" s="56">
        <v>0</v>
      </c>
      <c r="HU132" s="56">
        <v>0</v>
      </c>
      <c r="HV132" s="56">
        <v>24.39</v>
      </c>
      <c r="HW132" s="56">
        <v>53.12</v>
      </c>
      <c r="HX132" s="56">
        <v>2.4700000000000002</v>
      </c>
      <c r="HY132" s="56">
        <v>0</v>
      </c>
      <c r="HZ132" s="56">
        <v>26.11</v>
      </c>
      <c r="IA132" s="56">
        <v>19.850000000000001</v>
      </c>
      <c r="IB132" s="56">
        <v>27.63</v>
      </c>
      <c r="IC132" s="56">
        <v>34.69</v>
      </c>
      <c r="ID132" s="56">
        <v>1.57</v>
      </c>
      <c r="IE132" s="56">
        <v>189.83</v>
      </c>
      <c r="IF132" s="56">
        <v>0</v>
      </c>
      <c r="IG132" s="56">
        <v>8.9714799999999997</v>
      </c>
      <c r="IH132" s="56">
        <v>8.9726299999999995E-2</v>
      </c>
      <c r="II132" s="56">
        <v>0</v>
      </c>
      <c r="IJ132" s="56">
        <v>0</v>
      </c>
      <c r="IK132" s="56">
        <v>0.92718</v>
      </c>
      <c r="IL132" s="56">
        <v>0.77117400000000003</v>
      </c>
      <c r="IM132" s="56">
        <v>1.42503</v>
      </c>
      <c r="IN132" s="56">
        <v>7.5326799999999999E-3</v>
      </c>
      <c r="IO132" s="56">
        <v>12.1921</v>
      </c>
      <c r="IP132" s="56">
        <v>63.2</v>
      </c>
      <c r="IQ132" s="56">
        <v>0</v>
      </c>
      <c r="IR132" s="56">
        <v>57.9</v>
      </c>
      <c r="IS132" s="56">
        <v>0</v>
      </c>
      <c r="IT132" s="56">
        <v>0</v>
      </c>
      <c r="IU132" s="56">
        <v>24.45</v>
      </c>
      <c r="IV132" s="56">
        <v>41.52</v>
      </c>
      <c r="IW132" s="56">
        <v>29.94</v>
      </c>
      <c r="IX132" s="56">
        <v>24.43</v>
      </c>
      <c r="IY132" s="56">
        <v>24.45</v>
      </c>
      <c r="IZ132" s="56">
        <v>41.52</v>
      </c>
      <c r="JA132" s="56">
        <v>58.21</v>
      </c>
      <c r="JB132" s="56">
        <v>47.88</v>
      </c>
      <c r="JC132" s="56">
        <v>1</v>
      </c>
      <c r="JD132" s="56"/>
      <c r="JE132" s="56"/>
      <c r="JF132" s="56"/>
      <c r="JG132" s="56"/>
      <c r="JH132" s="56"/>
      <c r="JI132" s="56"/>
      <c r="JJ132" s="56"/>
      <c r="JK132" s="56"/>
      <c r="JL132" s="56"/>
      <c r="JM132" s="56"/>
      <c r="JN132" s="56"/>
      <c r="JO132" s="56"/>
    </row>
    <row r="133" spans="1:275" x14ac:dyDescent="0.25">
      <c r="A133" s="58">
        <v>43069.352569444447</v>
      </c>
      <c r="B133" s="56" t="s">
        <v>461</v>
      </c>
      <c r="C133" s="56" t="s">
        <v>664</v>
      </c>
      <c r="D133" s="56">
        <v>12</v>
      </c>
      <c r="E133" s="56">
        <v>8</v>
      </c>
      <c r="F133" s="56">
        <v>6960</v>
      </c>
      <c r="G133" s="56" t="s">
        <v>104</v>
      </c>
      <c r="H133" s="56" t="s">
        <v>105</v>
      </c>
      <c r="I133" s="56">
        <v>5.43</v>
      </c>
      <c r="J133" s="56">
        <v>57.9</v>
      </c>
      <c r="K133" s="56">
        <v>295.43</v>
      </c>
      <c r="L133" s="56">
        <v>1936.07</v>
      </c>
      <c r="M133" s="56">
        <v>785.77200000000005</v>
      </c>
      <c r="N133" s="56">
        <v>0</v>
      </c>
      <c r="O133" s="56">
        <v>0</v>
      </c>
      <c r="P133" s="56">
        <v>0</v>
      </c>
      <c r="Q133" s="56">
        <v>0</v>
      </c>
      <c r="R133" s="56">
        <v>2033.7</v>
      </c>
      <c r="S133" s="56">
        <v>5488.87</v>
      </c>
      <c r="T133" s="56">
        <v>12062</v>
      </c>
      <c r="U133" s="56">
        <v>433.91399999999999</v>
      </c>
      <c r="V133" s="56">
        <v>23035.7</v>
      </c>
      <c r="W133" s="56">
        <v>335.416</v>
      </c>
      <c r="X133" s="56">
        <v>0</v>
      </c>
      <c r="Y133" s="56">
        <v>0</v>
      </c>
      <c r="Z133" s="56">
        <v>0</v>
      </c>
      <c r="AA133" s="56">
        <v>827.33600000000001</v>
      </c>
      <c r="AB133" s="56">
        <v>0</v>
      </c>
      <c r="AC133" s="56">
        <v>287.95400000000001</v>
      </c>
      <c r="AD133" s="56">
        <v>0</v>
      </c>
      <c r="AE133" s="56">
        <v>0</v>
      </c>
      <c r="AF133" s="56">
        <v>1450.71</v>
      </c>
      <c r="AG133" s="56">
        <v>0</v>
      </c>
      <c r="AH133" s="56">
        <v>0</v>
      </c>
      <c r="AI133" s="56">
        <v>0</v>
      </c>
      <c r="AJ133" s="56">
        <v>0</v>
      </c>
      <c r="AK133" s="56">
        <v>0</v>
      </c>
      <c r="AL133" s="56">
        <v>0</v>
      </c>
      <c r="AM133" s="56">
        <v>0</v>
      </c>
      <c r="AN133" s="56">
        <v>0</v>
      </c>
      <c r="AO133" s="56">
        <v>0</v>
      </c>
      <c r="AP133" s="56">
        <v>0</v>
      </c>
      <c r="AQ133" s="56">
        <v>9.84</v>
      </c>
      <c r="AR133" s="56">
        <v>21.17</v>
      </c>
      <c r="AS133" s="56">
        <v>2.4700000000000002</v>
      </c>
      <c r="AT133" s="56">
        <v>0</v>
      </c>
      <c r="AU133" s="56">
        <v>19.79</v>
      </c>
      <c r="AV133" s="56">
        <v>0</v>
      </c>
      <c r="AW133" s="56">
        <v>0</v>
      </c>
      <c r="AX133" s="56">
        <v>6.74</v>
      </c>
      <c r="AY133" s="56">
        <v>24.76</v>
      </c>
      <c r="AZ133" s="56">
        <v>38.78</v>
      </c>
      <c r="BA133" s="56">
        <v>1.33</v>
      </c>
      <c r="BB133" s="56">
        <v>124.88</v>
      </c>
      <c r="BC133" s="56">
        <v>53.27</v>
      </c>
      <c r="BD133" s="56">
        <v>0</v>
      </c>
      <c r="BE133" s="56">
        <v>3.8850099999999999</v>
      </c>
      <c r="BF133" s="56">
        <v>8.9726299999999995E-2</v>
      </c>
      <c r="BG133" s="56">
        <v>0</v>
      </c>
      <c r="BH133" s="56">
        <v>0</v>
      </c>
      <c r="BI133" s="56">
        <v>0</v>
      </c>
      <c r="BJ133" s="56">
        <v>0</v>
      </c>
      <c r="BK133" s="56">
        <v>0.30136400000000002</v>
      </c>
      <c r="BL133" s="56">
        <v>0.74743300000000001</v>
      </c>
      <c r="BM133" s="56">
        <v>1.54311</v>
      </c>
      <c r="BN133" s="56">
        <v>3.8198599999999999E-2</v>
      </c>
      <c r="BO133" s="56">
        <v>6.6048499999999999</v>
      </c>
      <c r="BP133" s="56">
        <v>3.9747400000000002</v>
      </c>
      <c r="BQ133" s="56">
        <v>291.995</v>
      </c>
      <c r="BR133" s="56">
        <v>2593.6799999999998</v>
      </c>
      <c r="BS133" s="56">
        <v>785.77200000000005</v>
      </c>
      <c r="BT133" s="56">
        <v>0</v>
      </c>
      <c r="BU133" s="56">
        <v>0</v>
      </c>
      <c r="BV133" s="56">
        <v>2033.7</v>
      </c>
      <c r="BW133" s="56">
        <v>5506.22</v>
      </c>
      <c r="BX133" s="56">
        <v>12062</v>
      </c>
      <c r="BY133" s="56">
        <v>433.91399999999999</v>
      </c>
      <c r="BZ133" s="56">
        <v>23707.200000000001</v>
      </c>
      <c r="CA133" s="56">
        <v>331.51499999999999</v>
      </c>
      <c r="CB133" s="56">
        <v>0</v>
      </c>
      <c r="CC133" s="56">
        <v>0</v>
      </c>
      <c r="CD133" s="56">
        <v>0</v>
      </c>
      <c r="CE133" s="56">
        <v>827.33399999999995</v>
      </c>
      <c r="CF133" s="56">
        <v>0</v>
      </c>
      <c r="CG133" s="56">
        <v>287.95400000000001</v>
      </c>
      <c r="CH133" s="56">
        <v>0</v>
      </c>
      <c r="CI133" s="56">
        <v>0</v>
      </c>
      <c r="CJ133" s="56">
        <v>1446.8</v>
      </c>
      <c r="CK133" s="56">
        <v>0</v>
      </c>
      <c r="CL133" s="56">
        <v>0</v>
      </c>
      <c r="CM133" s="56">
        <v>0</v>
      </c>
      <c r="CN133" s="56">
        <v>0</v>
      </c>
      <c r="CO133" s="56">
        <v>0</v>
      </c>
      <c r="CP133" s="56">
        <v>0</v>
      </c>
      <c r="CQ133" s="56">
        <v>0</v>
      </c>
      <c r="CR133" s="56">
        <v>0</v>
      </c>
      <c r="CS133" s="56">
        <v>0</v>
      </c>
      <c r="CT133" s="56">
        <v>0</v>
      </c>
      <c r="CU133" s="56">
        <v>9.7799999999999994</v>
      </c>
      <c r="CV133" s="56">
        <v>26.66</v>
      </c>
      <c r="CW133" s="56">
        <v>2.4700000000000002</v>
      </c>
      <c r="CX133" s="56">
        <v>0</v>
      </c>
      <c r="CY133" s="56">
        <v>19.79</v>
      </c>
      <c r="CZ133" s="56">
        <v>6.74</v>
      </c>
      <c r="DA133" s="56">
        <v>24.81</v>
      </c>
      <c r="DB133" s="56">
        <v>38.78</v>
      </c>
      <c r="DC133" s="56">
        <v>1.33</v>
      </c>
      <c r="DD133" s="56">
        <v>130.36000000000001</v>
      </c>
      <c r="DE133" s="56">
        <v>58.7</v>
      </c>
      <c r="DF133" s="56">
        <v>0</v>
      </c>
      <c r="DG133" s="56">
        <v>4.73651</v>
      </c>
      <c r="DH133" s="56">
        <v>8.9726299999999995E-2</v>
      </c>
      <c r="DI133" s="56">
        <v>0</v>
      </c>
      <c r="DJ133" s="56">
        <v>0</v>
      </c>
      <c r="DK133" s="56">
        <v>0.30136400000000002</v>
      </c>
      <c r="DL133" s="56">
        <v>0.74904099999999996</v>
      </c>
      <c r="DM133" s="56">
        <v>1.54311</v>
      </c>
      <c r="DN133" s="56">
        <v>3.8198599999999999E-2</v>
      </c>
      <c r="DO133" s="56">
        <v>7.4579500000000003</v>
      </c>
      <c r="DP133" s="56">
        <v>4.8262400000000003</v>
      </c>
      <c r="DQ133" s="56" t="s">
        <v>925</v>
      </c>
      <c r="DR133" s="56" t="s">
        <v>875</v>
      </c>
      <c r="DS133" s="56" t="s">
        <v>22</v>
      </c>
      <c r="DT133" s="56">
        <v>0.85310399999999997</v>
      </c>
      <c r="DU133" s="56">
        <v>0.85149600000000003</v>
      </c>
      <c r="DV133" s="56">
        <v>4.2037399999999998</v>
      </c>
      <c r="DW133" s="56">
        <v>9.2504299999999997</v>
      </c>
      <c r="DX133" s="56"/>
      <c r="DY133" s="56"/>
      <c r="DZ133" s="56"/>
      <c r="EA133" s="56"/>
      <c r="EB133" s="56"/>
      <c r="EC133" s="56"/>
      <c r="ED133" s="56"/>
      <c r="EE133" s="56"/>
      <c r="EF133" s="56"/>
      <c r="EG133" s="56"/>
      <c r="EH133" s="56"/>
      <c r="EI133" s="56"/>
      <c r="EJ133" s="56"/>
      <c r="EK133" s="56"/>
      <c r="EL133" s="56"/>
      <c r="EM133" s="56"/>
      <c r="EN133" s="56">
        <v>295.43</v>
      </c>
      <c r="EO133" s="56">
        <v>1936.07</v>
      </c>
      <c r="EP133" s="56">
        <v>785.77200000000005</v>
      </c>
      <c r="EQ133" s="56">
        <v>0</v>
      </c>
      <c r="ER133" s="56">
        <v>0</v>
      </c>
      <c r="ES133" s="56">
        <v>0</v>
      </c>
      <c r="ET133" s="56">
        <v>0</v>
      </c>
      <c r="EU133" s="56">
        <v>2033.7</v>
      </c>
      <c r="EV133" s="56">
        <v>5488.87</v>
      </c>
      <c r="EW133" s="56">
        <v>12062</v>
      </c>
      <c r="EX133" s="56">
        <v>433.91399999999999</v>
      </c>
      <c r="EY133" s="56">
        <v>23035.7</v>
      </c>
      <c r="EZ133" s="56">
        <v>335.416</v>
      </c>
      <c r="FA133" s="56">
        <v>0</v>
      </c>
      <c r="FB133" s="56">
        <v>0</v>
      </c>
      <c r="FC133" s="56">
        <v>0</v>
      </c>
      <c r="FD133" s="56">
        <v>827.33600000000001</v>
      </c>
      <c r="FE133" s="56">
        <v>0</v>
      </c>
      <c r="FF133" s="56">
        <v>287.95400000000001</v>
      </c>
      <c r="FG133" s="56">
        <v>0</v>
      </c>
      <c r="FH133" s="56">
        <v>0</v>
      </c>
      <c r="FI133" s="56">
        <v>1450.71</v>
      </c>
      <c r="FJ133" s="56">
        <v>0</v>
      </c>
      <c r="FK133" s="56">
        <v>0</v>
      </c>
      <c r="FL133" s="56">
        <v>0</v>
      </c>
      <c r="FM133" s="56">
        <v>0</v>
      </c>
      <c r="FN133" s="56">
        <v>0</v>
      </c>
      <c r="FO133" s="56">
        <v>0</v>
      </c>
      <c r="FP133" s="56">
        <v>0</v>
      </c>
      <c r="FQ133" s="56">
        <v>0</v>
      </c>
      <c r="FR133" s="56">
        <v>0</v>
      </c>
      <c r="FS133" s="56">
        <v>0</v>
      </c>
      <c r="FT133" s="56">
        <v>9.84</v>
      </c>
      <c r="FU133" s="56">
        <v>21.17</v>
      </c>
      <c r="FV133" s="56">
        <v>2.4700000000000002</v>
      </c>
      <c r="FW133" s="56">
        <v>0</v>
      </c>
      <c r="FX133" s="56">
        <v>19.79</v>
      </c>
      <c r="FY133" s="56">
        <v>0</v>
      </c>
      <c r="FZ133" s="56">
        <v>0</v>
      </c>
      <c r="GA133" s="56">
        <v>6.74</v>
      </c>
      <c r="GB133" s="56">
        <v>24.76</v>
      </c>
      <c r="GC133" s="56">
        <v>38.78</v>
      </c>
      <c r="GD133" s="56">
        <v>1.33</v>
      </c>
      <c r="GE133" s="56">
        <v>124.88</v>
      </c>
      <c r="GF133" s="56">
        <v>0</v>
      </c>
      <c r="GG133" s="56">
        <v>3.8850099999999999</v>
      </c>
      <c r="GH133" s="56">
        <v>8.9726299999999995E-2</v>
      </c>
      <c r="GI133" s="56">
        <v>0</v>
      </c>
      <c r="GJ133" s="56">
        <v>0</v>
      </c>
      <c r="GK133" s="56">
        <v>0</v>
      </c>
      <c r="GL133" s="56">
        <v>0</v>
      </c>
      <c r="GM133" s="56">
        <v>0.30136400000000002</v>
      </c>
      <c r="GN133" s="56">
        <v>0.74743300000000001</v>
      </c>
      <c r="GO133" s="56">
        <v>1.54311</v>
      </c>
      <c r="GP133" s="56">
        <v>3.8198599999999999E-2</v>
      </c>
      <c r="GQ133" s="56">
        <v>6.6048499999999999</v>
      </c>
      <c r="GR133" s="56">
        <v>969.75599999999997</v>
      </c>
      <c r="GS133" s="56">
        <v>5726.28</v>
      </c>
      <c r="GT133" s="56">
        <v>785.77200000000005</v>
      </c>
      <c r="GU133" s="56">
        <v>0</v>
      </c>
      <c r="GV133" s="56">
        <v>0</v>
      </c>
      <c r="GW133" s="56">
        <v>5894.96</v>
      </c>
      <c r="GX133" s="56">
        <v>6547.68</v>
      </c>
      <c r="GY133" s="56">
        <v>10697.7</v>
      </c>
      <c r="GZ133" s="56">
        <v>540.49900000000002</v>
      </c>
      <c r="HA133" s="56">
        <v>31162.7</v>
      </c>
      <c r="HB133" s="56">
        <v>807.03</v>
      </c>
      <c r="HC133" s="56">
        <v>0</v>
      </c>
      <c r="HD133" s="56">
        <v>0</v>
      </c>
      <c r="HE133" s="56">
        <v>0</v>
      </c>
      <c r="HF133" s="56">
        <v>1048.78</v>
      </c>
      <c r="HG133" s="56">
        <v>0</v>
      </c>
      <c r="HH133" s="56">
        <v>291.12400000000002</v>
      </c>
      <c r="HI133" s="56">
        <v>0</v>
      </c>
      <c r="HJ133" s="56">
        <v>0</v>
      </c>
      <c r="HK133" s="56">
        <v>2146.9299999999998</v>
      </c>
      <c r="HL133" s="56">
        <v>0</v>
      </c>
      <c r="HM133" s="56">
        <v>0</v>
      </c>
      <c r="HN133" s="56">
        <v>0</v>
      </c>
      <c r="HO133" s="56">
        <v>0</v>
      </c>
      <c r="HP133" s="56">
        <v>0</v>
      </c>
      <c r="HQ133" s="56">
        <v>0</v>
      </c>
      <c r="HR133" s="56">
        <v>0</v>
      </c>
      <c r="HS133" s="56">
        <v>0</v>
      </c>
      <c r="HT133" s="56">
        <v>0</v>
      </c>
      <c r="HU133" s="56">
        <v>0</v>
      </c>
      <c r="HV133" s="56">
        <v>24.39</v>
      </c>
      <c r="HW133" s="56">
        <v>53.12</v>
      </c>
      <c r="HX133" s="56">
        <v>2.4700000000000002</v>
      </c>
      <c r="HY133" s="56">
        <v>0</v>
      </c>
      <c r="HZ133" s="56">
        <v>25.1</v>
      </c>
      <c r="IA133" s="56">
        <v>19.850000000000001</v>
      </c>
      <c r="IB133" s="56">
        <v>27.63</v>
      </c>
      <c r="IC133" s="56">
        <v>34.69</v>
      </c>
      <c r="ID133" s="56">
        <v>1.57</v>
      </c>
      <c r="IE133" s="56">
        <v>188.82</v>
      </c>
      <c r="IF133" s="56">
        <v>0</v>
      </c>
      <c r="IG133" s="56">
        <v>8.9714799999999997</v>
      </c>
      <c r="IH133" s="56">
        <v>8.9726299999999995E-2</v>
      </c>
      <c r="II133" s="56">
        <v>0</v>
      </c>
      <c r="IJ133" s="56">
        <v>0</v>
      </c>
      <c r="IK133" s="56">
        <v>0.92718</v>
      </c>
      <c r="IL133" s="56">
        <v>0.77117400000000003</v>
      </c>
      <c r="IM133" s="56">
        <v>1.42503</v>
      </c>
      <c r="IN133" s="56">
        <v>7.5326799999999999E-3</v>
      </c>
      <c r="IO133" s="56">
        <v>12.1921</v>
      </c>
      <c r="IP133" s="56">
        <v>57.9</v>
      </c>
      <c r="IQ133" s="56">
        <v>0</v>
      </c>
      <c r="IR133" s="56">
        <v>60.4</v>
      </c>
      <c r="IS133" s="56">
        <v>0</v>
      </c>
      <c r="IT133" s="56">
        <v>0</v>
      </c>
      <c r="IU133" s="56">
        <v>24.45</v>
      </c>
      <c r="IV133" s="56">
        <v>28.82</v>
      </c>
      <c r="IW133" s="56">
        <v>29.94</v>
      </c>
      <c r="IX133" s="56">
        <v>28.76</v>
      </c>
      <c r="IY133" s="56">
        <v>24.45</v>
      </c>
      <c r="IZ133" s="56">
        <v>28.82</v>
      </c>
      <c r="JA133" s="56">
        <v>58.21</v>
      </c>
      <c r="JB133" s="56">
        <v>46.87</v>
      </c>
      <c r="JC133" s="56">
        <v>1</v>
      </c>
      <c r="JD133" s="56"/>
      <c r="JE133" s="56"/>
      <c r="JF133" s="56"/>
      <c r="JG133" s="56"/>
      <c r="JH133" s="56"/>
      <c r="JI133" s="56"/>
      <c r="JJ133" s="56"/>
      <c r="JK133" s="56"/>
      <c r="JL133" s="56"/>
      <c r="JM133" s="56"/>
      <c r="JN133" s="56"/>
      <c r="JO133" s="56"/>
    </row>
    <row r="134" spans="1:275" x14ac:dyDescent="0.25">
      <c r="A134" s="58">
        <v>43069.352997685186</v>
      </c>
      <c r="B134" s="56" t="s">
        <v>506</v>
      </c>
      <c r="C134" s="56" t="s">
        <v>664</v>
      </c>
      <c r="D134" s="56">
        <v>12</v>
      </c>
      <c r="E134" s="56">
        <v>8</v>
      </c>
      <c r="F134" s="56">
        <v>6960</v>
      </c>
      <c r="G134" s="56" t="s">
        <v>104</v>
      </c>
      <c r="H134" s="56" t="s">
        <v>105</v>
      </c>
      <c r="I134" s="56">
        <v>5.43</v>
      </c>
      <c r="J134" s="56">
        <v>57.3</v>
      </c>
      <c r="K134" s="56">
        <v>295.43</v>
      </c>
      <c r="L134" s="56">
        <v>1936.07</v>
      </c>
      <c r="M134" s="56">
        <v>785.77200000000005</v>
      </c>
      <c r="N134" s="56">
        <v>0</v>
      </c>
      <c r="O134" s="56">
        <v>594.08600000000001</v>
      </c>
      <c r="P134" s="56">
        <v>0</v>
      </c>
      <c r="Q134" s="56">
        <v>0</v>
      </c>
      <c r="R134" s="56">
        <v>2033.7</v>
      </c>
      <c r="S134" s="56">
        <v>5488.87</v>
      </c>
      <c r="T134" s="56">
        <v>12062</v>
      </c>
      <c r="U134" s="56">
        <v>433.91399999999999</v>
      </c>
      <c r="V134" s="56">
        <v>23629.8</v>
      </c>
      <c r="W134" s="56">
        <v>335.416</v>
      </c>
      <c r="X134" s="56">
        <v>0</v>
      </c>
      <c r="Y134" s="56">
        <v>0</v>
      </c>
      <c r="Z134" s="56">
        <v>0</v>
      </c>
      <c r="AA134" s="56">
        <v>1029.24</v>
      </c>
      <c r="AB134" s="56">
        <v>0</v>
      </c>
      <c r="AC134" s="56">
        <v>287.95400000000001</v>
      </c>
      <c r="AD134" s="56">
        <v>0</v>
      </c>
      <c r="AE134" s="56">
        <v>0</v>
      </c>
      <c r="AF134" s="56">
        <v>1652.61</v>
      </c>
      <c r="AG134" s="56">
        <v>0</v>
      </c>
      <c r="AH134" s="56">
        <v>0</v>
      </c>
      <c r="AI134" s="56">
        <v>0</v>
      </c>
      <c r="AJ134" s="56">
        <v>0</v>
      </c>
      <c r="AK134" s="56">
        <v>0</v>
      </c>
      <c r="AL134" s="56">
        <v>0</v>
      </c>
      <c r="AM134" s="56">
        <v>0</v>
      </c>
      <c r="AN134" s="56">
        <v>0</v>
      </c>
      <c r="AO134" s="56">
        <v>0</v>
      </c>
      <c r="AP134" s="56">
        <v>0</v>
      </c>
      <c r="AQ134" s="56">
        <v>9.84</v>
      </c>
      <c r="AR134" s="56">
        <v>21.17</v>
      </c>
      <c r="AS134" s="56">
        <v>2.4700000000000002</v>
      </c>
      <c r="AT134" s="56">
        <v>0</v>
      </c>
      <c r="AU134" s="56">
        <v>26.45</v>
      </c>
      <c r="AV134" s="56">
        <v>0</v>
      </c>
      <c r="AW134" s="56">
        <v>0</v>
      </c>
      <c r="AX134" s="56">
        <v>6.74</v>
      </c>
      <c r="AY134" s="56">
        <v>24.76</v>
      </c>
      <c r="AZ134" s="56">
        <v>38.78</v>
      </c>
      <c r="BA134" s="56">
        <v>1.33</v>
      </c>
      <c r="BB134" s="56">
        <v>131.54</v>
      </c>
      <c r="BC134" s="56">
        <v>59.93</v>
      </c>
      <c r="BD134" s="56">
        <v>0</v>
      </c>
      <c r="BE134" s="56">
        <v>3.8850099999999999</v>
      </c>
      <c r="BF134" s="56">
        <v>8.9726299999999995E-2</v>
      </c>
      <c r="BG134" s="56">
        <v>0</v>
      </c>
      <c r="BH134" s="56">
        <v>6.7837900000000007E-2</v>
      </c>
      <c r="BI134" s="56">
        <v>0</v>
      </c>
      <c r="BJ134" s="56">
        <v>0</v>
      </c>
      <c r="BK134" s="56">
        <v>0.30136400000000002</v>
      </c>
      <c r="BL134" s="56">
        <v>0.74743300000000001</v>
      </c>
      <c r="BM134" s="56">
        <v>1.54311</v>
      </c>
      <c r="BN134" s="56">
        <v>3.8198599999999999E-2</v>
      </c>
      <c r="BO134" s="56">
        <v>6.6726900000000002</v>
      </c>
      <c r="BP134" s="56">
        <v>4.0425800000000001</v>
      </c>
      <c r="BQ134" s="56">
        <v>291.995</v>
      </c>
      <c r="BR134" s="56">
        <v>2593.6799999999998</v>
      </c>
      <c r="BS134" s="56">
        <v>785.77200000000005</v>
      </c>
      <c r="BT134" s="56">
        <v>0</v>
      </c>
      <c r="BU134" s="56">
        <v>594.08600000000001</v>
      </c>
      <c r="BV134" s="56">
        <v>2033.7</v>
      </c>
      <c r="BW134" s="56">
        <v>5506.22</v>
      </c>
      <c r="BX134" s="56">
        <v>12062</v>
      </c>
      <c r="BY134" s="56">
        <v>433.91399999999999</v>
      </c>
      <c r="BZ134" s="56">
        <v>24301.3</v>
      </c>
      <c r="CA134" s="56">
        <v>331.51499999999999</v>
      </c>
      <c r="CB134" s="56">
        <v>0</v>
      </c>
      <c r="CC134" s="56">
        <v>0</v>
      </c>
      <c r="CD134" s="56">
        <v>0</v>
      </c>
      <c r="CE134" s="56">
        <v>1029.24</v>
      </c>
      <c r="CF134" s="56">
        <v>0</v>
      </c>
      <c r="CG134" s="56">
        <v>287.95400000000001</v>
      </c>
      <c r="CH134" s="56">
        <v>0</v>
      </c>
      <c r="CI134" s="56">
        <v>0</v>
      </c>
      <c r="CJ134" s="56">
        <v>1648.71</v>
      </c>
      <c r="CK134" s="56">
        <v>0</v>
      </c>
      <c r="CL134" s="56">
        <v>0</v>
      </c>
      <c r="CM134" s="56">
        <v>0</v>
      </c>
      <c r="CN134" s="56">
        <v>0</v>
      </c>
      <c r="CO134" s="56">
        <v>0</v>
      </c>
      <c r="CP134" s="56">
        <v>0</v>
      </c>
      <c r="CQ134" s="56">
        <v>0</v>
      </c>
      <c r="CR134" s="56">
        <v>0</v>
      </c>
      <c r="CS134" s="56">
        <v>0</v>
      </c>
      <c r="CT134" s="56">
        <v>0</v>
      </c>
      <c r="CU134" s="56">
        <v>9.7799999999999994</v>
      </c>
      <c r="CV134" s="56">
        <v>26.66</v>
      </c>
      <c r="CW134" s="56">
        <v>2.4700000000000002</v>
      </c>
      <c r="CX134" s="56">
        <v>0</v>
      </c>
      <c r="CY134" s="56">
        <v>26.45</v>
      </c>
      <c r="CZ134" s="56">
        <v>6.74</v>
      </c>
      <c r="DA134" s="56">
        <v>24.81</v>
      </c>
      <c r="DB134" s="56">
        <v>38.78</v>
      </c>
      <c r="DC134" s="56">
        <v>1.33</v>
      </c>
      <c r="DD134" s="56">
        <v>137.02000000000001</v>
      </c>
      <c r="DE134" s="56">
        <v>65.36</v>
      </c>
      <c r="DF134" s="56">
        <v>0</v>
      </c>
      <c r="DG134" s="56">
        <v>4.73651</v>
      </c>
      <c r="DH134" s="56">
        <v>8.9726299999999995E-2</v>
      </c>
      <c r="DI134" s="56">
        <v>0</v>
      </c>
      <c r="DJ134" s="56">
        <v>6.7837900000000007E-2</v>
      </c>
      <c r="DK134" s="56">
        <v>0.30136400000000002</v>
      </c>
      <c r="DL134" s="56">
        <v>0.74904099999999996</v>
      </c>
      <c r="DM134" s="56">
        <v>1.54311</v>
      </c>
      <c r="DN134" s="56">
        <v>3.8198599999999999E-2</v>
      </c>
      <c r="DO134" s="56">
        <v>7.5257899999999998</v>
      </c>
      <c r="DP134" s="56">
        <v>4.8940700000000001</v>
      </c>
      <c r="DQ134" s="56" t="s">
        <v>925</v>
      </c>
      <c r="DR134" s="56" t="s">
        <v>875</v>
      </c>
      <c r="DS134" s="56" t="s">
        <v>22</v>
      </c>
      <c r="DT134" s="56">
        <v>0.85310399999999997</v>
      </c>
      <c r="DU134" s="56">
        <v>0.85149600000000003</v>
      </c>
      <c r="DV134" s="56">
        <v>3.9994200000000002</v>
      </c>
      <c r="DW134" s="56">
        <v>8.3078299999999992</v>
      </c>
      <c r="DX134" s="56"/>
      <c r="DY134" s="56"/>
      <c r="DZ134" s="56"/>
      <c r="EA134" s="56"/>
      <c r="EB134" s="56"/>
      <c r="EC134" s="56"/>
      <c r="ED134" s="56"/>
      <c r="EE134" s="56"/>
      <c r="EF134" s="56"/>
      <c r="EG134" s="56"/>
      <c r="EH134" s="56"/>
      <c r="EI134" s="56"/>
      <c r="EJ134" s="56"/>
      <c r="EK134" s="56"/>
      <c r="EL134" s="56"/>
      <c r="EM134" s="56"/>
      <c r="EN134" s="56">
        <v>295.43</v>
      </c>
      <c r="EO134" s="56">
        <v>1936.07</v>
      </c>
      <c r="EP134" s="56">
        <v>785.77200000000005</v>
      </c>
      <c r="EQ134" s="56">
        <v>0</v>
      </c>
      <c r="ER134" s="56">
        <v>594.08600000000001</v>
      </c>
      <c r="ES134" s="56">
        <v>0</v>
      </c>
      <c r="ET134" s="56">
        <v>0</v>
      </c>
      <c r="EU134" s="56">
        <v>2033.7</v>
      </c>
      <c r="EV134" s="56">
        <v>5488.87</v>
      </c>
      <c r="EW134" s="56">
        <v>12062</v>
      </c>
      <c r="EX134" s="56">
        <v>433.91399999999999</v>
      </c>
      <c r="EY134" s="56">
        <v>23629.8</v>
      </c>
      <c r="EZ134" s="56">
        <v>335.416</v>
      </c>
      <c r="FA134" s="56">
        <v>0</v>
      </c>
      <c r="FB134" s="56">
        <v>0</v>
      </c>
      <c r="FC134" s="56">
        <v>0</v>
      </c>
      <c r="FD134" s="56">
        <v>1029.24</v>
      </c>
      <c r="FE134" s="56">
        <v>0</v>
      </c>
      <c r="FF134" s="56">
        <v>287.95400000000001</v>
      </c>
      <c r="FG134" s="56">
        <v>0</v>
      </c>
      <c r="FH134" s="56">
        <v>0</v>
      </c>
      <c r="FI134" s="56">
        <v>1652.61</v>
      </c>
      <c r="FJ134" s="56">
        <v>0</v>
      </c>
      <c r="FK134" s="56">
        <v>0</v>
      </c>
      <c r="FL134" s="56">
        <v>0</v>
      </c>
      <c r="FM134" s="56">
        <v>0</v>
      </c>
      <c r="FN134" s="56">
        <v>0</v>
      </c>
      <c r="FO134" s="56">
        <v>0</v>
      </c>
      <c r="FP134" s="56">
        <v>0</v>
      </c>
      <c r="FQ134" s="56">
        <v>0</v>
      </c>
      <c r="FR134" s="56">
        <v>0</v>
      </c>
      <c r="FS134" s="56">
        <v>0</v>
      </c>
      <c r="FT134" s="56">
        <v>9.84</v>
      </c>
      <c r="FU134" s="56">
        <v>21.17</v>
      </c>
      <c r="FV134" s="56">
        <v>2.4700000000000002</v>
      </c>
      <c r="FW134" s="56">
        <v>0</v>
      </c>
      <c r="FX134" s="56">
        <v>26.45</v>
      </c>
      <c r="FY134" s="56">
        <v>0</v>
      </c>
      <c r="FZ134" s="56">
        <v>0</v>
      </c>
      <c r="GA134" s="56">
        <v>6.74</v>
      </c>
      <c r="GB134" s="56">
        <v>24.76</v>
      </c>
      <c r="GC134" s="56">
        <v>38.78</v>
      </c>
      <c r="GD134" s="56">
        <v>1.33</v>
      </c>
      <c r="GE134" s="56">
        <v>131.54</v>
      </c>
      <c r="GF134" s="56">
        <v>0</v>
      </c>
      <c r="GG134" s="56">
        <v>3.8850099999999999</v>
      </c>
      <c r="GH134" s="56">
        <v>8.9726299999999995E-2</v>
      </c>
      <c r="GI134" s="56">
        <v>0</v>
      </c>
      <c r="GJ134" s="56">
        <v>6.7837900000000007E-2</v>
      </c>
      <c r="GK134" s="56">
        <v>0</v>
      </c>
      <c r="GL134" s="56">
        <v>0</v>
      </c>
      <c r="GM134" s="56">
        <v>0.30136400000000002</v>
      </c>
      <c r="GN134" s="56">
        <v>0.74743300000000001</v>
      </c>
      <c r="GO134" s="56">
        <v>1.54311</v>
      </c>
      <c r="GP134" s="56">
        <v>3.8198599999999999E-2</v>
      </c>
      <c r="GQ134" s="56">
        <v>6.6726900000000002</v>
      </c>
      <c r="GR134" s="56">
        <v>969.75599999999997</v>
      </c>
      <c r="GS134" s="56">
        <v>5726.28</v>
      </c>
      <c r="GT134" s="56">
        <v>785.77200000000005</v>
      </c>
      <c r="GU134" s="56">
        <v>0</v>
      </c>
      <c r="GV134" s="56">
        <v>594.08600000000001</v>
      </c>
      <c r="GW134" s="56">
        <v>5894.96</v>
      </c>
      <c r="GX134" s="56">
        <v>6547.68</v>
      </c>
      <c r="GY134" s="56">
        <v>10697.7</v>
      </c>
      <c r="GZ134" s="56">
        <v>540.49900000000002</v>
      </c>
      <c r="HA134" s="56">
        <v>31756.799999999999</v>
      </c>
      <c r="HB134" s="56">
        <v>807.03</v>
      </c>
      <c r="HC134" s="56">
        <v>0</v>
      </c>
      <c r="HD134" s="56">
        <v>0</v>
      </c>
      <c r="HE134" s="56">
        <v>0</v>
      </c>
      <c r="HF134" s="56">
        <v>1320.7</v>
      </c>
      <c r="HG134" s="56">
        <v>0</v>
      </c>
      <c r="HH134" s="56">
        <v>291.12400000000002</v>
      </c>
      <c r="HI134" s="56">
        <v>0</v>
      </c>
      <c r="HJ134" s="56">
        <v>0</v>
      </c>
      <c r="HK134" s="56">
        <v>2418.86</v>
      </c>
      <c r="HL134" s="56">
        <v>0</v>
      </c>
      <c r="HM134" s="56">
        <v>0</v>
      </c>
      <c r="HN134" s="56">
        <v>0</v>
      </c>
      <c r="HO134" s="56">
        <v>0</v>
      </c>
      <c r="HP134" s="56">
        <v>0</v>
      </c>
      <c r="HQ134" s="56">
        <v>0</v>
      </c>
      <c r="HR134" s="56">
        <v>0</v>
      </c>
      <c r="HS134" s="56">
        <v>0</v>
      </c>
      <c r="HT134" s="56">
        <v>0</v>
      </c>
      <c r="HU134" s="56">
        <v>0</v>
      </c>
      <c r="HV134" s="56">
        <v>24.39</v>
      </c>
      <c r="HW134" s="56">
        <v>53.12</v>
      </c>
      <c r="HX134" s="56">
        <v>2.4700000000000002</v>
      </c>
      <c r="HY134" s="56">
        <v>0</v>
      </c>
      <c r="HZ134" s="56">
        <v>33.42</v>
      </c>
      <c r="IA134" s="56">
        <v>19.850000000000001</v>
      </c>
      <c r="IB134" s="56">
        <v>27.63</v>
      </c>
      <c r="IC134" s="56">
        <v>34.69</v>
      </c>
      <c r="ID134" s="56">
        <v>1.57</v>
      </c>
      <c r="IE134" s="56">
        <v>197.14</v>
      </c>
      <c r="IF134" s="56">
        <v>0</v>
      </c>
      <c r="IG134" s="56">
        <v>8.9714799999999997</v>
      </c>
      <c r="IH134" s="56">
        <v>8.9726299999999995E-2</v>
      </c>
      <c r="II134" s="56">
        <v>0</v>
      </c>
      <c r="IJ134" s="56">
        <v>6.7837900000000007E-2</v>
      </c>
      <c r="IK134" s="56">
        <v>0.92718</v>
      </c>
      <c r="IL134" s="56">
        <v>0.77117400000000003</v>
      </c>
      <c r="IM134" s="56">
        <v>1.42503</v>
      </c>
      <c r="IN134" s="56">
        <v>7.5326799999999999E-3</v>
      </c>
      <c r="IO134" s="56">
        <v>12.26</v>
      </c>
      <c r="IP134" s="56">
        <v>57.3</v>
      </c>
      <c r="IQ134" s="56">
        <v>0</v>
      </c>
      <c r="IR134" s="56">
        <v>59.7</v>
      </c>
      <c r="IS134" s="56">
        <v>0</v>
      </c>
      <c r="IT134" s="56">
        <v>0</v>
      </c>
      <c r="IU134" s="56">
        <v>26.32</v>
      </c>
      <c r="IV134" s="56">
        <v>33.61</v>
      </c>
      <c r="IW134" s="56">
        <v>31.81</v>
      </c>
      <c r="IX134" s="56">
        <v>33.549999999999997</v>
      </c>
      <c r="IY134" s="56">
        <v>26.32</v>
      </c>
      <c r="IZ134" s="56">
        <v>33.61</v>
      </c>
      <c r="JA134" s="56">
        <v>60.08</v>
      </c>
      <c r="JB134" s="56">
        <v>53.32</v>
      </c>
      <c r="JC134" s="56">
        <v>1</v>
      </c>
      <c r="JD134" s="56"/>
      <c r="JE134" s="56"/>
      <c r="JF134" s="56"/>
      <c r="JG134" s="56"/>
      <c r="JH134" s="56"/>
      <c r="JI134" s="56"/>
      <c r="JJ134" s="56"/>
      <c r="JK134" s="56"/>
      <c r="JL134" s="56"/>
      <c r="JM134" s="56"/>
      <c r="JN134" s="56"/>
      <c r="JO134" s="56"/>
    </row>
    <row r="135" spans="1:275" x14ac:dyDescent="0.25">
      <c r="A135" s="58">
        <v>43069.352534722224</v>
      </c>
      <c r="B135" s="56" t="s">
        <v>507</v>
      </c>
      <c r="C135" s="56" t="s">
        <v>664</v>
      </c>
      <c r="D135" s="56">
        <v>12</v>
      </c>
      <c r="E135" s="56">
        <v>8</v>
      </c>
      <c r="F135" s="56">
        <v>6960</v>
      </c>
      <c r="G135" s="56" t="s">
        <v>104</v>
      </c>
      <c r="H135" s="56" t="s">
        <v>105</v>
      </c>
      <c r="I135" s="56">
        <v>0.68</v>
      </c>
      <c r="J135" s="56">
        <v>59.3</v>
      </c>
      <c r="K135" s="56">
        <v>295.43</v>
      </c>
      <c r="L135" s="56">
        <v>1936.07</v>
      </c>
      <c r="M135" s="56">
        <v>785.77200000000005</v>
      </c>
      <c r="N135" s="56">
        <v>0</v>
      </c>
      <c r="O135" s="56">
        <v>594.08600000000001</v>
      </c>
      <c r="P135" s="56">
        <v>0</v>
      </c>
      <c r="Q135" s="56">
        <v>0</v>
      </c>
      <c r="R135" s="56">
        <v>2033.7</v>
      </c>
      <c r="S135" s="56">
        <v>5488.87</v>
      </c>
      <c r="T135" s="56">
        <v>12062</v>
      </c>
      <c r="U135" s="56">
        <v>433.91399999999999</v>
      </c>
      <c r="V135" s="56">
        <v>23629.8</v>
      </c>
      <c r="W135" s="56">
        <v>335.416</v>
      </c>
      <c r="X135" s="56">
        <v>0</v>
      </c>
      <c r="Y135" s="56">
        <v>0</v>
      </c>
      <c r="Z135" s="56">
        <v>0</v>
      </c>
      <c r="AA135" s="56">
        <v>1226.94</v>
      </c>
      <c r="AB135" s="56">
        <v>0</v>
      </c>
      <c r="AC135" s="56">
        <v>287.95400000000001</v>
      </c>
      <c r="AD135" s="56">
        <v>0</v>
      </c>
      <c r="AE135" s="56">
        <v>0</v>
      </c>
      <c r="AF135" s="56">
        <v>1850.31</v>
      </c>
      <c r="AG135" s="56">
        <v>0</v>
      </c>
      <c r="AH135" s="56">
        <v>0</v>
      </c>
      <c r="AI135" s="56">
        <v>0</v>
      </c>
      <c r="AJ135" s="56">
        <v>0</v>
      </c>
      <c r="AK135" s="56">
        <v>0</v>
      </c>
      <c r="AL135" s="56">
        <v>0</v>
      </c>
      <c r="AM135" s="56">
        <v>0</v>
      </c>
      <c r="AN135" s="56">
        <v>0</v>
      </c>
      <c r="AO135" s="56">
        <v>0</v>
      </c>
      <c r="AP135" s="56">
        <v>0</v>
      </c>
      <c r="AQ135" s="56">
        <v>9.84</v>
      </c>
      <c r="AR135" s="56">
        <v>21.17</v>
      </c>
      <c r="AS135" s="56">
        <v>2.4700000000000002</v>
      </c>
      <c r="AT135" s="56">
        <v>0</v>
      </c>
      <c r="AU135" s="56">
        <v>31.2</v>
      </c>
      <c r="AV135" s="56">
        <v>0</v>
      </c>
      <c r="AW135" s="56">
        <v>0</v>
      </c>
      <c r="AX135" s="56">
        <v>6.74</v>
      </c>
      <c r="AY135" s="56">
        <v>24.76</v>
      </c>
      <c r="AZ135" s="56">
        <v>38.78</v>
      </c>
      <c r="BA135" s="56">
        <v>1.33</v>
      </c>
      <c r="BB135" s="56">
        <v>136.29</v>
      </c>
      <c r="BC135" s="56">
        <v>64.680000000000007</v>
      </c>
      <c r="BD135" s="56">
        <v>0</v>
      </c>
      <c r="BE135" s="56">
        <v>3.8850099999999999</v>
      </c>
      <c r="BF135" s="56">
        <v>8.9726299999999995E-2</v>
      </c>
      <c r="BG135" s="56">
        <v>0</v>
      </c>
      <c r="BH135" s="56">
        <v>6.7837900000000007E-2</v>
      </c>
      <c r="BI135" s="56">
        <v>0</v>
      </c>
      <c r="BJ135" s="56">
        <v>0</v>
      </c>
      <c r="BK135" s="56">
        <v>0.30136400000000002</v>
      </c>
      <c r="BL135" s="56">
        <v>0.74743300000000001</v>
      </c>
      <c r="BM135" s="56">
        <v>1.54311</v>
      </c>
      <c r="BN135" s="56">
        <v>3.8198599999999999E-2</v>
      </c>
      <c r="BO135" s="56">
        <v>6.6726900000000002</v>
      </c>
      <c r="BP135" s="56">
        <v>4.0425800000000001</v>
      </c>
      <c r="BQ135" s="56">
        <v>291.995</v>
      </c>
      <c r="BR135" s="56">
        <v>2593.6799999999998</v>
      </c>
      <c r="BS135" s="56">
        <v>785.77200000000005</v>
      </c>
      <c r="BT135" s="56">
        <v>0</v>
      </c>
      <c r="BU135" s="56">
        <v>594.08600000000001</v>
      </c>
      <c r="BV135" s="56">
        <v>2033.7</v>
      </c>
      <c r="BW135" s="56">
        <v>5506.22</v>
      </c>
      <c r="BX135" s="56">
        <v>12062</v>
      </c>
      <c r="BY135" s="56">
        <v>433.91399999999999</v>
      </c>
      <c r="BZ135" s="56">
        <v>24301.3</v>
      </c>
      <c r="CA135" s="56">
        <v>331.51499999999999</v>
      </c>
      <c r="CB135" s="56">
        <v>0</v>
      </c>
      <c r="CC135" s="56">
        <v>0</v>
      </c>
      <c r="CD135" s="56">
        <v>0</v>
      </c>
      <c r="CE135" s="56">
        <v>1029.24</v>
      </c>
      <c r="CF135" s="56">
        <v>0</v>
      </c>
      <c r="CG135" s="56">
        <v>287.95400000000001</v>
      </c>
      <c r="CH135" s="56">
        <v>0</v>
      </c>
      <c r="CI135" s="56">
        <v>0</v>
      </c>
      <c r="CJ135" s="56">
        <v>1648.71</v>
      </c>
      <c r="CK135" s="56">
        <v>0</v>
      </c>
      <c r="CL135" s="56">
        <v>0</v>
      </c>
      <c r="CM135" s="56">
        <v>0</v>
      </c>
      <c r="CN135" s="56">
        <v>0</v>
      </c>
      <c r="CO135" s="56">
        <v>0</v>
      </c>
      <c r="CP135" s="56">
        <v>0</v>
      </c>
      <c r="CQ135" s="56">
        <v>0</v>
      </c>
      <c r="CR135" s="56">
        <v>0</v>
      </c>
      <c r="CS135" s="56">
        <v>0</v>
      </c>
      <c r="CT135" s="56">
        <v>0</v>
      </c>
      <c r="CU135" s="56">
        <v>9.7799999999999994</v>
      </c>
      <c r="CV135" s="56">
        <v>26.66</v>
      </c>
      <c r="CW135" s="56">
        <v>2.4700000000000002</v>
      </c>
      <c r="CX135" s="56">
        <v>0</v>
      </c>
      <c r="CY135" s="56">
        <v>26.45</v>
      </c>
      <c r="CZ135" s="56">
        <v>6.74</v>
      </c>
      <c r="DA135" s="56">
        <v>24.81</v>
      </c>
      <c r="DB135" s="56">
        <v>38.78</v>
      </c>
      <c r="DC135" s="56">
        <v>1.33</v>
      </c>
      <c r="DD135" s="56">
        <v>137.02000000000001</v>
      </c>
      <c r="DE135" s="56">
        <v>65.36</v>
      </c>
      <c r="DF135" s="56">
        <v>0</v>
      </c>
      <c r="DG135" s="56">
        <v>4.73651</v>
      </c>
      <c r="DH135" s="56">
        <v>8.9726299999999995E-2</v>
      </c>
      <c r="DI135" s="56">
        <v>0</v>
      </c>
      <c r="DJ135" s="56">
        <v>6.7837900000000007E-2</v>
      </c>
      <c r="DK135" s="56">
        <v>0.30136400000000002</v>
      </c>
      <c r="DL135" s="56">
        <v>0.74904099999999996</v>
      </c>
      <c r="DM135" s="56">
        <v>1.54311</v>
      </c>
      <c r="DN135" s="56">
        <v>3.8198599999999999E-2</v>
      </c>
      <c r="DO135" s="56">
        <v>7.5257899999999998</v>
      </c>
      <c r="DP135" s="56">
        <v>4.8940700000000001</v>
      </c>
      <c r="DQ135" s="56" t="s">
        <v>925</v>
      </c>
      <c r="DR135" s="56" t="s">
        <v>875</v>
      </c>
      <c r="DS135" s="56" t="s">
        <v>22</v>
      </c>
      <c r="DT135" s="56">
        <v>0.85310399999999997</v>
      </c>
      <c r="DU135" s="56">
        <v>0.85149600000000003</v>
      </c>
      <c r="DV135" s="56">
        <v>0.53276900000000005</v>
      </c>
      <c r="DW135" s="56">
        <v>1.0403899999999999</v>
      </c>
      <c r="DX135" s="56"/>
      <c r="DY135" s="56"/>
      <c r="DZ135" s="56"/>
      <c r="EA135" s="56"/>
      <c r="EB135" s="56"/>
      <c r="EC135" s="56"/>
      <c r="ED135" s="56"/>
      <c r="EE135" s="56"/>
      <c r="EF135" s="56"/>
      <c r="EG135" s="56"/>
      <c r="EH135" s="56"/>
      <c r="EI135" s="56"/>
      <c r="EJ135" s="56"/>
      <c r="EK135" s="56"/>
      <c r="EL135" s="56"/>
      <c r="EM135" s="56"/>
      <c r="EN135" s="56">
        <v>295.43</v>
      </c>
      <c r="EO135" s="56">
        <v>1936.07</v>
      </c>
      <c r="EP135" s="56">
        <v>785.77200000000005</v>
      </c>
      <c r="EQ135" s="56">
        <v>0</v>
      </c>
      <c r="ER135" s="56">
        <v>594.08600000000001</v>
      </c>
      <c r="ES135" s="56">
        <v>0</v>
      </c>
      <c r="ET135" s="56">
        <v>0</v>
      </c>
      <c r="EU135" s="56">
        <v>2033.7</v>
      </c>
      <c r="EV135" s="56">
        <v>5488.87</v>
      </c>
      <c r="EW135" s="56">
        <v>12062</v>
      </c>
      <c r="EX135" s="56">
        <v>433.91399999999999</v>
      </c>
      <c r="EY135" s="56">
        <v>23629.8</v>
      </c>
      <c r="EZ135" s="56">
        <v>335.416</v>
      </c>
      <c r="FA135" s="56">
        <v>0</v>
      </c>
      <c r="FB135" s="56">
        <v>0</v>
      </c>
      <c r="FC135" s="56">
        <v>0</v>
      </c>
      <c r="FD135" s="56">
        <v>1226.94</v>
      </c>
      <c r="FE135" s="56">
        <v>0</v>
      </c>
      <c r="FF135" s="56">
        <v>287.95400000000001</v>
      </c>
      <c r="FG135" s="56">
        <v>0</v>
      </c>
      <c r="FH135" s="56">
        <v>0</v>
      </c>
      <c r="FI135" s="56">
        <v>1850.31</v>
      </c>
      <c r="FJ135" s="56">
        <v>0</v>
      </c>
      <c r="FK135" s="56">
        <v>0</v>
      </c>
      <c r="FL135" s="56">
        <v>0</v>
      </c>
      <c r="FM135" s="56">
        <v>0</v>
      </c>
      <c r="FN135" s="56">
        <v>0</v>
      </c>
      <c r="FO135" s="56">
        <v>0</v>
      </c>
      <c r="FP135" s="56">
        <v>0</v>
      </c>
      <c r="FQ135" s="56">
        <v>0</v>
      </c>
      <c r="FR135" s="56">
        <v>0</v>
      </c>
      <c r="FS135" s="56">
        <v>0</v>
      </c>
      <c r="FT135" s="56">
        <v>9.84</v>
      </c>
      <c r="FU135" s="56">
        <v>21.17</v>
      </c>
      <c r="FV135" s="56">
        <v>2.4700000000000002</v>
      </c>
      <c r="FW135" s="56">
        <v>0</v>
      </c>
      <c r="FX135" s="56">
        <v>31.2</v>
      </c>
      <c r="FY135" s="56">
        <v>0</v>
      </c>
      <c r="FZ135" s="56">
        <v>0</v>
      </c>
      <c r="GA135" s="56">
        <v>6.74</v>
      </c>
      <c r="GB135" s="56">
        <v>24.76</v>
      </c>
      <c r="GC135" s="56">
        <v>38.78</v>
      </c>
      <c r="GD135" s="56">
        <v>1.33</v>
      </c>
      <c r="GE135" s="56">
        <v>136.29</v>
      </c>
      <c r="GF135" s="56">
        <v>0</v>
      </c>
      <c r="GG135" s="56">
        <v>3.8850099999999999</v>
      </c>
      <c r="GH135" s="56">
        <v>8.9726299999999995E-2</v>
      </c>
      <c r="GI135" s="56">
        <v>0</v>
      </c>
      <c r="GJ135" s="56">
        <v>6.7837900000000007E-2</v>
      </c>
      <c r="GK135" s="56">
        <v>0</v>
      </c>
      <c r="GL135" s="56">
        <v>0</v>
      </c>
      <c r="GM135" s="56">
        <v>0.30136400000000002</v>
      </c>
      <c r="GN135" s="56">
        <v>0.74743300000000001</v>
      </c>
      <c r="GO135" s="56">
        <v>1.54311</v>
      </c>
      <c r="GP135" s="56">
        <v>3.8198599999999999E-2</v>
      </c>
      <c r="GQ135" s="56">
        <v>6.6726900000000002</v>
      </c>
      <c r="GR135" s="56">
        <v>969.75599999999997</v>
      </c>
      <c r="GS135" s="56">
        <v>5726.28</v>
      </c>
      <c r="GT135" s="56">
        <v>785.77200000000005</v>
      </c>
      <c r="GU135" s="56">
        <v>0</v>
      </c>
      <c r="GV135" s="56">
        <v>594.08600000000001</v>
      </c>
      <c r="GW135" s="56">
        <v>5894.96</v>
      </c>
      <c r="GX135" s="56">
        <v>6547.68</v>
      </c>
      <c r="GY135" s="56">
        <v>10697.7</v>
      </c>
      <c r="GZ135" s="56">
        <v>540.49900000000002</v>
      </c>
      <c r="HA135" s="56">
        <v>31756.799999999999</v>
      </c>
      <c r="HB135" s="56">
        <v>807.03</v>
      </c>
      <c r="HC135" s="56">
        <v>0</v>
      </c>
      <c r="HD135" s="56">
        <v>0</v>
      </c>
      <c r="HE135" s="56">
        <v>0</v>
      </c>
      <c r="HF135" s="56">
        <v>1320.7</v>
      </c>
      <c r="HG135" s="56">
        <v>0</v>
      </c>
      <c r="HH135" s="56">
        <v>291.12400000000002</v>
      </c>
      <c r="HI135" s="56">
        <v>0</v>
      </c>
      <c r="HJ135" s="56">
        <v>0</v>
      </c>
      <c r="HK135" s="56">
        <v>2418.86</v>
      </c>
      <c r="HL135" s="56">
        <v>0</v>
      </c>
      <c r="HM135" s="56">
        <v>0</v>
      </c>
      <c r="HN135" s="56">
        <v>0</v>
      </c>
      <c r="HO135" s="56">
        <v>0</v>
      </c>
      <c r="HP135" s="56">
        <v>0</v>
      </c>
      <c r="HQ135" s="56">
        <v>0</v>
      </c>
      <c r="HR135" s="56">
        <v>0</v>
      </c>
      <c r="HS135" s="56">
        <v>0</v>
      </c>
      <c r="HT135" s="56">
        <v>0</v>
      </c>
      <c r="HU135" s="56">
        <v>0</v>
      </c>
      <c r="HV135" s="56">
        <v>24.39</v>
      </c>
      <c r="HW135" s="56">
        <v>53.12</v>
      </c>
      <c r="HX135" s="56">
        <v>2.4700000000000002</v>
      </c>
      <c r="HY135" s="56">
        <v>0</v>
      </c>
      <c r="HZ135" s="56">
        <v>33.42</v>
      </c>
      <c r="IA135" s="56">
        <v>19.850000000000001</v>
      </c>
      <c r="IB135" s="56">
        <v>27.63</v>
      </c>
      <c r="IC135" s="56">
        <v>34.69</v>
      </c>
      <c r="ID135" s="56">
        <v>1.57</v>
      </c>
      <c r="IE135" s="56">
        <v>197.14</v>
      </c>
      <c r="IF135" s="56">
        <v>0</v>
      </c>
      <c r="IG135" s="56">
        <v>8.9714799999999997</v>
      </c>
      <c r="IH135" s="56">
        <v>8.9726299999999995E-2</v>
      </c>
      <c r="II135" s="56">
        <v>0</v>
      </c>
      <c r="IJ135" s="56">
        <v>6.7837900000000007E-2</v>
      </c>
      <c r="IK135" s="56">
        <v>0.92718</v>
      </c>
      <c r="IL135" s="56">
        <v>0.77117400000000003</v>
      </c>
      <c r="IM135" s="56">
        <v>1.42503</v>
      </c>
      <c r="IN135" s="56">
        <v>7.5326799999999999E-3</v>
      </c>
      <c r="IO135" s="56">
        <v>12.26</v>
      </c>
      <c r="IP135" s="56">
        <v>59.3</v>
      </c>
      <c r="IQ135" s="56">
        <v>0</v>
      </c>
      <c r="IR135" s="56">
        <v>59.7</v>
      </c>
      <c r="IS135" s="56">
        <v>0</v>
      </c>
      <c r="IT135" s="56">
        <v>0</v>
      </c>
      <c r="IU135" s="56">
        <v>26.32</v>
      </c>
      <c r="IV135" s="56">
        <v>38.36</v>
      </c>
      <c r="IW135" s="56">
        <v>31.81</v>
      </c>
      <c r="IX135" s="56">
        <v>33.549999999999997</v>
      </c>
      <c r="IY135" s="56">
        <v>26.32</v>
      </c>
      <c r="IZ135" s="56">
        <v>38.36</v>
      </c>
      <c r="JA135" s="56">
        <v>60.08</v>
      </c>
      <c r="JB135" s="56">
        <v>53.32</v>
      </c>
      <c r="JC135" s="56">
        <v>1</v>
      </c>
      <c r="JD135" s="56"/>
      <c r="JE135" s="56"/>
      <c r="JF135" s="56"/>
      <c r="JG135" s="56"/>
      <c r="JH135" s="56"/>
      <c r="JI135" s="56"/>
      <c r="JJ135" s="56"/>
      <c r="JK135" s="56"/>
      <c r="JL135" s="56"/>
      <c r="JM135" s="56"/>
      <c r="JN135" s="56"/>
      <c r="JO135" s="56"/>
    </row>
    <row r="136" spans="1:275" x14ac:dyDescent="0.25">
      <c r="A136" s="58">
        <v>43069.352569444447</v>
      </c>
      <c r="B136" s="56" t="s">
        <v>462</v>
      </c>
      <c r="C136" s="56" t="s">
        <v>664</v>
      </c>
      <c r="D136" s="56">
        <v>12</v>
      </c>
      <c r="E136" s="56">
        <v>8</v>
      </c>
      <c r="F136" s="56">
        <v>6960</v>
      </c>
      <c r="G136" s="56" t="s">
        <v>104</v>
      </c>
      <c r="H136" s="56" t="s">
        <v>105</v>
      </c>
      <c r="I136" s="56">
        <v>5.43</v>
      </c>
      <c r="J136" s="56">
        <v>57.6</v>
      </c>
      <c r="K136" s="56">
        <v>295.43</v>
      </c>
      <c r="L136" s="56">
        <v>1936.07</v>
      </c>
      <c r="M136" s="56">
        <v>785.77200000000005</v>
      </c>
      <c r="N136" s="56">
        <v>0</v>
      </c>
      <c r="O136" s="56">
        <v>0</v>
      </c>
      <c r="P136" s="56">
        <v>0</v>
      </c>
      <c r="Q136" s="56">
        <v>0</v>
      </c>
      <c r="R136" s="56">
        <v>2033.7</v>
      </c>
      <c r="S136" s="56">
        <v>5488.87</v>
      </c>
      <c r="T136" s="56">
        <v>12062</v>
      </c>
      <c r="U136" s="56">
        <v>433.91399999999999</v>
      </c>
      <c r="V136" s="56">
        <v>23035.7</v>
      </c>
      <c r="W136" s="56">
        <v>335.416</v>
      </c>
      <c r="X136" s="56">
        <v>0</v>
      </c>
      <c r="Y136" s="56">
        <v>0</v>
      </c>
      <c r="Z136" s="56">
        <v>0</v>
      </c>
      <c r="AA136" s="56">
        <v>677.13199999999995</v>
      </c>
      <c r="AB136" s="56">
        <v>0</v>
      </c>
      <c r="AC136" s="56">
        <v>287.95400000000001</v>
      </c>
      <c r="AD136" s="56">
        <v>0</v>
      </c>
      <c r="AE136" s="56">
        <v>0</v>
      </c>
      <c r="AF136" s="56">
        <v>1300.5</v>
      </c>
      <c r="AG136" s="56">
        <v>0</v>
      </c>
      <c r="AH136" s="56">
        <v>0</v>
      </c>
      <c r="AI136" s="56">
        <v>0</v>
      </c>
      <c r="AJ136" s="56">
        <v>0</v>
      </c>
      <c r="AK136" s="56">
        <v>0</v>
      </c>
      <c r="AL136" s="56">
        <v>0</v>
      </c>
      <c r="AM136" s="56">
        <v>0</v>
      </c>
      <c r="AN136" s="56">
        <v>0</v>
      </c>
      <c r="AO136" s="56">
        <v>0</v>
      </c>
      <c r="AP136" s="56">
        <v>0</v>
      </c>
      <c r="AQ136" s="56">
        <v>9.84</v>
      </c>
      <c r="AR136" s="56">
        <v>21.17</v>
      </c>
      <c r="AS136" s="56">
        <v>2.4700000000000002</v>
      </c>
      <c r="AT136" s="56">
        <v>0</v>
      </c>
      <c r="AU136" s="56">
        <v>16.239999999999998</v>
      </c>
      <c r="AV136" s="56">
        <v>0</v>
      </c>
      <c r="AW136" s="56">
        <v>0</v>
      </c>
      <c r="AX136" s="56">
        <v>6.74</v>
      </c>
      <c r="AY136" s="56">
        <v>24.76</v>
      </c>
      <c r="AZ136" s="56">
        <v>38.78</v>
      </c>
      <c r="BA136" s="56">
        <v>1.33</v>
      </c>
      <c r="BB136" s="56">
        <v>121.33</v>
      </c>
      <c r="BC136" s="56">
        <v>49.72</v>
      </c>
      <c r="BD136" s="56">
        <v>0</v>
      </c>
      <c r="BE136" s="56">
        <v>3.8850099999999999</v>
      </c>
      <c r="BF136" s="56">
        <v>8.9726299999999995E-2</v>
      </c>
      <c r="BG136" s="56">
        <v>0</v>
      </c>
      <c r="BH136" s="56">
        <v>0</v>
      </c>
      <c r="BI136" s="56">
        <v>0</v>
      </c>
      <c r="BJ136" s="56">
        <v>0</v>
      </c>
      <c r="BK136" s="56">
        <v>0.30136400000000002</v>
      </c>
      <c r="BL136" s="56">
        <v>0.74743300000000001</v>
      </c>
      <c r="BM136" s="56">
        <v>1.54311</v>
      </c>
      <c r="BN136" s="56">
        <v>3.8198599999999999E-2</v>
      </c>
      <c r="BO136" s="56">
        <v>6.6048499999999999</v>
      </c>
      <c r="BP136" s="56">
        <v>3.9747400000000002</v>
      </c>
      <c r="BQ136" s="56">
        <v>291.995</v>
      </c>
      <c r="BR136" s="56">
        <v>2593.6799999999998</v>
      </c>
      <c r="BS136" s="56">
        <v>785.77200000000005</v>
      </c>
      <c r="BT136" s="56">
        <v>0</v>
      </c>
      <c r="BU136" s="56">
        <v>0</v>
      </c>
      <c r="BV136" s="56">
        <v>2033.7</v>
      </c>
      <c r="BW136" s="56">
        <v>5506.22</v>
      </c>
      <c r="BX136" s="56">
        <v>12062</v>
      </c>
      <c r="BY136" s="56">
        <v>433.91399999999999</v>
      </c>
      <c r="BZ136" s="56">
        <v>23707.200000000001</v>
      </c>
      <c r="CA136" s="56">
        <v>331.51499999999999</v>
      </c>
      <c r="CB136" s="56">
        <v>0</v>
      </c>
      <c r="CC136" s="56">
        <v>0</v>
      </c>
      <c r="CD136" s="56">
        <v>0</v>
      </c>
      <c r="CE136" s="56">
        <v>677.13199999999995</v>
      </c>
      <c r="CF136" s="56">
        <v>0</v>
      </c>
      <c r="CG136" s="56">
        <v>287.95400000000001</v>
      </c>
      <c r="CH136" s="56">
        <v>0</v>
      </c>
      <c r="CI136" s="56">
        <v>0</v>
      </c>
      <c r="CJ136" s="56">
        <v>1296.5999999999999</v>
      </c>
      <c r="CK136" s="56">
        <v>0</v>
      </c>
      <c r="CL136" s="56">
        <v>0</v>
      </c>
      <c r="CM136" s="56">
        <v>0</v>
      </c>
      <c r="CN136" s="56">
        <v>0</v>
      </c>
      <c r="CO136" s="56">
        <v>0</v>
      </c>
      <c r="CP136" s="56">
        <v>0</v>
      </c>
      <c r="CQ136" s="56">
        <v>0</v>
      </c>
      <c r="CR136" s="56">
        <v>0</v>
      </c>
      <c r="CS136" s="56">
        <v>0</v>
      </c>
      <c r="CT136" s="56">
        <v>0</v>
      </c>
      <c r="CU136" s="56">
        <v>9.7799999999999994</v>
      </c>
      <c r="CV136" s="56">
        <v>26.66</v>
      </c>
      <c r="CW136" s="56">
        <v>2.4700000000000002</v>
      </c>
      <c r="CX136" s="56">
        <v>0</v>
      </c>
      <c r="CY136" s="56">
        <v>16.239999999999998</v>
      </c>
      <c r="CZ136" s="56">
        <v>6.74</v>
      </c>
      <c r="DA136" s="56">
        <v>24.81</v>
      </c>
      <c r="DB136" s="56">
        <v>38.78</v>
      </c>
      <c r="DC136" s="56">
        <v>1.33</v>
      </c>
      <c r="DD136" s="56">
        <v>126.81</v>
      </c>
      <c r="DE136" s="56">
        <v>55.15</v>
      </c>
      <c r="DF136" s="56">
        <v>0</v>
      </c>
      <c r="DG136" s="56">
        <v>4.73651</v>
      </c>
      <c r="DH136" s="56">
        <v>8.9726299999999995E-2</v>
      </c>
      <c r="DI136" s="56">
        <v>0</v>
      </c>
      <c r="DJ136" s="56">
        <v>0</v>
      </c>
      <c r="DK136" s="56">
        <v>0.30136400000000002</v>
      </c>
      <c r="DL136" s="56">
        <v>0.74904099999999996</v>
      </c>
      <c r="DM136" s="56">
        <v>1.54311</v>
      </c>
      <c r="DN136" s="56">
        <v>3.8198599999999999E-2</v>
      </c>
      <c r="DO136" s="56">
        <v>7.4579500000000003</v>
      </c>
      <c r="DP136" s="56">
        <v>4.8262400000000003</v>
      </c>
      <c r="DQ136" s="56" t="s">
        <v>925</v>
      </c>
      <c r="DR136" s="56" t="s">
        <v>875</v>
      </c>
      <c r="DS136" s="56" t="s">
        <v>22</v>
      </c>
      <c r="DT136" s="56">
        <v>0.85310399999999997</v>
      </c>
      <c r="DU136" s="56">
        <v>0.85149600000000003</v>
      </c>
      <c r="DV136" s="56">
        <v>4.3214300000000003</v>
      </c>
      <c r="DW136" s="56">
        <v>9.8458699999999997</v>
      </c>
      <c r="DX136" s="56"/>
      <c r="DY136" s="56"/>
      <c r="DZ136" s="56"/>
      <c r="EA136" s="56"/>
      <c r="EB136" s="56"/>
      <c r="EC136" s="56"/>
      <c r="ED136" s="56"/>
      <c r="EE136" s="56"/>
      <c r="EF136" s="56"/>
      <c r="EG136" s="56"/>
      <c r="EH136" s="56"/>
      <c r="EI136" s="56"/>
      <c r="EJ136" s="56"/>
      <c r="EK136" s="56"/>
      <c r="EL136" s="56"/>
      <c r="EM136" s="56"/>
      <c r="EN136" s="56">
        <v>295.43</v>
      </c>
      <c r="EO136" s="56">
        <v>1936.07</v>
      </c>
      <c r="EP136" s="56">
        <v>785.77200000000005</v>
      </c>
      <c r="EQ136" s="56">
        <v>0</v>
      </c>
      <c r="ER136" s="56">
        <v>0</v>
      </c>
      <c r="ES136" s="56">
        <v>0</v>
      </c>
      <c r="ET136" s="56">
        <v>0</v>
      </c>
      <c r="EU136" s="56">
        <v>2033.7</v>
      </c>
      <c r="EV136" s="56">
        <v>5488.87</v>
      </c>
      <c r="EW136" s="56">
        <v>12062</v>
      </c>
      <c r="EX136" s="56">
        <v>433.91399999999999</v>
      </c>
      <c r="EY136" s="56">
        <v>23035.7</v>
      </c>
      <c r="EZ136" s="56">
        <v>335.416</v>
      </c>
      <c r="FA136" s="56">
        <v>0</v>
      </c>
      <c r="FB136" s="56">
        <v>0</v>
      </c>
      <c r="FC136" s="56">
        <v>0</v>
      </c>
      <c r="FD136" s="56">
        <v>677.13199999999995</v>
      </c>
      <c r="FE136" s="56">
        <v>0</v>
      </c>
      <c r="FF136" s="56">
        <v>287.95400000000001</v>
      </c>
      <c r="FG136" s="56">
        <v>0</v>
      </c>
      <c r="FH136" s="56">
        <v>0</v>
      </c>
      <c r="FI136" s="56">
        <v>1300.5</v>
      </c>
      <c r="FJ136" s="56">
        <v>0</v>
      </c>
      <c r="FK136" s="56">
        <v>0</v>
      </c>
      <c r="FL136" s="56">
        <v>0</v>
      </c>
      <c r="FM136" s="56">
        <v>0</v>
      </c>
      <c r="FN136" s="56">
        <v>0</v>
      </c>
      <c r="FO136" s="56">
        <v>0</v>
      </c>
      <c r="FP136" s="56">
        <v>0</v>
      </c>
      <c r="FQ136" s="56">
        <v>0</v>
      </c>
      <c r="FR136" s="56">
        <v>0</v>
      </c>
      <c r="FS136" s="56">
        <v>0</v>
      </c>
      <c r="FT136" s="56">
        <v>9.84</v>
      </c>
      <c r="FU136" s="56">
        <v>21.17</v>
      </c>
      <c r="FV136" s="56">
        <v>2.4700000000000002</v>
      </c>
      <c r="FW136" s="56">
        <v>0</v>
      </c>
      <c r="FX136" s="56">
        <v>16.239999999999998</v>
      </c>
      <c r="FY136" s="56">
        <v>0</v>
      </c>
      <c r="FZ136" s="56">
        <v>0</v>
      </c>
      <c r="GA136" s="56">
        <v>6.74</v>
      </c>
      <c r="GB136" s="56">
        <v>24.76</v>
      </c>
      <c r="GC136" s="56">
        <v>38.78</v>
      </c>
      <c r="GD136" s="56">
        <v>1.33</v>
      </c>
      <c r="GE136" s="56">
        <v>121.33</v>
      </c>
      <c r="GF136" s="56">
        <v>0</v>
      </c>
      <c r="GG136" s="56">
        <v>3.8850099999999999</v>
      </c>
      <c r="GH136" s="56">
        <v>8.9726299999999995E-2</v>
      </c>
      <c r="GI136" s="56">
        <v>0</v>
      </c>
      <c r="GJ136" s="56">
        <v>0</v>
      </c>
      <c r="GK136" s="56">
        <v>0</v>
      </c>
      <c r="GL136" s="56">
        <v>0</v>
      </c>
      <c r="GM136" s="56">
        <v>0.30136400000000002</v>
      </c>
      <c r="GN136" s="56">
        <v>0.74743300000000001</v>
      </c>
      <c r="GO136" s="56">
        <v>1.54311</v>
      </c>
      <c r="GP136" s="56">
        <v>3.8198599999999999E-2</v>
      </c>
      <c r="GQ136" s="56">
        <v>6.6048499999999999</v>
      </c>
      <c r="GR136" s="56">
        <v>969.75599999999997</v>
      </c>
      <c r="GS136" s="56">
        <v>5726.28</v>
      </c>
      <c r="GT136" s="56">
        <v>785.77200000000005</v>
      </c>
      <c r="GU136" s="56">
        <v>0</v>
      </c>
      <c r="GV136" s="56">
        <v>0</v>
      </c>
      <c r="GW136" s="56">
        <v>5894.96</v>
      </c>
      <c r="GX136" s="56">
        <v>6547.68</v>
      </c>
      <c r="GY136" s="56">
        <v>10697.7</v>
      </c>
      <c r="GZ136" s="56">
        <v>540.49900000000002</v>
      </c>
      <c r="HA136" s="56">
        <v>31162.7</v>
      </c>
      <c r="HB136" s="56">
        <v>807.03</v>
      </c>
      <c r="HC136" s="56">
        <v>0</v>
      </c>
      <c r="HD136" s="56">
        <v>0</v>
      </c>
      <c r="HE136" s="56">
        <v>0</v>
      </c>
      <c r="HF136" s="56">
        <v>934.76099999999997</v>
      </c>
      <c r="HG136" s="56">
        <v>0</v>
      </c>
      <c r="HH136" s="56">
        <v>291.12400000000002</v>
      </c>
      <c r="HI136" s="56">
        <v>0</v>
      </c>
      <c r="HJ136" s="56">
        <v>0</v>
      </c>
      <c r="HK136" s="56">
        <v>2032.92</v>
      </c>
      <c r="HL136" s="56">
        <v>0</v>
      </c>
      <c r="HM136" s="56">
        <v>0</v>
      </c>
      <c r="HN136" s="56">
        <v>0</v>
      </c>
      <c r="HO136" s="56">
        <v>0</v>
      </c>
      <c r="HP136" s="56">
        <v>0</v>
      </c>
      <c r="HQ136" s="56">
        <v>0</v>
      </c>
      <c r="HR136" s="56">
        <v>0</v>
      </c>
      <c r="HS136" s="56">
        <v>0</v>
      </c>
      <c r="HT136" s="56">
        <v>0</v>
      </c>
      <c r="HU136" s="56">
        <v>0</v>
      </c>
      <c r="HV136" s="56">
        <v>24.39</v>
      </c>
      <c r="HW136" s="56">
        <v>53.12</v>
      </c>
      <c r="HX136" s="56">
        <v>2.4700000000000002</v>
      </c>
      <c r="HY136" s="56">
        <v>0</v>
      </c>
      <c r="HZ136" s="56">
        <v>22.42</v>
      </c>
      <c r="IA136" s="56">
        <v>19.850000000000001</v>
      </c>
      <c r="IB136" s="56">
        <v>27.63</v>
      </c>
      <c r="IC136" s="56">
        <v>34.69</v>
      </c>
      <c r="ID136" s="56">
        <v>1.57</v>
      </c>
      <c r="IE136" s="56">
        <v>186.14</v>
      </c>
      <c r="IF136" s="56">
        <v>0</v>
      </c>
      <c r="IG136" s="56">
        <v>8.9714799999999997</v>
      </c>
      <c r="IH136" s="56">
        <v>8.9726299999999995E-2</v>
      </c>
      <c r="II136" s="56">
        <v>0</v>
      </c>
      <c r="IJ136" s="56">
        <v>0</v>
      </c>
      <c r="IK136" s="56">
        <v>0.92718</v>
      </c>
      <c r="IL136" s="56">
        <v>0.77117400000000003</v>
      </c>
      <c r="IM136" s="56">
        <v>1.42503</v>
      </c>
      <c r="IN136" s="56">
        <v>7.5326799999999999E-3</v>
      </c>
      <c r="IO136" s="56">
        <v>12.1921</v>
      </c>
      <c r="IP136" s="56">
        <v>57.6</v>
      </c>
      <c r="IQ136" s="56">
        <v>0</v>
      </c>
      <c r="IR136" s="56">
        <v>60.2</v>
      </c>
      <c r="IS136" s="56">
        <v>0</v>
      </c>
      <c r="IT136" s="56">
        <v>0</v>
      </c>
      <c r="IU136" s="56">
        <v>24.45</v>
      </c>
      <c r="IV136" s="56">
        <v>25.27</v>
      </c>
      <c r="IW136" s="56">
        <v>29.94</v>
      </c>
      <c r="IX136" s="56">
        <v>25.21</v>
      </c>
      <c r="IY136" s="56">
        <v>24.45</v>
      </c>
      <c r="IZ136" s="56">
        <v>25.27</v>
      </c>
      <c r="JA136" s="56">
        <v>58.21</v>
      </c>
      <c r="JB136" s="56">
        <v>44.19</v>
      </c>
      <c r="JC136" s="56">
        <v>1</v>
      </c>
      <c r="JD136" s="56"/>
      <c r="JE136" s="56"/>
      <c r="JF136" s="56"/>
      <c r="JG136" s="56"/>
      <c r="JH136" s="56"/>
      <c r="JI136" s="56"/>
      <c r="JJ136" s="56"/>
      <c r="JK136" s="56"/>
      <c r="JL136" s="56"/>
      <c r="JM136" s="56"/>
      <c r="JN136" s="56"/>
      <c r="JO136" s="56"/>
    </row>
    <row r="137" spans="1:275" x14ac:dyDescent="0.25">
      <c r="A137" s="58">
        <v>43069.352569444447</v>
      </c>
      <c r="B137" s="56" t="s">
        <v>508</v>
      </c>
      <c r="C137" s="56" t="s">
        <v>664</v>
      </c>
      <c r="D137" s="56">
        <v>12</v>
      </c>
      <c r="E137" s="56">
        <v>8</v>
      </c>
      <c r="F137" s="56">
        <v>6960</v>
      </c>
      <c r="G137" s="56" t="s">
        <v>104</v>
      </c>
      <c r="H137" s="56" t="s">
        <v>105</v>
      </c>
      <c r="I137" s="56">
        <v>5.43</v>
      </c>
      <c r="J137" s="56">
        <v>56.8</v>
      </c>
      <c r="K137" s="56">
        <v>295.43</v>
      </c>
      <c r="L137" s="56">
        <v>1936.07</v>
      </c>
      <c r="M137" s="56">
        <v>785.77200000000005</v>
      </c>
      <c r="N137" s="56">
        <v>0</v>
      </c>
      <c r="O137" s="56">
        <v>594.08600000000001</v>
      </c>
      <c r="P137" s="56">
        <v>0</v>
      </c>
      <c r="Q137" s="56">
        <v>0</v>
      </c>
      <c r="R137" s="56">
        <v>2033.7</v>
      </c>
      <c r="S137" s="56">
        <v>5488.87</v>
      </c>
      <c r="T137" s="56">
        <v>12062</v>
      </c>
      <c r="U137" s="56">
        <v>433.91399999999999</v>
      </c>
      <c r="V137" s="56">
        <v>23629.8</v>
      </c>
      <c r="W137" s="56">
        <v>335.416</v>
      </c>
      <c r="X137" s="56">
        <v>0</v>
      </c>
      <c r="Y137" s="56">
        <v>0</v>
      </c>
      <c r="Z137" s="56">
        <v>0</v>
      </c>
      <c r="AA137" s="56">
        <v>891.23900000000003</v>
      </c>
      <c r="AB137" s="56">
        <v>0</v>
      </c>
      <c r="AC137" s="56">
        <v>287.95400000000001</v>
      </c>
      <c r="AD137" s="56">
        <v>0</v>
      </c>
      <c r="AE137" s="56">
        <v>0</v>
      </c>
      <c r="AF137" s="56">
        <v>1514.61</v>
      </c>
      <c r="AG137" s="56">
        <v>0</v>
      </c>
      <c r="AH137" s="56">
        <v>0</v>
      </c>
      <c r="AI137" s="56">
        <v>0</v>
      </c>
      <c r="AJ137" s="56">
        <v>0</v>
      </c>
      <c r="AK137" s="56">
        <v>0</v>
      </c>
      <c r="AL137" s="56">
        <v>0</v>
      </c>
      <c r="AM137" s="56">
        <v>0</v>
      </c>
      <c r="AN137" s="56">
        <v>0</v>
      </c>
      <c r="AO137" s="56">
        <v>0</v>
      </c>
      <c r="AP137" s="56">
        <v>0</v>
      </c>
      <c r="AQ137" s="56">
        <v>9.84</v>
      </c>
      <c r="AR137" s="56">
        <v>21.17</v>
      </c>
      <c r="AS137" s="56">
        <v>2.4700000000000002</v>
      </c>
      <c r="AT137" s="56">
        <v>0</v>
      </c>
      <c r="AU137" s="56">
        <v>23.19</v>
      </c>
      <c r="AV137" s="56">
        <v>0</v>
      </c>
      <c r="AW137" s="56">
        <v>0</v>
      </c>
      <c r="AX137" s="56">
        <v>6.74</v>
      </c>
      <c r="AY137" s="56">
        <v>24.76</v>
      </c>
      <c r="AZ137" s="56">
        <v>38.78</v>
      </c>
      <c r="BA137" s="56">
        <v>1.33</v>
      </c>
      <c r="BB137" s="56">
        <v>128.28</v>
      </c>
      <c r="BC137" s="56">
        <v>56.67</v>
      </c>
      <c r="BD137" s="56">
        <v>0</v>
      </c>
      <c r="BE137" s="56">
        <v>3.8850099999999999</v>
      </c>
      <c r="BF137" s="56">
        <v>8.9726299999999995E-2</v>
      </c>
      <c r="BG137" s="56">
        <v>0</v>
      </c>
      <c r="BH137" s="56">
        <v>6.7837900000000007E-2</v>
      </c>
      <c r="BI137" s="56">
        <v>0</v>
      </c>
      <c r="BJ137" s="56">
        <v>0</v>
      </c>
      <c r="BK137" s="56">
        <v>0.30136400000000002</v>
      </c>
      <c r="BL137" s="56">
        <v>0.74743300000000001</v>
      </c>
      <c r="BM137" s="56">
        <v>1.54311</v>
      </c>
      <c r="BN137" s="56">
        <v>3.8198599999999999E-2</v>
      </c>
      <c r="BO137" s="56">
        <v>6.6726900000000002</v>
      </c>
      <c r="BP137" s="56">
        <v>4.0425800000000001</v>
      </c>
      <c r="BQ137" s="56">
        <v>291.995</v>
      </c>
      <c r="BR137" s="56">
        <v>2593.6799999999998</v>
      </c>
      <c r="BS137" s="56">
        <v>785.77200000000005</v>
      </c>
      <c r="BT137" s="56">
        <v>0</v>
      </c>
      <c r="BU137" s="56">
        <v>594.08600000000001</v>
      </c>
      <c r="BV137" s="56">
        <v>2033.7</v>
      </c>
      <c r="BW137" s="56">
        <v>5506.22</v>
      </c>
      <c r="BX137" s="56">
        <v>12062</v>
      </c>
      <c r="BY137" s="56">
        <v>433.91399999999999</v>
      </c>
      <c r="BZ137" s="56">
        <v>24301.3</v>
      </c>
      <c r="CA137" s="56">
        <v>331.51499999999999</v>
      </c>
      <c r="CB137" s="56">
        <v>0</v>
      </c>
      <c r="CC137" s="56">
        <v>0</v>
      </c>
      <c r="CD137" s="56">
        <v>0</v>
      </c>
      <c r="CE137" s="56">
        <v>891.23900000000003</v>
      </c>
      <c r="CF137" s="56">
        <v>0</v>
      </c>
      <c r="CG137" s="56">
        <v>287.95400000000001</v>
      </c>
      <c r="CH137" s="56">
        <v>0</v>
      </c>
      <c r="CI137" s="56">
        <v>0</v>
      </c>
      <c r="CJ137" s="56">
        <v>1510.71</v>
      </c>
      <c r="CK137" s="56">
        <v>0</v>
      </c>
      <c r="CL137" s="56">
        <v>0</v>
      </c>
      <c r="CM137" s="56">
        <v>0</v>
      </c>
      <c r="CN137" s="56">
        <v>0</v>
      </c>
      <c r="CO137" s="56">
        <v>0</v>
      </c>
      <c r="CP137" s="56">
        <v>0</v>
      </c>
      <c r="CQ137" s="56">
        <v>0</v>
      </c>
      <c r="CR137" s="56">
        <v>0</v>
      </c>
      <c r="CS137" s="56">
        <v>0</v>
      </c>
      <c r="CT137" s="56">
        <v>0</v>
      </c>
      <c r="CU137" s="56">
        <v>9.7799999999999994</v>
      </c>
      <c r="CV137" s="56">
        <v>26.66</v>
      </c>
      <c r="CW137" s="56">
        <v>2.4700000000000002</v>
      </c>
      <c r="CX137" s="56">
        <v>0</v>
      </c>
      <c r="CY137" s="56">
        <v>23.19</v>
      </c>
      <c r="CZ137" s="56">
        <v>6.74</v>
      </c>
      <c r="DA137" s="56">
        <v>24.81</v>
      </c>
      <c r="DB137" s="56">
        <v>38.78</v>
      </c>
      <c r="DC137" s="56">
        <v>1.33</v>
      </c>
      <c r="DD137" s="56">
        <v>133.76</v>
      </c>
      <c r="DE137" s="56">
        <v>62.1</v>
      </c>
      <c r="DF137" s="56">
        <v>0</v>
      </c>
      <c r="DG137" s="56">
        <v>4.73651</v>
      </c>
      <c r="DH137" s="56">
        <v>8.9726299999999995E-2</v>
      </c>
      <c r="DI137" s="56">
        <v>0</v>
      </c>
      <c r="DJ137" s="56">
        <v>6.7837900000000007E-2</v>
      </c>
      <c r="DK137" s="56">
        <v>0.30136400000000002</v>
      </c>
      <c r="DL137" s="56">
        <v>0.74904099999999996</v>
      </c>
      <c r="DM137" s="56">
        <v>1.54311</v>
      </c>
      <c r="DN137" s="56">
        <v>3.8198599999999999E-2</v>
      </c>
      <c r="DO137" s="56">
        <v>7.5257899999999998</v>
      </c>
      <c r="DP137" s="56">
        <v>4.8940700000000001</v>
      </c>
      <c r="DQ137" s="56" t="s">
        <v>925</v>
      </c>
      <c r="DR137" s="56" t="s">
        <v>875</v>
      </c>
      <c r="DS137" s="56" t="s">
        <v>22</v>
      </c>
      <c r="DT137" s="56">
        <v>0.85310399999999997</v>
      </c>
      <c r="DU137" s="56">
        <v>0.85149600000000003</v>
      </c>
      <c r="DV137" s="56">
        <v>4.0968900000000001</v>
      </c>
      <c r="DW137" s="56">
        <v>8.7439599999999995</v>
      </c>
      <c r="DX137" s="56"/>
      <c r="DY137" s="56"/>
      <c r="DZ137" s="56"/>
      <c r="EA137" s="56"/>
      <c r="EB137" s="56"/>
      <c r="EC137" s="56"/>
      <c r="ED137" s="56"/>
      <c r="EE137" s="56"/>
      <c r="EF137" s="56"/>
      <c r="EG137" s="56"/>
      <c r="EH137" s="56"/>
      <c r="EI137" s="56"/>
      <c r="EJ137" s="56"/>
      <c r="EK137" s="56"/>
      <c r="EL137" s="56"/>
      <c r="EM137" s="56"/>
      <c r="EN137" s="56">
        <v>295.43</v>
      </c>
      <c r="EO137" s="56">
        <v>1936.07</v>
      </c>
      <c r="EP137" s="56">
        <v>785.77200000000005</v>
      </c>
      <c r="EQ137" s="56">
        <v>0</v>
      </c>
      <c r="ER137" s="56">
        <v>594.08600000000001</v>
      </c>
      <c r="ES137" s="56">
        <v>0</v>
      </c>
      <c r="ET137" s="56">
        <v>0</v>
      </c>
      <c r="EU137" s="56">
        <v>2033.7</v>
      </c>
      <c r="EV137" s="56">
        <v>5488.87</v>
      </c>
      <c r="EW137" s="56">
        <v>12062</v>
      </c>
      <c r="EX137" s="56">
        <v>433.91399999999999</v>
      </c>
      <c r="EY137" s="56">
        <v>23629.8</v>
      </c>
      <c r="EZ137" s="56">
        <v>335.416</v>
      </c>
      <c r="FA137" s="56">
        <v>0</v>
      </c>
      <c r="FB137" s="56">
        <v>0</v>
      </c>
      <c r="FC137" s="56">
        <v>0</v>
      </c>
      <c r="FD137" s="56">
        <v>891.23900000000003</v>
      </c>
      <c r="FE137" s="56">
        <v>0</v>
      </c>
      <c r="FF137" s="56">
        <v>287.95400000000001</v>
      </c>
      <c r="FG137" s="56">
        <v>0</v>
      </c>
      <c r="FH137" s="56">
        <v>0</v>
      </c>
      <c r="FI137" s="56">
        <v>1514.61</v>
      </c>
      <c r="FJ137" s="56">
        <v>0</v>
      </c>
      <c r="FK137" s="56">
        <v>0</v>
      </c>
      <c r="FL137" s="56">
        <v>0</v>
      </c>
      <c r="FM137" s="56">
        <v>0</v>
      </c>
      <c r="FN137" s="56">
        <v>0</v>
      </c>
      <c r="FO137" s="56">
        <v>0</v>
      </c>
      <c r="FP137" s="56">
        <v>0</v>
      </c>
      <c r="FQ137" s="56">
        <v>0</v>
      </c>
      <c r="FR137" s="56">
        <v>0</v>
      </c>
      <c r="FS137" s="56">
        <v>0</v>
      </c>
      <c r="FT137" s="56">
        <v>9.84</v>
      </c>
      <c r="FU137" s="56">
        <v>21.17</v>
      </c>
      <c r="FV137" s="56">
        <v>2.4700000000000002</v>
      </c>
      <c r="FW137" s="56">
        <v>0</v>
      </c>
      <c r="FX137" s="56">
        <v>23.19</v>
      </c>
      <c r="FY137" s="56">
        <v>0</v>
      </c>
      <c r="FZ137" s="56">
        <v>0</v>
      </c>
      <c r="GA137" s="56">
        <v>6.74</v>
      </c>
      <c r="GB137" s="56">
        <v>24.76</v>
      </c>
      <c r="GC137" s="56">
        <v>38.78</v>
      </c>
      <c r="GD137" s="56">
        <v>1.33</v>
      </c>
      <c r="GE137" s="56">
        <v>128.28</v>
      </c>
      <c r="GF137" s="56">
        <v>0</v>
      </c>
      <c r="GG137" s="56">
        <v>3.8850099999999999</v>
      </c>
      <c r="GH137" s="56">
        <v>8.9726299999999995E-2</v>
      </c>
      <c r="GI137" s="56">
        <v>0</v>
      </c>
      <c r="GJ137" s="56">
        <v>6.7837900000000007E-2</v>
      </c>
      <c r="GK137" s="56">
        <v>0</v>
      </c>
      <c r="GL137" s="56">
        <v>0</v>
      </c>
      <c r="GM137" s="56">
        <v>0.30136400000000002</v>
      </c>
      <c r="GN137" s="56">
        <v>0.74743300000000001</v>
      </c>
      <c r="GO137" s="56">
        <v>1.54311</v>
      </c>
      <c r="GP137" s="56">
        <v>3.8198599999999999E-2</v>
      </c>
      <c r="GQ137" s="56">
        <v>6.6726900000000002</v>
      </c>
      <c r="GR137" s="56">
        <v>969.75599999999997</v>
      </c>
      <c r="GS137" s="56">
        <v>5726.28</v>
      </c>
      <c r="GT137" s="56">
        <v>785.77200000000005</v>
      </c>
      <c r="GU137" s="56">
        <v>0</v>
      </c>
      <c r="GV137" s="56">
        <v>594.08600000000001</v>
      </c>
      <c r="GW137" s="56">
        <v>5894.96</v>
      </c>
      <c r="GX137" s="56">
        <v>6547.68</v>
      </c>
      <c r="GY137" s="56">
        <v>10697.7</v>
      </c>
      <c r="GZ137" s="56">
        <v>540.49900000000002</v>
      </c>
      <c r="HA137" s="56">
        <v>31756.799999999999</v>
      </c>
      <c r="HB137" s="56">
        <v>807.03</v>
      </c>
      <c r="HC137" s="56">
        <v>0</v>
      </c>
      <c r="HD137" s="56">
        <v>0</v>
      </c>
      <c r="HE137" s="56">
        <v>0</v>
      </c>
      <c r="HF137" s="56">
        <v>1230.33</v>
      </c>
      <c r="HG137" s="56">
        <v>0</v>
      </c>
      <c r="HH137" s="56">
        <v>291.12400000000002</v>
      </c>
      <c r="HI137" s="56">
        <v>0</v>
      </c>
      <c r="HJ137" s="56">
        <v>0</v>
      </c>
      <c r="HK137" s="56">
        <v>2328.48</v>
      </c>
      <c r="HL137" s="56">
        <v>0</v>
      </c>
      <c r="HM137" s="56">
        <v>0</v>
      </c>
      <c r="HN137" s="56">
        <v>0</v>
      </c>
      <c r="HO137" s="56">
        <v>0</v>
      </c>
      <c r="HP137" s="56">
        <v>0</v>
      </c>
      <c r="HQ137" s="56">
        <v>0</v>
      </c>
      <c r="HR137" s="56">
        <v>0</v>
      </c>
      <c r="HS137" s="56">
        <v>0</v>
      </c>
      <c r="HT137" s="56">
        <v>0</v>
      </c>
      <c r="HU137" s="56">
        <v>0</v>
      </c>
      <c r="HV137" s="56">
        <v>24.39</v>
      </c>
      <c r="HW137" s="56">
        <v>53.12</v>
      </c>
      <c r="HX137" s="56">
        <v>2.4700000000000002</v>
      </c>
      <c r="HY137" s="56">
        <v>0</v>
      </c>
      <c r="HZ137" s="56">
        <v>31.3</v>
      </c>
      <c r="IA137" s="56">
        <v>19.850000000000001</v>
      </c>
      <c r="IB137" s="56">
        <v>27.63</v>
      </c>
      <c r="IC137" s="56">
        <v>34.69</v>
      </c>
      <c r="ID137" s="56">
        <v>1.57</v>
      </c>
      <c r="IE137" s="56">
        <v>195.02</v>
      </c>
      <c r="IF137" s="56">
        <v>0</v>
      </c>
      <c r="IG137" s="56">
        <v>8.9714799999999997</v>
      </c>
      <c r="IH137" s="56">
        <v>8.9726299999999995E-2</v>
      </c>
      <c r="II137" s="56">
        <v>0</v>
      </c>
      <c r="IJ137" s="56">
        <v>6.7837900000000007E-2</v>
      </c>
      <c r="IK137" s="56">
        <v>0.92718</v>
      </c>
      <c r="IL137" s="56">
        <v>0.77117400000000003</v>
      </c>
      <c r="IM137" s="56">
        <v>1.42503</v>
      </c>
      <c r="IN137" s="56">
        <v>7.5326799999999999E-3</v>
      </c>
      <c r="IO137" s="56">
        <v>12.26</v>
      </c>
      <c r="IP137" s="56">
        <v>56.8</v>
      </c>
      <c r="IQ137" s="56">
        <v>0</v>
      </c>
      <c r="IR137" s="56">
        <v>59.3</v>
      </c>
      <c r="IS137" s="56">
        <v>0</v>
      </c>
      <c r="IT137" s="56">
        <v>0</v>
      </c>
      <c r="IU137" s="56">
        <v>26.32</v>
      </c>
      <c r="IV137" s="56">
        <v>30.35</v>
      </c>
      <c r="IW137" s="56">
        <v>31.81</v>
      </c>
      <c r="IX137" s="56">
        <v>30.29</v>
      </c>
      <c r="IY137" s="56">
        <v>26.32</v>
      </c>
      <c r="IZ137" s="56">
        <v>30.35</v>
      </c>
      <c r="JA137" s="56">
        <v>60.08</v>
      </c>
      <c r="JB137" s="56">
        <v>51.2</v>
      </c>
      <c r="JC137" s="56">
        <v>1</v>
      </c>
      <c r="JD137" s="56"/>
      <c r="JE137" s="56"/>
      <c r="JF137" s="56"/>
      <c r="JG137" s="56"/>
      <c r="JH137" s="56"/>
      <c r="JI137" s="56"/>
      <c r="JJ137" s="56"/>
      <c r="JK137" s="56"/>
      <c r="JL137" s="56"/>
      <c r="JM137" s="56"/>
      <c r="JN137" s="56"/>
      <c r="JO137" s="56"/>
    </row>
    <row r="138" spans="1:275" x14ac:dyDescent="0.25">
      <c r="A138" s="58">
        <v>43069.352997685186</v>
      </c>
      <c r="B138" s="56" t="s">
        <v>463</v>
      </c>
      <c r="C138" s="56" t="s">
        <v>664</v>
      </c>
      <c r="D138" s="56">
        <v>12</v>
      </c>
      <c r="E138" s="56">
        <v>8</v>
      </c>
      <c r="F138" s="56">
        <v>6960</v>
      </c>
      <c r="G138" s="56" t="s">
        <v>104</v>
      </c>
      <c r="H138" s="56" t="s">
        <v>105</v>
      </c>
      <c r="I138" s="56">
        <v>5.43</v>
      </c>
      <c r="J138" s="56">
        <v>57.4</v>
      </c>
      <c r="K138" s="56">
        <v>295.43</v>
      </c>
      <c r="L138" s="56">
        <v>1936.07</v>
      </c>
      <c r="M138" s="56">
        <v>785.77200000000005</v>
      </c>
      <c r="N138" s="56">
        <v>0</v>
      </c>
      <c r="O138" s="56">
        <v>0</v>
      </c>
      <c r="P138" s="56">
        <v>0</v>
      </c>
      <c r="Q138" s="56">
        <v>0</v>
      </c>
      <c r="R138" s="56">
        <v>2033.7</v>
      </c>
      <c r="S138" s="56">
        <v>5488.87</v>
      </c>
      <c r="T138" s="56">
        <v>12062</v>
      </c>
      <c r="U138" s="56">
        <v>433.91399999999999</v>
      </c>
      <c r="V138" s="56">
        <v>23035.7</v>
      </c>
      <c r="W138" s="56">
        <v>335.416</v>
      </c>
      <c r="X138" s="56">
        <v>0</v>
      </c>
      <c r="Y138" s="56">
        <v>0</v>
      </c>
      <c r="Z138" s="56">
        <v>0</v>
      </c>
      <c r="AA138" s="56">
        <v>942.58699999999999</v>
      </c>
      <c r="AB138" s="56">
        <v>0</v>
      </c>
      <c r="AC138" s="56">
        <v>287.95400000000001</v>
      </c>
      <c r="AD138" s="56">
        <v>0</v>
      </c>
      <c r="AE138" s="56">
        <v>0</v>
      </c>
      <c r="AF138" s="56">
        <v>1565.96</v>
      </c>
      <c r="AG138" s="56">
        <v>0</v>
      </c>
      <c r="AH138" s="56">
        <v>0</v>
      </c>
      <c r="AI138" s="56">
        <v>0</v>
      </c>
      <c r="AJ138" s="56">
        <v>0</v>
      </c>
      <c r="AK138" s="56">
        <v>0</v>
      </c>
      <c r="AL138" s="56">
        <v>0</v>
      </c>
      <c r="AM138" s="56">
        <v>0</v>
      </c>
      <c r="AN138" s="56">
        <v>0</v>
      </c>
      <c r="AO138" s="56">
        <v>0</v>
      </c>
      <c r="AP138" s="56">
        <v>0</v>
      </c>
      <c r="AQ138" s="56">
        <v>9.84</v>
      </c>
      <c r="AR138" s="56">
        <v>21.17</v>
      </c>
      <c r="AS138" s="56">
        <v>2.4700000000000002</v>
      </c>
      <c r="AT138" s="56">
        <v>0</v>
      </c>
      <c r="AU138" s="56">
        <v>22.56</v>
      </c>
      <c r="AV138" s="56">
        <v>0</v>
      </c>
      <c r="AW138" s="56">
        <v>0</v>
      </c>
      <c r="AX138" s="56">
        <v>6.74</v>
      </c>
      <c r="AY138" s="56">
        <v>24.76</v>
      </c>
      <c r="AZ138" s="56">
        <v>38.78</v>
      </c>
      <c r="BA138" s="56">
        <v>1.33</v>
      </c>
      <c r="BB138" s="56">
        <v>127.65</v>
      </c>
      <c r="BC138" s="56">
        <v>56.04</v>
      </c>
      <c r="BD138" s="56">
        <v>0</v>
      </c>
      <c r="BE138" s="56">
        <v>3.8850099999999999</v>
      </c>
      <c r="BF138" s="56">
        <v>8.9726299999999995E-2</v>
      </c>
      <c r="BG138" s="56">
        <v>0</v>
      </c>
      <c r="BH138" s="56">
        <v>0</v>
      </c>
      <c r="BI138" s="56">
        <v>0</v>
      </c>
      <c r="BJ138" s="56">
        <v>0</v>
      </c>
      <c r="BK138" s="56">
        <v>0.30136400000000002</v>
      </c>
      <c r="BL138" s="56">
        <v>0.74743300000000001</v>
      </c>
      <c r="BM138" s="56">
        <v>1.54311</v>
      </c>
      <c r="BN138" s="56">
        <v>3.8198599999999999E-2</v>
      </c>
      <c r="BO138" s="56">
        <v>6.6048499999999999</v>
      </c>
      <c r="BP138" s="56">
        <v>3.9747400000000002</v>
      </c>
      <c r="BQ138" s="56">
        <v>291.995</v>
      </c>
      <c r="BR138" s="56">
        <v>2593.6799999999998</v>
      </c>
      <c r="BS138" s="56">
        <v>785.77200000000005</v>
      </c>
      <c r="BT138" s="56">
        <v>0</v>
      </c>
      <c r="BU138" s="56">
        <v>0</v>
      </c>
      <c r="BV138" s="56">
        <v>2033.7</v>
      </c>
      <c r="BW138" s="56">
        <v>5506.22</v>
      </c>
      <c r="BX138" s="56">
        <v>12062</v>
      </c>
      <c r="BY138" s="56">
        <v>433.91399999999999</v>
      </c>
      <c r="BZ138" s="56">
        <v>23707.200000000001</v>
      </c>
      <c r="CA138" s="56">
        <v>331.51499999999999</v>
      </c>
      <c r="CB138" s="56">
        <v>0</v>
      </c>
      <c r="CC138" s="56">
        <v>0</v>
      </c>
      <c r="CD138" s="56">
        <v>0</v>
      </c>
      <c r="CE138" s="56">
        <v>942.59</v>
      </c>
      <c r="CF138" s="56">
        <v>0</v>
      </c>
      <c r="CG138" s="56">
        <v>287.95400000000001</v>
      </c>
      <c r="CH138" s="56">
        <v>0</v>
      </c>
      <c r="CI138" s="56">
        <v>0</v>
      </c>
      <c r="CJ138" s="56">
        <v>1562.06</v>
      </c>
      <c r="CK138" s="56">
        <v>0</v>
      </c>
      <c r="CL138" s="56">
        <v>0</v>
      </c>
      <c r="CM138" s="56">
        <v>0</v>
      </c>
      <c r="CN138" s="56">
        <v>0</v>
      </c>
      <c r="CO138" s="56">
        <v>0</v>
      </c>
      <c r="CP138" s="56">
        <v>0</v>
      </c>
      <c r="CQ138" s="56">
        <v>0</v>
      </c>
      <c r="CR138" s="56">
        <v>0</v>
      </c>
      <c r="CS138" s="56">
        <v>0</v>
      </c>
      <c r="CT138" s="56">
        <v>0</v>
      </c>
      <c r="CU138" s="56">
        <v>9.7799999999999994</v>
      </c>
      <c r="CV138" s="56">
        <v>26.66</v>
      </c>
      <c r="CW138" s="56">
        <v>2.4700000000000002</v>
      </c>
      <c r="CX138" s="56">
        <v>0</v>
      </c>
      <c r="CY138" s="56">
        <v>22.56</v>
      </c>
      <c r="CZ138" s="56">
        <v>6.74</v>
      </c>
      <c r="DA138" s="56">
        <v>24.81</v>
      </c>
      <c r="DB138" s="56">
        <v>38.78</v>
      </c>
      <c r="DC138" s="56">
        <v>1.33</v>
      </c>
      <c r="DD138" s="56">
        <v>133.13</v>
      </c>
      <c r="DE138" s="56">
        <v>61.47</v>
      </c>
      <c r="DF138" s="56">
        <v>0</v>
      </c>
      <c r="DG138" s="56">
        <v>4.73651</v>
      </c>
      <c r="DH138" s="56">
        <v>8.9726299999999995E-2</v>
      </c>
      <c r="DI138" s="56">
        <v>0</v>
      </c>
      <c r="DJ138" s="56">
        <v>0</v>
      </c>
      <c r="DK138" s="56">
        <v>0.30136400000000002</v>
      </c>
      <c r="DL138" s="56">
        <v>0.74904099999999996</v>
      </c>
      <c r="DM138" s="56">
        <v>1.54311</v>
      </c>
      <c r="DN138" s="56">
        <v>3.8198599999999999E-2</v>
      </c>
      <c r="DO138" s="56">
        <v>7.4579500000000003</v>
      </c>
      <c r="DP138" s="56">
        <v>4.8262400000000003</v>
      </c>
      <c r="DQ138" s="56" t="s">
        <v>925</v>
      </c>
      <c r="DR138" s="56" t="s">
        <v>875</v>
      </c>
      <c r="DS138" s="56" t="s">
        <v>22</v>
      </c>
      <c r="DT138" s="56">
        <v>0.85310399999999997</v>
      </c>
      <c r="DU138" s="56">
        <v>0.85149600000000003</v>
      </c>
      <c r="DV138" s="56">
        <v>4.1162799999999997</v>
      </c>
      <c r="DW138" s="56">
        <v>8.8335799999999995</v>
      </c>
      <c r="DX138" s="56"/>
      <c r="DY138" s="56"/>
      <c r="DZ138" s="56"/>
      <c r="EA138" s="56"/>
      <c r="EB138" s="56"/>
      <c r="EC138" s="56"/>
      <c r="ED138" s="56"/>
      <c r="EE138" s="56"/>
      <c r="EF138" s="56"/>
      <c r="EG138" s="56"/>
      <c r="EH138" s="56"/>
      <c r="EI138" s="56"/>
      <c r="EJ138" s="56"/>
      <c r="EK138" s="56"/>
      <c r="EL138" s="56"/>
      <c r="EM138" s="56"/>
      <c r="EN138" s="56">
        <v>295.43</v>
      </c>
      <c r="EO138" s="56">
        <v>1936.07</v>
      </c>
      <c r="EP138" s="56">
        <v>785.77200000000005</v>
      </c>
      <c r="EQ138" s="56">
        <v>0</v>
      </c>
      <c r="ER138" s="56">
        <v>0</v>
      </c>
      <c r="ES138" s="56">
        <v>0</v>
      </c>
      <c r="ET138" s="56">
        <v>0</v>
      </c>
      <c r="EU138" s="56">
        <v>2033.7</v>
      </c>
      <c r="EV138" s="56">
        <v>5488.87</v>
      </c>
      <c r="EW138" s="56">
        <v>12062</v>
      </c>
      <c r="EX138" s="56">
        <v>433.91399999999999</v>
      </c>
      <c r="EY138" s="56">
        <v>23035.7</v>
      </c>
      <c r="EZ138" s="56">
        <v>335.416</v>
      </c>
      <c r="FA138" s="56">
        <v>0</v>
      </c>
      <c r="FB138" s="56">
        <v>0</v>
      </c>
      <c r="FC138" s="56">
        <v>0</v>
      </c>
      <c r="FD138" s="56">
        <v>942.58699999999999</v>
      </c>
      <c r="FE138" s="56">
        <v>0</v>
      </c>
      <c r="FF138" s="56">
        <v>287.95400000000001</v>
      </c>
      <c r="FG138" s="56">
        <v>0</v>
      </c>
      <c r="FH138" s="56">
        <v>0</v>
      </c>
      <c r="FI138" s="56">
        <v>1565.96</v>
      </c>
      <c r="FJ138" s="56">
        <v>0</v>
      </c>
      <c r="FK138" s="56">
        <v>0</v>
      </c>
      <c r="FL138" s="56">
        <v>0</v>
      </c>
      <c r="FM138" s="56">
        <v>0</v>
      </c>
      <c r="FN138" s="56">
        <v>0</v>
      </c>
      <c r="FO138" s="56">
        <v>0</v>
      </c>
      <c r="FP138" s="56">
        <v>0</v>
      </c>
      <c r="FQ138" s="56">
        <v>0</v>
      </c>
      <c r="FR138" s="56">
        <v>0</v>
      </c>
      <c r="FS138" s="56">
        <v>0</v>
      </c>
      <c r="FT138" s="56">
        <v>9.84</v>
      </c>
      <c r="FU138" s="56">
        <v>21.17</v>
      </c>
      <c r="FV138" s="56">
        <v>2.4700000000000002</v>
      </c>
      <c r="FW138" s="56">
        <v>0</v>
      </c>
      <c r="FX138" s="56">
        <v>22.56</v>
      </c>
      <c r="FY138" s="56">
        <v>0</v>
      </c>
      <c r="FZ138" s="56">
        <v>0</v>
      </c>
      <c r="GA138" s="56">
        <v>6.74</v>
      </c>
      <c r="GB138" s="56">
        <v>24.76</v>
      </c>
      <c r="GC138" s="56">
        <v>38.78</v>
      </c>
      <c r="GD138" s="56">
        <v>1.33</v>
      </c>
      <c r="GE138" s="56">
        <v>127.65</v>
      </c>
      <c r="GF138" s="56">
        <v>0</v>
      </c>
      <c r="GG138" s="56">
        <v>3.8850099999999999</v>
      </c>
      <c r="GH138" s="56">
        <v>8.9726299999999995E-2</v>
      </c>
      <c r="GI138" s="56">
        <v>0</v>
      </c>
      <c r="GJ138" s="56">
        <v>0</v>
      </c>
      <c r="GK138" s="56">
        <v>0</v>
      </c>
      <c r="GL138" s="56">
        <v>0</v>
      </c>
      <c r="GM138" s="56">
        <v>0.30136400000000002</v>
      </c>
      <c r="GN138" s="56">
        <v>0.74743300000000001</v>
      </c>
      <c r="GO138" s="56">
        <v>1.54311</v>
      </c>
      <c r="GP138" s="56">
        <v>3.8198599999999999E-2</v>
      </c>
      <c r="GQ138" s="56">
        <v>6.6048499999999999</v>
      </c>
      <c r="GR138" s="56">
        <v>969.75599999999997</v>
      </c>
      <c r="GS138" s="56">
        <v>5726.28</v>
      </c>
      <c r="GT138" s="56">
        <v>785.77200000000005</v>
      </c>
      <c r="GU138" s="56">
        <v>0</v>
      </c>
      <c r="GV138" s="56">
        <v>0</v>
      </c>
      <c r="GW138" s="56">
        <v>5894.96</v>
      </c>
      <c r="GX138" s="56">
        <v>6547.68</v>
      </c>
      <c r="GY138" s="56">
        <v>10697.7</v>
      </c>
      <c r="GZ138" s="56">
        <v>540.49900000000002</v>
      </c>
      <c r="HA138" s="56">
        <v>31162.7</v>
      </c>
      <c r="HB138" s="56">
        <v>807.03</v>
      </c>
      <c r="HC138" s="56">
        <v>0</v>
      </c>
      <c r="HD138" s="56">
        <v>0</v>
      </c>
      <c r="HE138" s="56">
        <v>0</v>
      </c>
      <c r="HF138" s="56">
        <v>1200.21</v>
      </c>
      <c r="HG138" s="56">
        <v>0</v>
      </c>
      <c r="HH138" s="56">
        <v>291.12400000000002</v>
      </c>
      <c r="HI138" s="56">
        <v>0</v>
      </c>
      <c r="HJ138" s="56">
        <v>0</v>
      </c>
      <c r="HK138" s="56">
        <v>2298.36</v>
      </c>
      <c r="HL138" s="56">
        <v>0</v>
      </c>
      <c r="HM138" s="56">
        <v>0</v>
      </c>
      <c r="HN138" s="56">
        <v>0</v>
      </c>
      <c r="HO138" s="56">
        <v>0</v>
      </c>
      <c r="HP138" s="56">
        <v>0</v>
      </c>
      <c r="HQ138" s="56">
        <v>0</v>
      </c>
      <c r="HR138" s="56">
        <v>0</v>
      </c>
      <c r="HS138" s="56">
        <v>0</v>
      </c>
      <c r="HT138" s="56">
        <v>0</v>
      </c>
      <c r="HU138" s="56">
        <v>0</v>
      </c>
      <c r="HV138" s="56">
        <v>24.39</v>
      </c>
      <c r="HW138" s="56">
        <v>53.12</v>
      </c>
      <c r="HX138" s="56">
        <v>2.4700000000000002</v>
      </c>
      <c r="HY138" s="56">
        <v>0</v>
      </c>
      <c r="HZ138" s="56">
        <v>28.74</v>
      </c>
      <c r="IA138" s="56">
        <v>19.850000000000001</v>
      </c>
      <c r="IB138" s="56">
        <v>27.63</v>
      </c>
      <c r="IC138" s="56">
        <v>34.69</v>
      </c>
      <c r="ID138" s="56">
        <v>1.57</v>
      </c>
      <c r="IE138" s="56">
        <v>192.46</v>
      </c>
      <c r="IF138" s="56">
        <v>0</v>
      </c>
      <c r="IG138" s="56">
        <v>8.9714799999999997</v>
      </c>
      <c r="IH138" s="56">
        <v>8.9726299999999995E-2</v>
      </c>
      <c r="II138" s="56">
        <v>0</v>
      </c>
      <c r="IJ138" s="56">
        <v>0</v>
      </c>
      <c r="IK138" s="56">
        <v>0.92718</v>
      </c>
      <c r="IL138" s="56">
        <v>0.77117400000000003</v>
      </c>
      <c r="IM138" s="56">
        <v>1.42503</v>
      </c>
      <c r="IN138" s="56">
        <v>7.5326799999999999E-3</v>
      </c>
      <c r="IO138" s="56">
        <v>12.1921</v>
      </c>
      <c r="IP138" s="56">
        <v>57.4</v>
      </c>
      <c r="IQ138" s="56">
        <v>0</v>
      </c>
      <c r="IR138" s="56">
        <v>59.8</v>
      </c>
      <c r="IS138" s="56">
        <v>0</v>
      </c>
      <c r="IT138" s="56">
        <v>0</v>
      </c>
      <c r="IU138" s="56">
        <v>24.45</v>
      </c>
      <c r="IV138" s="56">
        <v>31.59</v>
      </c>
      <c r="IW138" s="56">
        <v>29.94</v>
      </c>
      <c r="IX138" s="56">
        <v>31.53</v>
      </c>
      <c r="IY138" s="56">
        <v>24.45</v>
      </c>
      <c r="IZ138" s="56">
        <v>31.59</v>
      </c>
      <c r="JA138" s="56">
        <v>58.21</v>
      </c>
      <c r="JB138" s="56">
        <v>50.51</v>
      </c>
      <c r="JC138" s="56">
        <v>1</v>
      </c>
      <c r="JD138" s="56"/>
      <c r="JE138" s="56"/>
      <c r="JF138" s="56"/>
      <c r="JG138" s="56"/>
      <c r="JH138" s="56"/>
      <c r="JI138" s="56"/>
      <c r="JJ138" s="56"/>
      <c r="JK138" s="56"/>
      <c r="JL138" s="56"/>
      <c r="JM138" s="56"/>
      <c r="JN138" s="56"/>
      <c r="JO138" s="56"/>
    </row>
    <row r="139" spans="1:275" x14ac:dyDescent="0.25">
      <c r="A139" s="58">
        <v>43069.352326388886</v>
      </c>
      <c r="B139" s="56" t="s">
        <v>509</v>
      </c>
      <c r="C139" s="56" t="s">
        <v>664</v>
      </c>
      <c r="D139" s="56">
        <v>12</v>
      </c>
      <c r="E139" s="56">
        <v>8</v>
      </c>
      <c r="F139" s="56">
        <v>6960</v>
      </c>
      <c r="G139" s="56" t="s">
        <v>104</v>
      </c>
      <c r="H139" s="56" t="s">
        <v>105</v>
      </c>
      <c r="I139" s="56">
        <v>5.43</v>
      </c>
      <c r="J139" s="56">
        <v>56.7</v>
      </c>
      <c r="K139" s="56">
        <v>295.43</v>
      </c>
      <c r="L139" s="56">
        <v>1936.07</v>
      </c>
      <c r="M139" s="56">
        <v>785.77200000000005</v>
      </c>
      <c r="N139" s="56">
        <v>0</v>
      </c>
      <c r="O139" s="56">
        <v>594.08600000000001</v>
      </c>
      <c r="P139" s="56">
        <v>0</v>
      </c>
      <c r="Q139" s="56">
        <v>0</v>
      </c>
      <c r="R139" s="56">
        <v>2033.7</v>
      </c>
      <c r="S139" s="56">
        <v>5488.87</v>
      </c>
      <c r="T139" s="56">
        <v>12062</v>
      </c>
      <c r="U139" s="56">
        <v>433.91399999999999</v>
      </c>
      <c r="V139" s="56">
        <v>23629.8</v>
      </c>
      <c r="W139" s="56">
        <v>335.416</v>
      </c>
      <c r="X139" s="56">
        <v>0</v>
      </c>
      <c r="Y139" s="56">
        <v>0</v>
      </c>
      <c r="Z139" s="56">
        <v>0</v>
      </c>
      <c r="AA139" s="56">
        <v>1162.05</v>
      </c>
      <c r="AB139" s="56">
        <v>0</v>
      </c>
      <c r="AC139" s="56">
        <v>287.95400000000001</v>
      </c>
      <c r="AD139" s="56">
        <v>0</v>
      </c>
      <c r="AE139" s="56">
        <v>0</v>
      </c>
      <c r="AF139" s="56">
        <v>1785.42</v>
      </c>
      <c r="AG139" s="56">
        <v>0</v>
      </c>
      <c r="AH139" s="56">
        <v>0</v>
      </c>
      <c r="AI139" s="56">
        <v>0</v>
      </c>
      <c r="AJ139" s="56">
        <v>0</v>
      </c>
      <c r="AK139" s="56">
        <v>0</v>
      </c>
      <c r="AL139" s="56">
        <v>0</v>
      </c>
      <c r="AM139" s="56">
        <v>0</v>
      </c>
      <c r="AN139" s="56">
        <v>0</v>
      </c>
      <c r="AO139" s="56">
        <v>0</v>
      </c>
      <c r="AP139" s="56">
        <v>0</v>
      </c>
      <c r="AQ139" s="56">
        <v>9.84</v>
      </c>
      <c r="AR139" s="56">
        <v>21.17</v>
      </c>
      <c r="AS139" s="56">
        <v>2.4700000000000002</v>
      </c>
      <c r="AT139" s="56">
        <v>0</v>
      </c>
      <c r="AU139" s="56">
        <v>29.64</v>
      </c>
      <c r="AV139" s="56">
        <v>0</v>
      </c>
      <c r="AW139" s="56">
        <v>0</v>
      </c>
      <c r="AX139" s="56">
        <v>6.74</v>
      </c>
      <c r="AY139" s="56">
        <v>24.76</v>
      </c>
      <c r="AZ139" s="56">
        <v>38.78</v>
      </c>
      <c r="BA139" s="56">
        <v>1.33</v>
      </c>
      <c r="BB139" s="56">
        <v>134.72999999999999</v>
      </c>
      <c r="BC139" s="56">
        <v>63.12</v>
      </c>
      <c r="BD139" s="56">
        <v>0</v>
      </c>
      <c r="BE139" s="56">
        <v>3.8850099999999999</v>
      </c>
      <c r="BF139" s="56">
        <v>8.9726299999999995E-2</v>
      </c>
      <c r="BG139" s="56">
        <v>0</v>
      </c>
      <c r="BH139" s="56">
        <v>6.7837900000000007E-2</v>
      </c>
      <c r="BI139" s="56">
        <v>0</v>
      </c>
      <c r="BJ139" s="56">
        <v>0</v>
      </c>
      <c r="BK139" s="56">
        <v>0.30136400000000002</v>
      </c>
      <c r="BL139" s="56">
        <v>0.74743300000000001</v>
      </c>
      <c r="BM139" s="56">
        <v>1.54311</v>
      </c>
      <c r="BN139" s="56">
        <v>3.8198599999999999E-2</v>
      </c>
      <c r="BO139" s="56">
        <v>6.6726900000000002</v>
      </c>
      <c r="BP139" s="56">
        <v>4.0425800000000001</v>
      </c>
      <c r="BQ139" s="56">
        <v>291.995</v>
      </c>
      <c r="BR139" s="56">
        <v>2593.6799999999998</v>
      </c>
      <c r="BS139" s="56">
        <v>785.77200000000005</v>
      </c>
      <c r="BT139" s="56">
        <v>0</v>
      </c>
      <c r="BU139" s="56">
        <v>594.08600000000001</v>
      </c>
      <c r="BV139" s="56">
        <v>2033.7</v>
      </c>
      <c r="BW139" s="56">
        <v>5506.22</v>
      </c>
      <c r="BX139" s="56">
        <v>12062</v>
      </c>
      <c r="BY139" s="56">
        <v>433.91399999999999</v>
      </c>
      <c r="BZ139" s="56">
        <v>24301.3</v>
      </c>
      <c r="CA139" s="56">
        <v>331.51499999999999</v>
      </c>
      <c r="CB139" s="56">
        <v>0</v>
      </c>
      <c r="CC139" s="56">
        <v>0</v>
      </c>
      <c r="CD139" s="56">
        <v>0</v>
      </c>
      <c r="CE139" s="56">
        <v>1162.05</v>
      </c>
      <c r="CF139" s="56">
        <v>0</v>
      </c>
      <c r="CG139" s="56">
        <v>287.95400000000001</v>
      </c>
      <c r="CH139" s="56">
        <v>0</v>
      </c>
      <c r="CI139" s="56">
        <v>0</v>
      </c>
      <c r="CJ139" s="56">
        <v>1781.52</v>
      </c>
      <c r="CK139" s="56">
        <v>0</v>
      </c>
      <c r="CL139" s="56">
        <v>0</v>
      </c>
      <c r="CM139" s="56">
        <v>0</v>
      </c>
      <c r="CN139" s="56">
        <v>0</v>
      </c>
      <c r="CO139" s="56">
        <v>0</v>
      </c>
      <c r="CP139" s="56">
        <v>0</v>
      </c>
      <c r="CQ139" s="56">
        <v>0</v>
      </c>
      <c r="CR139" s="56">
        <v>0</v>
      </c>
      <c r="CS139" s="56">
        <v>0</v>
      </c>
      <c r="CT139" s="56">
        <v>0</v>
      </c>
      <c r="CU139" s="56">
        <v>9.7799999999999994</v>
      </c>
      <c r="CV139" s="56">
        <v>26.66</v>
      </c>
      <c r="CW139" s="56">
        <v>2.4700000000000002</v>
      </c>
      <c r="CX139" s="56">
        <v>0</v>
      </c>
      <c r="CY139" s="56">
        <v>29.64</v>
      </c>
      <c r="CZ139" s="56">
        <v>6.74</v>
      </c>
      <c r="DA139" s="56">
        <v>24.81</v>
      </c>
      <c r="DB139" s="56">
        <v>38.78</v>
      </c>
      <c r="DC139" s="56">
        <v>1.33</v>
      </c>
      <c r="DD139" s="56">
        <v>140.21</v>
      </c>
      <c r="DE139" s="56">
        <v>68.55</v>
      </c>
      <c r="DF139" s="56">
        <v>0</v>
      </c>
      <c r="DG139" s="56">
        <v>4.73651</v>
      </c>
      <c r="DH139" s="56">
        <v>8.9726299999999995E-2</v>
      </c>
      <c r="DI139" s="56">
        <v>0</v>
      </c>
      <c r="DJ139" s="56">
        <v>6.7837900000000007E-2</v>
      </c>
      <c r="DK139" s="56">
        <v>0.30136400000000002</v>
      </c>
      <c r="DL139" s="56">
        <v>0.74904099999999996</v>
      </c>
      <c r="DM139" s="56">
        <v>1.54311</v>
      </c>
      <c r="DN139" s="56">
        <v>3.8198599999999999E-2</v>
      </c>
      <c r="DO139" s="56">
        <v>7.5257899999999998</v>
      </c>
      <c r="DP139" s="56">
        <v>4.8940700000000001</v>
      </c>
      <c r="DQ139" s="56" t="s">
        <v>925</v>
      </c>
      <c r="DR139" s="56" t="s">
        <v>875</v>
      </c>
      <c r="DS139" s="56" t="s">
        <v>22</v>
      </c>
      <c r="DT139" s="56">
        <v>0.85310399999999997</v>
      </c>
      <c r="DU139" s="56">
        <v>0.85149600000000003</v>
      </c>
      <c r="DV139" s="56">
        <v>3.90842</v>
      </c>
      <c r="DW139" s="56">
        <v>7.9212300000000004</v>
      </c>
      <c r="DX139" s="56"/>
      <c r="DY139" s="56"/>
      <c r="DZ139" s="56"/>
      <c r="EA139" s="56"/>
      <c r="EB139" s="56"/>
      <c r="EC139" s="56"/>
      <c r="ED139" s="56"/>
      <c r="EE139" s="56"/>
      <c r="EF139" s="56"/>
      <c r="EG139" s="56"/>
      <c r="EH139" s="56"/>
      <c r="EI139" s="56"/>
      <c r="EJ139" s="56"/>
      <c r="EK139" s="56"/>
      <c r="EL139" s="56"/>
      <c r="EM139" s="56"/>
      <c r="EN139" s="56">
        <v>295.43</v>
      </c>
      <c r="EO139" s="56">
        <v>1936.07</v>
      </c>
      <c r="EP139" s="56">
        <v>785.77200000000005</v>
      </c>
      <c r="EQ139" s="56">
        <v>0</v>
      </c>
      <c r="ER139" s="56">
        <v>594.08600000000001</v>
      </c>
      <c r="ES139" s="56">
        <v>0</v>
      </c>
      <c r="ET139" s="56">
        <v>0</v>
      </c>
      <c r="EU139" s="56">
        <v>2033.7</v>
      </c>
      <c r="EV139" s="56">
        <v>5488.87</v>
      </c>
      <c r="EW139" s="56">
        <v>12062</v>
      </c>
      <c r="EX139" s="56">
        <v>433.91399999999999</v>
      </c>
      <c r="EY139" s="56">
        <v>23629.8</v>
      </c>
      <c r="EZ139" s="56">
        <v>335.416</v>
      </c>
      <c r="FA139" s="56">
        <v>0</v>
      </c>
      <c r="FB139" s="56">
        <v>0</v>
      </c>
      <c r="FC139" s="56">
        <v>0</v>
      </c>
      <c r="FD139" s="56">
        <v>1162.05</v>
      </c>
      <c r="FE139" s="56">
        <v>0</v>
      </c>
      <c r="FF139" s="56">
        <v>287.95400000000001</v>
      </c>
      <c r="FG139" s="56">
        <v>0</v>
      </c>
      <c r="FH139" s="56">
        <v>0</v>
      </c>
      <c r="FI139" s="56">
        <v>1785.42</v>
      </c>
      <c r="FJ139" s="56">
        <v>0</v>
      </c>
      <c r="FK139" s="56">
        <v>0</v>
      </c>
      <c r="FL139" s="56">
        <v>0</v>
      </c>
      <c r="FM139" s="56">
        <v>0</v>
      </c>
      <c r="FN139" s="56">
        <v>0</v>
      </c>
      <c r="FO139" s="56">
        <v>0</v>
      </c>
      <c r="FP139" s="56">
        <v>0</v>
      </c>
      <c r="FQ139" s="56">
        <v>0</v>
      </c>
      <c r="FR139" s="56">
        <v>0</v>
      </c>
      <c r="FS139" s="56">
        <v>0</v>
      </c>
      <c r="FT139" s="56">
        <v>9.84</v>
      </c>
      <c r="FU139" s="56">
        <v>21.17</v>
      </c>
      <c r="FV139" s="56">
        <v>2.4700000000000002</v>
      </c>
      <c r="FW139" s="56">
        <v>0</v>
      </c>
      <c r="FX139" s="56">
        <v>29.64</v>
      </c>
      <c r="FY139" s="56">
        <v>0</v>
      </c>
      <c r="FZ139" s="56">
        <v>0</v>
      </c>
      <c r="GA139" s="56">
        <v>6.74</v>
      </c>
      <c r="GB139" s="56">
        <v>24.76</v>
      </c>
      <c r="GC139" s="56">
        <v>38.78</v>
      </c>
      <c r="GD139" s="56">
        <v>1.33</v>
      </c>
      <c r="GE139" s="56">
        <v>134.72999999999999</v>
      </c>
      <c r="GF139" s="56">
        <v>0</v>
      </c>
      <c r="GG139" s="56">
        <v>3.8850099999999999</v>
      </c>
      <c r="GH139" s="56">
        <v>8.9726299999999995E-2</v>
      </c>
      <c r="GI139" s="56">
        <v>0</v>
      </c>
      <c r="GJ139" s="56">
        <v>6.7837900000000007E-2</v>
      </c>
      <c r="GK139" s="56">
        <v>0</v>
      </c>
      <c r="GL139" s="56">
        <v>0</v>
      </c>
      <c r="GM139" s="56">
        <v>0.30136400000000002</v>
      </c>
      <c r="GN139" s="56">
        <v>0.74743300000000001</v>
      </c>
      <c r="GO139" s="56">
        <v>1.54311</v>
      </c>
      <c r="GP139" s="56">
        <v>3.8198599999999999E-2</v>
      </c>
      <c r="GQ139" s="56">
        <v>6.6726900000000002</v>
      </c>
      <c r="GR139" s="56">
        <v>969.75599999999997</v>
      </c>
      <c r="GS139" s="56">
        <v>5726.28</v>
      </c>
      <c r="GT139" s="56">
        <v>785.77200000000005</v>
      </c>
      <c r="GU139" s="56">
        <v>0</v>
      </c>
      <c r="GV139" s="56">
        <v>594.08600000000001</v>
      </c>
      <c r="GW139" s="56">
        <v>5894.96</v>
      </c>
      <c r="GX139" s="56">
        <v>6547.68</v>
      </c>
      <c r="GY139" s="56">
        <v>10697.7</v>
      </c>
      <c r="GZ139" s="56">
        <v>540.49900000000002</v>
      </c>
      <c r="HA139" s="56">
        <v>31756.799999999999</v>
      </c>
      <c r="HB139" s="56">
        <v>807.03</v>
      </c>
      <c r="HC139" s="56">
        <v>0</v>
      </c>
      <c r="HD139" s="56">
        <v>0</v>
      </c>
      <c r="HE139" s="56">
        <v>0</v>
      </c>
      <c r="HF139" s="56">
        <v>1495.78</v>
      </c>
      <c r="HG139" s="56">
        <v>0</v>
      </c>
      <c r="HH139" s="56">
        <v>291.12400000000002</v>
      </c>
      <c r="HI139" s="56">
        <v>0</v>
      </c>
      <c r="HJ139" s="56">
        <v>0</v>
      </c>
      <c r="HK139" s="56">
        <v>2593.9299999999998</v>
      </c>
      <c r="HL139" s="56">
        <v>0</v>
      </c>
      <c r="HM139" s="56">
        <v>0</v>
      </c>
      <c r="HN139" s="56">
        <v>0</v>
      </c>
      <c r="HO139" s="56">
        <v>0</v>
      </c>
      <c r="HP139" s="56">
        <v>0</v>
      </c>
      <c r="HQ139" s="56">
        <v>0</v>
      </c>
      <c r="HR139" s="56">
        <v>0</v>
      </c>
      <c r="HS139" s="56">
        <v>0</v>
      </c>
      <c r="HT139" s="56">
        <v>0</v>
      </c>
      <c r="HU139" s="56">
        <v>0</v>
      </c>
      <c r="HV139" s="56">
        <v>24.39</v>
      </c>
      <c r="HW139" s="56">
        <v>53.12</v>
      </c>
      <c r="HX139" s="56">
        <v>2.4700000000000002</v>
      </c>
      <c r="HY139" s="56">
        <v>0</v>
      </c>
      <c r="HZ139" s="56">
        <v>37.619999999999997</v>
      </c>
      <c r="IA139" s="56">
        <v>19.850000000000001</v>
      </c>
      <c r="IB139" s="56">
        <v>27.63</v>
      </c>
      <c r="IC139" s="56">
        <v>34.69</v>
      </c>
      <c r="ID139" s="56">
        <v>1.57</v>
      </c>
      <c r="IE139" s="56">
        <v>201.34</v>
      </c>
      <c r="IF139" s="56">
        <v>0</v>
      </c>
      <c r="IG139" s="56">
        <v>8.9714799999999997</v>
      </c>
      <c r="IH139" s="56">
        <v>8.9726299999999995E-2</v>
      </c>
      <c r="II139" s="56">
        <v>0</v>
      </c>
      <c r="IJ139" s="56">
        <v>6.7837900000000007E-2</v>
      </c>
      <c r="IK139" s="56">
        <v>0.92718</v>
      </c>
      <c r="IL139" s="56">
        <v>0.77117400000000003</v>
      </c>
      <c r="IM139" s="56">
        <v>1.42503</v>
      </c>
      <c r="IN139" s="56">
        <v>7.5326799999999999E-3</v>
      </c>
      <c r="IO139" s="56">
        <v>12.26</v>
      </c>
      <c r="IP139" s="56">
        <v>56.7</v>
      </c>
      <c r="IQ139" s="56">
        <v>0</v>
      </c>
      <c r="IR139" s="56">
        <v>59</v>
      </c>
      <c r="IS139" s="56">
        <v>0</v>
      </c>
      <c r="IT139" s="56">
        <v>0</v>
      </c>
      <c r="IU139" s="56">
        <v>26.32</v>
      </c>
      <c r="IV139" s="56">
        <v>36.799999999999997</v>
      </c>
      <c r="IW139" s="56">
        <v>31.81</v>
      </c>
      <c r="IX139" s="56">
        <v>36.74</v>
      </c>
      <c r="IY139" s="56">
        <v>26.32</v>
      </c>
      <c r="IZ139" s="56">
        <v>36.799999999999997</v>
      </c>
      <c r="JA139" s="56">
        <v>60.08</v>
      </c>
      <c r="JB139" s="56">
        <v>57.52</v>
      </c>
      <c r="JC139" s="56">
        <v>1</v>
      </c>
      <c r="JD139" s="56"/>
      <c r="JE139" s="56"/>
      <c r="JF139" s="56"/>
      <c r="JG139" s="56"/>
      <c r="JH139" s="56"/>
      <c r="JI139" s="56"/>
      <c r="JJ139" s="56"/>
      <c r="JK139" s="56"/>
      <c r="JL139" s="56"/>
      <c r="JM139" s="56"/>
      <c r="JN139" s="56"/>
      <c r="JO139" s="56"/>
    </row>
    <row r="140" spans="1:275" x14ac:dyDescent="0.25">
      <c r="A140" s="58">
        <v>43069.352662037039</v>
      </c>
      <c r="B140" s="56" t="s">
        <v>428</v>
      </c>
      <c r="C140" s="56" t="s">
        <v>669</v>
      </c>
      <c r="D140" s="56">
        <v>12</v>
      </c>
      <c r="E140" s="56">
        <v>1</v>
      </c>
      <c r="F140" s="56">
        <v>2100</v>
      </c>
      <c r="G140" s="56" t="s">
        <v>104</v>
      </c>
      <c r="H140" s="56" t="s">
        <v>105</v>
      </c>
      <c r="I140" s="56">
        <v>4.05</v>
      </c>
      <c r="J140" s="56">
        <v>44.8</v>
      </c>
      <c r="K140" s="56">
        <v>181.29499999999999</v>
      </c>
      <c r="L140" s="56">
        <v>211.24199999999999</v>
      </c>
      <c r="M140" s="56">
        <v>111.69</v>
      </c>
      <c r="N140" s="56">
        <v>0</v>
      </c>
      <c r="O140" s="56">
        <v>0</v>
      </c>
      <c r="P140" s="56">
        <v>0</v>
      </c>
      <c r="Q140" s="56">
        <v>0</v>
      </c>
      <c r="R140" s="56">
        <v>505.55700000000002</v>
      </c>
      <c r="S140" s="56">
        <v>943.8</v>
      </c>
      <c r="T140" s="56">
        <v>2025.88</v>
      </c>
      <c r="U140" s="56">
        <v>119.621</v>
      </c>
      <c r="V140" s="56">
        <v>4099.09</v>
      </c>
      <c r="W140" s="56">
        <v>205.833</v>
      </c>
      <c r="X140" s="56">
        <v>0</v>
      </c>
      <c r="Y140" s="56">
        <v>0</v>
      </c>
      <c r="Z140" s="56">
        <v>0</v>
      </c>
      <c r="AA140" s="56">
        <v>107.027</v>
      </c>
      <c r="AB140" s="56">
        <v>0</v>
      </c>
      <c r="AC140" s="56">
        <v>43.669699999999999</v>
      </c>
      <c r="AD140" s="56">
        <v>0</v>
      </c>
      <c r="AE140" s="56">
        <v>0</v>
      </c>
      <c r="AF140" s="56">
        <v>356.53</v>
      </c>
      <c r="AG140" s="56">
        <v>0</v>
      </c>
      <c r="AH140" s="56">
        <v>0</v>
      </c>
      <c r="AI140" s="56">
        <v>0</v>
      </c>
      <c r="AJ140" s="56">
        <v>0</v>
      </c>
      <c r="AK140" s="56">
        <v>0</v>
      </c>
      <c r="AL140" s="56">
        <v>0</v>
      </c>
      <c r="AM140" s="56">
        <v>0</v>
      </c>
      <c r="AN140" s="56">
        <v>0</v>
      </c>
      <c r="AO140" s="56">
        <v>0</v>
      </c>
      <c r="AP140" s="56">
        <v>0</v>
      </c>
      <c r="AQ140" s="56">
        <v>19.93</v>
      </c>
      <c r="AR140" s="56">
        <v>7.3</v>
      </c>
      <c r="AS140" s="56">
        <v>1.17</v>
      </c>
      <c r="AT140" s="56">
        <v>0</v>
      </c>
      <c r="AU140" s="56">
        <v>8.56</v>
      </c>
      <c r="AV140" s="56">
        <v>0</v>
      </c>
      <c r="AW140" s="56">
        <v>0</v>
      </c>
      <c r="AX140" s="56">
        <v>5.55</v>
      </c>
      <c r="AY140" s="56">
        <v>13.96</v>
      </c>
      <c r="AZ140" s="56">
        <v>21.58</v>
      </c>
      <c r="BA140" s="56">
        <v>1.22</v>
      </c>
      <c r="BB140" s="56">
        <v>79.27</v>
      </c>
      <c r="BC140" s="56">
        <v>36.96</v>
      </c>
      <c r="BD140" s="56">
        <v>0</v>
      </c>
      <c r="BE140" s="56">
        <v>0.394986</v>
      </c>
      <c r="BF140" s="56">
        <v>1.2753799999999999E-2</v>
      </c>
      <c r="BG140" s="56">
        <v>0</v>
      </c>
      <c r="BH140" s="56">
        <v>0</v>
      </c>
      <c r="BI140" s="56">
        <v>0</v>
      </c>
      <c r="BJ140" s="56">
        <v>0</v>
      </c>
      <c r="BK140" s="56">
        <v>7.4915999999999996E-2</v>
      </c>
      <c r="BL140" s="56">
        <v>0.14866399999999999</v>
      </c>
      <c r="BM140" s="56">
        <v>0.25846799999999998</v>
      </c>
      <c r="BN140" s="56">
        <v>1.0530599999999999E-2</v>
      </c>
      <c r="BO140" s="56">
        <v>0.90031799999999995</v>
      </c>
      <c r="BP140" s="56">
        <v>0.40773999999999999</v>
      </c>
      <c r="BQ140" s="56">
        <v>190.25</v>
      </c>
      <c r="BR140" s="56">
        <v>277.30900000000003</v>
      </c>
      <c r="BS140" s="56">
        <v>111.69</v>
      </c>
      <c r="BT140" s="56">
        <v>0</v>
      </c>
      <c r="BU140" s="56">
        <v>0</v>
      </c>
      <c r="BV140" s="56">
        <v>505.55700000000002</v>
      </c>
      <c r="BW140" s="56">
        <v>948.80600000000004</v>
      </c>
      <c r="BX140" s="56">
        <v>2025.88</v>
      </c>
      <c r="BY140" s="56">
        <v>119.621</v>
      </c>
      <c r="BZ140" s="56">
        <v>4179.1099999999997</v>
      </c>
      <c r="CA140" s="56">
        <v>216</v>
      </c>
      <c r="CB140" s="56">
        <v>0</v>
      </c>
      <c r="CC140" s="56">
        <v>0</v>
      </c>
      <c r="CD140" s="56">
        <v>0</v>
      </c>
      <c r="CE140" s="56">
        <v>107.027</v>
      </c>
      <c r="CF140" s="56">
        <v>0</v>
      </c>
      <c r="CG140" s="56">
        <v>43.669699999999999</v>
      </c>
      <c r="CH140" s="56">
        <v>0</v>
      </c>
      <c r="CI140" s="56">
        <v>0</v>
      </c>
      <c r="CJ140" s="56">
        <v>366.69600000000003</v>
      </c>
      <c r="CK140" s="56">
        <v>0</v>
      </c>
      <c r="CL140" s="56">
        <v>0</v>
      </c>
      <c r="CM140" s="56">
        <v>0</v>
      </c>
      <c r="CN140" s="56">
        <v>0</v>
      </c>
      <c r="CO140" s="56">
        <v>0</v>
      </c>
      <c r="CP140" s="56">
        <v>0</v>
      </c>
      <c r="CQ140" s="56">
        <v>0</v>
      </c>
      <c r="CR140" s="56">
        <v>0</v>
      </c>
      <c r="CS140" s="56">
        <v>0</v>
      </c>
      <c r="CT140" s="56">
        <v>0</v>
      </c>
      <c r="CU140" s="56">
        <v>20.99</v>
      </c>
      <c r="CV140" s="56">
        <v>10.29</v>
      </c>
      <c r="CW140" s="56">
        <v>1.17</v>
      </c>
      <c r="CX140" s="56">
        <v>0</v>
      </c>
      <c r="CY140" s="56">
        <v>8.56</v>
      </c>
      <c r="CZ140" s="56">
        <v>5.55</v>
      </c>
      <c r="DA140" s="56">
        <v>14.02</v>
      </c>
      <c r="DB140" s="56">
        <v>21.58</v>
      </c>
      <c r="DC140" s="56">
        <v>1.22</v>
      </c>
      <c r="DD140" s="56">
        <v>83.38</v>
      </c>
      <c r="DE140" s="56">
        <v>41.01</v>
      </c>
      <c r="DF140" s="56">
        <v>0</v>
      </c>
      <c r="DG140" s="56">
        <v>0.53687600000000002</v>
      </c>
      <c r="DH140" s="56">
        <v>1.2753799999999999E-2</v>
      </c>
      <c r="DI140" s="56">
        <v>0</v>
      </c>
      <c r="DJ140" s="56">
        <v>0</v>
      </c>
      <c r="DK140" s="56">
        <v>7.4915999999999996E-2</v>
      </c>
      <c r="DL140" s="56">
        <v>0.149842</v>
      </c>
      <c r="DM140" s="56">
        <v>0.25846799999999998</v>
      </c>
      <c r="DN140" s="56">
        <v>1.0530599999999999E-2</v>
      </c>
      <c r="DO140" s="56">
        <v>1.04339</v>
      </c>
      <c r="DP140" s="56">
        <v>0.54962900000000003</v>
      </c>
      <c r="DQ140" s="56" t="s">
        <v>925</v>
      </c>
      <c r="DR140" s="56" t="s">
        <v>875</v>
      </c>
      <c r="DS140" s="56" t="s">
        <v>22</v>
      </c>
      <c r="DT140" s="56">
        <v>0.143068</v>
      </c>
      <c r="DU140" s="56">
        <v>0.14188899999999999</v>
      </c>
      <c r="DV140" s="56">
        <v>4.9292400000000001</v>
      </c>
      <c r="DW140" s="56">
        <v>9.8756400000000006</v>
      </c>
      <c r="DX140" s="56"/>
      <c r="DY140" s="56"/>
      <c r="DZ140" s="56"/>
      <c r="EA140" s="56"/>
      <c r="EB140" s="56"/>
      <c r="EC140" s="56"/>
      <c r="ED140" s="56"/>
      <c r="EE140" s="56"/>
      <c r="EF140" s="56"/>
      <c r="EG140" s="56"/>
      <c r="EH140" s="56"/>
      <c r="EI140" s="56"/>
      <c r="EJ140" s="56"/>
      <c r="EK140" s="56"/>
      <c r="EL140" s="56"/>
      <c r="EM140" s="56"/>
      <c r="EN140" s="56">
        <v>181.29499999999999</v>
      </c>
      <c r="EO140" s="56">
        <v>211.24199999999999</v>
      </c>
      <c r="EP140" s="56">
        <v>111.69</v>
      </c>
      <c r="EQ140" s="56">
        <v>0</v>
      </c>
      <c r="ER140" s="56">
        <v>0</v>
      </c>
      <c r="ES140" s="56">
        <v>0</v>
      </c>
      <c r="ET140" s="56">
        <v>0</v>
      </c>
      <c r="EU140" s="56">
        <v>505.55700000000002</v>
      </c>
      <c r="EV140" s="56">
        <v>943.8</v>
      </c>
      <c r="EW140" s="56">
        <v>2025.88</v>
      </c>
      <c r="EX140" s="56">
        <v>119.621</v>
      </c>
      <c r="EY140" s="56">
        <v>4099.09</v>
      </c>
      <c r="EZ140" s="56">
        <v>205.833</v>
      </c>
      <c r="FA140" s="56">
        <v>0</v>
      </c>
      <c r="FB140" s="56">
        <v>0</v>
      </c>
      <c r="FC140" s="56">
        <v>0</v>
      </c>
      <c r="FD140" s="56">
        <v>107.027</v>
      </c>
      <c r="FE140" s="56">
        <v>0</v>
      </c>
      <c r="FF140" s="56">
        <v>43.669699999999999</v>
      </c>
      <c r="FG140" s="56">
        <v>0</v>
      </c>
      <c r="FH140" s="56">
        <v>0</v>
      </c>
      <c r="FI140" s="56">
        <v>356.53</v>
      </c>
      <c r="FJ140" s="56">
        <v>0</v>
      </c>
      <c r="FK140" s="56">
        <v>0</v>
      </c>
      <c r="FL140" s="56">
        <v>0</v>
      </c>
      <c r="FM140" s="56">
        <v>0</v>
      </c>
      <c r="FN140" s="56">
        <v>0</v>
      </c>
      <c r="FO140" s="56">
        <v>0</v>
      </c>
      <c r="FP140" s="56">
        <v>0</v>
      </c>
      <c r="FQ140" s="56">
        <v>0</v>
      </c>
      <c r="FR140" s="56">
        <v>0</v>
      </c>
      <c r="FS140" s="56">
        <v>0</v>
      </c>
      <c r="FT140" s="56">
        <v>19.93</v>
      </c>
      <c r="FU140" s="56">
        <v>7.3</v>
      </c>
      <c r="FV140" s="56">
        <v>1.17</v>
      </c>
      <c r="FW140" s="56">
        <v>0</v>
      </c>
      <c r="FX140" s="56">
        <v>8.56</v>
      </c>
      <c r="FY140" s="56">
        <v>0</v>
      </c>
      <c r="FZ140" s="56">
        <v>0</v>
      </c>
      <c r="GA140" s="56">
        <v>5.55</v>
      </c>
      <c r="GB140" s="56">
        <v>13.96</v>
      </c>
      <c r="GC140" s="56">
        <v>21.58</v>
      </c>
      <c r="GD140" s="56">
        <v>1.22</v>
      </c>
      <c r="GE140" s="56">
        <v>79.27</v>
      </c>
      <c r="GF140" s="56">
        <v>0</v>
      </c>
      <c r="GG140" s="56">
        <v>0.394986</v>
      </c>
      <c r="GH140" s="56">
        <v>1.2753799999999999E-2</v>
      </c>
      <c r="GI140" s="56">
        <v>0</v>
      </c>
      <c r="GJ140" s="56">
        <v>0</v>
      </c>
      <c r="GK140" s="56">
        <v>0</v>
      </c>
      <c r="GL140" s="56">
        <v>0</v>
      </c>
      <c r="GM140" s="56">
        <v>7.4915999999999996E-2</v>
      </c>
      <c r="GN140" s="56">
        <v>0.14866399999999999</v>
      </c>
      <c r="GO140" s="56">
        <v>0.25846799999999998</v>
      </c>
      <c r="GP140" s="56">
        <v>1.0530599999999999E-2</v>
      </c>
      <c r="GQ140" s="56">
        <v>0.90031799999999995</v>
      </c>
      <c r="GR140" s="56">
        <v>420.762</v>
      </c>
      <c r="GS140" s="56">
        <v>1095.07</v>
      </c>
      <c r="GT140" s="56">
        <v>111.69</v>
      </c>
      <c r="GU140" s="56">
        <v>0</v>
      </c>
      <c r="GV140" s="56">
        <v>0</v>
      </c>
      <c r="GW140" s="56">
        <v>2135</v>
      </c>
      <c r="GX140" s="56">
        <v>930.00099999999998</v>
      </c>
      <c r="GY140" s="56">
        <v>2637.81</v>
      </c>
      <c r="GZ140" s="56">
        <v>297.5</v>
      </c>
      <c r="HA140" s="56">
        <v>7627.83</v>
      </c>
      <c r="HB140" s="56">
        <v>350.15800000000002</v>
      </c>
      <c r="HC140" s="56">
        <v>0</v>
      </c>
      <c r="HD140" s="56">
        <v>0</v>
      </c>
      <c r="HE140" s="56">
        <v>0</v>
      </c>
      <c r="HF140" s="56">
        <v>161.63900000000001</v>
      </c>
      <c r="HG140" s="56">
        <v>0</v>
      </c>
      <c r="HH140" s="56">
        <v>65.400000000000006</v>
      </c>
      <c r="HI140" s="56">
        <v>0</v>
      </c>
      <c r="HJ140" s="56">
        <v>0</v>
      </c>
      <c r="HK140" s="56">
        <v>577.19600000000003</v>
      </c>
      <c r="HL140" s="56">
        <v>0</v>
      </c>
      <c r="HM140" s="56">
        <v>0</v>
      </c>
      <c r="HN140" s="56">
        <v>0</v>
      </c>
      <c r="HO140" s="56">
        <v>0</v>
      </c>
      <c r="HP140" s="56">
        <v>0</v>
      </c>
      <c r="HQ140" s="56">
        <v>0</v>
      </c>
      <c r="HR140" s="56">
        <v>0</v>
      </c>
      <c r="HS140" s="56">
        <v>0</v>
      </c>
      <c r="HT140" s="56">
        <v>0</v>
      </c>
      <c r="HU140" s="56">
        <v>0</v>
      </c>
      <c r="HV140" s="56">
        <v>34.94</v>
      </c>
      <c r="HW140" s="56">
        <v>41.16</v>
      </c>
      <c r="HX140" s="56">
        <v>1.17</v>
      </c>
      <c r="HY140" s="56">
        <v>0</v>
      </c>
      <c r="HZ140" s="56">
        <v>12.93</v>
      </c>
      <c r="IA140" s="56">
        <v>23.83</v>
      </c>
      <c r="IB140" s="56">
        <v>14.92</v>
      </c>
      <c r="IC140" s="56">
        <v>28.35</v>
      </c>
      <c r="ID140" s="56">
        <v>2.86</v>
      </c>
      <c r="IE140" s="56">
        <v>160.16</v>
      </c>
      <c r="IF140" s="56">
        <v>0</v>
      </c>
      <c r="IG140" s="56">
        <v>2.2516400000000001</v>
      </c>
      <c r="IH140" s="56">
        <v>1.2753799999999999E-2</v>
      </c>
      <c r="II140" s="56">
        <v>0</v>
      </c>
      <c r="IJ140" s="56">
        <v>0</v>
      </c>
      <c r="IK140" s="56">
        <v>0.33579999999999999</v>
      </c>
      <c r="IL140" s="56">
        <v>0.11074100000000001</v>
      </c>
      <c r="IM140" s="56">
        <v>0.35138000000000003</v>
      </c>
      <c r="IN140" s="56">
        <v>4.1461199999999997E-3</v>
      </c>
      <c r="IO140" s="56">
        <v>3.0664600000000002</v>
      </c>
      <c r="IP140" s="56">
        <v>44.8</v>
      </c>
      <c r="IQ140" s="56">
        <v>0</v>
      </c>
      <c r="IR140" s="56">
        <v>47.2</v>
      </c>
      <c r="IS140" s="56">
        <v>0</v>
      </c>
      <c r="IT140" s="56">
        <v>0</v>
      </c>
      <c r="IU140" s="56">
        <v>10.119999999999999</v>
      </c>
      <c r="IV140" s="56">
        <v>26.84</v>
      </c>
      <c r="IW140" s="56">
        <v>13.2</v>
      </c>
      <c r="IX140" s="56">
        <v>27.81</v>
      </c>
      <c r="IY140" s="56">
        <v>10.119999999999999</v>
      </c>
      <c r="IZ140" s="56">
        <v>26.84</v>
      </c>
      <c r="JA140" s="56">
        <v>46.09</v>
      </c>
      <c r="JB140" s="56">
        <v>44.11</v>
      </c>
      <c r="JC140" s="56">
        <v>1</v>
      </c>
      <c r="JD140" s="56"/>
      <c r="JE140" s="56"/>
      <c r="JF140" s="56"/>
      <c r="JG140" s="56"/>
      <c r="JH140" s="56"/>
      <c r="JI140" s="56"/>
      <c r="JJ140" s="56"/>
      <c r="JK140" s="56"/>
      <c r="JL140" s="56"/>
      <c r="JM140" s="56"/>
      <c r="JN140" s="56"/>
      <c r="JO140" s="56"/>
    </row>
    <row r="141" spans="1:275" x14ac:dyDescent="0.25">
      <c r="A141" s="58">
        <v>43069.352256944447</v>
      </c>
      <c r="B141" s="56" t="s">
        <v>429</v>
      </c>
      <c r="C141" s="56" t="s">
        <v>670</v>
      </c>
      <c r="D141" s="56">
        <v>12</v>
      </c>
      <c r="E141" s="56">
        <v>1</v>
      </c>
      <c r="F141" s="56">
        <v>2100</v>
      </c>
      <c r="G141" s="56" t="s">
        <v>104</v>
      </c>
      <c r="H141" s="56" t="s">
        <v>105</v>
      </c>
      <c r="I141" s="56">
        <v>4.82</v>
      </c>
      <c r="J141" s="56">
        <v>47.9</v>
      </c>
      <c r="K141" s="56">
        <v>182.28</v>
      </c>
      <c r="L141" s="56">
        <v>208.023</v>
      </c>
      <c r="M141" s="56">
        <v>111.69</v>
      </c>
      <c r="N141" s="56">
        <v>0</v>
      </c>
      <c r="O141" s="56">
        <v>0</v>
      </c>
      <c r="P141" s="56">
        <v>0</v>
      </c>
      <c r="Q141" s="56">
        <v>0</v>
      </c>
      <c r="R141" s="56">
        <v>505.55700000000002</v>
      </c>
      <c r="S141" s="56">
        <v>2016.01</v>
      </c>
      <c r="T141" s="56">
        <v>2025.88</v>
      </c>
      <c r="U141" s="56">
        <v>119.621</v>
      </c>
      <c r="V141" s="56">
        <v>5169.0600000000004</v>
      </c>
      <c r="W141" s="56">
        <v>0</v>
      </c>
      <c r="X141" s="56">
        <v>0</v>
      </c>
      <c r="Y141" s="56">
        <v>0</v>
      </c>
      <c r="Z141" s="56">
        <v>0</v>
      </c>
      <c r="AA141" s="56">
        <v>0</v>
      </c>
      <c r="AB141" s="56">
        <v>0</v>
      </c>
      <c r="AC141" s="56">
        <v>0</v>
      </c>
      <c r="AD141" s="56">
        <v>0</v>
      </c>
      <c r="AE141" s="56">
        <v>0</v>
      </c>
      <c r="AF141" s="56">
        <v>0</v>
      </c>
      <c r="AG141" s="56">
        <v>20.6951</v>
      </c>
      <c r="AH141" s="56">
        <v>0</v>
      </c>
      <c r="AI141" s="56">
        <v>0</v>
      </c>
      <c r="AJ141" s="56">
        <v>0</v>
      </c>
      <c r="AK141" s="56">
        <v>10.7027</v>
      </c>
      <c r="AL141" s="56">
        <v>0</v>
      </c>
      <c r="AM141" s="56">
        <v>0</v>
      </c>
      <c r="AN141" s="56">
        <v>0</v>
      </c>
      <c r="AO141" s="56">
        <v>0</v>
      </c>
      <c r="AP141" s="56">
        <v>31.3978</v>
      </c>
      <c r="AQ141" s="56">
        <v>37.049999999999997</v>
      </c>
      <c r="AR141" s="56">
        <v>7.13</v>
      </c>
      <c r="AS141" s="56">
        <v>1.17</v>
      </c>
      <c r="AT141" s="56">
        <v>0</v>
      </c>
      <c r="AU141" s="56">
        <v>16.75</v>
      </c>
      <c r="AV141" s="56">
        <v>0</v>
      </c>
      <c r="AW141" s="56">
        <v>0</v>
      </c>
      <c r="AX141" s="56">
        <v>5.55</v>
      </c>
      <c r="AY141" s="56">
        <v>22.62</v>
      </c>
      <c r="AZ141" s="56">
        <v>21.58</v>
      </c>
      <c r="BA141" s="56">
        <v>1.22</v>
      </c>
      <c r="BB141" s="56">
        <v>113.07</v>
      </c>
      <c r="BC141" s="56">
        <v>62.1</v>
      </c>
      <c r="BD141" s="56">
        <v>0</v>
      </c>
      <c r="BE141" s="56">
        <v>0.38440400000000002</v>
      </c>
      <c r="BF141" s="56">
        <v>1.2753799999999999E-2</v>
      </c>
      <c r="BG141" s="56">
        <v>0</v>
      </c>
      <c r="BH141" s="56">
        <v>0</v>
      </c>
      <c r="BI141" s="56">
        <v>0</v>
      </c>
      <c r="BJ141" s="56">
        <v>0</v>
      </c>
      <c r="BK141" s="56">
        <v>7.4915999999999996E-2</v>
      </c>
      <c r="BL141" s="56">
        <v>0.29204599999999997</v>
      </c>
      <c r="BM141" s="56">
        <v>0.25846799999999998</v>
      </c>
      <c r="BN141" s="56">
        <v>1.0530599999999999E-2</v>
      </c>
      <c r="BO141" s="56">
        <v>1.03312</v>
      </c>
      <c r="BP141" s="56">
        <v>0.39715699999999998</v>
      </c>
      <c r="BQ141" s="56">
        <v>191.245</v>
      </c>
      <c r="BR141" s="56">
        <v>273.35500000000002</v>
      </c>
      <c r="BS141" s="56">
        <v>111.69</v>
      </c>
      <c r="BT141" s="56">
        <v>0</v>
      </c>
      <c r="BU141" s="56">
        <v>0</v>
      </c>
      <c r="BV141" s="56">
        <v>505.55700000000002</v>
      </c>
      <c r="BW141" s="56">
        <v>2021.02</v>
      </c>
      <c r="BX141" s="56">
        <v>2025.88</v>
      </c>
      <c r="BY141" s="56">
        <v>119.621</v>
      </c>
      <c r="BZ141" s="56">
        <v>5248.37</v>
      </c>
      <c r="CA141" s="56">
        <v>0</v>
      </c>
      <c r="CB141" s="56">
        <v>0</v>
      </c>
      <c r="CC141" s="56">
        <v>0</v>
      </c>
      <c r="CD141" s="56">
        <v>0</v>
      </c>
      <c r="CE141" s="56">
        <v>0</v>
      </c>
      <c r="CF141" s="56">
        <v>0</v>
      </c>
      <c r="CG141" s="56">
        <v>0</v>
      </c>
      <c r="CH141" s="56">
        <v>0</v>
      </c>
      <c r="CI141" s="56">
        <v>0</v>
      </c>
      <c r="CJ141" s="56">
        <v>0</v>
      </c>
      <c r="CK141" s="56">
        <v>21.713000000000001</v>
      </c>
      <c r="CL141" s="56">
        <v>0</v>
      </c>
      <c r="CM141" s="56">
        <v>0</v>
      </c>
      <c r="CN141" s="56">
        <v>0</v>
      </c>
      <c r="CO141" s="56">
        <v>10.7027</v>
      </c>
      <c r="CP141" s="56">
        <v>0</v>
      </c>
      <c r="CQ141" s="56">
        <v>0</v>
      </c>
      <c r="CR141" s="56">
        <v>0</v>
      </c>
      <c r="CS141" s="56">
        <v>0</v>
      </c>
      <c r="CT141" s="56">
        <v>32.415700000000001</v>
      </c>
      <c r="CU141" s="56">
        <v>38.9</v>
      </c>
      <c r="CV141" s="56">
        <v>10.1</v>
      </c>
      <c r="CW141" s="56">
        <v>1.17</v>
      </c>
      <c r="CX141" s="56">
        <v>0</v>
      </c>
      <c r="CY141" s="56">
        <v>16.75</v>
      </c>
      <c r="CZ141" s="56">
        <v>5.55</v>
      </c>
      <c r="DA141" s="56">
        <v>22.68</v>
      </c>
      <c r="DB141" s="56">
        <v>21.58</v>
      </c>
      <c r="DC141" s="56">
        <v>1.22</v>
      </c>
      <c r="DD141" s="56">
        <v>117.95</v>
      </c>
      <c r="DE141" s="56">
        <v>66.92</v>
      </c>
      <c r="DF141" s="56">
        <v>0</v>
      </c>
      <c r="DG141" s="56">
        <v>0.52598299999999998</v>
      </c>
      <c r="DH141" s="56">
        <v>1.2753799999999999E-2</v>
      </c>
      <c r="DI141" s="56">
        <v>0</v>
      </c>
      <c r="DJ141" s="56">
        <v>0</v>
      </c>
      <c r="DK141" s="56">
        <v>7.4915999999999996E-2</v>
      </c>
      <c r="DL141" s="56">
        <v>0.29322700000000002</v>
      </c>
      <c r="DM141" s="56">
        <v>0.25846799999999998</v>
      </c>
      <c r="DN141" s="56">
        <v>1.0530599999999999E-2</v>
      </c>
      <c r="DO141" s="56">
        <v>1.17588</v>
      </c>
      <c r="DP141" s="56">
        <v>0.53873700000000002</v>
      </c>
      <c r="DQ141" s="56" t="s">
        <v>925</v>
      </c>
      <c r="DR141" s="56" t="s">
        <v>875</v>
      </c>
      <c r="DS141" s="56" t="s">
        <v>22</v>
      </c>
      <c r="DT141" s="56">
        <v>0.142761</v>
      </c>
      <c r="DU141" s="56">
        <v>0.14158000000000001</v>
      </c>
      <c r="DV141" s="56">
        <v>4.1373499999999996</v>
      </c>
      <c r="DW141" s="56">
        <v>7.2026300000000001</v>
      </c>
      <c r="DX141" s="56"/>
      <c r="DY141" s="56"/>
      <c r="DZ141" s="56"/>
      <c r="EA141" s="56"/>
      <c r="EB141" s="56"/>
      <c r="EC141" s="56"/>
      <c r="ED141" s="56"/>
      <c r="EE141" s="56"/>
      <c r="EF141" s="56"/>
      <c r="EG141" s="56"/>
      <c r="EH141" s="56"/>
      <c r="EI141" s="56"/>
      <c r="EJ141" s="56"/>
      <c r="EK141" s="56"/>
      <c r="EL141" s="56"/>
      <c r="EM141" s="56"/>
      <c r="EN141" s="56">
        <v>182.28</v>
      </c>
      <c r="EO141" s="56">
        <v>208.023</v>
      </c>
      <c r="EP141" s="56">
        <v>111.69</v>
      </c>
      <c r="EQ141" s="56">
        <v>0</v>
      </c>
      <c r="ER141" s="56">
        <v>0</v>
      </c>
      <c r="ES141" s="56">
        <v>0</v>
      </c>
      <c r="ET141" s="56">
        <v>0</v>
      </c>
      <c r="EU141" s="56">
        <v>505.55700000000002</v>
      </c>
      <c r="EV141" s="56">
        <v>2016.01</v>
      </c>
      <c r="EW141" s="56">
        <v>2025.88</v>
      </c>
      <c r="EX141" s="56">
        <v>119.621</v>
      </c>
      <c r="EY141" s="56">
        <v>5169.0600000000004</v>
      </c>
      <c r="EZ141" s="56">
        <v>0</v>
      </c>
      <c r="FA141" s="56">
        <v>0</v>
      </c>
      <c r="FB141" s="56">
        <v>0</v>
      </c>
      <c r="FC141" s="56">
        <v>0</v>
      </c>
      <c r="FD141" s="56">
        <v>0</v>
      </c>
      <c r="FE141" s="56">
        <v>0</v>
      </c>
      <c r="FF141" s="56">
        <v>0</v>
      </c>
      <c r="FG141" s="56">
        <v>0</v>
      </c>
      <c r="FH141" s="56">
        <v>0</v>
      </c>
      <c r="FI141" s="56">
        <v>0</v>
      </c>
      <c r="FJ141" s="56">
        <v>20.6951</v>
      </c>
      <c r="FK141" s="56">
        <v>0</v>
      </c>
      <c r="FL141" s="56">
        <v>0</v>
      </c>
      <c r="FM141" s="56">
        <v>0</v>
      </c>
      <c r="FN141" s="56">
        <v>10.7027</v>
      </c>
      <c r="FO141" s="56">
        <v>0</v>
      </c>
      <c r="FP141" s="56">
        <v>0</v>
      </c>
      <c r="FQ141" s="56">
        <v>0</v>
      </c>
      <c r="FR141" s="56">
        <v>0</v>
      </c>
      <c r="FS141" s="56">
        <v>31.3978</v>
      </c>
      <c r="FT141" s="56">
        <v>37.049999999999997</v>
      </c>
      <c r="FU141" s="56">
        <v>7.13</v>
      </c>
      <c r="FV141" s="56">
        <v>1.17</v>
      </c>
      <c r="FW141" s="56">
        <v>0</v>
      </c>
      <c r="FX141" s="56">
        <v>16.75</v>
      </c>
      <c r="FY141" s="56">
        <v>0</v>
      </c>
      <c r="FZ141" s="56">
        <v>0</v>
      </c>
      <c r="GA141" s="56">
        <v>5.55</v>
      </c>
      <c r="GB141" s="56">
        <v>22.62</v>
      </c>
      <c r="GC141" s="56">
        <v>21.58</v>
      </c>
      <c r="GD141" s="56">
        <v>1.22</v>
      </c>
      <c r="GE141" s="56">
        <v>113.07</v>
      </c>
      <c r="GF141" s="56">
        <v>0</v>
      </c>
      <c r="GG141" s="56">
        <v>0.38440400000000002</v>
      </c>
      <c r="GH141" s="56">
        <v>1.2753799999999999E-2</v>
      </c>
      <c r="GI141" s="56">
        <v>0</v>
      </c>
      <c r="GJ141" s="56">
        <v>0</v>
      </c>
      <c r="GK141" s="56">
        <v>0</v>
      </c>
      <c r="GL141" s="56">
        <v>0</v>
      </c>
      <c r="GM141" s="56">
        <v>7.4915999999999996E-2</v>
      </c>
      <c r="GN141" s="56">
        <v>0.29204599999999997</v>
      </c>
      <c r="GO141" s="56">
        <v>0.25846799999999998</v>
      </c>
      <c r="GP141" s="56">
        <v>1.0530599999999999E-2</v>
      </c>
      <c r="GQ141" s="56">
        <v>1.03312</v>
      </c>
      <c r="GR141" s="56">
        <v>427.78</v>
      </c>
      <c r="GS141" s="56">
        <v>1054.75</v>
      </c>
      <c r="GT141" s="56">
        <v>111.69</v>
      </c>
      <c r="GU141" s="56">
        <v>0</v>
      </c>
      <c r="GV141" s="56">
        <v>0</v>
      </c>
      <c r="GW141" s="56">
        <v>2135</v>
      </c>
      <c r="GX141" s="56">
        <v>2349</v>
      </c>
      <c r="GY141" s="56">
        <v>2531</v>
      </c>
      <c r="GZ141" s="56">
        <v>297.5</v>
      </c>
      <c r="HA141" s="56">
        <v>8906.7199999999993</v>
      </c>
      <c r="HB141" s="56">
        <v>0</v>
      </c>
      <c r="HC141" s="56">
        <v>0</v>
      </c>
      <c r="HD141" s="56">
        <v>0</v>
      </c>
      <c r="HE141" s="56">
        <v>0</v>
      </c>
      <c r="HF141" s="56">
        <v>0</v>
      </c>
      <c r="HG141" s="56">
        <v>0</v>
      </c>
      <c r="HH141" s="56">
        <v>0</v>
      </c>
      <c r="HI141" s="56">
        <v>0</v>
      </c>
      <c r="HJ141" s="56">
        <v>0</v>
      </c>
      <c r="HK141" s="56">
        <v>0</v>
      </c>
      <c r="HL141" s="56">
        <v>35.599800000000002</v>
      </c>
      <c r="HM141" s="56">
        <v>0</v>
      </c>
      <c r="HN141" s="56">
        <v>0</v>
      </c>
      <c r="HO141" s="56">
        <v>0</v>
      </c>
      <c r="HP141" s="56">
        <v>16.163900000000002</v>
      </c>
      <c r="HQ141" s="56">
        <v>0</v>
      </c>
      <c r="HR141" s="56">
        <v>0</v>
      </c>
      <c r="HS141" s="56">
        <v>0</v>
      </c>
      <c r="HT141" s="56">
        <v>0</v>
      </c>
      <c r="HU141" s="56">
        <v>51.7637</v>
      </c>
      <c r="HV141" s="56">
        <v>64.64</v>
      </c>
      <c r="HW141" s="56">
        <v>40.19</v>
      </c>
      <c r="HX141" s="56">
        <v>1.17</v>
      </c>
      <c r="HY141" s="56">
        <v>0</v>
      </c>
      <c r="HZ141" s="56">
        <v>25.29</v>
      </c>
      <c r="IA141" s="56">
        <v>23.83</v>
      </c>
      <c r="IB141" s="56">
        <v>25.03</v>
      </c>
      <c r="IC141" s="56">
        <v>27.2</v>
      </c>
      <c r="ID141" s="56">
        <v>2.86</v>
      </c>
      <c r="IE141" s="56">
        <v>210.21</v>
      </c>
      <c r="IF141" s="56">
        <v>0</v>
      </c>
      <c r="IG141" s="56">
        <v>2.20757</v>
      </c>
      <c r="IH141" s="56">
        <v>1.2753799999999999E-2</v>
      </c>
      <c r="II141" s="56">
        <v>0</v>
      </c>
      <c r="IJ141" s="56">
        <v>0</v>
      </c>
      <c r="IK141" s="56">
        <v>0.33579999999999999</v>
      </c>
      <c r="IL141" s="56">
        <v>0.299765</v>
      </c>
      <c r="IM141" s="56">
        <v>0.33715200000000001</v>
      </c>
      <c r="IN141" s="56">
        <v>4.1461199999999997E-3</v>
      </c>
      <c r="IO141" s="56">
        <v>3.19719</v>
      </c>
      <c r="IP141" s="56">
        <v>47.9</v>
      </c>
      <c r="IQ141" s="56">
        <v>0</v>
      </c>
      <c r="IR141" s="56">
        <v>50</v>
      </c>
      <c r="IS141" s="56">
        <v>0</v>
      </c>
      <c r="IT141" s="56">
        <v>0</v>
      </c>
      <c r="IU141" s="56">
        <v>9.9600000000000009</v>
      </c>
      <c r="IV141" s="56">
        <v>52.14</v>
      </c>
      <c r="IW141" s="56">
        <v>13.02</v>
      </c>
      <c r="IX141" s="56">
        <v>53.9</v>
      </c>
      <c r="IY141" s="56">
        <v>9.9600000000000009</v>
      </c>
      <c r="IZ141" s="56">
        <v>52.14</v>
      </c>
      <c r="JA141" s="56">
        <v>45.18</v>
      </c>
      <c r="JB141" s="56">
        <v>86.11</v>
      </c>
      <c r="JC141" s="56">
        <v>1</v>
      </c>
      <c r="JD141" s="56"/>
      <c r="JE141" s="56"/>
      <c r="JF141" s="56"/>
      <c r="JG141" s="56"/>
      <c r="JH141" s="56"/>
      <c r="JI141" s="56"/>
      <c r="JJ141" s="56"/>
      <c r="JK141" s="56"/>
      <c r="JL141" s="56"/>
      <c r="JM141" s="56"/>
      <c r="JN141" s="56"/>
      <c r="JO141" s="56"/>
    </row>
    <row r="142" spans="1:275" x14ac:dyDescent="0.25">
      <c r="A142" s="58">
        <v>43069.352256944447</v>
      </c>
      <c r="B142" s="56" t="s">
        <v>430</v>
      </c>
      <c r="C142" s="56" t="s">
        <v>671</v>
      </c>
      <c r="D142" s="56">
        <v>12</v>
      </c>
      <c r="E142" s="56">
        <v>1</v>
      </c>
      <c r="F142" s="56">
        <v>2100</v>
      </c>
      <c r="G142" s="56" t="s">
        <v>104</v>
      </c>
      <c r="H142" s="56" t="s">
        <v>134</v>
      </c>
      <c r="I142" s="56">
        <v>-13.72</v>
      </c>
      <c r="J142" s="56">
        <v>55</v>
      </c>
      <c r="K142" s="56">
        <v>181.05500000000001</v>
      </c>
      <c r="L142" s="56">
        <v>211.56700000000001</v>
      </c>
      <c r="M142" s="56">
        <v>111.69</v>
      </c>
      <c r="N142" s="56">
        <v>0</v>
      </c>
      <c r="O142" s="56">
        <v>2527.94</v>
      </c>
      <c r="P142" s="56">
        <v>0</v>
      </c>
      <c r="Q142" s="56">
        <v>0</v>
      </c>
      <c r="R142" s="56">
        <v>505.55700000000002</v>
      </c>
      <c r="S142" s="56">
        <v>944.38099999999997</v>
      </c>
      <c r="T142" s="56">
        <v>2025.88</v>
      </c>
      <c r="U142" s="56">
        <v>119.621</v>
      </c>
      <c r="V142" s="56">
        <v>6627.69</v>
      </c>
      <c r="W142" s="56">
        <v>205.56</v>
      </c>
      <c r="X142" s="56">
        <v>0</v>
      </c>
      <c r="Y142" s="56">
        <v>0</v>
      </c>
      <c r="Z142" s="56">
        <v>0</v>
      </c>
      <c r="AA142" s="56">
        <v>0</v>
      </c>
      <c r="AB142" s="56">
        <v>0</v>
      </c>
      <c r="AC142" s="56">
        <v>43.669699999999999</v>
      </c>
      <c r="AD142" s="56">
        <v>0</v>
      </c>
      <c r="AE142" s="56">
        <v>0</v>
      </c>
      <c r="AF142" s="56">
        <v>249.23</v>
      </c>
      <c r="AG142" s="56">
        <v>0</v>
      </c>
      <c r="AH142" s="56">
        <v>0</v>
      </c>
      <c r="AI142" s="56">
        <v>0</v>
      </c>
      <c r="AJ142" s="56">
        <v>0</v>
      </c>
      <c r="AK142" s="56">
        <v>0</v>
      </c>
      <c r="AL142" s="56">
        <v>0</v>
      </c>
      <c r="AM142" s="56">
        <v>0</v>
      </c>
      <c r="AN142" s="56">
        <v>0</v>
      </c>
      <c r="AO142" s="56">
        <v>0</v>
      </c>
      <c r="AP142" s="56">
        <v>0</v>
      </c>
      <c r="AQ142" s="56">
        <v>19.91</v>
      </c>
      <c r="AR142" s="56">
        <v>7.32</v>
      </c>
      <c r="AS142" s="56">
        <v>1.17</v>
      </c>
      <c r="AT142" s="56">
        <v>0</v>
      </c>
      <c r="AU142" s="56">
        <v>26.33</v>
      </c>
      <c r="AV142" s="56">
        <v>0</v>
      </c>
      <c r="AW142" s="56">
        <v>0</v>
      </c>
      <c r="AX142" s="56">
        <v>5.55</v>
      </c>
      <c r="AY142" s="56">
        <v>13.96</v>
      </c>
      <c r="AZ142" s="56">
        <v>21.58</v>
      </c>
      <c r="BA142" s="56">
        <v>1.22</v>
      </c>
      <c r="BB142" s="56">
        <v>97.04</v>
      </c>
      <c r="BC142" s="56">
        <v>54.73</v>
      </c>
      <c r="BD142" s="56">
        <v>0</v>
      </c>
      <c r="BE142" s="56">
        <v>0.39596999999999999</v>
      </c>
      <c r="BF142" s="56">
        <v>1.2753799999999999E-2</v>
      </c>
      <c r="BG142" s="56">
        <v>0</v>
      </c>
      <c r="BH142" s="56">
        <v>0.25495499999999999</v>
      </c>
      <c r="BI142" s="56">
        <v>0</v>
      </c>
      <c r="BJ142" s="56">
        <v>0</v>
      </c>
      <c r="BK142" s="56">
        <v>7.4915999999999996E-2</v>
      </c>
      <c r="BL142" s="56">
        <v>0.148702</v>
      </c>
      <c r="BM142" s="56">
        <v>0.25846799999999998</v>
      </c>
      <c r="BN142" s="56">
        <v>1.0530599999999999E-2</v>
      </c>
      <c r="BO142" s="56">
        <v>1.15629</v>
      </c>
      <c r="BP142" s="56">
        <v>0.66367799999999999</v>
      </c>
      <c r="BQ142" s="56">
        <v>190.25</v>
      </c>
      <c r="BR142" s="56">
        <v>277.30900000000003</v>
      </c>
      <c r="BS142" s="56">
        <v>111.69</v>
      </c>
      <c r="BT142" s="56">
        <v>0</v>
      </c>
      <c r="BU142" s="56">
        <v>0</v>
      </c>
      <c r="BV142" s="56">
        <v>505.55700000000002</v>
      </c>
      <c r="BW142" s="56">
        <v>948.80600000000004</v>
      </c>
      <c r="BX142" s="56">
        <v>2025.88</v>
      </c>
      <c r="BY142" s="56">
        <v>119.621</v>
      </c>
      <c r="BZ142" s="56">
        <v>4179.1099999999997</v>
      </c>
      <c r="CA142" s="56">
        <v>216</v>
      </c>
      <c r="CB142" s="56">
        <v>0</v>
      </c>
      <c r="CC142" s="56">
        <v>0</v>
      </c>
      <c r="CD142" s="56">
        <v>0</v>
      </c>
      <c r="CE142" s="56">
        <v>107.027</v>
      </c>
      <c r="CF142" s="56">
        <v>0</v>
      </c>
      <c r="CG142" s="56">
        <v>43.669699999999999</v>
      </c>
      <c r="CH142" s="56">
        <v>0</v>
      </c>
      <c r="CI142" s="56">
        <v>0</v>
      </c>
      <c r="CJ142" s="56">
        <v>366.69600000000003</v>
      </c>
      <c r="CK142" s="56">
        <v>0</v>
      </c>
      <c r="CL142" s="56">
        <v>0</v>
      </c>
      <c r="CM142" s="56">
        <v>0</v>
      </c>
      <c r="CN142" s="56">
        <v>0</v>
      </c>
      <c r="CO142" s="56">
        <v>0</v>
      </c>
      <c r="CP142" s="56">
        <v>0</v>
      </c>
      <c r="CQ142" s="56">
        <v>0</v>
      </c>
      <c r="CR142" s="56">
        <v>0</v>
      </c>
      <c r="CS142" s="56">
        <v>0</v>
      </c>
      <c r="CT142" s="56">
        <v>0</v>
      </c>
      <c r="CU142" s="56">
        <v>20.99</v>
      </c>
      <c r="CV142" s="56">
        <v>10.29</v>
      </c>
      <c r="CW142" s="56">
        <v>1.17</v>
      </c>
      <c r="CX142" s="56">
        <v>0</v>
      </c>
      <c r="CY142" s="56">
        <v>8.56</v>
      </c>
      <c r="CZ142" s="56">
        <v>5.55</v>
      </c>
      <c r="DA142" s="56">
        <v>14.02</v>
      </c>
      <c r="DB142" s="56">
        <v>21.58</v>
      </c>
      <c r="DC142" s="56">
        <v>1.22</v>
      </c>
      <c r="DD142" s="56">
        <v>83.38</v>
      </c>
      <c r="DE142" s="56">
        <v>41.01</v>
      </c>
      <c r="DF142" s="56">
        <v>0</v>
      </c>
      <c r="DG142" s="56">
        <v>0.53687600000000002</v>
      </c>
      <c r="DH142" s="56">
        <v>1.2753799999999999E-2</v>
      </c>
      <c r="DI142" s="56">
        <v>0</v>
      </c>
      <c r="DJ142" s="56">
        <v>0</v>
      </c>
      <c r="DK142" s="56">
        <v>7.4915999999999996E-2</v>
      </c>
      <c r="DL142" s="56">
        <v>0.149842</v>
      </c>
      <c r="DM142" s="56">
        <v>0.25846799999999998</v>
      </c>
      <c r="DN142" s="56">
        <v>1.0530599999999999E-2</v>
      </c>
      <c r="DO142" s="56">
        <v>1.04339</v>
      </c>
      <c r="DP142" s="56">
        <v>0.54962900000000003</v>
      </c>
      <c r="DQ142" s="56" t="s">
        <v>925</v>
      </c>
      <c r="DR142" s="56" t="s">
        <v>875</v>
      </c>
      <c r="DS142" s="56" t="s">
        <v>22</v>
      </c>
      <c r="DT142" s="56">
        <v>-0.112909</v>
      </c>
      <c r="DU142" s="56">
        <v>-0.114049</v>
      </c>
      <c r="DV142" s="56">
        <v>-16.3828</v>
      </c>
      <c r="DW142" s="56">
        <v>-33.455300000000001</v>
      </c>
      <c r="DX142" s="56"/>
      <c r="DY142" s="56"/>
      <c r="DZ142" s="56"/>
      <c r="EA142" s="56"/>
      <c r="EB142" s="56"/>
      <c r="EC142" s="56"/>
      <c r="ED142" s="56"/>
      <c r="EE142" s="56"/>
      <c r="EF142" s="56"/>
      <c r="EG142" s="56"/>
      <c r="EH142" s="56"/>
      <c r="EI142" s="56"/>
      <c r="EJ142" s="56"/>
      <c r="EK142" s="56"/>
      <c r="EL142" s="56"/>
      <c r="EM142" s="56"/>
      <c r="EN142" s="56">
        <v>181.05500000000001</v>
      </c>
      <c r="EO142" s="56">
        <v>211.56700000000001</v>
      </c>
      <c r="EP142" s="56">
        <v>111.69</v>
      </c>
      <c r="EQ142" s="56">
        <v>0</v>
      </c>
      <c r="ER142" s="56">
        <v>2527.94</v>
      </c>
      <c r="ES142" s="56">
        <v>0</v>
      </c>
      <c r="ET142" s="56">
        <v>0</v>
      </c>
      <c r="EU142" s="56">
        <v>505.55700000000002</v>
      </c>
      <c r="EV142" s="56">
        <v>944.38099999999997</v>
      </c>
      <c r="EW142" s="56">
        <v>2025.88</v>
      </c>
      <c r="EX142" s="56">
        <v>119.621</v>
      </c>
      <c r="EY142" s="56">
        <v>6627.69</v>
      </c>
      <c r="EZ142" s="56">
        <v>205.56</v>
      </c>
      <c r="FA142" s="56">
        <v>0</v>
      </c>
      <c r="FB142" s="56">
        <v>0</v>
      </c>
      <c r="FC142" s="56">
        <v>0</v>
      </c>
      <c r="FD142" s="56">
        <v>0</v>
      </c>
      <c r="FE142" s="56">
        <v>0</v>
      </c>
      <c r="FF142" s="56">
        <v>43.669699999999999</v>
      </c>
      <c r="FG142" s="56">
        <v>0</v>
      </c>
      <c r="FH142" s="56">
        <v>0</v>
      </c>
      <c r="FI142" s="56">
        <v>249.23</v>
      </c>
      <c r="FJ142" s="56">
        <v>0</v>
      </c>
      <c r="FK142" s="56">
        <v>0</v>
      </c>
      <c r="FL142" s="56">
        <v>0</v>
      </c>
      <c r="FM142" s="56">
        <v>0</v>
      </c>
      <c r="FN142" s="56">
        <v>0</v>
      </c>
      <c r="FO142" s="56">
        <v>0</v>
      </c>
      <c r="FP142" s="56">
        <v>0</v>
      </c>
      <c r="FQ142" s="56">
        <v>0</v>
      </c>
      <c r="FR142" s="56">
        <v>0</v>
      </c>
      <c r="FS142" s="56">
        <v>0</v>
      </c>
      <c r="FT142" s="56">
        <v>19.91</v>
      </c>
      <c r="FU142" s="56">
        <v>7.32</v>
      </c>
      <c r="FV142" s="56">
        <v>1.17</v>
      </c>
      <c r="FW142" s="56">
        <v>0</v>
      </c>
      <c r="FX142" s="56">
        <v>26.33</v>
      </c>
      <c r="FY142" s="56">
        <v>0</v>
      </c>
      <c r="FZ142" s="56">
        <v>0</v>
      </c>
      <c r="GA142" s="56">
        <v>5.55</v>
      </c>
      <c r="GB142" s="56">
        <v>13.96</v>
      </c>
      <c r="GC142" s="56">
        <v>21.58</v>
      </c>
      <c r="GD142" s="56">
        <v>1.22</v>
      </c>
      <c r="GE142" s="56">
        <v>97.04</v>
      </c>
      <c r="GF142" s="56">
        <v>0</v>
      </c>
      <c r="GG142" s="56">
        <v>0.39596999999999999</v>
      </c>
      <c r="GH142" s="56">
        <v>1.2753799999999999E-2</v>
      </c>
      <c r="GI142" s="56">
        <v>0</v>
      </c>
      <c r="GJ142" s="56">
        <v>0.25495499999999999</v>
      </c>
      <c r="GK142" s="56">
        <v>0</v>
      </c>
      <c r="GL142" s="56">
        <v>0</v>
      </c>
      <c r="GM142" s="56">
        <v>7.4915999999999996E-2</v>
      </c>
      <c r="GN142" s="56">
        <v>0.148702</v>
      </c>
      <c r="GO142" s="56">
        <v>0.25846799999999998</v>
      </c>
      <c r="GP142" s="56">
        <v>1.0530599999999999E-2</v>
      </c>
      <c r="GQ142" s="56">
        <v>1.15629</v>
      </c>
      <c r="GR142" s="56">
        <v>419.964</v>
      </c>
      <c r="GS142" s="56">
        <v>1096.8499999999999</v>
      </c>
      <c r="GT142" s="56">
        <v>111.69</v>
      </c>
      <c r="GU142" s="56">
        <v>0</v>
      </c>
      <c r="GV142" s="56">
        <v>2627.4</v>
      </c>
      <c r="GW142" s="56">
        <v>2135</v>
      </c>
      <c r="GX142" s="56">
        <v>930.00099999999998</v>
      </c>
      <c r="GY142" s="56">
        <v>2637.81</v>
      </c>
      <c r="GZ142" s="56">
        <v>297.5</v>
      </c>
      <c r="HA142" s="56">
        <v>10256.200000000001</v>
      </c>
      <c r="HB142" s="56">
        <v>349.49400000000003</v>
      </c>
      <c r="HC142" s="56">
        <v>0</v>
      </c>
      <c r="HD142" s="56">
        <v>0</v>
      </c>
      <c r="HE142" s="56">
        <v>0</v>
      </c>
      <c r="HF142" s="56">
        <v>0</v>
      </c>
      <c r="HG142" s="56">
        <v>0</v>
      </c>
      <c r="HH142" s="56">
        <v>65.400000000000006</v>
      </c>
      <c r="HI142" s="56">
        <v>0</v>
      </c>
      <c r="HJ142" s="56">
        <v>0</v>
      </c>
      <c r="HK142" s="56">
        <v>414.89400000000001</v>
      </c>
      <c r="HL142" s="56">
        <v>0</v>
      </c>
      <c r="HM142" s="56">
        <v>0</v>
      </c>
      <c r="HN142" s="56">
        <v>0</v>
      </c>
      <c r="HO142" s="56">
        <v>0</v>
      </c>
      <c r="HP142" s="56">
        <v>0</v>
      </c>
      <c r="HQ142" s="56">
        <v>0</v>
      </c>
      <c r="HR142" s="56">
        <v>0</v>
      </c>
      <c r="HS142" s="56">
        <v>0</v>
      </c>
      <c r="HT142" s="56">
        <v>0</v>
      </c>
      <c r="HU142" s="56">
        <v>0</v>
      </c>
      <c r="HV142" s="56">
        <v>34.869999999999997</v>
      </c>
      <c r="HW142" s="56">
        <v>41.2</v>
      </c>
      <c r="HX142" s="56">
        <v>1.17</v>
      </c>
      <c r="HY142" s="56">
        <v>0</v>
      </c>
      <c r="HZ142" s="56">
        <v>27.14</v>
      </c>
      <c r="IA142" s="56">
        <v>23.83</v>
      </c>
      <c r="IB142" s="56">
        <v>14.92</v>
      </c>
      <c r="IC142" s="56">
        <v>28.35</v>
      </c>
      <c r="ID142" s="56">
        <v>2.86</v>
      </c>
      <c r="IE142" s="56">
        <v>174.34</v>
      </c>
      <c r="IF142" s="56">
        <v>0</v>
      </c>
      <c r="IG142" s="56">
        <v>2.2534000000000001</v>
      </c>
      <c r="IH142" s="56">
        <v>1.2753799999999999E-2</v>
      </c>
      <c r="II142" s="56">
        <v>0</v>
      </c>
      <c r="IJ142" s="56">
        <v>0.19006899999999999</v>
      </c>
      <c r="IK142" s="56">
        <v>0.33579999999999999</v>
      </c>
      <c r="IL142" s="56">
        <v>0.11074100000000001</v>
      </c>
      <c r="IM142" s="56">
        <v>0.35138000000000003</v>
      </c>
      <c r="IN142" s="56">
        <v>4.1461199999999997E-3</v>
      </c>
      <c r="IO142" s="56">
        <v>3.2582900000000001</v>
      </c>
      <c r="IP142" s="56">
        <v>55</v>
      </c>
      <c r="IQ142" s="56">
        <v>0</v>
      </c>
      <c r="IR142" s="56">
        <v>47.3</v>
      </c>
      <c r="IS142" s="56">
        <v>0</v>
      </c>
      <c r="IT142" s="56">
        <v>0</v>
      </c>
      <c r="IU142" s="56">
        <v>36.47</v>
      </c>
      <c r="IV142" s="56">
        <v>18.260000000000002</v>
      </c>
      <c r="IW142" s="56">
        <v>13.2</v>
      </c>
      <c r="IX142" s="56">
        <v>27.81</v>
      </c>
      <c r="IY142" s="56">
        <v>36.47</v>
      </c>
      <c r="IZ142" s="56">
        <v>18.260000000000002</v>
      </c>
      <c r="JA142" s="56">
        <v>73.260000000000005</v>
      </c>
      <c r="JB142" s="56">
        <v>31.12</v>
      </c>
      <c r="JC142" s="56">
        <v>1</v>
      </c>
      <c r="JD142" s="56"/>
      <c r="JE142" s="56"/>
      <c r="JF142" s="56"/>
      <c r="JG142" s="56"/>
      <c r="JH142" s="56"/>
      <c r="JI142" s="56"/>
      <c r="JJ142" s="56"/>
      <c r="JK142" s="56"/>
      <c r="JL142" s="56"/>
      <c r="JM142" s="56"/>
      <c r="JN142" s="56"/>
      <c r="JO142" s="56"/>
    </row>
    <row r="143" spans="1:275" x14ac:dyDescent="0.25">
      <c r="A143" s="58">
        <v>43069.352256944447</v>
      </c>
      <c r="B143" s="56" t="s">
        <v>431</v>
      </c>
      <c r="C143" s="56" t="s">
        <v>672</v>
      </c>
      <c r="D143" s="56">
        <v>12</v>
      </c>
      <c r="E143" s="56">
        <v>1</v>
      </c>
      <c r="F143" s="56">
        <v>2100</v>
      </c>
      <c r="G143" s="56" t="s">
        <v>104</v>
      </c>
      <c r="H143" s="56" t="s">
        <v>134</v>
      </c>
      <c r="I143" s="56">
        <v>-4.7300000000000004</v>
      </c>
      <c r="J143" s="56">
        <v>58.6</v>
      </c>
      <c r="K143" s="56">
        <v>182.03899999999999</v>
      </c>
      <c r="L143" s="56">
        <v>208.34</v>
      </c>
      <c r="M143" s="56">
        <v>111.69</v>
      </c>
      <c r="N143" s="56">
        <v>0</v>
      </c>
      <c r="O143" s="56">
        <v>2527.94</v>
      </c>
      <c r="P143" s="56">
        <v>0</v>
      </c>
      <c r="Q143" s="56">
        <v>0</v>
      </c>
      <c r="R143" s="56">
        <v>505.55700000000002</v>
      </c>
      <c r="S143" s="56">
        <v>2016.59</v>
      </c>
      <c r="T143" s="56">
        <v>2025.88</v>
      </c>
      <c r="U143" s="56">
        <v>119.621</v>
      </c>
      <c r="V143" s="56">
        <v>7697.66</v>
      </c>
      <c r="W143" s="56">
        <v>0</v>
      </c>
      <c r="X143" s="56">
        <v>0</v>
      </c>
      <c r="Y143" s="56">
        <v>0</v>
      </c>
      <c r="Z143" s="56">
        <v>0</v>
      </c>
      <c r="AA143" s="56">
        <v>0</v>
      </c>
      <c r="AB143" s="56">
        <v>0</v>
      </c>
      <c r="AC143" s="56">
        <v>0</v>
      </c>
      <c r="AD143" s="56">
        <v>0</v>
      </c>
      <c r="AE143" s="56">
        <v>0</v>
      </c>
      <c r="AF143" s="56">
        <v>0</v>
      </c>
      <c r="AG143" s="56">
        <v>20.6678</v>
      </c>
      <c r="AH143" s="56">
        <v>0</v>
      </c>
      <c r="AI143" s="56">
        <v>0</v>
      </c>
      <c r="AJ143" s="56">
        <v>0</v>
      </c>
      <c r="AK143" s="56">
        <v>0</v>
      </c>
      <c r="AL143" s="56">
        <v>0</v>
      </c>
      <c r="AM143" s="56">
        <v>0</v>
      </c>
      <c r="AN143" s="56">
        <v>0</v>
      </c>
      <c r="AO143" s="56">
        <v>0</v>
      </c>
      <c r="AP143" s="56">
        <v>20.6678</v>
      </c>
      <c r="AQ143" s="56">
        <v>37</v>
      </c>
      <c r="AR143" s="56">
        <v>7.15</v>
      </c>
      <c r="AS143" s="56">
        <v>1.17</v>
      </c>
      <c r="AT143" s="56">
        <v>0</v>
      </c>
      <c r="AU143" s="56">
        <v>26.33</v>
      </c>
      <c r="AV143" s="56">
        <v>0</v>
      </c>
      <c r="AW143" s="56">
        <v>0</v>
      </c>
      <c r="AX143" s="56">
        <v>5.55</v>
      </c>
      <c r="AY143" s="56">
        <v>22.63</v>
      </c>
      <c r="AZ143" s="56">
        <v>21.58</v>
      </c>
      <c r="BA143" s="56">
        <v>1.22</v>
      </c>
      <c r="BB143" s="56">
        <v>122.63</v>
      </c>
      <c r="BC143" s="56">
        <v>71.650000000000006</v>
      </c>
      <c r="BD143" s="56">
        <v>0</v>
      </c>
      <c r="BE143" s="56">
        <v>0.38539600000000002</v>
      </c>
      <c r="BF143" s="56">
        <v>1.2753799999999999E-2</v>
      </c>
      <c r="BG143" s="56">
        <v>0</v>
      </c>
      <c r="BH143" s="56">
        <v>0.25495499999999999</v>
      </c>
      <c r="BI143" s="56">
        <v>0</v>
      </c>
      <c r="BJ143" s="56">
        <v>0</v>
      </c>
      <c r="BK143" s="56">
        <v>7.4915999999999996E-2</v>
      </c>
      <c r="BL143" s="56">
        <v>0.29208400000000001</v>
      </c>
      <c r="BM143" s="56">
        <v>0.25846799999999998</v>
      </c>
      <c r="BN143" s="56">
        <v>1.0530599999999999E-2</v>
      </c>
      <c r="BO143" s="56">
        <v>1.2890999999999999</v>
      </c>
      <c r="BP143" s="56">
        <v>0.65310500000000005</v>
      </c>
      <c r="BQ143" s="56">
        <v>191.245</v>
      </c>
      <c r="BR143" s="56">
        <v>273.35500000000002</v>
      </c>
      <c r="BS143" s="56">
        <v>111.69</v>
      </c>
      <c r="BT143" s="56">
        <v>0</v>
      </c>
      <c r="BU143" s="56">
        <v>0</v>
      </c>
      <c r="BV143" s="56">
        <v>505.55700000000002</v>
      </c>
      <c r="BW143" s="56">
        <v>2021.02</v>
      </c>
      <c r="BX143" s="56">
        <v>2025.88</v>
      </c>
      <c r="BY143" s="56">
        <v>119.621</v>
      </c>
      <c r="BZ143" s="56">
        <v>5248.37</v>
      </c>
      <c r="CA143" s="56">
        <v>0</v>
      </c>
      <c r="CB143" s="56">
        <v>0</v>
      </c>
      <c r="CC143" s="56">
        <v>0</v>
      </c>
      <c r="CD143" s="56">
        <v>0</v>
      </c>
      <c r="CE143" s="56">
        <v>0</v>
      </c>
      <c r="CF143" s="56">
        <v>0</v>
      </c>
      <c r="CG143" s="56">
        <v>0</v>
      </c>
      <c r="CH143" s="56">
        <v>0</v>
      </c>
      <c r="CI143" s="56">
        <v>0</v>
      </c>
      <c r="CJ143" s="56">
        <v>0</v>
      </c>
      <c r="CK143" s="56">
        <v>21.713000000000001</v>
      </c>
      <c r="CL143" s="56">
        <v>0</v>
      </c>
      <c r="CM143" s="56">
        <v>0</v>
      </c>
      <c r="CN143" s="56">
        <v>0</v>
      </c>
      <c r="CO143" s="56">
        <v>10.7027</v>
      </c>
      <c r="CP143" s="56">
        <v>0</v>
      </c>
      <c r="CQ143" s="56">
        <v>0</v>
      </c>
      <c r="CR143" s="56">
        <v>0</v>
      </c>
      <c r="CS143" s="56">
        <v>0</v>
      </c>
      <c r="CT143" s="56">
        <v>32.415700000000001</v>
      </c>
      <c r="CU143" s="56">
        <v>38.9</v>
      </c>
      <c r="CV143" s="56">
        <v>10.1</v>
      </c>
      <c r="CW143" s="56">
        <v>1.17</v>
      </c>
      <c r="CX143" s="56">
        <v>0</v>
      </c>
      <c r="CY143" s="56">
        <v>16.75</v>
      </c>
      <c r="CZ143" s="56">
        <v>5.55</v>
      </c>
      <c r="DA143" s="56">
        <v>22.68</v>
      </c>
      <c r="DB143" s="56">
        <v>21.58</v>
      </c>
      <c r="DC143" s="56">
        <v>1.22</v>
      </c>
      <c r="DD143" s="56">
        <v>117.95</v>
      </c>
      <c r="DE143" s="56">
        <v>66.92</v>
      </c>
      <c r="DF143" s="56">
        <v>0</v>
      </c>
      <c r="DG143" s="56">
        <v>0.52598299999999998</v>
      </c>
      <c r="DH143" s="56">
        <v>1.2753799999999999E-2</v>
      </c>
      <c r="DI143" s="56">
        <v>0</v>
      </c>
      <c r="DJ143" s="56">
        <v>0</v>
      </c>
      <c r="DK143" s="56">
        <v>7.4915999999999996E-2</v>
      </c>
      <c r="DL143" s="56">
        <v>0.29322700000000002</v>
      </c>
      <c r="DM143" s="56">
        <v>0.25846799999999998</v>
      </c>
      <c r="DN143" s="56">
        <v>1.0530599999999999E-2</v>
      </c>
      <c r="DO143" s="56">
        <v>1.17588</v>
      </c>
      <c r="DP143" s="56">
        <v>0.53873700000000002</v>
      </c>
      <c r="DQ143" s="56" t="s">
        <v>925</v>
      </c>
      <c r="DR143" s="56" t="s">
        <v>875</v>
      </c>
      <c r="DS143" s="56" t="s">
        <v>22</v>
      </c>
      <c r="DT143" s="56">
        <v>-0.11322500000000001</v>
      </c>
      <c r="DU143" s="56">
        <v>-0.114368</v>
      </c>
      <c r="DV143" s="56">
        <v>-3.9677799999999999</v>
      </c>
      <c r="DW143" s="56">
        <v>-7.0681399999999996</v>
      </c>
      <c r="DX143" s="56"/>
      <c r="DY143" s="56"/>
      <c r="DZ143" s="56"/>
      <c r="EA143" s="56"/>
      <c r="EB143" s="56"/>
      <c r="EC143" s="56"/>
      <c r="ED143" s="56"/>
      <c r="EE143" s="56"/>
      <c r="EF143" s="56"/>
      <c r="EG143" s="56"/>
      <c r="EH143" s="56"/>
      <c r="EI143" s="56"/>
      <c r="EJ143" s="56"/>
      <c r="EK143" s="56"/>
      <c r="EL143" s="56"/>
      <c r="EM143" s="56"/>
      <c r="EN143" s="56">
        <v>182.03899999999999</v>
      </c>
      <c r="EO143" s="56">
        <v>208.34</v>
      </c>
      <c r="EP143" s="56">
        <v>111.69</v>
      </c>
      <c r="EQ143" s="56">
        <v>0</v>
      </c>
      <c r="ER143" s="56">
        <v>2527.94</v>
      </c>
      <c r="ES143" s="56">
        <v>0</v>
      </c>
      <c r="ET143" s="56">
        <v>0</v>
      </c>
      <c r="EU143" s="56">
        <v>505.55700000000002</v>
      </c>
      <c r="EV143" s="56">
        <v>2016.59</v>
      </c>
      <c r="EW143" s="56">
        <v>2025.88</v>
      </c>
      <c r="EX143" s="56">
        <v>119.621</v>
      </c>
      <c r="EY143" s="56">
        <v>7697.66</v>
      </c>
      <c r="EZ143" s="56">
        <v>0</v>
      </c>
      <c r="FA143" s="56">
        <v>0</v>
      </c>
      <c r="FB143" s="56">
        <v>0</v>
      </c>
      <c r="FC143" s="56">
        <v>0</v>
      </c>
      <c r="FD143" s="56">
        <v>0</v>
      </c>
      <c r="FE143" s="56">
        <v>0</v>
      </c>
      <c r="FF143" s="56">
        <v>0</v>
      </c>
      <c r="FG143" s="56">
        <v>0</v>
      </c>
      <c r="FH143" s="56">
        <v>0</v>
      </c>
      <c r="FI143" s="56">
        <v>0</v>
      </c>
      <c r="FJ143" s="56">
        <v>20.6678</v>
      </c>
      <c r="FK143" s="56">
        <v>0</v>
      </c>
      <c r="FL143" s="56">
        <v>0</v>
      </c>
      <c r="FM143" s="56">
        <v>0</v>
      </c>
      <c r="FN143" s="56">
        <v>0</v>
      </c>
      <c r="FO143" s="56">
        <v>0</v>
      </c>
      <c r="FP143" s="56">
        <v>0</v>
      </c>
      <c r="FQ143" s="56">
        <v>0</v>
      </c>
      <c r="FR143" s="56">
        <v>0</v>
      </c>
      <c r="FS143" s="56">
        <v>20.6678</v>
      </c>
      <c r="FT143" s="56">
        <v>37</v>
      </c>
      <c r="FU143" s="56">
        <v>7.15</v>
      </c>
      <c r="FV143" s="56">
        <v>1.17</v>
      </c>
      <c r="FW143" s="56">
        <v>0</v>
      </c>
      <c r="FX143" s="56">
        <v>26.33</v>
      </c>
      <c r="FY143" s="56">
        <v>0</v>
      </c>
      <c r="FZ143" s="56">
        <v>0</v>
      </c>
      <c r="GA143" s="56">
        <v>5.55</v>
      </c>
      <c r="GB143" s="56">
        <v>22.63</v>
      </c>
      <c r="GC143" s="56">
        <v>21.58</v>
      </c>
      <c r="GD143" s="56">
        <v>1.22</v>
      </c>
      <c r="GE143" s="56">
        <v>122.63</v>
      </c>
      <c r="GF143" s="56">
        <v>0</v>
      </c>
      <c r="GG143" s="56">
        <v>0.38539600000000002</v>
      </c>
      <c r="GH143" s="56">
        <v>1.2753799999999999E-2</v>
      </c>
      <c r="GI143" s="56">
        <v>0</v>
      </c>
      <c r="GJ143" s="56">
        <v>0.25495499999999999</v>
      </c>
      <c r="GK143" s="56">
        <v>0</v>
      </c>
      <c r="GL143" s="56">
        <v>0</v>
      </c>
      <c r="GM143" s="56">
        <v>7.4915999999999996E-2</v>
      </c>
      <c r="GN143" s="56">
        <v>0.29208400000000001</v>
      </c>
      <c r="GO143" s="56">
        <v>0.25846799999999998</v>
      </c>
      <c r="GP143" s="56">
        <v>1.0530599999999999E-2</v>
      </c>
      <c r="GQ143" s="56">
        <v>1.2890999999999999</v>
      </c>
      <c r="GR143" s="56">
        <v>426.97899999999998</v>
      </c>
      <c r="GS143" s="56">
        <v>1056.51</v>
      </c>
      <c r="GT143" s="56">
        <v>111.69</v>
      </c>
      <c r="GU143" s="56">
        <v>0</v>
      </c>
      <c r="GV143" s="56">
        <v>2627.4</v>
      </c>
      <c r="GW143" s="56">
        <v>2135</v>
      </c>
      <c r="GX143" s="56">
        <v>2349</v>
      </c>
      <c r="GY143" s="56">
        <v>2531</v>
      </c>
      <c r="GZ143" s="56">
        <v>297.5</v>
      </c>
      <c r="HA143" s="56">
        <v>11535.1</v>
      </c>
      <c r="HB143" s="56">
        <v>0</v>
      </c>
      <c r="HC143" s="56">
        <v>0</v>
      </c>
      <c r="HD143" s="56">
        <v>0</v>
      </c>
      <c r="HE143" s="56">
        <v>0</v>
      </c>
      <c r="HF143" s="56">
        <v>0</v>
      </c>
      <c r="HG143" s="56">
        <v>0</v>
      </c>
      <c r="HH143" s="56">
        <v>0</v>
      </c>
      <c r="HI143" s="56">
        <v>0</v>
      </c>
      <c r="HJ143" s="56">
        <v>0</v>
      </c>
      <c r="HK143" s="56">
        <v>0</v>
      </c>
      <c r="HL143" s="56">
        <v>35.533200000000001</v>
      </c>
      <c r="HM143" s="56">
        <v>0</v>
      </c>
      <c r="HN143" s="56">
        <v>0</v>
      </c>
      <c r="HO143" s="56">
        <v>0</v>
      </c>
      <c r="HP143" s="56">
        <v>0</v>
      </c>
      <c r="HQ143" s="56">
        <v>0</v>
      </c>
      <c r="HR143" s="56">
        <v>0</v>
      </c>
      <c r="HS143" s="56">
        <v>0</v>
      </c>
      <c r="HT143" s="56">
        <v>0</v>
      </c>
      <c r="HU143" s="56">
        <v>35.533200000000001</v>
      </c>
      <c r="HV143" s="56">
        <v>64.52</v>
      </c>
      <c r="HW143" s="56">
        <v>40.229999999999997</v>
      </c>
      <c r="HX143" s="56">
        <v>1.17</v>
      </c>
      <c r="HY143" s="56">
        <v>0</v>
      </c>
      <c r="HZ143" s="56">
        <v>27.14</v>
      </c>
      <c r="IA143" s="56">
        <v>23.83</v>
      </c>
      <c r="IB143" s="56">
        <v>25.03</v>
      </c>
      <c r="IC143" s="56">
        <v>27.2</v>
      </c>
      <c r="ID143" s="56">
        <v>2.86</v>
      </c>
      <c r="IE143" s="56">
        <v>211.98</v>
      </c>
      <c r="IF143" s="56">
        <v>0</v>
      </c>
      <c r="IG143" s="56">
        <v>2.2093400000000001</v>
      </c>
      <c r="IH143" s="56">
        <v>1.2753799999999999E-2</v>
      </c>
      <c r="II143" s="56">
        <v>0</v>
      </c>
      <c r="IJ143" s="56">
        <v>0.19006999999999999</v>
      </c>
      <c r="IK143" s="56">
        <v>0.33579999999999999</v>
      </c>
      <c r="IL143" s="56">
        <v>0.299765</v>
      </c>
      <c r="IM143" s="56">
        <v>0.33715200000000001</v>
      </c>
      <c r="IN143" s="56">
        <v>4.1461199999999997E-3</v>
      </c>
      <c r="IO143" s="56">
        <v>3.38903</v>
      </c>
      <c r="IP143" s="56">
        <v>58.6</v>
      </c>
      <c r="IQ143" s="56">
        <v>0</v>
      </c>
      <c r="IR143" s="56">
        <v>56.4</v>
      </c>
      <c r="IS143" s="56">
        <v>0</v>
      </c>
      <c r="IT143" s="56">
        <v>0</v>
      </c>
      <c r="IU143" s="56">
        <v>36.31</v>
      </c>
      <c r="IV143" s="56">
        <v>35.340000000000003</v>
      </c>
      <c r="IW143" s="56">
        <v>13.02</v>
      </c>
      <c r="IX143" s="56">
        <v>53.9</v>
      </c>
      <c r="IY143" s="56">
        <v>36.31</v>
      </c>
      <c r="IZ143" s="56">
        <v>35.340000000000003</v>
      </c>
      <c r="JA143" s="56">
        <v>72.349999999999994</v>
      </c>
      <c r="JB143" s="56">
        <v>60.71</v>
      </c>
      <c r="JC143" s="56">
        <v>1</v>
      </c>
      <c r="JD143" s="56"/>
      <c r="JE143" s="56"/>
      <c r="JF143" s="56"/>
      <c r="JG143" s="56"/>
      <c r="JH143" s="56"/>
      <c r="JI143" s="56"/>
      <c r="JJ143" s="56"/>
      <c r="JK143" s="56"/>
      <c r="JL143" s="56"/>
      <c r="JM143" s="56"/>
      <c r="JN143" s="56"/>
      <c r="JO143" s="56"/>
    </row>
    <row r="144" spans="1:275" x14ac:dyDescent="0.25">
      <c r="A144" s="58">
        <v>43069.352638888886</v>
      </c>
      <c r="B144" s="56" t="s">
        <v>432</v>
      </c>
      <c r="C144" s="56" t="s">
        <v>673</v>
      </c>
      <c r="D144" s="56">
        <v>12</v>
      </c>
      <c r="E144" s="56">
        <v>1</v>
      </c>
      <c r="F144" s="56">
        <v>2100</v>
      </c>
      <c r="G144" s="56" t="s">
        <v>104</v>
      </c>
      <c r="H144" s="56" t="s">
        <v>105</v>
      </c>
      <c r="I144" s="56">
        <v>2.67</v>
      </c>
      <c r="J144" s="56">
        <v>45.7</v>
      </c>
      <c r="K144" s="56">
        <v>183.48</v>
      </c>
      <c r="L144" s="56">
        <v>207.13800000000001</v>
      </c>
      <c r="M144" s="56">
        <v>111.69</v>
      </c>
      <c r="N144" s="56">
        <v>0</v>
      </c>
      <c r="O144" s="56">
        <v>1002.33</v>
      </c>
      <c r="P144" s="56">
        <v>0</v>
      </c>
      <c r="Q144" s="56">
        <v>0</v>
      </c>
      <c r="R144" s="56">
        <v>505.55700000000002</v>
      </c>
      <c r="S144" s="56">
        <v>937.971</v>
      </c>
      <c r="T144" s="56">
        <v>2025.88</v>
      </c>
      <c r="U144" s="56">
        <v>119.621</v>
      </c>
      <c r="V144" s="56">
        <v>5093.67</v>
      </c>
      <c r="W144" s="56">
        <v>208.31299999999999</v>
      </c>
      <c r="X144" s="56">
        <v>0</v>
      </c>
      <c r="Y144" s="56">
        <v>0</v>
      </c>
      <c r="Z144" s="56">
        <v>0</v>
      </c>
      <c r="AA144" s="56">
        <v>0</v>
      </c>
      <c r="AB144" s="56">
        <v>0</v>
      </c>
      <c r="AC144" s="56">
        <v>43.669699999999999</v>
      </c>
      <c r="AD144" s="56">
        <v>0</v>
      </c>
      <c r="AE144" s="56">
        <v>0</v>
      </c>
      <c r="AF144" s="56">
        <v>251.983</v>
      </c>
      <c r="AG144" s="56">
        <v>0</v>
      </c>
      <c r="AH144" s="56">
        <v>0</v>
      </c>
      <c r="AI144" s="56">
        <v>0</v>
      </c>
      <c r="AJ144" s="56">
        <v>0</v>
      </c>
      <c r="AK144" s="56">
        <v>0</v>
      </c>
      <c r="AL144" s="56">
        <v>0</v>
      </c>
      <c r="AM144" s="56">
        <v>0</v>
      </c>
      <c r="AN144" s="56">
        <v>0</v>
      </c>
      <c r="AO144" s="56">
        <v>0</v>
      </c>
      <c r="AP144" s="56">
        <v>0</v>
      </c>
      <c r="AQ144" s="56">
        <v>20.170000000000002</v>
      </c>
      <c r="AR144" s="56">
        <v>7.11</v>
      </c>
      <c r="AS144" s="56">
        <v>1.17</v>
      </c>
      <c r="AT144" s="56">
        <v>0</v>
      </c>
      <c r="AU144" s="56">
        <v>9.89</v>
      </c>
      <c r="AV144" s="56">
        <v>0</v>
      </c>
      <c r="AW144" s="56">
        <v>0</v>
      </c>
      <c r="AX144" s="56">
        <v>5.55</v>
      </c>
      <c r="AY144" s="56">
        <v>13.9</v>
      </c>
      <c r="AZ144" s="56">
        <v>21.58</v>
      </c>
      <c r="BA144" s="56">
        <v>1.22</v>
      </c>
      <c r="BB144" s="56">
        <v>80.59</v>
      </c>
      <c r="BC144" s="56">
        <v>38.340000000000003</v>
      </c>
      <c r="BD144" s="56">
        <v>0</v>
      </c>
      <c r="BE144" s="56">
        <v>0.38297700000000001</v>
      </c>
      <c r="BF144" s="56">
        <v>1.2753799999999999E-2</v>
      </c>
      <c r="BG144" s="56">
        <v>0</v>
      </c>
      <c r="BH144" s="56">
        <v>5.2674899999999997E-2</v>
      </c>
      <c r="BI144" s="56">
        <v>0</v>
      </c>
      <c r="BJ144" s="56">
        <v>0</v>
      </c>
      <c r="BK144" s="56">
        <v>7.4915999999999996E-2</v>
      </c>
      <c r="BL144" s="56">
        <v>0.14810400000000001</v>
      </c>
      <c r="BM144" s="56">
        <v>0.25846799999999998</v>
      </c>
      <c r="BN144" s="56">
        <v>1.0530599999999999E-2</v>
      </c>
      <c r="BO144" s="56">
        <v>0.94042400000000004</v>
      </c>
      <c r="BP144" s="56">
        <v>0.44840600000000003</v>
      </c>
      <c r="BQ144" s="56">
        <v>190.25</v>
      </c>
      <c r="BR144" s="56">
        <v>277.30900000000003</v>
      </c>
      <c r="BS144" s="56">
        <v>111.69</v>
      </c>
      <c r="BT144" s="56">
        <v>0</v>
      </c>
      <c r="BU144" s="56">
        <v>0</v>
      </c>
      <c r="BV144" s="56">
        <v>505.55700000000002</v>
      </c>
      <c r="BW144" s="56">
        <v>948.80600000000004</v>
      </c>
      <c r="BX144" s="56">
        <v>2025.88</v>
      </c>
      <c r="BY144" s="56">
        <v>119.621</v>
      </c>
      <c r="BZ144" s="56">
        <v>4179.1099999999997</v>
      </c>
      <c r="CA144" s="56">
        <v>216</v>
      </c>
      <c r="CB144" s="56">
        <v>0</v>
      </c>
      <c r="CC144" s="56">
        <v>0</v>
      </c>
      <c r="CD144" s="56">
        <v>0</v>
      </c>
      <c r="CE144" s="56">
        <v>107.027</v>
      </c>
      <c r="CF144" s="56">
        <v>0</v>
      </c>
      <c r="CG144" s="56">
        <v>43.669699999999999</v>
      </c>
      <c r="CH144" s="56">
        <v>0</v>
      </c>
      <c r="CI144" s="56">
        <v>0</v>
      </c>
      <c r="CJ144" s="56">
        <v>366.69600000000003</v>
      </c>
      <c r="CK144" s="56">
        <v>0</v>
      </c>
      <c r="CL144" s="56">
        <v>0</v>
      </c>
      <c r="CM144" s="56">
        <v>0</v>
      </c>
      <c r="CN144" s="56">
        <v>0</v>
      </c>
      <c r="CO144" s="56">
        <v>0</v>
      </c>
      <c r="CP144" s="56">
        <v>0</v>
      </c>
      <c r="CQ144" s="56">
        <v>0</v>
      </c>
      <c r="CR144" s="56">
        <v>0</v>
      </c>
      <c r="CS144" s="56">
        <v>0</v>
      </c>
      <c r="CT144" s="56">
        <v>0</v>
      </c>
      <c r="CU144" s="56">
        <v>20.99</v>
      </c>
      <c r="CV144" s="56">
        <v>10.29</v>
      </c>
      <c r="CW144" s="56">
        <v>1.17</v>
      </c>
      <c r="CX144" s="56">
        <v>0</v>
      </c>
      <c r="CY144" s="56">
        <v>8.56</v>
      </c>
      <c r="CZ144" s="56">
        <v>5.55</v>
      </c>
      <c r="DA144" s="56">
        <v>14.02</v>
      </c>
      <c r="DB144" s="56">
        <v>21.58</v>
      </c>
      <c r="DC144" s="56">
        <v>1.22</v>
      </c>
      <c r="DD144" s="56">
        <v>83.38</v>
      </c>
      <c r="DE144" s="56">
        <v>41.01</v>
      </c>
      <c r="DF144" s="56">
        <v>0</v>
      </c>
      <c r="DG144" s="56">
        <v>0.53687600000000002</v>
      </c>
      <c r="DH144" s="56">
        <v>1.2753799999999999E-2</v>
      </c>
      <c r="DI144" s="56">
        <v>0</v>
      </c>
      <c r="DJ144" s="56">
        <v>0</v>
      </c>
      <c r="DK144" s="56">
        <v>7.4915999999999996E-2</v>
      </c>
      <c r="DL144" s="56">
        <v>0.149842</v>
      </c>
      <c r="DM144" s="56">
        <v>0.25846799999999998</v>
      </c>
      <c r="DN144" s="56">
        <v>1.0530599999999999E-2</v>
      </c>
      <c r="DO144" s="56">
        <v>1.04339</v>
      </c>
      <c r="DP144" s="56">
        <v>0.54962900000000003</v>
      </c>
      <c r="DQ144" s="56" t="s">
        <v>925</v>
      </c>
      <c r="DR144" s="56" t="s">
        <v>875</v>
      </c>
      <c r="DS144" s="56" t="s">
        <v>22</v>
      </c>
      <c r="DT144" s="56">
        <v>0.102962</v>
      </c>
      <c r="DU144" s="56">
        <v>0.10122399999999999</v>
      </c>
      <c r="DV144" s="56">
        <v>3.34613</v>
      </c>
      <c r="DW144" s="56">
        <v>6.5106099999999998</v>
      </c>
      <c r="DX144" s="56"/>
      <c r="DY144" s="56"/>
      <c r="DZ144" s="56"/>
      <c r="EA144" s="56"/>
      <c r="EB144" s="56"/>
      <c r="EC144" s="56"/>
      <c r="ED144" s="56"/>
      <c r="EE144" s="56"/>
      <c r="EF144" s="56"/>
      <c r="EG144" s="56"/>
      <c r="EH144" s="56"/>
      <c r="EI144" s="56"/>
      <c r="EJ144" s="56"/>
      <c r="EK144" s="56"/>
      <c r="EL144" s="56"/>
      <c r="EM144" s="56"/>
      <c r="EN144" s="56">
        <v>183.48</v>
      </c>
      <c r="EO144" s="56">
        <v>207.13800000000001</v>
      </c>
      <c r="EP144" s="56">
        <v>111.69</v>
      </c>
      <c r="EQ144" s="56">
        <v>0</v>
      </c>
      <c r="ER144" s="56">
        <v>1002.33</v>
      </c>
      <c r="ES144" s="56">
        <v>0</v>
      </c>
      <c r="ET144" s="56">
        <v>0</v>
      </c>
      <c r="EU144" s="56">
        <v>505.55700000000002</v>
      </c>
      <c r="EV144" s="56">
        <v>937.971</v>
      </c>
      <c r="EW144" s="56">
        <v>2025.88</v>
      </c>
      <c r="EX144" s="56">
        <v>119.621</v>
      </c>
      <c r="EY144" s="56">
        <v>5093.67</v>
      </c>
      <c r="EZ144" s="56">
        <v>208.31299999999999</v>
      </c>
      <c r="FA144" s="56">
        <v>0</v>
      </c>
      <c r="FB144" s="56">
        <v>0</v>
      </c>
      <c r="FC144" s="56">
        <v>0</v>
      </c>
      <c r="FD144" s="56">
        <v>0</v>
      </c>
      <c r="FE144" s="56">
        <v>0</v>
      </c>
      <c r="FF144" s="56">
        <v>43.669699999999999</v>
      </c>
      <c r="FG144" s="56">
        <v>0</v>
      </c>
      <c r="FH144" s="56">
        <v>0</v>
      </c>
      <c r="FI144" s="56">
        <v>251.983</v>
      </c>
      <c r="FJ144" s="56">
        <v>0</v>
      </c>
      <c r="FK144" s="56">
        <v>0</v>
      </c>
      <c r="FL144" s="56">
        <v>0</v>
      </c>
      <c r="FM144" s="56">
        <v>0</v>
      </c>
      <c r="FN144" s="56">
        <v>0</v>
      </c>
      <c r="FO144" s="56">
        <v>0</v>
      </c>
      <c r="FP144" s="56">
        <v>0</v>
      </c>
      <c r="FQ144" s="56">
        <v>0</v>
      </c>
      <c r="FR144" s="56">
        <v>0</v>
      </c>
      <c r="FS144" s="56">
        <v>0</v>
      </c>
      <c r="FT144" s="56">
        <v>20.170000000000002</v>
      </c>
      <c r="FU144" s="56">
        <v>7.11</v>
      </c>
      <c r="FV144" s="56">
        <v>1.17</v>
      </c>
      <c r="FW144" s="56">
        <v>0</v>
      </c>
      <c r="FX144" s="56">
        <v>9.89</v>
      </c>
      <c r="FY144" s="56">
        <v>0</v>
      </c>
      <c r="FZ144" s="56">
        <v>0</v>
      </c>
      <c r="GA144" s="56">
        <v>5.55</v>
      </c>
      <c r="GB144" s="56">
        <v>13.9</v>
      </c>
      <c r="GC144" s="56">
        <v>21.58</v>
      </c>
      <c r="GD144" s="56">
        <v>1.22</v>
      </c>
      <c r="GE144" s="56">
        <v>80.59</v>
      </c>
      <c r="GF144" s="56">
        <v>0</v>
      </c>
      <c r="GG144" s="56">
        <v>0.38297700000000001</v>
      </c>
      <c r="GH144" s="56">
        <v>1.2753799999999999E-2</v>
      </c>
      <c r="GI144" s="56">
        <v>0</v>
      </c>
      <c r="GJ144" s="56">
        <v>5.2674899999999997E-2</v>
      </c>
      <c r="GK144" s="56">
        <v>0</v>
      </c>
      <c r="GL144" s="56">
        <v>0</v>
      </c>
      <c r="GM144" s="56">
        <v>7.4915999999999996E-2</v>
      </c>
      <c r="GN144" s="56">
        <v>0.14810400000000001</v>
      </c>
      <c r="GO144" s="56">
        <v>0.25846799999999998</v>
      </c>
      <c r="GP144" s="56">
        <v>1.0530599999999999E-2</v>
      </c>
      <c r="GQ144" s="56">
        <v>0.94042400000000004</v>
      </c>
      <c r="GR144" s="56">
        <v>419.964</v>
      </c>
      <c r="GS144" s="56">
        <v>1096.8499999999999</v>
      </c>
      <c r="GT144" s="56">
        <v>111.69</v>
      </c>
      <c r="GU144" s="56">
        <v>0</v>
      </c>
      <c r="GV144" s="56">
        <v>2627.4</v>
      </c>
      <c r="GW144" s="56">
        <v>2135</v>
      </c>
      <c r="GX144" s="56">
        <v>930.00099999999998</v>
      </c>
      <c r="GY144" s="56">
        <v>2637.81</v>
      </c>
      <c r="GZ144" s="56">
        <v>297.5</v>
      </c>
      <c r="HA144" s="56">
        <v>10256.200000000001</v>
      </c>
      <c r="HB144" s="56">
        <v>349.49400000000003</v>
      </c>
      <c r="HC144" s="56">
        <v>0</v>
      </c>
      <c r="HD144" s="56">
        <v>0</v>
      </c>
      <c r="HE144" s="56">
        <v>0</v>
      </c>
      <c r="HF144" s="56">
        <v>0</v>
      </c>
      <c r="HG144" s="56">
        <v>0</v>
      </c>
      <c r="HH144" s="56">
        <v>65.400000000000006</v>
      </c>
      <c r="HI144" s="56">
        <v>0</v>
      </c>
      <c r="HJ144" s="56">
        <v>0</v>
      </c>
      <c r="HK144" s="56">
        <v>414.89400000000001</v>
      </c>
      <c r="HL144" s="56">
        <v>0</v>
      </c>
      <c r="HM144" s="56">
        <v>0</v>
      </c>
      <c r="HN144" s="56">
        <v>0</v>
      </c>
      <c r="HO144" s="56">
        <v>0</v>
      </c>
      <c r="HP144" s="56">
        <v>0</v>
      </c>
      <c r="HQ144" s="56">
        <v>0</v>
      </c>
      <c r="HR144" s="56">
        <v>0</v>
      </c>
      <c r="HS144" s="56">
        <v>0</v>
      </c>
      <c r="HT144" s="56">
        <v>0</v>
      </c>
      <c r="HU144" s="56">
        <v>0</v>
      </c>
      <c r="HV144" s="56">
        <v>34.869999999999997</v>
      </c>
      <c r="HW144" s="56">
        <v>41.2</v>
      </c>
      <c r="HX144" s="56">
        <v>1.17</v>
      </c>
      <c r="HY144" s="56">
        <v>0</v>
      </c>
      <c r="HZ144" s="56">
        <v>27.14</v>
      </c>
      <c r="IA144" s="56">
        <v>23.83</v>
      </c>
      <c r="IB144" s="56">
        <v>14.92</v>
      </c>
      <c r="IC144" s="56">
        <v>28.35</v>
      </c>
      <c r="ID144" s="56">
        <v>2.86</v>
      </c>
      <c r="IE144" s="56">
        <v>174.34</v>
      </c>
      <c r="IF144" s="56">
        <v>0</v>
      </c>
      <c r="IG144" s="56">
        <v>2.2534000000000001</v>
      </c>
      <c r="IH144" s="56">
        <v>1.2753799999999999E-2</v>
      </c>
      <c r="II144" s="56">
        <v>0</v>
      </c>
      <c r="IJ144" s="56">
        <v>0.19006899999999999</v>
      </c>
      <c r="IK144" s="56">
        <v>0.33579999999999999</v>
      </c>
      <c r="IL144" s="56">
        <v>0.11074100000000001</v>
      </c>
      <c r="IM144" s="56">
        <v>0.35138000000000003</v>
      </c>
      <c r="IN144" s="56">
        <v>4.1461199999999997E-3</v>
      </c>
      <c r="IO144" s="56">
        <v>3.2582900000000001</v>
      </c>
      <c r="IP144" s="56">
        <v>45.7</v>
      </c>
      <c r="IQ144" s="56">
        <v>0</v>
      </c>
      <c r="IR144" s="56">
        <v>47.3</v>
      </c>
      <c r="IS144" s="56">
        <v>0</v>
      </c>
      <c r="IT144" s="56">
        <v>0</v>
      </c>
      <c r="IU144" s="56">
        <v>19.84</v>
      </c>
      <c r="IV144" s="56">
        <v>18.5</v>
      </c>
      <c r="IW144" s="56">
        <v>13.2</v>
      </c>
      <c r="IX144" s="56">
        <v>27.81</v>
      </c>
      <c r="IY144" s="56">
        <v>19.84</v>
      </c>
      <c r="IZ144" s="56">
        <v>18.5</v>
      </c>
      <c r="JA144" s="56">
        <v>73.260000000000005</v>
      </c>
      <c r="JB144" s="56">
        <v>31.12</v>
      </c>
      <c r="JC144" s="56">
        <v>1</v>
      </c>
      <c r="JD144" s="56"/>
      <c r="JE144" s="56"/>
      <c r="JF144" s="56"/>
      <c r="JG144" s="56"/>
      <c r="JH144" s="56"/>
      <c r="JI144" s="56"/>
      <c r="JJ144" s="56"/>
      <c r="JK144" s="56"/>
      <c r="JL144" s="56"/>
      <c r="JM144" s="56"/>
      <c r="JN144" s="56"/>
      <c r="JO144" s="56"/>
    </row>
    <row r="145" spans="1:275" x14ac:dyDescent="0.25">
      <c r="A145" s="58">
        <v>43069.352256944447</v>
      </c>
      <c r="B145" s="56" t="s">
        <v>518</v>
      </c>
      <c r="C145" s="56" t="s">
        <v>674</v>
      </c>
      <c r="D145" s="56">
        <v>12</v>
      </c>
      <c r="E145" s="56">
        <v>1</v>
      </c>
      <c r="F145" s="56">
        <v>2100</v>
      </c>
      <c r="G145" s="56" t="s">
        <v>104</v>
      </c>
      <c r="H145" s="56" t="s">
        <v>105</v>
      </c>
      <c r="I145" s="56">
        <v>11.43</v>
      </c>
      <c r="J145" s="56">
        <v>50.9</v>
      </c>
      <c r="K145" s="56">
        <v>184.46799999999999</v>
      </c>
      <c r="L145" s="56">
        <v>203.94499999999999</v>
      </c>
      <c r="M145" s="56">
        <v>111.69</v>
      </c>
      <c r="N145" s="56">
        <v>0</v>
      </c>
      <c r="O145" s="56">
        <v>1002.34</v>
      </c>
      <c r="P145" s="56">
        <v>0</v>
      </c>
      <c r="Q145" s="56">
        <v>0</v>
      </c>
      <c r="R145" s="56">
        <v>505.55700000000002</v>
      </c>
      <c r="S145" s="56">
        <v>2010.18</v>
      </c>
      <c r="T145" s="56">
        <v>2025.88</v>
      </c>
      <c r="U145" s="56">
        <v>119.621</v>
      </c>
      <c r="V145" s="56">
        <v>6163.68</v>
      </c>
      <c r="W145" s="56">
        <v>0</v>
      </c>
      <c r="X145" s="56">
        <v>0</v>
      </c>
      <c r="Y145" s="56">
        <v>0</v>
      </c>
      <c r="Z145" s="56">
        <v>0</v>
      </c>
      <c r="AA145" s="56">
        <v>0</v>
      </c>
      <c r="AB145" s="56">
        <v>0</v>
      </c>
      <c r="AC145" s="56">
        <v>0</v>
      </c>
      <c r="AD145" s="56">
        <v>0</v>
      </c>
      <c r="AE145" s="56">
        <v>0</v>
      </c>
      <c r="AF145" s="56">
        <v>0</v>
      </c>
      <c r="AG145" s="56">
        <v>20.9436</v>
      </c>
      <c r="AH145" s="56">
        <v>0</v>
      </c>
      <c r="AI145" s="56">
        <v>0</v>
      </c>
      <c r="AJ145" s="56">
        <v>0</v>
      </c>
      <c r="AK145" s="56">
        <v>0</v>
      </c>
      <c r="AL145" s="56">
        <v>0</v>
      </c>
      <c r="AM145" s="56">
        <v>0</v>
      </c>
      <c r="AN145" s="56">
        <v>0</v>
      </c>
      <c r="AO145" s="56">
        <v>0</v>
      </c>
      <c r="AP145" s="56">
        <v>20.9436</v>
      </c>
      <c r="AQ145" s="56">
        <v>37.49</v>
      </c>
      <c r="AR145" s="56">
        <v>6.94</v>
      </c>
      <c r="AS145" s="56">
        <v>1.17</v>
      </c>
      <c r="AT145" s="56">
        <v>0</v>
      </c>
      <c r="AU145" s="56">
        <v>9.89</v>
      </c>
      <c r="AV145" s="56">
        <v>0</v>
      </c>
      <c r="AW145" s="56">
        <v>0</v>
      </c>
      <c r="AX145" s="56">
        <v>5.55</v>
      </c>
      <c r="AY145" s="56">
        <v>22.56</v>
      </c>
      <c r="AZ145" s="56">
        <v>21.58</v>
      </c>
      <c r="BA145" s="56">
        <v>1.22</v>
      </c>
      <c r="BB145" s="56">
        <v>106.4</v>
      </c>
      <c r="BC145" s="56">
        <v>55.49</v>
      </c>
      <c r="BD145" s="56">
        <v>0</v>
      </c>
      <c r="BE145" s="56">
        <v>0.37254199999999998</v>
      </c>
      <c r="BF145" s="56">
        <v>1.2753799999999999E-2</v>
      </c>
      <c r="BG145" s="56">
        <v>0</v>
      </c>
      <c r="BH145" s="56">
        <v>5.2675300000000001E-2</v>
      </c>
      <c r="BI145" s="56">
        <v>0</v>
      </c>
      <c r="BJ145" s="56">
        <v>0</v>
      </c>
      <c r="BK145" s="56">
        <v>7.4915999999999996E-2</v>
      </c>
      <c r="BL145" s="56">
        <v>0.29148600000000002</v>
      </c>
      <c r="BM145" s="56">
        <v>0.25846799999999998</v>
      </c>
      <c r="BN145" s="56">
        <v>1.0530599999999999E-2</v>
      </c>
      <c r="BO145" s="56">
        <v>1.0733699999999999</v>
      </c>
      <c r="BP145" s="56">
        <v>0.437971</v>
      </c>
      <c r="BQ145" s="56">
        <v>191.245</v>
      </c>
      <c r="BR145" s="56">
        <v>273.35500000000002</v>
      </c>
      <c r="BS145" s="56">
        <v>111.69</v>
      </c>
      <c r="BT145" s="56">
        <v>0</v>
      </c>
      <c r="BU145" s="56">
        <v>0</v>
      </c>
      <c r="BV145" s="56">
        <v>505.55700000000002</v>
      </c>
      <c r="BW145" s="56">
        <v>2021.02</v>
      </c>
      <c r="BX145" s="56">
        <v>2025.88</v>
      </c>
      <c r="BY145" s="56">
        <v>119.621</v>
      </c>
      <c r="BZ145" s="56">
        <v>5248.37</v>
      </c>
      <c r="CA145" s="56">
        <v>0</v>
      </c>
      <c r="CB145" s="56">
        <v>0</v>
      </c>
      <c r="CC145" s="56">
        <v>0</v>
      </c>
      <c r="CD145" s="56">
        <v>0</v>
      </c>
      <c r="CE145" s="56">
        <v>0</v>
      </c>
      <c r="CF145" s="56">
        <v>0</v>
      </c>
      <c r="CG145" s="56">
        <v>0</v>
      </c>
      <c r="CH145" s="56">
        <v>0</v>
      </c>
      <c r="CI145" s="56">
        <v>0</v>
      </c>
      <c r="CJ145" s="56">
        <v>0</v>
      </c>
      <c r="CK145" s="56">
        <v>21.713000000000001</v>
      </c>
      <c r="CL145" s="56">
        <v>0</v>
      </c>
      <c r="CM145" s="56">
        <v>0</v>
      </c>
      <c r="CN145" s="56">
        <v>0</v>
      </c>
      <c r="CO145" s="56">
        <v>10.7027</v>
      </c>
      <c r="CP145" s="56">
        <v>0</v>
      </c>
      <c r="CQ145" s="56">
        <v>0</v>
      </c>
      <c r="CR145" s="56">
        <v>0</v>
      </c>
      <c r="CS145" s="56">
        <v>0</v>
      </c>
      <c r="CT145" s="56">
        <v>32.415700000000001</v>
      </c>
      <c r="CU145" s="56">
        <v>38.9</v>
      </c>
      <c r="CV145" s="56">
        <v>10.1</v>
      </c>
      <c r="CW145" s="56">
        <v>1.17</v>
      </c>
      <c r="CX145" s="56">
        <v>0</v>
      </c>
      <c r="CY145" s="56">
        <v>16.75</v>
      </c>
      <c r="CZ145" s="56">
        <v>5.55</v>
      </c>
      <c r="DA145" s="56">
        <v>22.68</v>
      </c>
      <c r="DB145" s="56">
        <v>21.58</v>
      </c>
      <c r="DC145" s="56">
        <v>1.22</v>
      </c>
      <c r="DD145" s="56">
        <v>117.95</v>
      </c>
      <c r="DE145" s="56">
        <v>66.92</v>
      </c>
      <c r="DF145" s="56">
        <v>0</v>
      </c>
      <c r="DG145" s="56">
        <v>0.52598299999999998</v>
      </c>
      <c r="DH145" s="56">
        <v>1.2753799999999999E-2</v>
      </c>
      <c r="DI145" s="56">
        <v>0</v>
      </c>
      <c r="DJ145" s="56">
        <v>0</v>
      </c>
      <c r="DK145" s="56">
        <v>7.4915999999999996E-2</v>
      </c>
      <c r="DL145" s="56">
        <v>0.29322700000000002</v>
      </c>
      <c r="DM145" s="56">
        <v>0.25846799999999998</v>
      </c>
      <c r="DN145" s="56">
        <v>1.0530599999999999E-2</v>
      </c>
      <c r="DO145" s="56">
        <v>1.17588</v>
      </c>
      <c r="DP145" s="56">
        <v>0.53873700000000002</v>
      </c>
      <c r="DQ145" s="56" t="s">
        <v>925</v>
      </c>
      <c r="DR145" s="56" t="s">
        <v>875</v>
      </c>
      <c r="DS145" s="56" t="s">
        <v>22</v>
      </c>
      <c r="DT145" s="56">
        <v>0.102507</v>
      </c>
      <c r="DU145" s="56">
        <v>0.10076599999999999</v>
      </c>
      <c r="DV145" s="56">
        <v>9.7922799999999999</v>
      </c>
      <c r="DW145" s="56">
        <v>17.080100000000002</v>
      </c>
      <c r="DX145" s="56"/>
      <c r="DY145" s="56"/>
      <c r="DZ145" s="56"/>
      <c r="EA145" s="56"/>
      <c r="EB145" s="56"/>
      <c r="EC145" s="56"/>
      <c r="ED145" s="56"/>
      <c r="EE145" s="56"/>
      <c r="EF145" s="56"/>
      <c r="EG145" s="56"/>
      <c r="EH145" s="56"/>
      <c r="EI145" s="56"/>
      <c r="EJ145" s="56"/>
      <c r="EK145" s="56"/>
      <c r="EL145" s="56"/>
      <c r="EM145" s="56"/>
      <c r="EN145" s="56">
        <v>184.46799999999999</v>
      </c>
      <c r="EO145" s="56">
        <v>203.94499999999999</v>
      </c>
      <c r="EP145" s="56">
        <v>111.69</v>
      </c>
      <c r="EQ145" s="56">
        <v>0</v>
      </c>
      <c r="ER145" s="56">
        <v>1002.34</v>
      </c>
      <c r="ES145" s="56">
        <v>0</v>
      </c>
      <c r="ET145" s="56">
        <v>0</v>
      </c>
      <c r="EU145" s="56">
        <v>505.55700000000002</v>
      </c>
      <c r="EV145" s="56">
        <v>2010.18</v>
      </c>
      <c r="EW145" s="56">
        <v>2025.88</v>
      </c>
      <c r="EX145" s="56">
        <v>119.621</v>
      </c>
      <c r="EY145" s="56">
        <v>6163.68</v>
      </c>
      <c r="EZ145" s="56">
        <v>0</v>
      </c>
      <c r="FA145" s="56">
        <v>0</v>
      </c>
      <c r="FB145" s="56">
        <v>0</v>
      </c>
      <c r="FC145" s="56">
        <v>0</v>
      </c>
      <c r="FD145" s="56">
        <v>0</v>
      </c>
      <c r="FE145" s="56">
        <v>0</v>
      </c>
      <c r="FF145" s="56">
        <v>0</v>
      </c>
      <c r="FG145" s="56">
        <v>0</v>
      </c>
      <c r="FH145" s="56">
        <v>0</v>
      </c>
      <c r="FI145" s="56">
        <v>0</v>
      </c>
      <c r="FJ145" s="56">
        <v>20.9436</v>
      </c>
      <c r="FK145" s="56">
        <v>0</v>
      </c>
      <c r="FL145" s="56">
        <v>0</v>
      </c>
      <c r="FM145" s="56">
        <v>0</v>
      </c>
      <c r="FN145" s="56">
        <v>0</v>
      </c>
      <c r="FO145" s="56">
        <v>0</v>
      </c>
      <c r="FP145" s="56">
        <v>0</v>
      </c>
      <c r="FQ145" s="56">
        <v>0</v>
      </c>
      <c r="FR145" s="56">
        <v>0</v>
      </c>
      <c r="FS145" s="56">
        <v>20.9436</v>
      </c>
      <c r="FT145" s="56">
        <v>37.49</v>
      </c>
      <c r="FU145" s="56">
        <v>6.94</v>
      </c>
      <c r="FV145" s="56">
        <v>1.17</v>
      </c>
      <c r="FW145" s="56">
        <v>0</v>
      </c>
      <c r="FX145" s="56">
        <v>9.89</v>
      </c>
      <c r="FY145" s="56">
        <v>0</v>
      </c>
      <c r="FZ145" s="56">
        <v>0</v>
      </c>
      <c r="GA145" s="56">
        <v>5.55</v>
      </c>
      <c r="GB145" s="56">
        <v>22.56</v>
      </c>
      <c r="GC145" s="56">
        <v>21.58</v>
      </c>
      <c r="GD145" s="56">
        <v>1.22</v>
      </c>
      <c r="GE145" s="56">
        <v>106.4</v>
      </c>
      <c r="GF145" s="56">
        <v>0</v>
      </c>
      <c r="GG145" s="56">
        <v>0.37254199999999998</v>
      </c>
      <c r="GH145" s="56">
        <v>1.2753799999999999E-2</v>
      </c>
      <c r="GI145" s="56">
        <v>0</v>
      </c>
      <c r="GJ145" s="56">
        <v>5.2675300000000001E-2</v>
      </c>
      <c r="GK145" s="56">
        <v>0</v>
      </c>
      <c r="GL145" s="56">
        <v>0</v>
      </c>
      <c r="GM145" s="56">
        <v>7.4915999999999996E-2</v>
      </c>
      <c r="GN145" s="56">
        <v>0.29148600000000002</v>
      </c>
      <c r="GO145" s="56">
        <v>0.25846799999999998</v>
      </c>
      <c r="GP145" s="56">
        <v>1.0530599999999999E-2</v>
      </c>
      <c r="GQ145" s="56">
        <v>1.0733699999999999</v>
      </c>
      <c r="GR145" s="56">
        <v>426.97899999999998</v>
      </c>
      <c r="GS145" s="56">
        <v>1056.51</v>
      </c>
      <c r="GT145" s="56">
        <v>111.69</v>
      </c>
      <c r="GU145" s="56">
        <v>0</v>
      </c>
      <c r="GV145" s="56">
        <v>2627.4</v>
      </c>
      <c r="GW145" s="56">
        <v>2135</v>
      </c>
      <c r="GX145" s="56">
        <v>2349</v>
      </c>
      <c r="GY145" s="56">
        <v>2531</v>
      </c>
      <c r="GZ145" s="56">
        <v>297.5</v>
      </c>
      <c r="HA145" s="56">
        <v>11535.1</v>
      </c>
      <c r="HB145" s="56">
        <v>0</v>
      </c>
      <c r="HC145" s="56">
        <v>0</v>
      </c>
      <c r="HD145" s="56">
        <v>0</v>
      </c>
      <c r="HE145" s="56">
        <v>0</v>
      </c>
      <c r="HF145" s="56">
        <v>0</v>
      </c>
      <c r="HG145" s="56">
        <v>0</v>
      </c>
      <c r="HH145" s="56">
        <v>0</v>
      </c>
      <c r="HI145" s="56">
        <v>0</v>
      </c>
      <c r="HJ145" s="56">
        <v>0</v>
      </c>
      <c r="HK145" s="56">
        <v>0</v>
      </c>
      <c r="HL145" s="56">
        <v>35.533200000000001</v>
      </c>
      <c r="HM145" s="56">
        <v>0</v>
      </c>
      <c r="HN145" s="56">
        <v>0</v>
      </c>
      <c r="HO145" s="56">
        <v>0</v>
      </c>
      <c r="HP145" s="56">
        <v>0</v>
      </c>
      <c r="HQ145" s="56">
        <v>0</v>
      </c>
      <c r="HR145" s="56">
        <v>0</v>
      </c>
      <c r="HS145" s="56">
        <v>0</v>
      </c>
      <c r="HT145" s="56">
        <v>0</v>
      </c>
      <c r="HU145" s="56">
        <v>35.533200000000001</v>
      </c>
      <c r="HV145" s="56">
        <v>64.52</v>
      </c>
      <c r="HW145" s="56">
        <v>40.229999999999997</v>
      </c>
      <c r="HX145" s="56">
        <v>1.17</v>
      </c>
      <c r="HY145" s="56">
        <v>0</v>
      </c>
      <c r="HZ145" s="56">
        <v>27.14</v>
      </c>
      <c r="IA145" s="56">
        <v>23.83</v>
      </c>
      <c r="IB145" s="56">
        <v>25.03</v>
      </c>
      <c r="IC145" s="56">
        <v>27.2</v>
      </c>
      <c r="ID145" s="56">
        <v>2.86</v>
      </c>
      <c r="IE145" s="56">
        <v>211.98</v>
      </c>
      <c r="IF145" s="56">
        <v>0</v>
      </c>
      <c r="IG145" s="56">
        <v>2.2093400000000001</v>
      </c>
      <c r="IH145" s="56">
        <v>1.2753799999999999E-2</v>
      </c>
      <c r="II145" s="56">
        <v>0</v>
      </c>
      <c r="IJ145" s="56">
        <v>0.19006999999999999</v>
      </c>
      <c r="IK145" s="56">
        <v>0.33579999999999999</v>
      </c>
      <c r="IL145" s="56">
        <v>0.299765</v>
      </c>
      <c r="IM145" s="56">
        <v>0.33715200000000001</v>
      </c>
      <c r="IN145" s="56">
        <v>4.1461199999999997E-3</v>
      </c>
      <c r="IO145" s="56">
        <v>3.38903</v>
      </c>
      <c r="IP145" s="56">
        <v>50.9</v>
      </c>
      <c r="IQ145" s="56">
        <v>0</v>
      </c>
      <c r="IR145" s="56">
        <v>56.4</v>
      </c>
      <c r="IS145" s="56">
        <v>0</v>
      </c>
      <c r="IT145" s="56">
        <v>0</v>
      </c>
      <c r="IU145" s="56">
        <v>19.68</v>
      </c>
      <c r="IV145" s="56">
        <v>35.81</v>
      </c>
      <c r="IW145" s="56">
        <v>13.02</v>
      </c>
      <c r="IX145" s="56">
        <v>53.9</v>
      </c>
      <c r="IY145" s="56">
        <v>19.68</v>
      </c>
      <c r="IZ145" s="56">
        <v>35.81</v>
      </c>
      <c r="JA145" s="56">
        <v>72.349999999999994</v>
      </c>
      <c r="JB145" s="56">
        <v>60.71</v>
      </c>
      <c r="JC145" s="56">
        <v>1</v>
      </c>
      <c r="JD145" s="56"/>
      <c r="JE145" s="56"/>
      <c r="JF145" s="56"/>
      <c r="JG145" s="56"/>
      <c r="JH145" s="56"/>
      <c r="JI145" s="56"/>
      <c r="JJ145" s="56"/>
      <c r="JK145" s="56"/>
      <c r="JL145" s="56"/>
      <c r="JM145" s="56"/>
      <c r="JN145" s="56"/>
      <c r="JO145" s="56"/>
    </row>
    <row r="146" spans="1:275" x14ac:dyDescent="0.25">
      <c r="A146" s="58">
        <v>43069.352638888886</v>
      </c>
      <c r="B146" s="56" t="s">
        <v>433</v>
      </c>
      <c r="C146" s="56" t="s">
        <v>675</v>
      </c>
      <c r="D146" s="56">
        <v>12</v>
      </c>
      <c r="E146" s="56">
        <v>1</v>
      </c>
      <c r="F146" s="56">
        <v>2100</v>
      </c>
      <c r="G146" s="56" t="s">
        <v>104</v>
      </c>
      <c r="H146" s="56" t="s">
        <v>105</v>
      </c>
      <c r="I146" s="56">
        <v>4.32</v>
      </c>
      <c r="J146" s="56">
        <v>44.3</v>
      </c>
      <c r="K146" s="56">
        <v>2102.67</v>
      </c>
      <c r="L146" s="56">
        <v>211.249</v>
      </c>
      <c r="M146" s="56">
        <v>111.69</v>
      </c>
      <c r="N146" s="56">
        <v>0</v>
      </c>
      <c r="O146" s="56">
        <v>0</v>
      </c>
      <c r="P146" s="56">
        <v>0</v>
      </c>
      <c r="Q146" s="56">
        <v>0</v>
      </c>
      <c r="R146" s="56">
        <v>505.55700000000002</v>
      </c>
      <c r="S146" s="56">
        <v>946.41</v>
      </c>
      <c r="T146" s="56">
        <v>2025.88</v>
      </c>
      <c r="U146" s="56">
        <v>119.621</v>
      </c>
      <c r="V146" s="56">
        <v>6023.08</v>
      </c>
      <c r="W146" s="56">
        <v>0</v>
      </c>
      <c r="X146" s="56">
        <v>0</v>
      </c>
      <c r="Y146" s="56">
        <v>0</v>
      </c>
      <c r="Z146" s="56">
        <v>0</v>
      </c>
      <c r="AA146" s="56">
        <v>107.027</v>
      </c>
      <c r="AB146" s="56">
        <v>0</v>
      </c>
      <c r="AC146" s="56">
        <v>43.669699999999999</v>
      </c>
      <c r="AD146" s="56">
        <v>0</v>
      </c>
      <c r="AE146" s="56">
        <v>0</v>
      </c>
      <c r="AF146" s="56">
        <v>150.697</v>
      </c>
      <c r="AG146" s="56">
        <v>0</v>
      </c>
      <c r="AH146" s="56">
        <v>0</v>
      </c>
      <c r="AI146" s="56">
        <v>0</v>
      </c>
      <c r="AJ146" s="56">
        <v>0</v>
      </c>
      <c r="AK146" s="56">
        <v>0</v>
      </c>
      <c r="AL146" s="56">
        <v>0</v>
      </c>
      <c r="AM146" s="56">
        <v>0</v>
      </c>
      <c r="AN146" s="56">
        <v>0</v>
      </c>
      <c r="AO146" s="56">
        <v>0</v>
      </c>
      <c r="AP146" s="56">
        <v>0</v>
      </c>
      <c r="AQ146" s="56">
        <v>18.73</v>
      </c>
      <c r="AR146" s="56">
        <v>7.3</v>
      </c>
      <c r="AS146" s="56">
        <v>1.17</v>
      </c>
      <c r="AT146" s="56">
        <v>0</v>
      </c>
      <c r="AU146" s="56">
        <v>8.56</v>
      </c>
      <c r="AV146" s="56">
        <v>0</v>
      </c>
      <c r="AW146" s="56">
        <v>0</v>
      </c>
      <c r="AX146" s="56">
        <v>5.55</v>
      </c>
      <c r="AY146" s="56">
        <v>13.98</v>
      </c>
      <c r="AZ146" s="56">
        <v>21.58</v>
      </c>
      <c r="BA146" s="56">
        <v>1.22</v>
      </c>
      <c r="BB146" s="56">
        <v>78.09</v>
      </c>
      <c r="BC146" s="56">
        <v>35.76</v>
      </c>
      <c r="BD146" s="56">
        <v>0</v>
      </c>
      <c r="BE146" s="56">
        <v>0.39498800000000001</v>
      </c>
      <c r="BF146" s="56">
        <v>1.2753799999999999E-2</v>
      </c>
      <c r="BG146" s="56">
        <v>0</v>
      </c>
      <c r="BH146" s="56">
        <v>0</v>
      </c>
      <c r="BI146" s="56">
        <v>0</v>
      </c>
      <c r="BJ146" s="56">
        <v>0</v>
      </c>
      <c r="BK146" s="56">
        <v>7.4915999999999996E-2</v>
      </c>
      <c r="BL146" s="56">
        <v>0.14866399999999999</v>
      </c>
      <c r="BM146" s="56">
        <v>0.25846799999999998</v>
      </c>
      <c r="BN146" s="56">
        <v>1.0530599999999999E-2</v>
      </c>
      <c r="BO146" s="56">
        <v>0.90032000000000001</v>
      </c>
      <c r="BP146" s="56">
        <v>0.40774199999999999</v>
      </c>
      <c r="BQ146" s="56">
        <v>2248.8000000000002</v>
      </c>
      <c r="BR146" s="56">
        <v>277.34500000000003</v>
      </c>
      <c r="BS146" s="56">
        <v>111.69</v>
      </c>
      <c r="BT146" s="56">
        <v>0</v>
      </c>
      <c r="BU146" s="56">
        <v>0</v>
      </c>
      <c r="BV146" s="56">
        <v>505.55700000000002</v>
      </c>
      <c r="BW146" s="56">
        <v>951.43499999999995</v>
      </c>
      <c r="BX146" s="56">
        <v>2025.88</v>
      </c>
      <c r="BY146" s="56">
        <v>119.621</v>
      </c>
      <c r="BZ146" s="56">
        <v>6240.33</v>
      </c>
      <c r="CA146" s="56">
        <v>0</v>
      </c>
      <c r="CB146" s="56">
        <v>0</v>
      </c>
      <c r="CC146" s="56">
        <v>0</v>
      </c>
      <c r="CD146" s="56">
        <v>0</v>
      </c>
      <c r="CE146" s="56">
        <v>107.027</v>
      </c>
      <c r="CF146" s="56">
        <v>0</v>
      </c>
      <c r="CG146" s="56">
        <v>43.669699999999999</v>
      </c>
      <c r="CH146" s="56">
        <v>0</v>
      </c>
      <c r="CI146" s="56">
        <v>0</v>
      </c>
      <c r="CJ146" s="56">
        <v>150.697</v>
      </c>
      <c r="CK146" s="56">
        <v>0</v>
      </c>
      <c r="CL146" s="56">
        <v>0</v>
      </c>
      <c r="CM146" s="56">
        <v>0</v>
      </c>
      <c r="CN146" s="56">
        <v>0</v>
      </c>
      <c r="CO146" s="56">
        <v>0</v>
      </c>
      <c r="CP146" s="56">
        <v>0</v>
      </c>
      <c r="CQ146" s="56">
        <v>0</v>
      </c>
      <c r="CR146" s="56">
        <v>0</v>
      </c>
      <c r="CS146" s="56">
        <v>0</v>
      </c>
      <c r="CT146" s="56">
        <v>0</v>
      </c>
      <c r="CU146" s="56">
        <v>20.059999999999999</v>
      </c>
      <c r="CV146" s="56">
        <v>10.29</v>
      </c>
      <c r="CW146" s="56">
        <v>1.17</v>
      </c>
      <c r="CX146" s="56">
        <v>0</v>
      </c>
      <c r="CY146" s="56">
        <v>8.56</v>
      </c>
      <c r="CZ146" s="56">
        <v>5.55</v>
      </c>
      <c r="DA146" s="56">
        <v>14.04</v>
      </c>
      <c r="DB146" s="56">
        <v>21.58</v>
      </c>
      <c r="DC146" s="56">
        <v>1.22</v>
      </c>
      <c r="DD146" s="56">
        <v>82.47</v>
      </c>
      <c r="DE146" s="56">
        <v>40.08</v>
      </c>
      <c r="DF146" s="56">
        <v>0</v>
      </c>
      <c r="DG146" s="56">
        <v>0.53687700000000005</v>
      </c>
      <c r="DH146" s="56">
        <v>1.2753799999999999E-2</v>
      </c>
      <c r="DI146" s="56">
        <v>0</v>
      </c>
      <c r="DJ146" s="56">
        <v>0</v>
      </c>
      <c r="DK146" s="56">
        <v>7.4915999999999996E-2</v>
      </c>
      <c r="DL146" s="56">
        <v>0.149842</v>
      </c>
      <c r="DM146" s="56">
        <v>0.25846799999999998</v>
      </c>
      <c r="DN146" s="56">
        <v>1.0530599999999999E-2</v>
      </c>
      <c r="DO146" s="56">
        <v>1.04339</v>
      </c>
      <c r="DP146" s="56">
        <v>0.54962999999999995</v>
      </c>
      <c r="DQ146" s="56" t="s">
        <v>925</v>
      </c>
      <c r="DR146" s="56" t="s">
        <v>875</v>
      </c>
      <c r="DS146" s="56" t="s">
        <v>22</v>
      </c>
      <c r="DT146" s="56">
        <v>0.143067</v>
      </c>
      <c r="DU146" s="56">
        <v>0.14188799999999999</v>
      </c>
      <c r="DV146" s="56">
        <v>5.3110200000000001</v>
      </c>
      <c r="DW146" s="56">
        <v>10.7784</v>
      </c>
      <c r="DX146" s="56"/>
      <c r="DY146" s="56"/>
      <c r="DZ146" s="56"/>
      <c r="EA146" s="56"/>
      <c r="EB146" s="56"/>
      <c r="EC146" s="56"/>
      <c r="ED146" s="56"/>
      <c r="EE146" s="56"/>
      <c r="EF146" s="56"/>
      <c r="EG146" s="56"/>
      <c r="EH146" s="56"/>
      <c r="EI146" s="56"/>
      <c r="EJ146" s="56"/>
      <c r="EK146" s="56"/>
      <c r="EL146" s="56"/>
      <c r="EM146" s="56"/>
      <c r="EN146" s="56">
        <v>2102.67</v>
      </c>
      <c r="EO146" s="56">
        <v>211.249</v>
      </c>
      <c r="EP146" s="56">
        <v>111.69</v>
      </c>
      <c r="EQ146" s="56">
        <v>0</v>
      </c>
      <c r="ER146" s="56">
        <v>0</v>
      </c>
      <c r="ES146" s="56">
        <v>0</v>
      </c>
      <c r="ET146" s="56">
        <v>0</v>
      </c>
      <c r="EU146" s="56">
        <v>505.55700000000002</v>
      </c>
      <c r="EV146" s="56">
        <v>946.41</v>
      </c>
      <c r="EW146" s="56">
        <v>2025.88</v>
      </c>
      <c r="EX146" s="56">
        <v>119.621</v>
      </c>
      <c r="EY146" s="56">
        <v>6023.08</v>
      </c>
      <c r="EZ146" s="56">
        <v>0</v>
      </c>
      <c r="FA146" s="56">
        <v>0</v>
      </c>
      <c r="FB146" s="56">
        <v>0</v>
      </c>
      <c r="FC146" s="56">
        <v>0</v>
      </c>
      <c r="FD146" s="56">
        <v>107.027</v>
      </c>
      <c r="FE146" s="56">
        <v>0</v>
      </c>
      <c r="FF146" s="56">
        <v>43.669699999999999</v>
      </c>
      <c r="FG146" s="56">
        <v>0</v>
      </c>
      <c r="FH146" s="56">
        <v>0</v>
      </c>
      <c r="FI146" s="56">
        <v>150.697</v>
      </c>
      <c r="FJ146" s="56">
        <v>0</v>
      </c>
      <c r="FK146" s="56">
        <v>0</v>
      </c>
      <c r="FL146" s="56">
        <v>0</v>
      </c>
      <c r="FM146" s="56">
        <v>0</v>
      </c>
      <c r="FN146" s="56">
        <v>0</v>
      </c>
      <c r="FO146" s="56">
        <v>0</v>
      </c>
      <c r="FP146" s="56">
        <v>0</v>
      </c>
      <c r="FQ146" s="56">
        <v>0</v>
      </c>
      <c r="FR146" s="56">
        <v>0</v>
      </c>
      <c r="FS146" s="56">
        <v>0</v>
      </c>
      <c r="FT146" s="56">
        <v>18.73</v>
      </c>
      <c r="FU146" s="56">
        <v>7.3</v>
      </c>
      <c r="FV146" s="56">
        <v>1.17</v>
      </c>
      <c r="FW146" s="56">
        <v>0</v>
      </c>
      <c r="FX146" s="56">
        <v>8.56</v>
      </c>
      <c r="FY146" s="56">
        <v>0</v>
      </c>
      <c r="FZ146" s="56">
        <v>0</v>
      </c>
      <c r="GA146" s="56">
        <v>5.55</v>
      </c>
      <c r="GB146" s="56">
        <v>13.98</v>
      </c>
      <c r="GC146" s="56">
        <v>21.58</v>
      </c>
      <c r="GD146" s="56">
        <v>1.22</v>
      </c>
      <c r="GE146" s="56">
        <v>78.09</v>
      </c>
      <c r="GF146" s="56">
        <v>0</v>
      </c>
      <c r="GG146" s="56">
        <v>0.39498800000000001</v>
      </c>
      <c r="GH146" s="56">
        <v>1.2753799999999999E-2</v>
      </c>
      <c r="GI146" s="56">
        <v>0</v>
      </c>
      <c r="GJ146" s="56">
        <v>0</v>
      </c>
      <c r="GK146" s="56">
        <v>0</v>
      </c>
      <c r="GL146" s="56">
        <v>0</v>
      </c>
      <c r="GM146" s="56">
        <v>7.4915999999999996E-2</v>
      </c>
      <c r="GN146" s="56">
        <v>0.14866399999999999</v>
      </c>
      <c r="GO146" s="56">
        <v>0.25846799999999998</v>
      </c>
      <c r="GP146" s="56">
        <v>1.0530599999999999E-2</v>
      </c>
      <c r="GQ146" s="56">
        <v>0.90032000000000001</v>
      </c>
      <c r="GR146" s="56">
        <v>3690.89</v>
      </c>
      <c r="GS146" s="56">
        <v>1095.0899999999999</v>
      </c>
      <c r="GT146" s="56">
        <v>111.69</v>
      </c>
      <c r="GU146" s="56">
        <v>0</v>
      </c>
      <c r="GV146" s="56">
        <v>0</v>
      </c>
      <c r="GW146" s="56">
        <v>2135</v>
      </c>
      <c r="GX146" s="56">
        <v>930.00099999999998</v>
      </c>
      <c r="GY146" s="56">
        <v>2637.81</v>
      </c>
      <c r="GZ146" s="56">
        <v>297.5</v>
      </c>
      <c r="HA146" s="56">
        <v>10898</v>
      </c>
      <c r="HB146" s="56">
        <v>0</v>
      </c>
      <c r="HC146" s="56">
        <v>0</v>
      </c>
      <c r="HD146" s="56">
        <v>0</v>
      </c>
      <c r="HE146" s="56">
        <v>0</v>
      </c>
      <c r="HF146" s="56">
        <v>161.63900000000001</v>
      </c>
      <c r="HG146" s="56">
        <v>0</v>
      </c>
      <c r="HH146" s="56">
        <v>65.400000000000006</v>
      </c>
      <c r="HI146" s="56">
        <v>0</v>
      </c>
      <c r="HJ146" s="56">
        <v>0</v>
      </c>
      <c r="HK146" s="56">
        <v>227.03899999999999</v>
      </c>
      <c r="HL146" s="56">
        <v>0</v>
      </c>
      <c r="HM146" s="56">
        <v>0</v>
      </c>
      <c r="HN146" s="56">
        <v>0</v>
      </c>
      <c r="HO146" s="56">
        <v>0</v>
      </c>
      <c r="HP146" s="56">
        <v>0</v>
      </c>
      <c r="HQ146" s="56">
        <v>0</v>
      </c>
      <c r="HR146" s="56">
        <v>0</v>
      </c>
      <c r="HS146" s="56">
        <v>0</v>
      </c>
      <c r="HT146" s="56">
        <v>0</v>
      </c>
      <c r="HU146" s="56">
        <v>0</v>
      </c>
      <c r="HV146" s="56">
        <v>32.94</v>
      </c>
      <c r="HW146" s="56">
        <v>41.16</v>
      </c>
      <c r="HX146" s="56">
        <v>1.17</v>
      </c>
      <c r="HY146" s="56">
        <v>0</v>
      </c>
      <c r="HZ146" s="56">
        <v>12.93</v>
      </c>
      <c r="IA146" s="56">
        <v>23.83</v>
      </c>
      <c r="IB146" s="56">
        <v>14.92</v>
      </c>
      <c r="IC146" s="56">
        <v>28.35</v>
      </c>
      <c r="ID146" s="56">
        <v>2.86</v>
      </c>
      <c r="IE146" s="56">
        <v>158.16</v>
      </c>
      <c r="IF146" s="56">
        <v>0</v>
      </c>
      <c r="IG146" s="56">
        <v>2.2516400000000001</v>
      </c>
      <c r="IH146" s="56">
        <v>1.2753799999999999E-2</v>
      </c>
      <c r="II146" s="56">
        <v>0</v>
      </c>
      <c r="IJ146" s="56">
        <v>0</v>
      </c>
      <c r="IK146" s="56">
        <v>0.33579999999999999</v>
      </c>
      <c r="IL146" s="56">
        <v>0.11074100000000001</v>
      </c>
      <c r="IM146" s="56">
        <v>0.35138000000000003</v>
      </c>
      <c r="IN146" s="56">
        <v>4.1461199999999997E-3</v>
      </c>
      <c r="IO146" s="56">
        <v>3.0664600000000002</v>
      </c>
      <c r="IP146" s="56">
        <v>44.3</v>
      </c>
      <c r="IQ146" s="56">
        <v>0</v>
      </c>
      <c r="IR146" s="56">
        <v>46.8</v>
      </c>
      <c r="IS146" s="56">
        <v>0</v>
      </c>
      <c r="IT146" s="56">
        <v>0</v>
      </c>
      <c r="IU146" s="56">
        <v>27.2</v>
      </c>
      <c r="IV146" s="56">
        <v>8.56</v>
      </c>
      <c r="IW146" s="56">
        <v>31.52</v>
      </c>
      <c r="IX146" s="56">
        <v>8.56</v>
      </c>
      <c r="IY146" s="56">
        <v>27.2</v>
      </c>
      <c r="IZ146" s="56">
        <v>8.56</v>
      </c>
      <c r="JA146" s="56">
        <v>75.27</v>
      </c>
      <c r="JB146" s="56">
        <v>12.93</v>
      </c>
      <c r="JC146" s="56">
        <v>1</v>
      </c>
      <c r="JD146" s="56"/>
      <c r="JE146" s="56"/>
      <c r="JF146" s="56"/>
      <c r="JG146" s="56"/>
      <c r="JH146" s="56"/>
      <c r="JI146" s="56"/>
      <c r="JJ146" s="56"/>
      <c r="JK146" s="56"/>
      <c r="JL146" s="56"/>
      <c r="JM146" s="56"/>
      <c r="JN146" s="56"/>
      <c r="JO146" s="56"/>
    </row>
    <row r="147" spans="1:275" x14ac:dyDescent="0.25">
      <c r="A147" s="58">
        <v>43069.352256944447</v>
      </c>
      <c r="B147" s="56" t="s">
        <v>434</v>
      </c>
      <c r="C147" s="56" t="s">
        <v>676</v>
      </c>
      <c r="D147" s="56">
        <v>12</v>
      </c>
      <c r="E147" s="56">
        <v>1</v>
      </c>
      <c r="F147" s="56">
        <v>2100</v>
      </c>
      <c r="G147" s="56" t="s">
        <v>104</v>
      </c>
      <c r="H147" s="56" t="s">
        <v>105</v>
      </c>
      <c r="I147" s="56">
        <v>4.3</v>
      </c>
      <c r="J147" s="56">
        <v>45.7</v>
      </c>
      <c r="K147" s="56">
        <v>2111.9899999999998</v>
      </c>
      <c r="L147" s="56">
        <v>208.041</v>
      </c>
      <c r="M147" s="56">
        <v>111.69</v>
      </c>
      <c r="N147" s="56">
        <v>0</v>
      </c>
      <c r="O147" s="56">
        <v>0</v>
      </c>
      <c r="P147" s="56">
        <v>0</v>
      </c>
      <c r="Q147" s="56">
        <v>0</v>
      </c>
      <c r="R147" s="56">
        <v>505.55700000000002</v>
      </c>
      <c r="S147" s="56">
        <v>2018.62</v>
      </c>
      <c r="T147" s="56">
        <v>2025.88</v>
      </c>
      <c r="U147" s="56">
        <v>119.621</v>
      </c>
      <c r="V147" s="56">
        <v>7101.41</v>
      </c>
      <c r="W147" s="56">
        <v>0</v>
      </c>
      <c r="X147" s="56">
        <v>0</v>
      </c>
      <c r="Y147" s="56">
        <v>0</v>
      </c>
      <c r="Z147" s="56">
        <v>0</v>
      </c>
      <c r="AA147" s="56">
        <v>0</v>
      </c>
      <c r="AB147" s="56">
        <v>0</v>
      </c>
      <c r="AC147" s="56">
        <v>0</v>
      </c>
      <c r="AD147" s="56">
        <v>0</v>
      </c>
      <c r="AE147" s="56">
        <v>0</v>
      </c>
      <c r="AF147" s="56">
        <v>0</v>
      </c>
      <c r="AG147" s="56">
        <v>0</v>
      </c>
      <c r="AH147" s="56">
        <v>0</v>
      </c>
      <c r="AI147" s="56">
        <v>0</v>
      </c>
      <c r="AJ147" s="56">
        <v>0</v>
      </c>
      <c r="AK147" s="56">
        <v>10.7027</v>
      </c>
      <c r="AL147" s="56">
        <v>0</v>
      </c>
      <c r="AM147" s="56">
        <v>0</v>
      </c>
      <c r="AN147" s="56">
        <v>0</v>
      </c>
      <c r="AO147" s="56">
        <v>0</v>
      </c>
      <c r="AP147" s="56">
        <v>10.7027</v>
      </c>
      <c r="AQ147" s="56">
        <v>18.809999999999999</v>
      </c>
      <c r="AR147" s="56">
        <v>7.13</v>
      </c>
      <c r="AS147" s="56">
        <v>1.17</v>
      </c>
      <c r="AT147" s="56">
        <v>0</v>
      </c>
      <c r="AU147" s="56">
        <v>16.75</v>
      </c>
      <c r="AV147" s="56">
        <v>0</v>
      </c>
      <c r="AW147" s="56">
        <v>0</v>
      </c>
      <c r="AX147" s="56">
        <v>5.55</v>
      </c>
      <c r="AY147" s="56">
        <v>22.64</v>
      </c>
      <c r="AZ147" s="56">
        <v>21.58</v>
      </c>
      <c r="BA147" s="56">
        <v>1.22</v>
      </c>
      <c r="BB147" s="56">
        <v>94.85</v>
      </c>
      <c r="BC147" s="56">
        <v>43.86</v>
      </c>
      <c r="BD147" s="56">
        <v>0</v>
      </c>
      <c r="BE147" s="56">
        <v>0.384405</v>
      </c>
      <c r="BF147" s="56">
        <v>1.2753799999999999E-2</v>
      </c>
      <c r="BG147" s="56">
        <v>0</v>
      </c>
      <c r="BH147" s="56">
        <v>0</v>
      </c>
      <c r="BI147" s="56">
        <v>0</v>
      </c>
      <c r="BJ147" s="56">
        <v>0</v>
      </c>
      <c r="BK147" s="56">
        <v>7.4915999999999996E-2</v>
      </c>
      <c r="BL147" s="56">
        <v>0.29204599999999997</v>
      </c>
      <c r="BM147" s="56">
        <v>0.25846799999999998</v>
      </c>
      <c r="BN147" s="56">
        <v>1.0530599999999999E-2</v>
      </c>
      <c r="BO147" s="56">
        <v>1.03312</v>
      </c>
      <c r="BP147" s="56">
        <v>0.39715899999999998</v>
      </c>
      <c r="BQ147" s="56">
        <v>2258.59</v>
      </c>
      <c r="BR147" s="56">
        <v>273.38099999999997</v>
      </c>
      <c r="BS147" s="56">
        <v>111.69</v>
      </c>
      <c r="BT147" s="56">
        <v>0</v>
      </c>
      <c r="BU147" s="56">
        <v>0</v>
      </c>
      <c r="BV147" s="56">
        <v>505.55700000000002</v>
      </c>
      <c r="BW147" s="56">
        <v>2023.66</v>
      </c>
      <c r="BX147" s="56">
        <v>2025.88</v>
      </c>
      <c r="BY147" s="56">
        <v>119.621</v>
      </c>
      <c r="BZ147" s="56">
        <v>7318.37</v>
      </c>
      <c r="CA147" s="56">
        <v>0</v>
      </c>
      <c r="CB147" s="56">
        <v>0</v>
      </c>
      <c r="CC147" s="56">
        <v>0</v>
      </c>
      <c r="CD147" s="56">
        <v>0</v>
      </c>
      <c r="CE147" s="56">
        <v>0</v>
      </c>
      <c r="CF147" s="56">
        <v>0</v>
      </c>
      <c r="CG147" s="56">
        <v>0</v>
      </c>
      <c r="CH147" s="56">
        <v>0</v>
      </c>
      <c r="CI147" s="56">
        <v>0</v>
      </c>
      <c r="CJ147" s="56">
        <v>0</v>
      </c>
      <c r="CK147" s="56">
        <v>0</v>
      </c>
      <c r="CL147" s="56">
        <v>0</v>
      </c>
      <c r="CM147" s="56">
        <v>0</v>
      </c>
      <c r="CN147" s="56">
        <v>0</v>
      </c>
      <c r="CO147" s="56">
        <v>10.7027</v>
      </c>
      <c r="CP147" s="56">
        <v>0</v>
      </c>
      <c r="CQ147" s="56">
        <v>0</v>
      </c>
      <c r="CR147" s="56">
        <v>0</v>
      </c>
      <c r="CS147" s="56">
        <v>0</v>
      </c>
      <c r="CT147" s="56">
        <v>10.7027</v>
      </c>
      <c r="CU147" s="56">
        <v>20.14</v>
      </c>
      <c r="CV147" s="56">
        <v>10.1</v>
      </c>
      <c r="CW147" s="56">
        <v>1.17</v>
      </c>
      <c r="CX147" s="56">
        <v>0</v>
      </c>
      <c r="CY147" s="56">
        <v>16.75</v>
      </c>
      <c r="CZ147" s="56">
        <v>5.55</v>
      </c>
      <c r="DA147" s="56">
        <v>22.7</v>
      </c>
      <c r="DB147" s="56">
        <v>21.58</v>
      </c>
      <c r="DC147" s="56">
        <v>1.22</v>
      </c>
      <c r="DD147" s="56">
        <v>99.21</v>
      </c>
      <c r="DE147" s="56">
        <v>48.16</v>
      </c>
      <c r="DF147" s="56">
        <v>0</v>
      </c>
      <c r="DG147" s="56">
        <v>0.52598400000000001</v>
      </c>
      <c r="DH147" s="56">
        <v>1.2753799999999999E-2</v>
      </c>
      <c r="DI147" s="56">
        <v>0</v>
      </c>
      <c r="DJ147" s="56">
        <v>0</v>
      </c>
      <c r="DK147" s="56">
        <v>7.4915999999999996E-2</v>
      </c>
      <c r="DL147" s="56">
        <v>0.29322700000000002</v>
      </c>
      <c r="DM147" s="56">
        <v>0.25846799999999998</v>
      </c>
      <c r="DN147" s="56">
        <v>1.0530599999999999E-2</v>
      </c>
      <c r="DO147" s="56">
        <v>1.17588</v>
      </c>
      <c r="DP147" s="56">
        <v>0.53873800000000005</v>
      </c>
      <c r="DQ147" s="56" t="s">
        <v>925</v>
      </c>
      <c r="DR147" s="56" t="s">
        <v>875</v>
      </c>
      <c r="DS147" s="56" t="s">
        <v>22</v>
      </c>
      <c r="DT147" s="56">
        <v>0.142761</v>
      </c>
      <c r="DU147" s="56">
        <v>0.14157900000000001</v>
      </c>
      <c r="DV147" s="56">
        <v>4.3947200000000004</v>
      </c>
      <c r="DW147" s="56">
        <v>8.9285700000000006</v>
      </c>
      <c r="DX147" s="56"/>
      <c r="DY147" s="56"/>
      <c r="DZ147" s="56"/>
      <c r="EA147" s="56"/>
      <c r="EB147" s="56"/>
      <c r="EC147" s="56"/>
      <c r="ED147" s="56"/>
      <c r="EE147" s="56"/>
      <c r="EF147" s="56"/>
      <c r="EG147" s="56"/>
      <c r="EH147" s="56"/>
      <c r="EI147" s="56"/>
      <c r="EJ147" s="56"/>
      <c r="EK147" s="56"/>
      <c r="EL147" s="56"/>
      <c r="EM147" s="56"/>
      <c r="EN147" s="56">
        <v>2111.9899999999998</v>
      </c>
      <c r="EO147" s="56">
        <v>208.041</v>
      </c>
      <c r="EP147" s="56">
        <v>111.69</v>
      </c>
      <c r="EQ147" s="56">
        <v>0</v>
      </c>
      <c r="ER147" s="56">
        <v>0</v>
      </c>
      <c r="ES147" s="56">
        <v>0</v>
      </c>
      <c r="ET147" s="56">
        <v>0</v>
      </c>
      <c r="EU147" s="56">
        <v>505.55700000000002</v>
      </c>
      <c r="EV147" s="56">
        <v>2018.62</v>
      </c>
      <c r="EW147" s="56">
        <v>2025.88</v>
      </c>
      <c r="EX147" s="56">
        <v>119.621</v>
      </c>
      <c r="EY147" s="56">
        <v>7101.41</v>
      </c>
      <c r="EZ147" s="56">
        <v>0</v>
      </c>
      <c r="FA147" s="56">
        <v>0</v>
      </c>
      <c r="FB147" s="56">
        <v>0</v>
      </c>
      <c r="FC147" s="56">
        <v>0</v>
      </c>
      <c r="FD147" s="56">
        <v>0</v>
      </c>
      <c r="FE147" s="56">
        <v>0</v>
      </c>
      <c r="FF147" s="56">
        <v>0</v>
      </c>
      <c r="FG147" s="56">
        <v>0</v>
      </c>
      <c r="FH147" s="56">
        <v>0</v>
      </c>
      <c r="FI147" s="56">
        <v>0</v>
      </c>
      <c r="FJ147" s="56">
        <v>0</v>
      </c>
      <c r="FK147" s="56">
        <v>0</v>
      </c>
      <c r="FL147" s="56">
        <v>0</v>
      </c>
      <c r="FM147" s="56">
        <v>0</v>
      </c>
      <c r="FN147" s="56">
        <v>10.7027</v>
      </c>
      <c r="FO147" s="56">
        <v>0</v>
      </c>
      <c r="FP147" s="56">
        <v>0</v>
      </c>
      <c r="FQ147" s="56">
        <v>0</v>
      </c>
      <c r="FR147" s="56">
        <v>0</v>
      </c>
      <c r="FS147" s="56">
        <v>10.7027</v>
      </c>
      <c r="FT147" s="56">
        <v>18.809999999999999</v>
      </c>
      <c r="FU147" s="56">
        <v>7.13</v>
      </c>
      <c r="FV147" s="56">
        <v>1.17</v>
      </c>
      <c r="FW147" s="56">
        <v>0</v>
      </c>
      <c r="FX147" s="56">
        <v>16.75</v>
      </c>
      <c r="FY147" s="56">
        <v>0</v>
      </c>
      <c r="FZ147" s="56">
        <v>0</v>
      </c>
      <c r="GA147" s="56">
        <v>5.55</v>
      </c>
      <c r="GB147" s="56">
        <v>22.64</v>
      </c>
      <c r="GC147" s="56">
        <v>21.58</v>
      </c>
      <c r="GD147" s="56">
        <v>1.22</v>
      </c>
      <c r="GE147" s="56">
        <v>94.85</v>
      </c>
      <c r="GF147" s="56">
        <v>0</v>
      </c>
      <c r="GG147" s="56">
        <v>0.384405</v>
      </c>
      <c r="GH147" s="56">
        <v>1.2753799999999999E-2</v>
      </c>
      <c r="GI147" s="56">
        <v>0</v>
      </c>
      <c r="GJ147" s="56">
        <v>0</v>
      </c>
      <c r="GK147" s="56">
        <v>0</v>
      </c>
      <c r="GL147" s="56">
        <v>0</v>
      </c>
      <c r="GM147" s="56">
        <v>7.4915999999999996E-2</v>
      </c>
      <c r="GN147" s="56">
        <v>0.29204599999999997</v>
      </c>
      <c r="GO147" s="56">
        <v>0.25846799999999998</v>
      </c>
      <c r="GP147" s="56">
        <v>1.0530599999999999E-2</v>
      </c>
      <c r="GQ147" s="56">
        <v>1.03312</v>
      </c>
      <c r="GR147" s="56">
        <v>3743.37</v>
      </c>
      <c r="GS147" s="56">
        <v>1054.78</v>
      </c>
      <c r="GT147" s="56">
        <v>111.69</v>
      </c>
      <c r="GU147" s="56">
        <v>0</v>
      </c>
      <c r="GV147" s="56">
        <v>0</v>
      </c>
      <c r="GW147" s="56">
        <v>2135</v>
      </c>
      <c r="GX147" s="56">
        <v>2349</v>
      </c>
      <c r="GY147" s="56">
        <v>2531</v>
      </c>
      <c r="GZ147" s="56">
        <v>297.5</v>
      </c>
      <c r="HA147" s="56">
        <v>12222.3</v>
      </c>
      <c r="HB147" s="56">
        <v>0</v>
      </c>
      <c r="HC147" s="56">
        <v>0</v>
      </c>
      <c r="HD147" s="56">
        <v>0</v>
      </c>
      <c r="HE147" s="56">
        <v>0</v>
      </c>
      <c r="HF147" s="56">
        <v>0</v>
      </c>
      <c r="HG147" s="56">
        <v>0</v>
      </c>
      <c r="HH147" s="56">
        <v>0</v>
      </c>
      <c r="HI147" s="56">
        <v>0</v>
      </c>
      <c r="HJ147" s="56">
        <v>0</v>
      </c>
      <c r="HK147" s="56">
        <v>0</v>
      </c>
      <c r="HL147" s="56">
        <v>0</v>
      </c>
      <c r="HM147" s="56">
        <v>0</v>
      </c>
      <c r="HN147" s="56">
        <v>0</v>
      </c>
      <c r="HO147" s="56">
        <v>0</v>
      </c>
      <c r="HP147" s="56">
        <v>16.163900000000002</v>
      </c>
      <c r="HQ147" s="56">
        <v>0</v>
      </c>
      <c r="HR147" s="56">
        <v>0</v>
      </c>
      <c r="HS147" s="56">
        <v>0</v>
      </c>
      <c r="HT147" s="56">
        <v>0</v>
      </c>
      <c r="HU147" s="56">
        <v>16.163900000000002</v>
      </c>
      <c r="HV147" s="56">
        <v>33.409999999999997</v>
      </c>
      <c r="HW147" s="56">
        <v>40.19</v>
      </c>
      <c r="HX147" s="56">
        <v>1.17</v>
      </c>
      <c r="HY147" s="56">
        <v>0</v>
      </c>
      <c r="HZ147" s="56">
        <v>25.29</v>
      </c>
      <c r="IA147" s="56">
        <v>23.83</v>
      </c>
      <c r="IB147" s="56">
        <v>25.03</v>
      </c>
      <c r="IC147" s="56">
        <v>27.2</v>
      </c>
      <c r="ID147" s="56">
        <v>2.86</v>
      </c>
      <c r="IE147" s="56">
        <v>178.98</v>
      </c>
      <c r="IF147" s="56">
        <v>0</v>
      </c>
      <c r="IG147" s="56">
        <v>2.20757</v>
      </c>
      <c r="IH147" s="56">
        <v>1.2753799999999999E-2</v>
      </c>
      <c r="II147" s="56">
        <v>0</v>
      </c>
      <c r="IJ147" s="56">
        <v>0</v>
      </c>
      <c r="IK147" s="56">
        <v>0.33579999999999999</v>
      </c>
      <c r="IL147" s="56">
        <v>0.299765</v>
      </c>
      <c r="IM147" s="56">
        <v>0.33715200000000001</v>
      </c>
      <c r="IN147" s="56">
        <v>4.1461199999999997E-3</v>
      </c>
      <c r="IO147" s="56">
        <v>3.19719</v>
      </c>
      <c r="IP147" s="56">
        <v>45.7</v>
      </c>
      <c r="IQ147" s="56">
        <v>0</v>
      </c>
      <c r="IR147" s="56">
        <v>47.8</v>
      </c>
      <c r="IS147" s="56">
        <v>0</v>
      </c>
      <c r="IT147" s="56">
        <v>0</v>
      </c>
      <c r="IU147" s="56">
        <v>27.11</v>
      </c>
      <c r="IV147" s="56">
        <v>16.75</v>
      </c>
      <c r="IW147" s="56">
        <v>31.41</v>
      </c>
      <c r="IX147" s="56">
        <v>16.75</v>
      </c>
      <c r="IY147" s="56">
        <v>27.11</v>
      </c>
      <c r="IZ147" s="56">
        <v>16.75</v>
      </c>
      <c r="JA147" s="56">
        <v>74.77</v>
      </c>
      <c r="JB147" s="56">
        <v>25.29</v>
      </c>
      <c r="JC147" s="56">
        <v>1</v>
      </c>
      <c r="JD147" s="56"/>
      <c r="JE147" s="56"/>
      <c r="JF147" s="56"/>
      <c r="JG147" s="56"/>
      <c r="JH147" s="56"/>
      <c r="JI147" s="56"/>
      <c r="JJ147" s="56"/>
      <c r="JK147" s="56"/>
      <c r="JL147" s="56"/>
      <c r="JM147" s="56"/>
      <c r="JN147" s="56"/>
      <c r="JO147" s="56"/>
    </row>
    <row r="148" spans="1:275" x14ac:dyDescent="0.25">
      <c r="A148" s="58">
        <v>43069.352256944447</v>
      </c>
      <c r="B148" s="56" t="s">
        <v>435</v>
      </c>
      <c r="C148" s="56" t="s">
        <v>677</v>
      </c>
      <c r="D148" s="56">
        <v>12</v>
      </c>
      <c r="E148" s="56">
        <v>1</v>
      </c>
      <c r="F148" s="56">
        <v>2100</v>
      </c>
      <c r="G148" s="56" t="s">
        <v>104</v>
      </c>
      <c r="H148" s="56" t="s">
        <v>105</v>
      </c>
      <c r="I148" s="56">
        <v>2.97</v>
      </c>
      <c r="J148" s="56">
        <v>45.1</v>
      </c>
      <c r="K148" s="56">
        <v>2125.87</v>
      </c>
      <c r="L148" s="56">
        <v>207.14500000000001</v>
      </c>
      <c r="M148" s="56">
        <v>111.69</v>
      </c>
      <c r="N148" s="56">
        <v>0</v>
      </c>
      <c r="O148" s="56">
        <v>1002.03</v>
      </c>
      <c r="P148" s="56">
        <v>0</v>
      </c>
      <c r="Q148" s="56">
        <v>0</v>
      </c>
      <c r="R148" s="56">
        <v>505.55700000000002</v>
      </c>
      <c r="S148" s="56">
        <v>940.60199999999998</v>
      </c>
      <c r="T148" s="56">
        <v>2025.88</v>
      </c>
      <c r="U148" s="56">
        <v>119.621</v>
      </c>
      <c r="V148" s="56">
        <v>7038.4</v>
      </c>
      <c r="W148" s="56">
        <v>0</v>
      </c>
      <c r="X148" s="56">
        <v>0</v>
      </c>
      <c r="Y148" s="56">
        <v>0</v>
      </c>
      <c r="Z148" s="56">
        <v>0</v>
      </c>
      <c r="AA148" s="56">
        <v>0</v>
      </c>
      <c r="AB148" s="56">
        <v>0</v>
      </c>
      <c r="AC148" s="56">
        <v>43.669699999999999</v>
      </c>
      <c r="AD148" s="56">
        <v>0</v>
      </c>
      <c r="AE148" s="56">
        <v>0</v>
      </c>
      <c r="AF148" s="56">
        <v>43.669699999999999</v>
      </c>
      <c r="AG148" s="56">
        <v>0</v>
      </c>
      <c r="AH148" s="56">
        <v>0</v>
      </c>
      <c r="AI148" s="56">
        <v>0</v>
      </c>
      <c r="AJ148" s="56">
        <v>0</v>
      </c>
      <c r="AK148" s="56">
        <v>0</v>
      </c>
      <c r="AL148" s="56">
        <v>0</v>
      </c>
      <c r="AM148" s="56">
        <v>0</v>
      </c>
      <c r="AN148" s="56">
        <v>0</v>
      </c>
      <c r="AO148" s="56">
        <v>0</v>
      </c>
      <c r="AP148" s="56">
        <v>0</v>
      </c>
      <c r="AQ148" s="56">
        <v>18.940000000000001</v>
      </c>
      <c r="AR148" s="56">
        <v>7.11</v>
      </c>
      <c r="AS148" s="56">
        <v>1.17</v>
      </c>
      <c r="AT148" s="56">
        <v>0</v>
      </c>
      <c r="AU148" s="56">
        <v>9.89</v>
      </c>
      <c r="AV148" s="56">
        <v>0</v>
      </c>
      <c r="AW148" s="56">
        <v>0</v>
      </c>
      <c r="AX148" s="56">
        <v>5.55</v>
      </c>
      <c r="AY148" s="56">
        <v>13.92</v>
      </c>
      <c r="AZ148" s="56">
        <v>21.58</v>
      </c>
      <c r="BA148" s="56">
        <v>1.22</v>
      </c>
      <c r="BB148" s="56">
        <v>79.38</v>
      </c>
      <c r="BC148" s="56">
        <v>37.11</v>
      </c>
      <c r="BD148" s="56">
        <v>0</v>
      </c>
      <c r="BE148" s="56">
        <v>0.38297500000000001</v>
      </c>
      <c r="BF148" s="56">
        <v>1.2753799999999999E-2</v>
      </c>
      <c r="BG148" s="56">
        <v>0</v>
      </c>
      <c r="BH148" s="56">
        <v>5.2674899999999997E-2</v>
      </c>
      <c r="BI148" s="56">
        <v>0</v>
      </c>
      <c r="BJ148" s="56">
        <v>0</v>
      </c>
      <c r="BK148" s="56">
        <v>7.4915999999999996E-2</v>
      </c>
      <c r="BL148" s="56">
        <v>0.14810400000000001</v>
      </c>
      <c r="BM148" s="56">
        <v>0.25846799999999998</v>
      </c>
      <c r="BN148" s="56">
        <v>1.0530599999999999E-2</v>
      </c>
      <c r="BO148" s="56">
        <v>0.94042199999999998</v>
      </c>
      <c r="BP148" s="56">
        <v>0.44840400000000002</v>
      </c>
      <c r="BQ148" s="56">
        <v>2248.8000000000002</v>
      </c>
      <c r="BR148" s="56">
        <v>277.34500000000003</v>
      </c>
      <c r="BS148" s="56">
        <v>111.69</v>
      </c>
      <c r="BT148" s="56">
        <v>0</v>
      </c>
      <c r="BU148" s="56">
        <v>0</v>
      </c>
      <c r="BV148" s="56">
        <v>505.55700000000002</v>
      </c>
      <c r="BW148" s="56">
        <v>951.43499999999995</v>
      </c>
      <c r="BX148" s="56">
        <v>2025.88</v>
      </c>
      <c r="BY148" s="56">
        <v>119.621</v>
      </c>
      <c r="BZ148" s="56">
        <v>6240.33</v>
      </c>
      <c r="CA148" s="56">
        <v>0</v>
      </c>
      <c r="CB148" s="56">
        <v>0</v>
      </c>
      <c r="CC148" s="56">
        <v>0</v>
      </c>
      <c r="CD148" s="56">
        <v>0</v>
      </c>
      <c r="CE148" s="56">
        <v>107.027</v>
      </c>
      <c r="CF148" s="56">
        <v>0</v>
      </c>
      <c r="CG148" s="56">
        <v>43.669699999999999</v>
      </c>
      <c r="CH148" s="56">
        <v>0</v>
      </c>
      <c r="CI148" s="56">
        <v>0</v>
      </c>
      <c r="CJ148" s="56">
        <v>150.697</v>
      </c>
      <c r="CK148" s="56">
        <v>0</v>
      </c>
      <c r="CL148" s="56">
        <v>0</v>
      </c>
      <c r="CM148" s="56">
        <v>0</v>
      </c>
      <c r="CN148" s="56">
        <v>0</v>
      </c>
      <c r="CO148" s="56">
        <v>0</v>
      </c>
      <c r="CP148" s="56">
        <v>0</v>
      </c>
      <c r="CQ148" s="56">
        <v>0</v>
      </c>
      <c r="CR148" s="56">
        <v>0</v>
      </c>
      <c r="CS148" s="56">
        <v>0</v>
      </c>
      <c r="CT148" s="56">
        <v>0</v>
      </c>
      <c r="CU148" s="56">
        <v>20.059999999999999</v>
      </c>
      <c r="CV148" s="56">
        <v>10.29</v>
      </c>
      <c r="CW148" s="56">
        <v>1.17</v>
      </c>
      <c r="CX148" s="56">
        <v>0</v>
      </c>
      <c r="CY148" s="56">
        <v>8.56</v>
      </c>
      <c r="CZ148" s="56">
        <v>5.55</v>
      </c>
      <c r="DA148" s="56">
        <v>14.04</v>
      </c>
      <c r="DB148" s="56">
        <v>21.58</v>
      </c>
      <c r="DC148" s="56">
        <v>1.22</v>
      </c>
      <c r="DD148" s="56">
        <v>82.47</v>
      </c>
      <c r="DE148" s="56">
        <v>40.08</v>
      </c>
      <c r="DF148" s="56">
        <v>0</v>
      </c>
      <c r="DG148" s="56">
        <v>0.53687700000000005</v>
      </c>
      <c r="DH148" s="56">
        <v>1.2753799999999999E-2</v>
      </c>
      <c r="DI148" s="56">
        <v>0</v>
      </c>
      <c r="DJ148" s="56">
        <v>0</v>
      </c>
      <c r="DK148" s="56">
        <v>7.4915999999999996E-2</v>
      </c>
      <c r="DL148" s="56">
        <v>0.149842</v>
      </c>
      <c r="DM148" s="56">
        <v>0.25846799999999998</v>
      </c>
      <c r="DN148" s="56">
        <v>1.0530599999999999E-2</v>
      </c>
      <c r="DO148" s="56">
        <v>1.04339</v>
      </c>
      <c r="DP148" s="56">
        <v>0.54962999999999995</v>
      </c>
      <c r="DQ148" s="56" t="s">
        <v>925</v>
      </c>
      <c r="DR148" s="56" t="s">
        <v>875</v>
      </c>
      <c r="DS148" s="56" t="s">
        <v>22</v>
      </c>
      <c r="DT148" s="56">
        <v>0.102965</v>
      </c>
      <c r="DU148" s="56">
        <v>0.101227</v>
      </c>
      <c r="DV148" s="56">
        <v>3.74682</v>
      </c>
      <c r="DW148" s="56">
        <v>7.4101800000000004</v>
      </c>
      <c r="DX148" s="56"/>
      <c r="DY148" s="56"/>
      <c r="DZ148" s="56"/>
      <c r="EA148" s="56"/>
      <c r="EB148" s="56"/>
      <c r="EC148" s="56"/>
      <c r="ED148" s="56"/>
      <c r="EE148" s="56"/>
      <c r="EF148" s="56"/>
      <c r="EG148" s="56"/>
      <c r="EH148" s="56"/>
      <c r="EI148" s="56"/>
      <c r="EJ148" s="56"/>
      <c r="EK148" s="56"/>
      <c r="EL148" s="56"/>
      <c r="EM148" s="56"/>
      <c r="EN148" s="56">
        <v>2125.87</v>
      </c>
      <c r="EO148" s="56">
        <v>207.14500000000001</v>
      </c>
      <c r="EP148" s="56">
        <v>111.69</v>
      </c>
      <c r="EQ148" s="56">
        <v>0</v>
      </c>
      <c r="ER148" s="56">
        <v>1002.03</v>
      </c>
      <c r="ES148" s="56">
        <v>0</v>
      </c>
      <c r="ET148" s="56">
        <v>0</v>
      </c>
      <c r="EU148" s="56">
        <v>505.55700000000002</v>
      </c>
      <c r="EV148" s="56">
        <v>940.60199999999998</v>
      </c>
      <c r="EW148" s="56">
        <v>2025.88</v>
      </c>
      <c r="EX148" s="56">
        <v>119.621</v>
      </c>
      <c r="EY148" s="56">
        <v>7038.4</v>
      </c>
      <c r="EZ148" s="56">
        <v>0</v>
      </c>
      <c r="FA148" s="56">
        <v>0</v>
      </c>
      <c r="FB148" s="56">
        <v>0</v>
      </c>
      <c r="FC148" s="56">
        <v>0</v>
      </c>
      <c r="FD148" s="56">
        <v>0</v>
      </c>
      <c r="FE148" s="56">
        <v>0</v>
      </c>
      <c r="FF148" s="56">
        <v>43.669699999999999</v>
      </c>
      <c r="FG148" s="56">
        <v>0</v>
      </c>
      <c r="FH148" s="56">
        <v>0</v>
      </c>
      <c r="FI148" s="56">
        <v>43.669699999999999</v>
      </c>
      <c r="FJ148" s="56">
        <v>0</v>
      </c>
      <c r="FK148" s="56">
        <v>0</v>
      </c>
      <c r="FL148" s="56">
        <v>0</v>
      </c>
      <c r="FM148" s="56">
        <v>0</v>
      </c>
      <c r="FN148" s="56">
        <v>0</v>
      </c>
      <c r="FO148" s="56">
        <v>0</v>
      </c>
      <c r="FP148" s="56">
        <v>0</v>
      </c>
      <c r="FQ148" s="56">
        <v>0</v>
      </c>
      <c r="FR148" s="56">
        <v>0</v>
      </c>
      <c r="FS148" s="56">
        <v>0</v>
      </c>
      <c r="FT148" s="56">
        <v>18.940000000000001</v>
      </c>
      <c r="FU148" s="56">
        <v>7.11</v>
      </c>
      <c r="FV148" s="56">
        <v>1.17</v>
      </c>
      <c r="FW148" s="56">
        <v>0</v>
      </c>
      <c r="FX148" s="56">
        <v>9.89</v>
      </c>
      <c r="FY148" s="56">
        <v>0</v>
      </c>
      <c r="FZ148" s="56">
        <v>0</v>
      </c>
      <c r="GA148" s="56">
        <v>5.55</v>
      </c>
      <c r="GB148" s="56">
        <v>13.92</v>
      </c>
      <c r="GC148" s="56">
        <v>21.58</v>
      </c>
      <c r="GD148" s="56">
        <v>1.22</v>
      </c>
      <c r="GE148" s="56">
        <v>79.38</v>
      </c>
      <c r="GF148" s="56">
        <v>0</v>
      </c>
      <c r="GG148" s="56">
        <v>0.38297500000000001</v>
      </c>
      <c r="GH148" s="56">
        <v>1.2753799999999999E-2</v>
      </c>
      <c r="GI148" s="56">
        <v>0</v>
      </c>
      <c r="GJ148" s="56">
        <v>5.2674899999999997E-2</v>
      </c>
      <c r="GK148" s="56">
        <v>0</v>
      </c>
      <c r="GL148" s="56">
        <v>0</v>
      </c>
      <c r="GM148" s="56">
        <v>7.4915999999999996E-2</v>
      </c>
      <c r="GN148" s="56">
        <v>0.14810400000000001</v>
      </c>
      <c r="GO148" s="56">
        <v>0.25846799999999998</v>
      </c>
      <c r="GP148" s="56">
        <v>1.0530599999999999E-2</v>
      </c>
      <c r="GQ148" s="56">
        <v>0.94042199999999998</v>
      </c>
      <c r="GR148" s="56">
        <v>3684.67</v>
      </c>
      <c r="GS148" s="56">
        <v>1096.8800000000001</v>
      </c>
      <c r="GT148" s="56">
        <v>111.69</v>
      </c>
      <c r="GU148" s="56">
        <v>0</v>
      </c>
      <c r="GV148" s="56">
        <v>2627.37</v>
      </c>
      <c r="GW148" s="56">
        <v>2135</v>
      </c>
      <c r="GX148" s="56">
        <v>930.00099999999998</v>
      </c>
      <c r="GY148" s="56">
        <v>2637.81</v>
      </c>
      <c r="GZ148" s="56">
        <v>297.5</v>
      </c>
      <c r="HA148" s="56">
        <v>13520.9</v>
      </c>
      <c r="HB148" s="56">
        <v>0</v>
      </c>
      <c r="HC148" s="56">
        <v>0</v>
      </c>
      <c r="HD148" s="56">
        <v>0</v>
      </c>
      <c r="HE148" s="56">
        <v>0</v>
      </c>
      <c r="HF148" s="56">
        <v>0</v>
      </c>
      <c r="HG148" s="56">
        <v>0</v>
      </c>
      <c r="HH148" s="56">
        <v>65.400000000000006</v>
      </c>
      <c r="HI148" s="56">
        <v>0</v>
      </c>
      <c r="HJ148" s="56">
        <v>0</v>
      </c>
      <c r="HK148" s="56">
        <v>65.400000000000006</v>
      </c>
      <c r="HL148" s="56">
        <v>0</v>
      </c>
      <c r="HM148" s="56">
        <v>0</v>
      </c>
      <c r="HN148" s="56">
        <v>0</v>
      </c>
      <c r="HO148" s="56">
        <v>0</v>
      </c>
      <c r="HP148" s="56">
        <v>0</v>
      </c>
      <c r="HQ148" s="56">
        <v>0</v>
      </c>
      <c r="HR148" s="56">
        <v>0</v>
      </c>
      <c r="HS148" s="56">
        <v>0</v>
      </c>
      <c r="HT148" s="56">
        <v>0</v>
      </c>
      <c r="HU148" s="56">
        <v>0</v>
      </c>
      <c r="HV148" s="56">
        <v>32.880000000000003</v>
      </c>
      <c r="HW148" s="56">
        <v>41.2</v>
      </c>
      <c r="HX148" s="56">
        <v>1.17</v>
      </c>
      <c r="HY148" s="56">
        <v>0</v>
      </c>
      <c r="HZ148" s="56">
        <v>27.14</v>
      </c>
      <c r="IA148" s="56">
        <v>23.83</v>
      </c>
      <c r="IB148" s="56">
        <v>14.92</v>
      </c>
      <c r="IC148" s="56">
        <v>28.35</v>
      </c>
      <c r="ID148" s="56">
        <v>2.86</v>
      </c>
      <c r="IE148" s="56">
        <v>172.35</v>
      </c>
      <c r="IF148" s="56">
        <v>0</v>
      </c>
      <c r="IG148" s="56">
        <v>2.2534000000000001</v>
      </c>
      <c r="IH148" s="56">
        <v>1.2753799999999999E-2</v>
      </c>
      <c r="II148" s="56">
        <v>0</v>
      </c>
      <c r="IJ148" s="56">
        <v>0.19006899999999999</v>
      </c>
      <c r="IK148" s="56">
        <v>0.33579999999999999</v>
      </c>
      <c r="IL148" s="56">
        <v>0.11074100000000001</v>
      </c>
      <c r="IM148" s="56">
        <v>0.35138000000000003</v>
      </c>
      <c r="IN148" s="56">
        <v>4.1461199999999997E-3</v>
      </c>
      <c r="IO148" s="56">
        <v>3.2582900000000001</v>
      </c>
      <c r="IP148" s="56">
        <v>45.1</v>
      </c>
      <c r="IQ148" s="56">
        <v>0</v>
      </c>
      <c r="IR148" s="56">
        <v>46.9</v>
      </c>
      <c r="IS148" s="56">
        <v>0</v>
      </c>
      <c r="IT148" s="56">
        <v>0</v>
      </c>
      <c r="IU148" s="56">
        <v>37.11</v>
      </c>
      <c r="IV148" s="56">
        <v>0</v>
      </c>
      <c r="IW148" s="56">
        <v>31.52</v>
      </c>
      <c r="IX148" s="56">
        <v>8.56</v>
      </c>
      <c r="IY148" s="56">
        <v>37.11</v>
      </c>
      <c r="IZ148" s="56">
        <v>0</v>
      </c>
      <c r="JA148" s="56">
        <v>102.39</v>
      </c>
      <c r="JB148" s="56">
        <v>0</v>
      </c>
      <c r="JC148" s="56">
        <v>1</v>
      </c>
      <c r="JD148" s="56"/>
      <c r="JE148" s="56"/>
      <c r="JF148" s="56"/>
      <c r="JG148" s="56"/>
      <c r="JH148" s="56"/>
      <c r="JI148" s="56"/>
      <c r="JJ148" s="56"/>
      <c r="JK148" s="56"/>
      <c r="JL148" s="56"/>
      <c r="JM148" s="56"/>
      <c r="JN148" s="56"/>
      <c r="JO148" s="56"/>
    </row>
    <row r="149" spans="1:275" x14ac:dyDescent="0.25">
      <c r="A149" s="58">
        <v>43069.352256944447</v>
      </c>
      <c r="B149" s="56" t="s">
        <v>436</v>
      </c>
      <c r="C149" s="56" t="s">
        <v>678</v>
      </c>
      <c r="D149" s="56">
        <v>12</v>
      </c>
      <c r="E149" s="56">
        <v>1</v>
      </c>
      <c r="F149" s="56">
        <v>2100</v>
      </c>
      <c r="G149" s="56" t="s">
        <v>104</v>
      </c>
      <c r="H149" s="56" t="s">
        <v>105</v>
      </c>
      <c r="I149" s="56">
        <v>11.14</v>
      </c>
      <c r="J149" s="56">
        <v>48.6</v>
      </c>
      <c r="K149" s="56">
        <v>2135.21</v>
      </c>
      <c r="L149" s="56">
        <v>203.94800000000001</v>
      </c>
      <c r="M149" s="56">
        <v>111.69</v>
      </c>
      <c r="N149" s="56">
        <v>0</v>
      </c>
      <c r="O149" s="56">
        <v>1002.04</v>
      </c>
      <c r="P149" s="56">
        <v>0</v>
      </c>
      <c r="Q149" s="56">
        <v>0</v>
      </c>
      <c r="R149" s="56">
        <v>505.55700000000002</v>
      </c>
      <c r="S149" s="56">
        <v>2012.82</v>
      </c>
      <c r="T149" s="56">
        <v>2025.88</v>
      </c>
      <c r="U149" s="56">
        <v>119.621</v>
      </c>
      <c r="V149" s="56">
        <v>8116.77</v>
      </c>
      <c r="W149" s="56">
        <v>0</v>
      </c>
      <c r="X149" s="56">
        <v>0</v>
      </c>
      <c r="Y149" s="56">
        <v>0</v>
      </c>
      <c r="Z149" s="56">
        <v>0</v>
      </c>
      <c r="AA149" s="56">
        <v>0</v>
      </c>
      <c r="AB149" s="56">
        <v>0</v>
      </c>
      <c r="AC149" s="56">
        <v>0</v>
      </c>
      <c r="AD149" s="56">
        <v>0</v>
      </c>
      <c r="AE149" s="56">
        <v>0</v>
      </c>
      <c r="AF149" s="56">
        <v>0</v>
      </c>
      <c r="AG149" s="56">
        <v>0</v>
      </c>
      <c r="AH149" s="56">
        <v>0</v>
      </c>
      <c r="AI149" s="56">
        <v>0</v>
      </c>
      <c r="AJ149" s="56">
        <v>0</v>
      </c>
      <c r="AK149" s="56">
        <v>0</v>
      </c>
      <c r="AL149" s="56">
        <v>0</v>
      </c>
      <c r="AM149" s="56">
        <v>0</v>
      </c>
      <c r="AN149" s="56">
        <v>0</v>
      </c>
      <c r="AO149" s="56">
        <v>0</v>
      </c>
      <c r="AP149" s="56">
        <v>0</v>
      </c>
      <c r="AQ149" s="56">
        <v>19.02</v>
      </c>
      <c r="AR149" s="56">
        <v>6.94</v>
      </c>
      <c r="AS149" s="56">
        <v>1.17</v>
      </c>
      <c r="AT149" s="56">
        <v>0</v>
      </c>
      <c r="AU149" s="56">
        <v>9.89</v>
      </c>
      <c r="AV149" s="56">
        <v>0</v>
      </c>
      <c r="AW149" s="56">
        <v>0</v>
      </c>
      <c r="AX149" s="56">
        <v>5.55</v>
      </c>
      <c r="AY149" s="56">
        <v>22.58</v>
      </c>
      <c r="AZ149" s="56">
        <v>21.58</v>
      </c>
      <c r="BA149" s="56">
        <v>1.22</v>
      </c>
      <c r="BB149" s="56">
        <v>87.95</v>
      </c>
      <c r="BC149" s="56">
        <v>37.020000000000003</v>
      </c>
      <c r="BD149" s="56">
        <v>0</v>
      </c>
      <c r="BE149" s="56">
        <v>0.37254399999999999</v>
      </c>
      <c r="BF149" s="56">
        <v>1.2753799999999999E-2</v>
      </c>
      <c r="BG149" s="56">
        <v>0</v>
      </c>
      <c r="BH149" s="56">
        <v>5.2675300000000001E-2</v>
      </c>
      <c r="BI149" s="56">
        <v>0</v>
      </c>
      <c r="BJ149" s="56">
        <v>0</v>
      </c>
      <c r="BK149" s="56">
        <v>7.4915999999999996E-2</v>
      </c>
      <c r="BL149" s="56">
        <v>0.29148600000000002</v>
      </c>
      <c r="BM149" s="56">
        <v>0.25846799999999998</v>
      </c>
      <c r="BN149" s="56">
        <v>1.0530599999999999E-2</v>
      </c>
      <c r="BO149" s="56">
        <v>1.0733699999999999</v>
      </c>
      <c r="BP149" s="56">
        <v>0.437973</v>
      </c>
      <c r="BQ149" s="56">
        <v>2258.59</v>
      </c>
      <c r="BR149" s="56">
        <v>273.38099999999997</v>
      </c>
      <c r="BS149" s="56">
        <v>111.69</v>
      </c>
      <c r="BT149" s="56">
        <v>0</v>
      </c>
      <c r="BU149" s="56">
        <v>0</v>
      </c>
      <c r="BV149" s="56">
        <v>505.55700000000002</v>
      </c>
      <c r="BW149" s="56">
        <v>2023.66</v>
      </c>
      <c r="BX149" s="56">
        <v>2025.88</v>
      </c>
      <c r="BY149" s="56">
        <v>119.621</v>
      </c>
      <c r="BZ149" s="56">
        <v>7318.37</v>
      </c>
      <c r="CA149" s="56">
        <v>0</v>
      </c>
      <c r="CB149" s="56">
        <v>0</v>
      </c>
      <c r="CC149" s="56">
        <v>0</v>
      </c>
      <c r="CD149" s="56">
        <v>0</v>
      </c>
      <c r="CE149" s="56">
        <v>0</v>
      </c>
      <c r="CF149" s="56">
        <v>0</v>
      </c>
      <c r="CG149" s="56">
        <v>0</v>
      </c>
      <c r="CH149" s="56">
        <v>0</v>
      </c>
      <c r="CI149" s="56">
        <v>0</v>
      </c>
      <c r="CJ149" s="56">
        <v>0</v>
      </c>
      <c r="CK149" s="56">
        <v>0</v>
      </c>
      <c r="CL149" s="56">
        <v>0</v>
      </c>
      <c r="CM149" s="56">
        <v>0</v>
      </c>
      <c r="CN149" s="56">
        <v>0</v>
      </c>
      <c r="CO149" s="56">
        <v>10.7027</v>
      </c>
      <c r="CP149" s="56">
        <v>0</v>
      </c>
      <c r="CQ149" s="56">
        <v>0</v>
      </c>
      <c r="CR149" s="56">
        <v>0</v>
      </c>
      <c r="CS149" s="56">
        <v>0</v>
      </c>
      <c r="CT149" s="56">
        <v>10.7027</v>
      </c>
      <c r="CU149" s="56">
        <v>20.14</v>
      </c>
      <c r="CV149" s="56">
        <v>10.1</v>
      </c>
      <c r="CW149" s="56">
        <v>1.17</v>
      </c>
      <c r="CX149" s="56">
        <v>0</v>
      </c>
      <c r="CY149" s="56">
        <v>16.75</v>
      </c>
      <c r="CZ149" s="56">
        <v>5.55</v>
      </c>
      <c r="DA149" s="56">
        <v>22.7</v>
      </c>
      <c r="DB149" s="56">
        <v>21.58</v>
      </c>
      <c r="DC149" s="56">
        <v>1.22</v>
      </c>
      <c r="DD149" s="56">
        <v>99.21</v>
      </c>
      <c r="DE149" s="56">
        <v>48.16</v>
      </c>
      <c r="DF149" s="56">
        <v>0</v>
      </c>
      <c r="DG149" s="56">
        <v>0.52598400000000001</v>
      </c>
      <c r="DH149" s="56">
        <v>1.2753799999999999E-2</v>
      </c>
      <c r="DI149" s="56">
        <v>0</v>
      </c>
      <c r="DJ149" s="56">
        <v>0</v>
      </c>
      <c r="DK149" s="56">
        <v>7.4915999999999996E-2</v>
      </c>
      <c r="DL149" s="56">
        <v>0.29322700000000002</v>
      </c>
      <c r="DM149" s="56">
        <v>0.25846799999999998</v>
      </c>
      <c r="DN149" s="56">
        <v>1.0530599999999999E-2</v>
      </c>
      <c r="DO149" s="56">
        <v>1.17588</v>
      </c>
      <c r="DP149" s="56">
        <v>0.53873800000000005</v>
      </c>
      <c r="DQ149" s="56" t="s">
        <v>925</v>
      </c>
      <c r="DR149" s="56" t="s">
        <v>875</v>
      </c>
      <c r="DS149" s="56" t="s">
        <v>22</v>
      </c>
      <c r="DT149" s="56">
        <v>0.102505</v>
      </c>
      <c r="DU149" s="56">
        <v>0.10076400000000001</v>
      </c>
      <c r="DV149" s="56">
        <v>11.3497</v>
      </c>
      <c r="DW149" s="56">
        <v>23.1312</v>
      </c>
      <c r="DX149" s="56"/>
      <c r="DY149" s="56"/>
      <c r="DZ149" s="56"/>
      <c r="EA149" s="56"/>
      <c r="EB149" s="56"/>
      <c r="EC149" s="56"/>
      <c r="ED149" s="56"/>
      <c r="EE149" s="56"/>
      <c r="EF149" s="56"/>
      <c r="EG149" s="56"/>
      <c r="EH149" s="56"/>
      <c r="EI149" s="56"/>
      <c r="EJ149" s="56"/>
      <c r="EK149" s="56"/>
      <c r="EL149" s="56"/>
      <c r="EM149" s="56"/>
      <c r="EN149" s="56">
        <v>2135.21</v>
      </c>
      <c r="EO149" s="56">
        <v>203.94800000000001</v>
      </c>
      <c r="EP149" s="56">
        <v>111.69</v>
      </c>
      <c r="EQ149" s="56">
        <v>0</v>
      </c>
      <c r="ER149" s="56">
        <v>1002.04</v>
      </c>
      <c r="ES149" s="56">
        <v>0</v>
      </c>
      <c r="ET149" s="56">
        <v>0</v>
      </c>
      <c r="EU149" s="56">
        <v>505.55700000000002</v>
      </c>
      <c r="EV149" s="56">
        <v>2012.82</v>
      </c>
      <c r="EW149" s="56">
        <v>2025.88</v>
      </c>
      <c r="EX149" s="56">
        <v>119.621</v>
      </c>
      <c r="EY149" s="56">
        <v>8116.77</v>
      </c>
      <c r="EZ149" s="56">
        <v>0</v>
      </c>
      <c r="FA149" s="56">
        <v>0</v>
      </c>
      <c r="FB149" s="56">
        <v>0</v>
      </c>
      <c r="FC149" s="56">
        <v>0</v>
      </c>
      <c r="FD149" s="56">
        <v>0</v>
      </c>
      <c r="FE149" s="56">
        <v>0</v>
      </c>
      <c r="FF149" s="56">
        <v>0</v>
      </c>
      <c r="FG149" s="56">
        <v>0</v>
      </c>
      <c r="FH149" s="56">
        <v>0</v>
      </c>
      <c r="FI149" s="56">
        <v>0</v>
      </c>
      <c r="FJ149" s="56">
        <v>0</v>
      </c>
      <c r="FK149" s="56">
        <v>0</v>
      </c>
      <c r="FL149" s="56">
        <v>0</v>
      </c>
      <c r="FM149" s="56">
        <v>0</v>
      </c>
      <c r="FN149" s="56">
        <v>0</v>
      </c>
      <c r="FO149" s="56">
        <v>0</v>
      </c>
      <c r="FP149" s="56">
        <v>0</v>
      </c>
      <c r="FQ149" s="56">
        <v>0</v>
      </c>
      <c r="FR149" s="56">
        <v>0</v>
      </c>
      <c r="FS149" s="56">
        <v>0</v>
      </c>
      <c r="FT149" s="56">
        <v>19.02</v>
      </c>
      <c r="FU149" s="56">
        <v>6.94</v>
      </c>
      <c r="FV149" s="56">
        <v>1.17</v>
      </c>
      <c r="FW149" s="56">
        <v>0</v>
      </c>
      <c r="FX149" s="56">
        <v>9.89</v>
      </c>
      <c r="FY149" s="56">
        <v>0</v>
      </c>
      <c r="FZ149" s="56">
        <v>0</v>
      </c>
      <c r="GA149" s="56">
        <v>5.55</v>
      </c>
      <c r="GB149" s="56">
        <v>22.58</v>
      </c>
      <c r="GC149" s="56">
        <v>21.58</v>
      </c>
      <c r="GD149" s="56">
        <v>1.22</v>
      </c>
      <c r="GE149" s="56">
        <v>87.95</v>
      </c>
      <c r="GF149" s="56">
        <v>0</v>
      </c>
      <c r="GG149" s="56">
        <v>0.37254399999999999</v>
      </c>
      <c r="GH149" s="56">
        <v>1.2753799999999999E-2</v>
      </c>
      <c r="GI149" s="56">
        <v>0</v>
      </c>
      <c r="GJ149" s="56">
        <v>5.2675300000000001E-2</v>
      </c>
      <c r="GK149" s="56">
        <v>0</v>
      </c>
      <c r="GL149" s="56">
        <v>0</v>
      </c>
      <c r="GM149" s="56">
        <v>7.4915999999999996E-2</v>
      </c>
      <c r="GN149" s="56">
        <v>0.29148600000000002</v>
      </c>
      <c r="GO149" s="56">
        <v>0.25846799999999998</v>
      </c>
      <c r="GP149" s="56">
        <v>1.0530599999999999E-2</v>
      </c>
      <c r="GQ149" s="56">
        <v>1.0733699999999999</v>
      </c>
      <c r="GR149" s="56">
        <v>3737.15</v>
      </c>
      <c r="GS149" s="56">
        <v>1056.54</v>
      </c>
      <c r="GT149" s="56">
        <v>111.69</v>
      </c>
      <c r="GU149" s="56">
        <v>0</v>
      </c>
      <c r="GV149" s="56">
        <v>2627.38</v>
      </c>
      <c r="GW149" s="56">
        <v>2135</v>
      </c>
      <c r="GX149" s="56">
        <v>2349</v>
      </c>
      <c r="GY149" s="56">
        <v>2531</v>
      </c>
      <c r="GZ149" s="56">
        <v>297.5</v>
      </c>
      <c r="HA149" s="56">
        <v>14845.3</v>
      </c>
      <c r="HB149" s="56">
        <v>0</v>
      </c>
      <c r="HC149" s="56">
        <v>0</v>
      </c>
      <c r="HD149" s="56">
        <v>0</v>
      </c>
      <c r="HE149" s="56">
        <v>0</v>
      </c>
      <c r="HF149" s="56">
        <v>0</v>
      </c>
      <c r="HG149" s="56">
        <v>0</v>
      </c>
      <c r="HH149" s="56">
        <v>0</v>
      </c>
      <c r="HI149" s="56">
        <v>0</v>
      </c>
      <c r="HJ149" s="56">
        <v>0</v>
      </c>
      <c r="HK149" s="56">
        <v>0</v>
      </c>
      <c r="HL149" s="56">
        <v>0</v>
      </c>
      <c r="HM149" s="56">
        <v>0</v>
      </c>
      <c r="HN149" s="56">
        <v>0</v>
      </c>
      <c r="HO149" s="56">
        <v>0</v>
      </c>
      <c r="HP149" s="56">
        <v>0</v>
      </c>
      <c r="HQ149" s="56">
        <v>0</v>
      </c>
      <c r="HR149" s="56">
        <v>0</v>
      </c>
      <c r="HS149" s="56">
        <v>0</v>
      </c>
      <c r="HT149" s="56">
        <v>0</v>
      </c>
      <c r="HU149" s="56">
        <v>0</v>
      </c>
      <c r="HV149" s="56">
        <v>33.35</v>
      </c>
      <c r="HW149" s="56">
        <v>40.229999999999997</v>
      </c>
      <c r="HX149" s="56">
        <v>1.17</v>
      </c>
      <c r="HY149" s="56">
        <v>0</v>
      </c>
      <c r="HZ149" s="56">
        <v>27.14</v>
      </c>
      <c r="IA149" s="56">
        <v>23.83</v>
      </c>
      <c r="IB149" s="56">
        <v>25.03</v>
      </c>
      <c r="IC149" s="56">
        <v>27.2</v>
      </c>
      <c r="ID149" s="56">
        <v>2.86</v>
      </c>
      <c r="IE149" s="56">
        <v>180.81</v>
      </c>
      <c r="IF149" s="56">
        <v>0</v>
      </c>
      <c r="IG149" s="56">
        <v>2.2093400000000001</v>
      </c>
      <c r="IH149" s="56">
        <v>1.2753799999999999E-2</v>
      </c>
      <c r="II149" s="56">
        <v>0</v>
      </c>
      <c r="IJ149" s="56">
        <v>0.19006999999999999</v>
      </c>
      <c r="IK149" s="56">
        <v>0.33579999999999999</v>
      </c>
      <c r="IL149" s="56">
        <v>0.299765</v>
      </c>
      <c r="IM149" s="56">
        <v>0.33715200000000001</v>
      </c>
      <c r="IN149" s="56">
        <v>4.1461199999999997E-3</v>
      </c>
      <c r="IO149" s="56">
        <v>3.38903</v>
      </c>
      <c r="IP149" s="56">
        <v>48.6</v>
      </c>
      <c r="IQ149" s="56">
        <v>0</v>
      </c>
      <c r="IR149" s="56">
        <v>54.9</v>
      </c>
      <c r="IS149" s="56">
        <v>0</v>
      </c>
      <c r="IT149" s="56">
        <v>0</v>
      </c>
      <c r="IU149" s="56">
        <v>37.020000000000003</v>
      </c>
      <c r="IV149" s="56">
        <v>0</v>
      </c>
      <c r="IW149" s="56">
        <v>31.41</v>
      </c>
      <c r="IX149" s="56">
        <v>16.75</v>
      </c>
      <c r="IY149" s="56">
        <v>37.020000000000003</v>
      </c>
      <c r="IZ149" s="56">
        <v>0</v>
      </c>
      <c r="JA149" s="56">
        <v>101.89</v>
      </c>
      <c r="JB149" s="56">
        <v>0</v>
      </c>
      <c r="JC149" s="56">
        <v>1</v>
      </c>
      <c r="JD149" s="56"/>
      <c r="JE149" s="56"/>
      <c r="JF149" s="56"/>
      <c r="JG149" s="56"/>
      <c r="JH149" s="56"/>
      <c r="JI149" s="56"/>
      <c r="JJ149" s="56"/>
      <c r="JK149" s="56"/>
      <c r="JL149" s="56"/>
      <c r="JM149" s="56"/>
      <c r="JN149" s="56"/>
      <c r="JO149" s="56"/>
    </row>
    <row r="150" spans="1:275" x14ac:dyDescent="0.25">
      <c r="A150" s="58">
        <v>43069.35260416667</v>
      </c>
      <c r="B150" s="56" t="s">
        <v>437</v>
      </c>
      <c r="C150" s="56" t="s">
        <v>681</v>
      </c>
      <c r="D150" s="56">
        <v>12</v>
      </c>
      <c r="E150" s="56">
        <v>1</v>
      </c>
      <c r="F150" s="56">
        <v>1440</v>
      </c>
      <c r="G150" s="56" t="s">
        <v>104</v>
      </c>
      <c r="H150" s="56" t="s">
        <v>134</v>
      </c>
      <c r="I150" s="56">
        <v>-195.23</v>
      </c>
      <c r="J150" s="56">
        <v>143.30000000000001</v>
      </c>
      <c r="K150" s="56">
        <v>362.798</v>
      </c>
      <c r="L150" s="56">
        <v>3032.15</v>
      </c>
      <c r="M150" s="56">
        <v>97.236000000000004</v>
      </c>
      <c r="N150" s="56">
        <v>0</v>
      </c>
      <c r="O150" s="56">
        <v>0</v>
      </c>
      <c r="P150" s="56">
        <v>0</v>
      </c>
      <c r="Q150" s="56">
        <v>0</v>
      </c>
      <c r="R150" s="56">
        <v>355.303</v>
      </c>
      <c r="S150" s="56">
        <v>782.95</v>
      </c>
      <c r="T150" s="56">
        <v>2025.88</v>
      </c>
      <c r="U150" s="56">
        <v>84.538300000000007</v>
      </c>
      <c r="V150" s="56">
        <v>6740.86</v>
      </c>
      <c r="W150" s="56">
        <v>439.36099999999999</v>
      </c>
      <c r="X150" s="56">
        <v>0</v>
      </c>
      <c r="Y150" s="56">
        <v>0</v>
      </c>
      <c r="Z150" s="56">
        <v>0</v>
      </c>
      <c r="AA150" s="56">
        <v>156.292</v>
      </c>
      <c r="AB150" s="56">
        <v>0</v>
      </c>
      <c r="AC150" s="56">
        <v>43.669699999999999</v>
      </c>
      <c r="AD150" s="56">
        <v>0</v>
      </c>
      <c r="AE150" s="56">
        <v>0</v>
      </c>
      <c r="AF150" s="56">
        <v>639.32299999999998</v>
      </c>
      <c r="AG150" s="56">
        <v>0</v>
      </c>
      <c r="AH150" s="56">
        <v>0</v>
      </c>
      <c r="AI150" s="56">
        <v>0</v>
      </c>
      <c r="AJ150" s="56">
        <v>0</v>
      </c>
      <c r="AK150" s="56">
        <v>0</v>
      </c>
      <c r="AL150" s="56">
        <v>0</v>
      </c>
      <c r="AM150" s="56">
        <v>0</v>
      </c>
      <c r="AN150" s="56">
        <v>0</v>
      </c>
      <c r="AO150" s="56">
        <v>0</v>
      </c>
      <c r="AP150" s="56">
        <v>0</v>
      </c>
      <c r="AQ150" s="56">
        <v>61.74</v>
      </c>
      <c r="AR150" s="56">
        <v>156.72999999999999</v>
      </c>
      <c r="AS150" s="56">
        <v>1.48</v>
      </c>
      <c r="AT150" s="56">
        <v>0</v>
      </c>
      <c r="AU150" s="56">
        <v>18.23</v>
      </c>
      <c r="AV150" s="56">
        <v>0</v>
      </c>
      <c r="AW150" s="56">
        <v>0</v>
      </c>
      <c r="AX150" s="56">
        <v>5.69</v>
      </c>
      <c r="AY150" s="56">
        <v>17.7</v>
      </c>
      <c r="AZ150" s="56">
        <v>31.47</v>
      </c>
      <c r="BA150" s="56">
        <v>1.25</v>
      </c>
      <c r="BB150" s="56">
        <v>294.29000000000002</v>
      </c>
      <c r="BC150" s="56">
        <v>238.18</v>
      </c>
      <c r="BD150" s="56">
        <v>0</v>
      </c>
      <c r="BE150" s="56">
        <v>5.6989599999999996</v>
      </c>
      <c r="BF150" s="56">
        <v>1.11033E-2</v>
      </c>
      <c r="BG150" s="56">
        <v>0</v>
      </c>
      <c r="BH150" s="56">
        <v>0</v>
      </c>
      <c r="BI150" s="56">
        <v>0</v>
      </c>
      <c r="BJ150" s="56">
        <v>0</v>
      </c>
      <c r="BK150" s="56">
        <v>5.2650500000000003E-2</v>
      </c>
      <c r="BL150" s="56">
        <v>0.119451</v>
      </c>
      <c r="BM150" s="56">
        <v>0.25846799999999998</v>
      </c>
      <c r="BN150" s="56">
        <v>7.44212E-3</v>
      </c>
      <c r="BO150" s="56">
        <v>6.1480800000000002</v>
      </c>
      <c r="BP150" s="56">
        <v>5.7100600000000004</v>
      </c>
      <c r="BQ150" s="56">
        <v>118.791</v>
      </c>
      <c r="BR150" s="56">
        <v>204.756</v>
      </c>
      <c r="BS150" s="56">
        <v>97.236000000000004</v>
      </c>
      <c r="BT150" s="56">
        <v>0</v>
      </c>
      <c r="BU150" s="56">
        <v>0</v>
      </c>
      <c r="BV150" s="56">
        <v>355.303</v>
      </c>
      <c r="BW150" s="56">
        <v>778.34799999999996</v>
      </c>
      <c r="BX150" s="56">
        <v>2025.88</v>
      </c>
      <c r="BY150" s="56">
        <v>84.538300000000007</v>
      </c>
      <c r="BZ150" s="56">
        <v>3664.85</v>
      </c>
      <c r="CA150" s="56">
        <v>134.869</v>
      </c>
      <c r="CB150" s="56">
        <v>0</v>
      </c>
      <c r="CC150" s="56">
        <v>0</v>
      </c>
      <c r="CD150" s="56">
        <v>0</v>
      </c>
      <c r="CE150" s="56">
        <v>103.55800000000001</v>
      </c>
      <c r="CF150" s="56">
        <v>0</v>
      </c>
      <c r="CG150" s="56">
        <v>43.669699999999999</v>
      </c>
      <c r="CH150" s="56">
        <v>0</v>
      </c>
      <c r="CI150" s="56">
        <v>0</v>
      </c>
      <c r="CJ150" s="56">
        <v>282.096</v>
      </c>
      <c r="CK150" s="56">
        <v>0</v>
      </c>
      <c r="CL150" s="56">
        <v>0</v>
      </c>
      <c r="CM150" s="56">
        <v>0</v>
      </c>
      <c r="CN150" s="56">
        <v>0</v>
      </c>
      <c r="CO150" s="56">
        <v>0</v>
      </c>
      <c r="CP150" s="56">
        <v>0</v>
      </c>
      <c r="CQ150" s="56">
        <v>0</v>
      </c>
      <c r="CR150" s="56">
        <v>0</v>
      </c>
      <c r="CS150" s="56">
        <v>0</v>
      </c>
      <c r="CT150" s="56">
        <v>0</v>
      </c>
      <c r="CU150" s="56">
        <v>19.09</v>
      </c>
      <c r="CV150" s="56">
        <v>10.3</v>
      </c>
      <c r="CW150" s="56">
        <v>1.48</v>
      </c>
      <c r="CX150" s="56">
        <v>0</v>
      </c>
      <c r="CY150" s="56">
        <v>12.08</v>
      </c>
      <c r="CZ150" s="56">
        <v>5.69</v>
      </c>
      <c r="DA150" s="56">
        <v>17.600000000000001</v>
      </c>
      <c r="DB150" s="56">
        <v>31.47</v>
      </c>
      <c r="DC150" s="56">
        <v>1.25</v>
      </c>
      <c r="DD150" s="56">
        <v>98.96</v>
      </c>
      <c r="DE150" s="56">
        <v>42.95</v>
      </c>
      <c r="DF150" s="56">
        <v>0</v>
      </c>
      <c r="DG150" s="56">
        <v>0.36464600000000003</v>
      </c>
      <c r="DH150" s="56">
        <v>1.11033E-2</v>
      </c>
      <c r="DI150" s="56">
        <v>0</v>
      </c>
      <c r="DJ150" s="56">
        <v>0</v>
      </c>
      <c r="DK150" s="56">
        <v>5.2650500000000003E-2</v>
      </c>
      <c r="DL150" s="56">
        <v>0.1177</v>
      </c>
      <c r="DM150" s="56">
        <v>0.25846799999999998</v>
      </c>
      <c r="DN150" s="56">
        <v>7.44212E-3</v>
      </c>
      <c r="DO150" s="56">
        <v>0.81200899999999998</v>
      </c>
      <c r="DP150" s="56">
        <v>0.375749</v>
      </c>
      <c r="DQ150" s="56" t="s">
        <v>925</v>
      </c>
      <c r="DR150" s="56" t="s">
        <v>875</v>
      </c>
      <c r="DS150" s="56" t="s">
        <v>22</v>
      </c>
      <c r="DT150" s="56">
        <v>-5.3360700000000003</v>
      </c>
      <c r="DU150" s="56">
        <v>-5.3343100000000003</v>
      </c>
      <c r="DV150" s="56">
        <v>-197.38300000000001</v>
      </c>
      <c r="DW150" s="56">
        <v>-454.55200000000002</v>
      </c>
      <c r="DX150" s="56"/>
      <c r="DY150" s="56"/>
      <c r="DZ150" s="56"/>
      <c r="EA150" s="56"/>
      <c r="EB150" s="56"/>
      <c r="EC150" s="56"/>
      <c r="ED150" s="56"/>
      <c r="EE150" s="56"/>
      <c r="EF150" s="56"/>
      <c r="EG150" s="56"/>
      <c r="EH150" s="56"/>
      <c r="EI150" s="56"/>
      <c r="EJ150" s="56"/>
      <c r="EK150" s="56"/>
      <c r="EL150" s="56"/>
      <c r="EM150" s="56"/>
      <c r="EN150" s="56">
        <v>362.798</v>
      </c>
      <c r="EO150" s="56">
        <v>3032.15</v>
      </c>
      <c r="EP150" s="56">
        <v>97.236000000000004</v>
      </c>
      <c r="EQ150" s="56">
        <v>0</v>
      </c>
      <c r="ER150" s="56">
        <v>0</v>
      </c>
      <c r="ES150" s="56">
        <v>0</v>
      </c>
      <c r="ET150" s="56">
        <v>0</v>
      </c>
      <c r="EU150" s="56">
        <v>355.303</v>
      </c>
      <c r="EV150" s="56">
        <v>782.95</v>
      </c>
      <c r="EW150" s="56">
        <v>2025.88</v>
      </c>
      <c r="EX150" s="56">
        <v>84.538300000000007</v>
      </c>
      <c r="EY150" s="56">
        <v>6740.86</v>
      </c>
      <c r="EZ150" s="56">
        <v>439.36099999999999</v>
      </c>
      <c r="FA150" s="56">
        <v>0</v>
      </c>
      <c r="FB150" s="56">
        <v>0</v>
      </c>
      <c r="FC150" s="56">
        <v>0</v>
      </c>
      <c r="FD150" s="56">
        <v>156.292</v>
      </c>
      <c r="FE150" s="56">
        <v>0</v>
      </c>
      <c r="FF150" s="56">
        <v>43.669699999999999</v>
      </c>
      <c r="FG150" s="56">
        <v>0</v>
      </c>
      <c r="FH150" s="56">
        <v>0</v>
      </c>
      <c r="FI150" s="56">
        <v>639.32299999999998</v>
      </c>
      <c r="FJ150" s="56">
        <v>0</v>
      </c>
      <c r="FK150" s="56">
        <v>0</v>
      </c>
      <c r="FL150" s="56">
        <v>0</v>
      </c>
      <c r="FM150" s="56">
        <v>0</v>
      </c>
      <c r="FN150" s="56">
        <v>0</v>
      </c>
      <c r="FO150" s="56">
        <v>0</v>
      </c>
      <c r="FP150" s="56">
        <v>0</v>
      </c>
      <c r="FQ150" s="56">
        <v>0</v>
      </c>
      <c r="FR150" s="56">
        <v>0</v>
      </c>
      <c r="FS150" s="56">
        <v>0</v>
      </c>
      <c r="FT150" s="56">
        <v>61.74</v>
      </c>
      <c r="FU150" s="56">
        <v>156.72999999999999</v>
      </c>
      <c r="FV150" s="56">
        <v>1.48</v>
      </c>
      <c r="FW150" s="56">
        <v>0</v>
      </c>
      <c r="FX150" s="56">
        <v>18.23</v>
      </c>
      <c r="FY150" s="56">
        <v>0</v>
      </c>
      <c r="FZ150" s="56">
        <v>0</v>
      </c>
      <c r="GA150" s="56">
        <v>5.69</v>
      </c>
      <c r="GB150" s="56">
        <v>17.7</v>
      </c>
      <c r="GC150" s="56">
        <v>31.47</v>
      </c>
      <c r="GD150" s="56">
        <v>1.25</v>
      </c>
      <c r="GE150" s="56">
        <v>294.29000000000002</v>
      </c>
      <c r="GF150" s="56">
        <v>0</v>
      </c>
      <c r="GG150" s="56">
        <v>5.6989599999999996</v>
      </c>
      <c r="GH150" s="56">
        <v>1.11033E-2</v>
      </c>
      <c r="GI150" s="56">
        <v>0</v>
      </c>
      <c r="GJ150" s="56">
        <v>0</v>
      </c>
      <c r="GK150" s="56">
        <v>0</v>
      </c>
      <c r="GL150" s="56">
        <v>0</v>
      </c>
      <c r="GM150" s="56">
        <v>5.2650500000000003E-2</v>
      </c>
      <c r="GN150" s="56">
        <v>0.119451</v>
      </c>
      <c r="GO150" s="56">
        <v>0.25846799999999998</v>
      </c>
      <c r="GP150" s="56">
        <v>7.44212E-3</v>
      </c>
      <c r="GQ150" s="56">
        <v>6.1480800000000002</v>
      </c>
      <c r="GR150" s="56">
        <v>261.46100000000001</v>
      </c>
      <c r="GS150" s="56">
        <v>910.13800000000003</v>
      </c>
      <c r="GT150" s="56">
        <v>97.236000000000004</v>
      </c>
      <c r="GU150" s="56">
        <v>0</v>
      </c>
      <c r="GV150" s="56">
        <v>0</v>
      </c>
      <c r="GW150" s="56">
        <v>1607</v>
      </c>
      <c r="GX150" s="56">
        <v>930.00099999999998</v>
      </c>
      <c r="GY150" s="56">
        <v>2037.2</v>
      </c>
      <c r="GZ150" s="56">
        <v>264.5</v>
      </c>
      <c r="HA150" s="56">
        <v>6107.53</v>
      </c>
      <c r="HB150" s="56">
        <v>217.58699999999999</v>
      </c>
      <c r="HC150" s="56">
        <v>0</v>
      </c>
      <c r="HD150" s="56">
        <v>0</v>
      </c>
      <c r="HE150" s="56">
        <v>0</v>
      </c>
      <c r="HF150" s="56">
        <v>158.29300000000001</v>
      </c>
      <c r="HG150" s="56">
        <v>0</v>
      </c>
      <c r="HH150" s="56">
        <v>65.400000000000006</v>
      </c>
      <c r="HI150" s="56">
        <v>0</v>
      </c>
      <c r="HJ150" s="56">
        <v>0</v>
      </c>
      <c r="HK150" s="56">
        <v>441.28100000000001</v>
      </c>
      <c r="HL150" s="56">
        <v>0</v>
      </c>
      <c r="HM150" s="56">
        <v>0</v>
      </c>
      <c r="HN150" s="56">
        <v>0</v>
      </c>
      <c r="HO150" s="56">
        <v>0</v>
      </c>
      <c r="HP150" s="56">
        <v>0</v>
      </c>
      <c r="HQ150" s="56">
        <v>0</v>
      </c>
      <c r="HR150" s="56">
        <v>0</v>
      </c>
      <c r="HS150" s="56">
        <v>0</v>
      </c>
      <c r="HT150" s="56">
        <v>0</v>
      </c>
      <c r="HU150" s="56">
        <v>0</v>
      </c>
      <c r="HV150" s="56">
        <v>31.67</v>
      </c>
      <c r="HW150" s="56">
        <v>45.53</v>
      </c>
      <c r="HX150" s="56">
        <v>1.48</v>
      </c>
      <c r="HY150" s="56">
        <v>0</v>
      </c>
      <c r="HZ150" s="56">
        <v>18.46</v>
      </c>
      <c r="IA150" s="56">
        <v>26.16</v>
      </c>
      <c r="IB150" s="56">
        <v>21.76</v>
      </c>
      <c r="IC150" s="56">
        <v>31.93</v>
      </c>
      <c r="ID150" s="56">
        <v>3.7</v>
      </c>
      <c r="IE150" s="56">
        <v>180.69</v>
      </c>
      <c r="IF150" s="56">
        <v>0</v>
      </c>
      <c r="IG150" s="56">
        <v>1.65594</v>
      </c>
      <c r="IH150" s="56">
        <v>1.11033E-2</v>
      </c>
      <c r="II150" s="56">
        <v>0</v>
      </c>
      <c r="IJ150" s="56">
        <v>0</v>
      </c>
      <c r="IK150" s="56">
        <v>0.25275399999999998</v>
      </c>
      <c r="IL150" s="56">
        <v>0.11074100000000001</v>
      </c>
      <c r="IM150" s="56">
        <v>0.27137299999999998</v>
      </c>
      <c r="IN150" s="56">
        <v>3.6862100000000001E-3</v>
      </c>
      <c r="IO150" s="56">
        <v>2.3056000000000001</v>
      </c>
      <c r="IP150" s="56">
        <v>143.30000000000001</v>
      </c>
      <c r="IQ150" s="56">
        <v>0</v>
      </c>
      <c r="IR150" s="56">
        <v>48.2</v>
      </c>
      <c r="IS150" s="56">
        <v>0</v>
      </c>
      <c r="IT150" s="56">
        <v>0</v>
      </c>
      <c r="IU150" s="56">
        <v>162.99</v>
      </c>
      <c r="IV150" s="56">
        <v>75.19</v>
      </c>
      <c r="IW150" s="56">
        <v>13.36</v>
      </c>
      <c r="IX150" s="56">
        <v>29.59</v>
      </c>
      <c r="IY150" s="56">
        <v>162.99</v>
      </c>
      <c r="IZ150" s="56">
        <v>75.19</v>
      </c>
      <c r="JA150" s="56">
        <v>50.41</v>
      </c>
      <c r="JB150" s="56">
        <v>46.73</v>
      </c>
      <c r="JC150" s="56">
        <v>1</v>
      </c>
      <c r="JD150" s="56"/>
      <c r="JE150" s="56"/>
      <c r="JF150" s="56"/>
      <c r="JG150" s="56"/>
      <c r="JH150" s="56"/>
      <c r="JI150" s="56"/>
      <c r="JJ150" s="56"/>
      <c r="JK150" s="56"/>
      <c r="JL150" s="56"/>
      <c r="JM150" s="56"/>
      <c r="JN150" s="56"/>
      <c r="JO150" s="56"/>
    </row>
    <row r="151" spans="1:275" x14ac:dyDescent="0.25">
      <c r="A151" s="58">
        <v>43069.351898148147</v>
      </c>
      <c r="B151" s="56" t="s">
        <v>438</v>
      </c>
      <c r="C151" s="56" t="s">
        <v>682</v>
      </c>
      <c r="D151" s="56">
        <v>12</v>
      </c>
      <c r="E151" s="56">
        <v>1</v>
      </c>
      <c r="F151" s="56">
        <v>1440</v>
      </c>
      <c r="G151" s="56" t="s">
        <v>104</v>
      </c>
      <c r="H151" s="56" t="s">
        <v>105</v>
      </c>
      <c r="I151" s="56">
        <v>0</v>
      </c>
      <c r="J151" s="56"/>
      <c r="K151" s="56">
        <v>352.95499999999998</v>
      </c>
      <c r="L151" s="56">
        <v>3104.4</v>
      </c>
      <c r="M151" s="56">
        <v>0</v>
      </c>
      <c r="N151" s="56">
        <v>0</v>
      </c>
      <c r="O151" s="56">
        <v>0</v>
      </c>
      <c r="P151" s="56">
        <v>0</v>
      </c>
      <c r="Q151" s="56">
        <v>0</v>
      </c>
      <c r="R151" s="56">
        <v>355.303</v>
      </c>
      <c r="S151" s="56">
        <v>783.59199999999998</v>
      </c>
      <c r="T151" s="56">
        <v>2025.88</v>
      </c>
      <c r="U151" s="56">
        <v>84.538300000000007</v>
      </c>
      <c r="V151" s="56">
        <v>6706.67</v>
      </c>
      <c r="W151" s="56">
        <v>427.44099999999997</v>
      </c>
      <c r="X151" s="56">
        <v>0</v>
      </c>
      <c r="Y151" s="56">
        <v>0</v>
      </c>
      <c r="Z151" s="56">
        <v>0</v>
      </c>
      <c r="AA151" s="56">
        <v>156.292</v>
      </c>
      <c r="AB151" s="56">
        <v>0</v>
      </c>
      <c r="AC151" s="56">
        <v>43.669699999999999</v>
      </c>
      <c r="AD151" s="56">
        <v>0</v>
      </c>
      <c r="AE151" s="56">
        <v>0</v>
      </c>
      <c r="AF151" s="56">
        <v>627.40200000000004</v>
      </c>
      <c r="AG151" s="56">
        <v>0</v>
      </c>
      <c r="AH151" s="56">
        <v>0</v>
      </c>
      <c r="AI151" s="56">
        <v>0</v>
      </c>
      <c r="AJ151" s="56">
        <v>0</v>
      </c>
      <c r="AK151" s="56">
        <v>0</v>
      </c>
      <c r="AL151" s="56">
        <v>0</v>
      </c>
      <c r="AM151" s="56">
        <v>0</v>
      </c>
      <c r="AN151" s="56">
        <v>0</v>
      </c>
      <c r="AO151" s="56">
        <v>0</v>
      </c>
      <c r="AP151" s="56">
        <v>0</v>
      </c>
      <c r="AQ151" s="56">
        <v>60.09</v>
      </c>
      <c r="AR151" s="56">
        <v>162.55000000000001</v>
      </c>
      <c r="AS151" s="56">
        <v>0</v>
      </c>
      <c r="AT151" s="56">
        <v>0</v>
      </c>
      <c r="AU151" s="56">
        <v>18.23</v>
      </c>
      <c r="AV151" s="56">
        <v>0</v>
      </c>
      <c r="AW151" s="56">
        <v>0</v>
      </c>
      <c r="AX151" s="56">
        <v>5.69</v>
      </c>
      <c r="AY151" s="56">
        <v>17.71</v>
      </c>
      <c r="AZ151" s="56">
        <v>31.47</v>
      </c>
      <c r="BA151" s="56">
        <v>1.25</v>
      </c>
      <c r="BB151" s="56">
        <v>296.99</v>
      </c>
      <c r="BC151" s="56">
        <v>240.87</v>
      </c>
      <c r="BD151" s="56">
        <v>0</v>
      </c>
      <c r="BE151" s="56">
        <v>5.9353600000000002</v>
      </c>
      <c r="BF151" s="56">
        <v>0</v>
      </c>
      <c r="BG151" s="56">
        <v>0</v>
      </c>
      <c r="BH151" s="56">
        <v>0</v>
      </c>
      <c r="BI151" s="56">
        <v>0</v>
      </c>
      <c r="BJ151" s="56">
        <v>0</v>
      </c>
      <c r="BK151" s="56">
        <v>5.2650500000000003E-2</v>
      </c>
      <c r="BL151" s="56">
        <v>0.119435</v>
      </c>
      <c r="BM151" s="56">
        <v>0.25846799999999998</v>
      </c>
      <c r="BN151" s="56">
        <v>7.44212E-3</v>
      </c>
      <c r="BO151" s="56">
        <v>6.3733500000000003</v>
      </c>
      <c r="BP151" s="56">
        <v>5.9353600000000002</v>
      </c>
      <c r="BQ151" s="56">
        <v>352.95499999999998</v>
      </c>
      <c r="BR151" s="56">
        <v>3104.4</v>
      </c>
      <c r="BS151" s="56">
        <v>0</v>
      </c>
      <c r="BT151" s="56">
        <v>0</v>
      </c>
      <c r="BU151" s="56">
        <v>0</v>
      </c>
      <c r="BV151" s="56">
        <v>355.303</v>
      </c>
      <c r="BW151" s="56">
        <v>783.59199999999998</v>
      </c>
      <c r="BX151" s="56">
        <v>2025.88</v>
      </c>
      <c r="BY151" s="56">
        <v>84.538300000000007</v>
      </c>
      <c r="BZ151" s="56">
        <v>6706.67</v>
      </c>
      <c r="CA151" s="56">
        <v>427.44099999999997</v>
      </c>
      <c r="CB151" s="56">
        <v>0</v>
      </c>
      <c r="CC151" s="56">
        <v>0</v>
      </c>
      <c r="CD151" s="56">
        <v>0</v>
      </c>
      <c r="CE151" s="56">
        <v>156.292</v>
      </c>
      <c r="CF151" s="56">
        <v>0</v>
      </c>
      <c r="CG151" s="56">
        <v>43.669699999999999</v>
      </c>
      <c r="CH151" s="56">
        <v>0</v>
      </c>
      <c r="CI151" s="56">
        <v>0</v>
      </c>
      <c r="CJ151" s="56">
        <v>627.40200000000004</v>
      </c>
      <c r="CK151" s="56">
        <v>0</v>
      </c>
      <c r="CL151" s="56">
        <v>0</v>
      </c>
      <c r="CM151" s="56">
        <v>0</v>
      </c>
      <c r="CN151" s="56">
        <v>0</v>
      </c>
      <c r="CO151" s="56">
        <v>0</v>
      </c>
      <c r="CP151" s="56">
        <v>0</v>
      </c>
      <c r="CQ151" s="56">
        <v>0</v>
      </c>
      <c r="CR151" s="56">
        <v>0</v>
      </c>
      <c r="CS151" s="56">
        <v>0</v>
      </c>
      <c r="CT151" s="56">
        <v>0</v>
      </c>
      <c r="CU151" s="56">
        <v>60.09</v>
      </c>
      <c r="CV151" s="56">
        <v>162.55000000000001</v>
      </c>
      <c r="CW151" s="56">
        <v>0</v>
      </c>
      <c r="CX151" s="56">
        <v>0</v>
      </c>
      <c r="CY151" s="56">
        <v>18.23</v>
      </c>
      <c r="CZ151" s="56">
        <v>5.69</v>
      </c>
      <c r="DA151" s="56">
        <v>17.71</v>
      </c>
      <c r="DB151" s="56">
        <v>31.47</v>
      </c>
      <c r="DC151" s="56">
        <v>1.25</v>
      </c>
      <c r="DD151" s="56">
        <v>296.99</v>
      </c>
      <c r="DE151" s="56">
        <v>240.87</v>
      </c>
      <c r="DF151" s="56">
        <v>0</v>
      </c>
      <c r="DG151" s="56">
        <v>5.9353600000000002</v>
      </c>
      <c r="DH151" s="56">
        <v>0</v>
      </c>
      <c r="DI151" s="56">
        <v>0</v>
      </c>
      <c r="DJ151" s="56">
        <v>0</v>
      </c>
      <c r="DK151" s="56">
        <v>5.2650500000000003E-2</v>
      </c>
      <c r="DL151" s="56">
        <v>0.119435</v>
      </c>
      <c r="DM151" s="56">
        <v>0.25846799999999998</v>
      </c>
      <c r="DN151" s="56">
        <v>7.44212E-3</v>
      </c>
      <c r="DO151" s="56">
        <v>6.3733500000000003</v>
      </c>
      <c r="DP151" s="56">
        <v>5.9353600000000002</v>
      </c>
      <c r="DQ151" s="56" t="s">
        <v>925</v>
      </c>
      <c r="DR151" s="56" t="s">
        <v>875</v>
      </c>
      <c r="DS151" s="56" t="s">
        <v>22</v>
      </c>
      <c r="DT151" s="56">
        <v>0</v>
      </c>
      <c r="DU151" s="56">
        <v>0</v>
      </c>
      <c r="DV151" s="56">
        <v>0</v>
      </c>
      <c r="DW151" s="56">
        <v>0</v>
      </c>
      <c r="DX151" s="56"/>
      <c r="DY151" s="56"/>
      <c r="DZ151" s="56"/>
      <c r="EA151" s="56"/>
      <c r="EB151" s="56"/>
      <c r="EC151" s="56"/>
      <c r="ED151" s="56"/>
      <c r="EE151" s="56"/>
      <c r="EF151" s="56"/>
      <c r="EG151" s="56"/>
      <c r="EH151" s="56"/>
      <c r="EI151" s="56"/>
      <c r="EJ151" s="56"/>
      <c r="EK151" s="56"/>
      <c r="EL151" s="56"/>
      <c r="EM151" s="56"/>
      <c r="EN151" s="56"/>
      <c r="EO151" s="56"/>
      <c r="EP151" s="56"/>
      <c r="EQ151" s="56"/>
      <c r="ER151" s="56"/>
      <c r="ES151" s="56"/>
      <c r="ET151" s="56"/>
      <c r="EU151" s="56"/>
      <c r="EV151" s="56"/>
      <c r="EW151" s="56"/>
      <c r="EX151" s="56"/>
      <c r="EY151" s="56"/>
      <c r="EZ151" s="56"/>
      <c r="FA151" s="56"/>
      <c r="FB151" s="56"/>
      <c r="FC151" s="56"/>
      <c r="FD151" s="56"/>
      <c r="FE151" s="56"/>
      <c r="FF151" s="56"/>
      <c r="FG151" s="56"/>
      <c r="FH151" s="56"/>
      <c r="FI151" s="56"/>
      <c r="FJ151" s="56"/>
      <c r="FK151" s="56"/>
      <c r="FL151" s="56"/>
      <c r="FM151" s="56"/>
      <c r="FN151" s="56"/>
      <c r="FO151" s="56"/>
      <c r="FP151" s="56"/>
      <c r="FQ151" s="56"/>
      <c r="FR151" s="56"/>
      <c r="FS151" s="56"/>
      <c r="FT151" s="56"/>
      <c r="FU151" s="56"/>
      <c r="FV151" s="56"/>
      <c r="FW151" s="56"/>
      <c r="FX151" s="56"/>
      <c r="FY151" s="56"/>
      <c r="FZ151" s="56"/>
      <c r="GA151" s="56"/>
      <c r="GB151" s="56"/>
      <c r="GC151" s="56"/>
      <c r="GD151" s="56"/>
      <c r="GE151" s="56"/>
      <c r="GF151" s="56"/>
      <c r="GG151" s="56"/>
      <c r="GH151" s="56"/>
      <c r="GI151" s="56"/>
      <c r="GJ151" s="56"/>
      <c r="GK151" s="56"/>
      <c r="GL151" s="56"/>
      <c r="GM151" s="56"/>
      <c r="GN151" s="56"/>
      <c r="GO151" s="56"/>
      <c r="GP151" s="56"/>
      <c r="GQ151" s="56"/>
      <c r="GR151" s="56"/>
      <c r="GS151" s="56"/>
      <c r="GT151" s="56"/>
      <c r="GU151" s="56"/>
      <c r="GV151" s="56"/>
      <c r="GW151" s="56"/>
      <c r="GX151" s="56"/>
      <c r="GY151" s="56"/>
      <c r="GZ151" s="56"/>
      <c r="HA151" s="56"/>
      <c r="HB151" s="56"/>
      <c r="HC151" s="56"/>
      <c r="HD151" s="56"/>
      <c r="HE151" s="56"/>
      <c r="HF151" s="56"/>
      <c r="HG151" s="56"/>
      <c r="HH151" s="56"/>
      <c r="HI151" s="56"/>
      <c r="HJ151" s="56"/>
      <c r="HK151" s="56"/>
      <c r="HL151" s="56"/>
      <c r="HM151" s="56"/>
      <c r="HN151" s="56"/>
      <c r="HO151" s="56"/>
      <c r="HP151" s="56"/>
      <c r="HQ151" s="56"/>
      <c r="HR151" s="56"/>
      <c r="HS151" s="56"/>
      <c r="HT151" s="56"/>
      <c r="HU151" s="56"/>
      <c r="HV151" s="56"/>
      <c r="HW151" s="56"/>
      <c r="HX151" s="56"/>
      <c r="HY151" s="56"/>
      <c r="HZ151" s="56"/>
      <c r="IA151" s="56"/>
      <c r="IB151" s="56"/>
      <c r="IC151" s="56"/>
      <c r="ID151" s="56"/>
      <c r="IE151" s="56"/>
      <c r="IF151" s="56"/>
      <c r="IG151" s="56"/>
      <c r="IH151" s="56"/>
      <c r="II151" s="56"/>
      <c r="IJ151" s="56"/>
      <c r="IK151" s="56"/>
      <c r="IL151" s="56"/>
      <c r="IM151" s="56"/>
      <c r="IN151" s="56"/>
      <c r="IO151" s="56"/>
      <c r="IP151" s="56">
        <v>167.2</v>
      </c>
      <c r="IQ151" s="56">
        <v>73.67</v>
      </c>
      <c r="IR151" s="56">
        <v>167.2</v>
      </c>
      <c r="IS151" s="56">
        <v>73.67</v>
      </c>
      <c r="IT151" s="56"/>
      <c r="IU151" s="56"/>
      <c r="IV151" s="56"/>
      <c r="IW151" s="56"/>
      <c r="IX151" s="56"/>
      <c r="IY151" s="56"/>
      <c r="IZ151" s="56"/>
      <c r="JA151" s="56"/>
      <c r="JB151" s="56"/>
      <c r="JC151" s="56"/>
      <c r="JD151" s="56"/>
      <c r="JE151" s="56"/>
      <c r="JF151" s="56"/>
      <c r="JG151" s="56"/>
      <c r="JH151" s="56"/>
      <c r="JI151" s="56"/>
      <c r="JJ151" s="56"/>
      <c r="JK151" s="56"/>
      <c r="JL151" s="56"/>
      <c r="JM151" s="56"/>
      <c r="JN151" s="56"/>
      <c r="JO151" s="56"/>
    </row>
    <row r="152" spans="1:275" x14ac:dyDescent="0.25">
      <c r="A152" s="58">
        <v>43069.352233796293</v>
      </c>
      <c r="B152" s="56" t="s">
        <v>439</v>
      </c>
      <c r="C152" s="56" t="s">
        <v>683</v>
      </c>
      <c r="D152" s="56">
        <v>12</v>
      </c>
      <c r="E152" s="56">
        <v>1</v>
      </c>
      <c r="F152" s="56">
        <v>1665</v>
      </c>
      <c r="G152" s="56" t="s">
        <v>104</v>
      </c>
      <c r="H152" s="56" t="s">
        <v>134</v>
      </c>
      <c r="I152" s="56">
        <v>-3.81</v>
      </c>
      <c r="J152" s="56"/>
      <c r="K152" s="56">
        <v>391.83</v>
      </c>
      <c r="L152" s="56">
        <v>3009.79</v>
      </c>
      <c r="M152" s="56">
        <v>0</v>
      </c>
      <c r="N152" s="56">
        <v>0</v>
      </c>
      <c r="O152" s="56">
        <v>0</v>
      </c>
      <c r="P152" s="56">
        <v>0</v>
      </c>
      <c r="Q152" s="56">
        <v>0</v>
      </c>
      <c r="R152" s="56">
        <v>395.20800000000003</v>
      </c>
      <c r="S152" s="56">
        <v>782.65899999999999</v>
      </c>
      <c r="T152" s="56">
        <v>2025.88</v>
      </c>
      <c r="U152" s="56">
        <v>96.498500000000007</v>
      </c>
      <c r="V152" s="56">
        <v>6701.86</v>
      </c>
      <c r="W152" s="56">
        <v>471.20600000000002</v>
      </c>
      <c r="X152" s="56">
        <v>0</v>
      </c>
      <c r="Y152" s="56">
        <v>0</v>
      </c>
      <c r="Z152" s="56">
        <v>0</v>
      </c>
      <c r="AA152" s="56">
        <v>157.52600000000001</v>
      </c>
      <c r="AB152" s="56">
        <v>0</v>
      </c>
      <c r="AC152" s="56">
        <v>43.669699999999999</v>
      </c>
      <c r="AD152" s="56">
        <v>0</v>
      </c>
      <c r="AE152" s="56">
        <v>0</v>
      </c>
      <c r="AF152" s="56">
        <v>672.40200000000004</v>
      </c>
      <c r="AG152" s="56">
        <v>0</v>
      </c>
      <c r="AH152" s="56">
        <v>0</v>
      </c>
      <c r="AI152" s="56">
        <v>0</v>
      </c>
      <c r="AJ152" s="56">
        <v>0</v>
      </c>
      <c r="AK152" s="56">
        <v>0</v>
      </c>
      <c r="AL152" s="56">
        <v>0</v>
      </c>
      <c r="AM152" s="56">
        <v>0</v>
      </c>
      <c r="AN152" s="56">
        <v>0</v>
      </c>
      <c r="AO152" s="56">
        <v>0</v>
      </c>
      <c r="AP152" s="56">
        <v>0</v>
      </c>
      <c r="AQ152" s="56">
        <v>57.32</v>
      </c>
      <c r="AR152" s="56">
        <v>138.53</v>
      </c>
      <c r="AS152" s="56">
        <v>0</v>
      </c>
      <c r="AT152" s="56">
        <v>0</v>
      </c>
      <c r="AU152" s="56">
        <v>15.89</v>
      </c>
      <c r="AV152" s="56">
        <v>0</v>
      </c>
      <c r="AW152" s="56">
        <v>0</v>
      </c>
      <c r="AX152" s="56">
        <v>5.47</v>
      </c>
      <c r="AY152" s="56">
        <v>15.3</v>
      </c>
      <c r="AZ152" s="56">
        <v>27.21</v>
      </c>
      <c r="BA152" s="56">
        <v>1.24</v>
      </c>
      <c r="BB152" s="56">
        <v>260.95999999999998</v>
      </c>
      <c r="BC152" s="56">
        <v>211.74</v>
      </c>
      <c r="BD152" s="56">
        <v>0</v>
      </c>
      <c r="BE152" s="56">
        <v>5.8502599999999996</v>
      </c>
      <c r="BF152" s="56">
        <v>0</v>
      </c>
      <c r="BG152" s="56">
        <v>0</v>
      </c>
      <c r="BH152" s="56">
        <v>0</v>
      </c>
      <c r="BI152" s="56">
        <v>0</v>
      </c>
      <c r="BJ152" s="56">
        <v>0</v>
      </c>
      <c r="BK152" s="56">
        <v>5.8563799999999999E-2</v>
      </c>
      <c r="BL152" s="56">
        <v>0.119355</v>
      </c>
      <c r="BM152" s="56">
        <v>0.25846799999999998</v>
      </c>
      <c r="BN152" s="56">
        <v>8.4950000000000008E-3</v>
      </c>
      <c r="BO152" s="56">
        <v>6.2951499999999996</v>
      </c>
      <c r="BP152" s="56">
        <v>5.8502599999999996</v>
      </c>
      <c r="BQ152" s="56">
        <v>386.803</v>
      </c>
      <c r="BR152" s="56">
        <v>2943.23</v>
      </c>
      <c r="BS152" s="56">
        <v>0</v>
      </c>
      <c r="BT152" s="56">
        <v>0</v>
      </c>
      <c r="BU152" s="56">
        <v>0</v>
      </c>
      <c r="BV152" s="56">
        <v>395.20800000000003</v>
      </c>
      <c r="BW152" s="56">
        <v>782.43</v>
      </c>
      <c r="BX152" s="56">
        <v>2025.88</v>
      </c>
      <c r="BY152" s="56">
        <v>96.498500000000007</v>
      </c>
      <c r="BZ152" s="56">
        <v>6630.05</v>
      </c>
      <c r="CA152" s="56">
        <v>465.61200000000002</v>
      </c>
      <c r="CB152" s="56">
        <v>0</v>
      </c>
      <c r="CC152" s="56">
        <v>0</v>
      </c>
      <c r="CD152" s="56">
        <v>0</v>
      </c>
      <c r="CE152" s="56">
        <v>157.52600000000001</v>
      </c>
      <c r="CF152" s="56">
        <v>0</v>
      </c>
      <c r="CG152" s="56">
        <v>43.669699999999999</v>
      </c>
      <c r="CH152" s="56">
        <v>0</v>
      </c>
      <c r="CI152" s="56">
        <v>0</v>
      </c>
      <c r="CJ152" s="56">
        <v>666.80799999999999</v>
      </c>
      <c r="CK152" s="56">
        <v>0</v>
      </c>
      <c r="CL152" s="56">
        <v>0</v>
      </c>
      <c r="CM152" s="56">
        <v>0</v>
      </c>
      <c r="CN152" s="56">
        <v>0</v>
      </c>
      <c r="CO152" s="56">
        <v>0</v>
      </c>
      <c r="CP152" s="56">
        <v>0</v>
      </c>
      <c r="CQ152" s="56">
        <v>0</v>
      </c>
      <c r="CR152" s="56">
        <v>0</v>
      </c>
      <c r="CS152" s="56">
        <v>0</v>
      </c>
      <c r="CT152" s="56">
        <v>0</v>
      </c>
      <c r="CU152" s="56">
        <v>56.64</v>
      </c>
      <c r="CV152" s="56">
        <v>135.4</v>
      </c>
      <c r="CW152" s="56">
        <v>0</v>
      </c>
      <c r="CX152" s="56">
        <v>0</v>
      </c>
      <c r="CY152" s="56">
        <v>15.89</v>
      </c>
      <c r="CZ152" s="56">
        <v>5.47</v>
      </c>
      <c r="DA152" s="56">
        <v>15.3</v>
      </c>
      <c r="DB152" s="56">
        <v>27.21</v>
      </c>
      <c r="DC152" s="56">
        <v>1.24</v>
      </c>
      <c r="DD152" s="56">
        <v>257.14999999999998</v>
      </c>
      <c r="DE152" s="56">
        <v>207.93</v>
      </c>
      <c r="DF152" s="56">
        <v>0</v>
      </c>
      <c r="DG152" s="56">
        <v>5.7159000000000004</v>
      </c>
      <c r="DH152" s="56">
        <v>0</v>
      </c>
      <c r="DI152" s="56">
        <v>0</v>
      </c>
      <c r="DJ152" s="56">
        <v>0</v>
      </c>
      <c r="DK152" s="56">
        <v>5.8563799999999999E-2</v>
      </c>
      <c r="DL152" s="56">
        <v>0.119377</v>
      </c>
      <c r="DM152" s="56">
        <v>0.25846799999999998</v>
      </c>
      <c r="DN152" s="56">
        <v>8.4950000000000008E-3</v>
      </c>
      <c r="DO152" s="56">
        <v>6.1608099999999997</v>
      </c>
      <c r="DP152" s="56">
        <v>5.7159000000000004</v>
      </c>
      <c r="DQ152" s="56" t="s">
        <v>925</v>
      </c>
      <c r="DR152" s="56" t="s">
        <v>875</v>
      </c>
      <c r="DS152" s="56" t="s">
        <v>22</v>
      </c>
      <c r="DT152" s="56">
        <v>-0.13433800000000001</v>
      </c>
      <c r="DU152" s="56">
        <v>-0.13436100000000001</v>
      </c>
      <c r="DV152" s="56">
        <v>-1.48163</v>
      </c>
      <c r="DW152" s="56">
        <v>-1.8323499999999999</v>
      </c>
      <c r="DX152" s="56"/>
      <c r="DY152" s="56"/>
      <c r="DZ152" s="56"/>
      <c r="EA152" s="56"/>
      <c r="EB152" s="56"/>
      <c r="EC152" s="56"/>
      <c r="ED152" s="56"/>
      <c r="EE152" s="56"/>
      <c r="EF152" s="56"/>
      <c r="EG152" s="56"/>
      <c r="EH152" s="56"/>
      <c r="EI152" s="56"/>
      <c r="EJ152" s="56"/>
      <c r="EK152" s="56"/>
      <c r="EL152" s="56"/>
      <c r="EM152" s="56"/>
      <c r="EN152" s="56"/>
      <c r="EO152" s="56"/>
      <c r="EP152" s="56"/>
      <c r="EQ152" s="56"/>
      <c r="ER152" s="56"/>
      <c r="ES152" s="56"/>
      <c r="ET152" s="56"/>
      <c r="EU152" s="56"/>
      <c r="EV152" s="56"/>
      <c r="EW152" s="56"/>
      <c r="EX152" s="56"/>
      <c r="EY152" s="56"/>
      <c r="EZ152" s="56"/>
      <c r="FA152" s="56"/>
      <c r="FB152" s="56"/>
      <c r="FC152" s="56"/>
      <c r="FD152" s="56"/>
      <c r="FE152" s="56"/>
      <c r="FF152" s="56"/>
      <c r="FG152" s="56"/>
      <c r="FH152" s="56"/>
      <c r="FI152" s="56"/>
      <c r="FJ152" s="56"/>
      <c r="FK152" s="56"/>
      <c r="FL152" s="56"/>
      <c r="FM152" s="56"/>
      <c r="FN152" s="56"/>
      <c r="FO152" s="56"/>
      <c r="FP152" s="56"/>
      <c r="FQ152" s="56"/>
      <c r="FR152" s="56"/>
      <c r="FS152" s="56"/>
      <c r="FT152" s="56"/>
      <c r="FU152" s="56"/>
      <c r="FV152" s="56"/>
      <c r="FW152" s="56"/>
      <c r="FX152" s="56"/>
      <c r="FY152" s="56"/>
      <c r="FZ152" s="56"/>
      <c r="GA152" s="56"/>
      <c r="GB152" s="56"/>
      <c r="GC152" s="56"/>
      <c r="GD152" s="56"/>
      <c r="GE152" s="56"/>
      <c r="GF152" s="56"/>
      <c r="GG152" s="56"/>
      <c r="GH152" s="56"/>
      <c r="GI152" s="56"/>
      <c r="GJ152" s="56"/>
      <c r="GK152" s="56"/>
      <c r="GL152" s="56"/>
      <c r="GM152" s="56"/>
      <c r="GN152" s="56"/>
      <c r="GO152" s="56"/>
      <c r="GP152" s="56"/>
      <c r="GQ152" s="56"/>
      <c r="GR152" s="56"/>
      <c r="GS152" s="56"/>
      <c r="GT152" s="56"/>
      <c r="GU152" s="56"/>
      <c r="GV152" s="56"/>
      <c r="GW152" s="56"/>
      <c r="GX152" s="56"/>
      <c r="GY152" s="56"/>
      <c r="GZ152" s="56"/>
      <c r="HA152" s="56"/>
      <c r="HB152" s="56"/>
      <c r="HC152" s="56"/>
      <c r="HD152" s="56"/>
      <c r="HE152" s="56"/>
      <c r="HF152" s="56"/>
      <c r="HG152" s="56"/>
      <c r="HH152" s="56"/>
      <c r="HI152" s="56"/>
      <c r="HJ152" s="56"/>
      <c r="HK152" s="56"/>
      <c r="HL152" s="56"/>
      <c r="HM152" s="56"/>
      <c r="HN152" s="56"/>
      <c r="HO152" s="56"/>
      <c r="HP152" s="56"/>
      <c r="HQ152" s="56"/>
      <c r="HR152" s="56"/>
      <c r="HS152" s="56"/>
      <c r="HT152" s="56"/>
      <c r="HU152" s="56"/>
      <c r="HV152" s="56"/>
      <c r="HW152" s="56"/>
      <c r="HX152" s="56"/>
      <c r="HY152" s="56"/>
      <c r="HZ152" s="56"/>
      <c r="IA152" s="56"/>
      <c r="IB152" s="56"/>
      <c r="IC152" s="56"/>
      <c r="ID152" s="56"/>
      <c r="IE152" s="56"/>
      <c r="IF152" s="56"/>
      <c r="IG152" s="56"/>
      <c r="IH152" s="56"/>
      <c r="II152" s="56"/>
      <c r="IJ152" s="56"/>
      <c r="IK152" s="56"/>
      <c r="IL152" s="56"/>
      <c r="IM152" s="56"/>
      <c r="IN152" s="56"/>
      <c r="IO152" s="56"/>
      <c r="IP152" s="56">
        <v>143</v>
      </c>
      <c r="IQ152" s="56">
        <v>68.739999999999995</v>
      </c>
      <c r="IR152" s="56">
        <v>139.82</v>
      </c>
      <c r="IS152" s="56">
        <v>68.11</v>
      </c>
      <c r="IT152" s="56"/>
      <c r="IU152" s="56"/>
      <c r="IV152" s="56"/>
      <c r="IW152" s="56"/>
      <c r="IX152" s="56"/>
      <c r="IY152" s="56"/>
      <c r="IZ152" s="56"/>
      <c r="JA152" s="56"/>
      <c r="JB152" s="56"/>
      <c r="JC152" s="56"/>
      <c r="JD152" s="56"/>
      <c r="JE152" s="56"/>
      <c r="JF152" s="56"/>
      <c r="JG152" s="56"/>
      <c r="JH152" s="56"/>
      <c r="JI152" s="56"/>
      <c r="JJ152" s="56"/>
      <c r="JK152" s="56"/>
      <c r="JL152" s="56"/>
      <c r="JM152" s="56"/>
      <c r="JN152" s="56"/>
      <c r="JO152" s="56"/>
    </row>
    <row r="153" spans="1:275" x14ac:dyDescent="0.25">
      <c r="A153" s="58">
        <v>43069.352083333331</v>
      </c>
      <c r="B153" s="56" t="s">
        <v>440</v>
      </c>
      <c r="C153" s="56" t="s">
        <v>684</v>
      </c>
      <c r="D153" s="56">
        <v>12</v>
      </c>
      <c r="E153" s="56">
        <v>1</v>
      </c>
      <c r="F153" s="56">
        <v>1665</v>
      </c>
      <c r="G153" s="56" t="s">
        <v>104</v>
      </c>
      <c r="H153" s="56" t="s">
        <v>105</v>
      </c>
      <c r="I153" s="56">
        <v>22.05</v>
      </c>
      <c r="J153" s="56"/>
      <c r="K153" s="56">
        <v>360.63499999999999</v>
      </c>
      <c r="L153" s="56">
        <v>2402.0700000000002</v>
      </c>
      <c r="M153" s="56">
        <v>0</v>
      </c>
      <c r="N153" s="56">
        <v>0</v>
      </c>
      <c r="O153" s="56">
        <v>0</v>
      </c>
      <c r="P153" s="56">
        <v>0</v>
      </c>
      <c r="Q153" s="56">
        <v>0</v>
      </c>
      <c r="R153" s="56">
        <v>395.20800000000003</v>
      </c>
      <c r="S153" s="56">
        <v>781.673</v>
      </c>
      <c r="T153" s="56">
        <v>2025.88</v>
      </c>
      <c r="U153" s="56">
        <v>96.498500000000007</v>
      </c>
      <c r="V153" s="56">
        <v>6061.96</v>
      </c>
      <c r="W153" s="56">
        <v>433.42</v>
      </c>
      <c r="X153" s="56">
        <v>0</v>
      </c>
      <c r="Y153" s="56">
        <v>0</v>
      </c>
      <c r="Z153" s="56">
        <v>0</v>
      </c>
      <c r="AA153" s="56">
        <v>157.52600000000001</v>
      </c>
      <c r="AB153" s="56">
        <v>0</v>
      </c>
      <c r="AC153" s="56">
        <v>43.669699999999999</v>
      </c>
      <c r="AD153" s="56">
        <v>0</v>
      </c>
      <c r="AE153" s="56">
        <v>0</v>
      </c>
      <c r="AF153" s="56">
        <v>634.61599999999999</v>
      </c>
      <c r="AG153" s="56">
        <v>0</v>
      </c>
      <c r="AH153" s="56">
        <v>0</v>
      </c>
      <c r="AI153" s="56">
        <v>0</v>
      </c>
      <c r="AJ153" s="56">
        <v>0</v>
      </c>
      <c r="AK153" s="56">
        <v>0</v>
      </c>
      <c r="AL153" s="56">
        <v>0</v>
      </c>
      <c r="AM153" s="56">
        <v>0</v>
      </c>
      <c r="AN153" s="56">
        <v>0</v>
      </c>
      <c r="AO153" s="56">
        <v>0</v>
      </c>
      <c r="AP153" s="56">
        <v>0</v>
      </c>
      <c r="AQ153" s="56">
        <v>52.69</v>
      </c>
      <c r="AR153" s="56">
        <v>117.3</v>
      </c>
      <c r="AS153" s="56">
        <v>0</v>
      </c>
      <c r="AT153" s="56">
        <v>0</v>
      </c>
      <c r="AU153" s="56">
        <v>15.89</v>
      </c>
      <c r="AV153" s="56">
        <v>0</v>
      </c>
      <c r="AW153" s="56">
        <v>0</v>
      </c>
      <c r="AX153" s="56">
        <v>5.47</v>
      </c>
      <c r="AY153" s="56">
        <v>15.29</v>
      </c>
      <c r="AZ153" s="56">
        <v>27.21</v>
      </c>
      <c r="BA153" s="56">
        <v>1.24</v>
      </c>
      <c r="BB153" s="56">
        <v>235.09</v>
      </c>
      <c r="BC153" s="56">
        <v>185.88</v>
      </c>
      <c r="BD153" s="56">
        <v>0</v>
      </c>
      <c r="BE153" s="56">
        <v>5.04495</v>
      </c>
      <c r="BF153" s="56">
        <v>0</v>
      </c>
      <c r="BG153" s="56">
        <v>0</v>
      </c>
      <c r="BH153" s="56">
        <v>0</v>
      </c>
      <c r="BI153" s="56">
        <v>0</v>
      </c>
      <c r="BJ153" s="56">
        <v>0</v>
      </c>
      <c r="BK153" s="56">
        <v>5.8563799999999999E-2</v>
      </c>
      <c r="BL153" s="56">
        <v>0.11922000000000001</v>
      </c>
      <c r="BM153" s="56">
        <v>0.25846799999999998</v>
      </c>
      <c r="BN153" s="56">
        <v>8.4950000000000008E-3</v>
      </c>
      <c r="BO153" s="56">
        <v>5.4896900000000004</v>
      </c>
      <c r="BP153" s="56">
        <v>5.04495</v>
      </c>
      <c r="BQ153" s="56">
        <v>386.803</v>
      </c>
      <c r="BR153" s="56">
        <v>2943.23</v>
      </c>
      <c r="BS153" s="56">
        <v>0</v>
      </c>
      <c r="BT153" s="56">
        <v>0</v>
      </c>
      <c r="BU153" s="56">
        <v>0</v>
      </c>
      <c r="BV153" s="56">
        <v>395.20800000000003</v>
      </c>
      <c r="BW153" s="56">
        <v>782.43</v>
      </c>
      <c r="BX153" s="56">
        <v>2025.88</v>
      </c>
      <c r="BY153" s="56">
        <v>96.498500000000007</v>
      </c>
      <c r="BZ153" s="56">
        <v>6630.05</v>
      </c>
      <c r="CA153" s="56">
        <v>465.61200000000002</v>
      </c>
      <c r="CB153" s="56">
        <v>0</v>
      </c>
      <c r="CC153" s="56">
        <v>0</v>
      </c>
      <c r="CD153" s="56">
        <v>0</v>
      </c>
      <c r="CE153" s="56">
        <v>157.52600000000001</v>
      </c>
      <c r="CF153" s="56">
        <v>0</v>
      </c>
      <c r="CG153" s="56">
        <v>43.669699999999999</v>
      </c>
      <c r="CH153" s="56">
        <v>0</v>
      </c>
      <c r="CI153" s="56">
        <v>0</v>
      </c>
      <c r="CJ153" s="56">
        <v>666.80799999999999</v>
      </c>
      <c r="CK153" s="56">
        <v>0</v>
      </c>
      <c r="CL153" s="56">
        <v>0</v>
      </c>
      <c r="CM153" s="56">
        <v>0</v>
      </c>
      <c r="CN153" s="56">
        <v>0</v>
      </c>
      <c r="CO153" s="56">
        <v>0</v>
      </c>
      <c r="CP153" s="56">
        <v>0</v>
      </c>
      <c r="CQ153" s="56">
        <v>0</v>
      </c>
      <c r="CR153" s="56">
        <v>0</v>
      </c>
      <c r="CS153" s="56">
        <v>0</v>
      </c>
      <c r="CT153" s="56">
        <v>0</v>
      </c>
      <c r="CU153" s="56">
        <v>56.64</v>
      </c>
      <c r="CV153" s="56">
        <v>135.4</v>
      </c>
      <c r="CW153" s="56">
        <v>0</v>
      </c>
      <c r="CX153" s="56">
        <v>0</v>
      </c>
      <c r="CY153" s="56">
        <v>15.89</v>
      </c>
      <c r="CZ153" s="56">
        <v>5.47</v>
      </c>
      <c r="DA153" s="56">
        <v>15.3</v>
      </c>
      <c r="DB153" s="56">
        <v>27.21</v>
      </c>
      <c r="DC153" s="56">
        <v>1.24</v>
      </c>
      <c r="DD153" s="56">
        <v>257.14999999999998</v>
      </c>
      <c r="DE153" s="56">
        <v>207.93</v>
      </c>
      <c r="DF153" s="56">
        <v>0</v>
      </c>
      <c r="DG153" s="56">
        <v>5.7159000000000004</v>
      </c>
      <c r="DH153" s="56">
        <v>0</v>
      </c>
      <c r="DI153" s="56">
        <v>0</v>
      </c>
      <c r="DJ153" s="56">
        <v>0</v>
      </c>
      <c r="DK153" s="56">
        <v>5.8563799999999999E-2</v>
      </c>
      <c r="DL153" s="56">
        <v>0.119377</v>
      </c>
      <c r="DM153" s="56">
        <v>0.25846799999999998</v>
      </c>
      <c r="DN153" s="56">
        <v>8.4950000000000008E-3</v>
      </c>
      <c r="DO153" s="56">
        <v>6.1608099999999997</v>
      </c>
      <c r="DP153" s="56">
        <v>5.7159000000000004</v>
      </c>
      <c r="DQ153" s="56" t="s">
        <v>925</v>
      </c>
      <c r="DR153" s="56" t="s">
        <v>875</v>
      </c>
      <c r="DS153" s="56" t="s">
        <v>22</v>
      </c>
      <c r="DT153" s="56">
        <v>0.67111500000000002</v>
      </c>
      <c r="DU153" s="56">
        <v>0.67095800000000005</v>
      </c>
      <c r="DV153" s="56">
        <v>8.5786499999999997</v>
      </c>
      <c r="DW153" s="56">
        <v>10.6045</v>
      </c>
      <c r="DX153" s="56"/>
      <c r="DY153" s="56"/>
      <c r="DZ153" s="56"/>
      <c r="EA153" s="56"/>
      <c r="EB153" s="56"/>
      <c r="EC153" s="56"/>
      <c r="ED153" s="56"/>
      <c r="EE153" s="56"/>
      <c r="EF153" s="56"/>
      <c r="EG153" s="56"/>
      <c r="EH153" s="56"/>
      <c r="EI153" s="56"/>
      <c r="EJ153" s="56"/>
      <c r="EK153" s="56"/>
      <c r="EL153" s="56"/>
      <c r="EM153" s="56"/>
      <c r="EN153" s="56"/>
      <c r="EO153" s="56"/>
      <c r="EP153" s="56"/>
      <c r="EQ153" s="56"/>
      <c r="ER153" s="56"/>
      <c r="ES153" s="56"/>
      <c r="ET153" s="56"/>
      <c r="EU153" s="56"/>
      <c r="EV153" s="56"/>
      <c r="EW153" s="56"/>
      <c r="EX153" s="56"/>
      <c r="EY153" s="56"/>
      <c r="EZ153" s="56"/>
      <c r="FA153" s="56"/>
      <c r="FB153" s="56"/>
      <c r="FC153" s="56"/>
      <c r="FD153" s="56"/>
      <c r="FE153" s="56"/>
      <c r="FF153" s="56"/>
      <c r="FG153" s="56"/>
      <c r="FH153" s="56"/>
      <c r="FI153" s="56"/>
      <c r="FJ153" s="56"/>
      <c r="FK153" s="56"/>
      <c r="FL153" s="56"/>
      <c r="FM153" s="56"/>
      <c r="FN153" s="56"/>
      <c r="FO153" s="56"/>
      <c r="FP153" s="56"/>
      <c r="FQ153" s="56"/>
      <c r="FR153" s="56"/>
      <c r="FS153" s="56"/>
      <c r="FT153" s="56"/>
      <c r="FU153" s="56"/>
      <c r="FV153" s="56"/>
      <c r="FW153" s="56"/>
      <c r="FX153" s="56"/>
      <c r="FY153" s="56"/>
      <c r="FZ153" s="56"/>
      <c r="GA153" s="56"/>
      <c r="GB153" s="56"/>
      <c r="GC153" s="56"/>
      <c r="GD153" s="56"/>
      <c r="GE153" s="56"/>
      <c r="GF153" s="56"/>
      <c r="GG153" s="56"/>
      <c r="GH153" s="56"/>
      <c r="GI153" s="56"/>
      <c r="GJ153" s="56"/>
      <c r="GK153" s="56"/>
      <c r="GL153" s="56"/>
      <c r="GM153" s="56"/>
      <c r="GN153" s="56"/>
      <c r="GO153" s="56"/>
      <c r="GP153" s="56"/>
      <c r="GQ153" s="56"/>
      <c r="GR153" s="56"/>
      <c r="GS153" s="56"/>
      <c r="GT153" s="56"/>
      <c r="GU153" s="56"/>
      <c r="GV153" s="56"/>
      <c r="GW153" s="56"/>
      <c r="GX153" s="56"/>
      <c r="GY153" s="56"/>
      <c r="GZ153" s="56"/>
      <c r="HA153" s="56"/>
      <c r="HB153" s="56"/>
      <c r="HC153" s="56"/>
      <c r="HD153" s="56"/>
      <c r="HE153" s="56"/>
      <c r="HF153" s="56"/>
      <c r="HG153" s="56"/>
      <c r="HH153" s="56"/>
      <c r="HI153" s="56"/>
      <c r="HJ153" s="56"/>
      <c r="HK153" s="56"/>
      <c r="HL153" s="56"/>
      <c r="HM153" s="56"/>
      <c r="HN153" s="56"/>
      <c r="HO153" s="56"/>
      <c r="HP153" s="56"/>
      <c r="HQ153" s="56"/>
      <c r="HR153" s="56"/>
      <c r="HS153" s="56"/>
      <c r="HT153" s="56"/>
      <c r="HU153" s="56"/>
      <c r="HV153" s="56"/>
      <c r="HW153" s="56"/>
      <c r="HX153" s="56"/>
      <c r="HY153" s="56"/>
      <c r="HZ153" s="56"/>
      <c r="IA153" s="56"/>
      <c r="IB153" s="56"/>
      <c r="IC153" s="56"/>
      <c r="ID153" s="56"/>
      <c r="IE153" s="56"/>
      <c r="IF153" s="56"/>
      <c r="IG153" s="56"/>
      <c r="IH153" s="56"/>
      <c r="II153" s="56"/>
      <c r="IJ153" s="56"/>
      <c r="IK153" s="56"/>
      <c r="IL153" s="56"/>
      <c r="IM153" s="56"/>
      <c r="IN153" s="56"/>
      <c r="IO153" s="56"/>
      <c r="IP153" s="56">
        <v>121.42</v>
      </c>
      <c r="IQ153" s="56">
        <v>64.459999999999994</v>
      </c>
      <c r="IR153" s="56">
        <v>139.82</v>
      </c>
      <c r="IS153" s="56">
        <v>68.11</v>
      </c>
      <c r="IT153" s="56"/>
      <c r="IU153" s="56"/>
      <c r="IV153" s="56"/>
      <c r="IW153" s="56"/>
      <c r="IX153" s="56"/>
      <c r="IY153" s="56"/>
      <c r="IZ153" s="56"/>
      <c r="JA153" s="56"/>
      <c r="JB153" s="56"/>
      <c r="JC153" s="56"/>
      <c r="JD153" s="56"/>
      <c r="JE153" s="56"/>
      <c r="JF153" s="56"/>
      <c r="JG153" s="56"/>
      <c r="JH153" s="56"/>
      <c r="JI153" s="56"/>
      <c r="JJ153" s="56"/>
      <c r="JK153" s="56"/>
      <c r="JL153" s="56"/>
      <c r="JM153" s="56"/>
      <c r="JN153" s="56"/>
      <c r="JO153" s="56"/>
    </row>
    <row r="154" spans="1:275" x14ac:dyDescent="0.25">
      <c r="A154" s="58">
        <v>43069.352118055554</v>
      </c>
      <c r="B154" s="56" t="s">
        <v>441</v>
      </c>
      <c r="C154" s="56" t="s">
        <v>685</v>
      </c>
      <c r="D154" s="56">
        <v>12</v>
      </c>
      <c r="E154" s="56">
        <v>1</v>
      </c>
      <c r="F154" s="56">
        <v>1665</v>
      </c>
      <c r="G154" s="56" t="s">
        <v>104</v>
      </c>
      <c r="H154" s="56" t="s">
        <v>105</v>
      </c>
      <c r="I154" s="56">
        <v>23.29</v>
      </c>
      <c r="J154" s="56"/>
      <c r="K154" s="56">
        <v>328.52300000000002</v>
      </c>
      <c r="L154" s="56">
        <v>1729.06</v>
      </c>
      <c r="M154" s="56">
        <v>0</v>
      </c>
      <c r="N154" s="56">
        <v>0</v>
      </c>
      <c r="O154" s="56">
        <v>0</v>
      </c>
      <c r="P154" s="56">
        <v>0</v>
      </c>
      <c r="Q154" s="56">
        <v>0</v>
      </c>
      <c r="R154" s="56">
        <v>395.20800000000003</v>
      </c>
      <c r="S154" s="56">
        <v>780.21</v>
      </c>
      <c r="T154" s="56">
        <v>2025.88</v>
      </c>
      <c r="U154" s="56">
        <v>96.498500000000007</v>
      </c>
      <c r="V154" s="56">
        <v>5355.38</v>
      </c>
      <c r="W154" s="56">
        <v>394.54</v>
      </c>
      <c r="X154" s="56">
        <v>0</v>
      </c>
      <c r="Y154" s="56">
        <v>0</v>
      </c>
      <c r="Z154" s="56">
        <v>0</v>
      </c>
      <c r="AA154" s="56">
        <v>157.52600000000001</v>
      </c>
      <c r="AB154" s="56">
        <v>0</v>
      </c>
      <c r="AC154" s="56">
        <v>43.669699999999999</v>
      </c>
      <c r="AD154" s="56">
        <v>0</v>
      </c>
      <c r="AE154" s="56">
        <v>0</v>
      </c>
      <c r="AF154" s="56">
        <v>595.73599999999999</v>
      </c>
      <c r="AG154" s="56">
        <v>0</v>
      </c>
      <c r="AH154" s="56">
        <v>0</v>
      </c>
      <c r="AI154" s="56">
        <v>0</v>
      </c>
      <c r="AJ154" s="56">
        <v>0</v>
      </c>
      <c r="AK154" s="56">
        <v>0</v>
      </c>
      <c r="AL154" s="56">
        <v>0</v>
      </c>
      <c r="AM154" s="56">
        <v>0</v>
      </c>
      <c r="AN154" s="56">
        <v>0</v>
      </c>
      <c r="AO154" s="56">
        <v>0</v>
      </c>
      <c r="AP154" s="56">
        <v>0</v>
      </c>
      <c r="AQ154" s="56">
        <v>47.94</v>
      </c>
      <c r="AR154" s="56">
        <v>87.62</v>
      </c>
      <c r="AS154" s="56">
        <v>0</v>
      </c>
      <c r="AT154" s="56">
        <v>0</v>
      </c>
      <c r="AU154" s="56">
        <v>15.89</v>
      </c>
      <c r="AV154" s="56">
        <v>0</v>
      </c>
      <c r="AW154" s="56">
        <v>0</v>
      </c>
      <c r="AX154" s="56">
        <v>5.47</v>
      </c>
      <c r="AY154" s="56">
        <v>15.27</v>
      </c>
      <c r="AZ154" s="56">
        <v>27.21</v>
      </c>
      <c r="BA154" s="56">
        <v>1.24</v>
      </c>
      <c r="BB154" s="56">
        <v>200.64</v>
      </c>
      <c r="BC154" s="56">
        <v>151.44999999999999</v>
      </c>
      <c r="BD154" s="56">
        <v>0</v>
      </c>
      <c r="BE154" s="56">
        <v>3.7490800000000002</v>
      </c>
      <c r="BF154" s="56">
        <v>0</v>
      </c>
      <c r="BG154" s="56">
        <v>0</v>
      </c>
      <c r="BH154" s="56">
        <v>0</v>
      </c>
      <c r="BI154" s="56">
        <v>0</v>
      </c>
      <c r="BJ154" s="56">
        <v>0</v>
      </c>
      <c r="BK154" s="56">
        <v>5.8563799999999999E-2</v>
      </c>
      <c r="BL154" s="56">
        <v>0.118854</v>
      </c>
      <c r="BM154" s="56">
        <v>0.25846799999999998</v>
      </c>
      <c r="BN154" s="56">
        <v>8.4950000000000008E-3</v>
      </c>
      <c r="BO154" s="56">
        <v>4.19346</v>
      </c>
      <c r="BP154" s="56">
        <v>3.7490800000000002</v>
      </c>
      <c r="BQ154" s="56">
        <v>353.18799999999999</v>
      </c>
      <c r="BR154" s="56">
        <v>2270.02</v>
      </c>
      <c r="BS154" s="56">
        <v>0</v>
      </c>
      <c r="BT154" s="56">
        <v>0</v>
      </c>
      <c r="BU154" s="56">
        <v>0</v>
      </c>
      <c r="BV154" s="56">
        <v>395.20800000000003</v>
      </c>
      <c r="BW154" s="56">
        <v>781.30200000000002</v>
      </c>
      <c r="BX154" s="56">
        <v>2025.88</v>
      </c>
      <c r="BY154" s="56">
        <v>96.498500000000007</v>
      </c>
      <c r="BZ154" s="56">
        <v>5922.1</v>
      </c>
      <c r="CA154" s="56">
        <v>424.89299999999997</v>
      </c>
      <c r="CB154" s="56">
        <v>0</v>
      </c>
      <c r="CC154" s="56">
        <v>0</v>
      </c>
      <c r="CD154" s="56">
        <v>0</v>
      </c>
      <c r="CE154" s="56">
        <v>157.52600000000001</v>
      </c>
      <c r="CF154" s="56">
        <v>0</v>
      </c>
      <c r="CG154" s="56">
        <v>43.669699999999999</v>
      </c>
      <c r="CH154" s="56">
        <v>0</v>
      </c>
      <c r="CI154" s="56">
        <v>0</v>
      </c>
      <c r="CJ154" s="56">
        <v>626.08900000000006</v>
      </c>
      <c r="CK154" s="56">
        <v>0</v>
      </c>
      <c r="CL154" s="56">
        <v>0</v>
      </c>
      <c r="CM154" s="56">
        <v>0</v>
      </c>
      <c r="CN154" s="56">
        <v>0</v>
      </c>
      <c r="CO154" s="56">
        <v>0</v>
      </c>
      <c r="CP154" s="56">
        <v>0</v>
      </c>
      <c r="CQ154" s="56">
        <v>0</v>
      </c>
      <c r="CR154" s="56">
        <v>0</v>
      </c>
      <c r="CS154" s="56">
        <v>0</v>
      </c>
      <c r="CT154" s="56">
        <v>0</v>
      </c>
      <c r="CU154" s="56">
        <v>51.66</v>
      </c>
      <c r="CV154" s="56">
        <v>107.19</v>
      </c>
      <c r="CW154" s="56">
        <v>0</v>
      </c>
      <c r="CX154" s="56">
        <v>0</v>
      </c>
      <c r="CY154" s="56">
        <v>15.89</v>
      </c>
      <c r="CZ154" s="56">
        <v>5.47</v>
      </c>
      <c r="DA154" s="56">
        <v>15.28</v>
      </c>
      <c r="DB154" s="56">
        <v>27.21</v>
      </c>
      <c r="DC154" s="56">
        <v>1.24</v>
      </c>
      <c r="DD154" s="56">
        <v>223.94</v>
      </c>
      <c r="DE154" s="56">
        <v>174.74</v>
      </c>
      <c r="DF154" s="56">
        <v>0</v>
      </c>
      <c r="DG154" s="56">
        <v>4.5072900000000002</v>
      </c>
      <c r="DH154" s="56">
        <v>0</v>
      </c>
      <c r="DI154" s="56">
        <v>0</v>
      </c>
      <c r="DJ154" s="56">
        <v>0</v>
      </c>
      <c r="DK154" s="56">
        <v>5.8563799999999999E-2</v>
      </c>
      <c r="DL154" s="56">
        <v>0.11905399999999999</v>
      </c>
      <c r="DM154" s="56">
        <v>0.25846799999999998</v>
      </c>
      <c r="DN154" s="56">
        <v>8.4950000000000008E-3</v>
      </c>
      <c r="DO154" s="56">
        <v>4.9518700000000004</v>
      </c>
      <c r="DP154" s="56">
        <v>4.5072900000000002</v>
      </c>
      <c r="DQ154" s="56" t="s">
        <v>925</v>
      </c>
      <c r="DR154" s="56" t="s">
        <v>875</v>
      </c>
      <c r="DS154" s="56" t="s">
        <v>22</v>
      </c>
      <c r="DT154" s="56">
        <v>0.75840300000000005</v>
      </c>
      <c r="DU154" s="56">
        <v>0.75820200000000004</v>
      </c>
      <c r="DV154" s="56">
        <v>10.4046</v>
      </c>
      <c r="DW154" s="56">
        <v>13.3284</v>
      </c>
      <c r="DX154" s="56"/>
      <c r="DY154" s="56"/>
      <c r="DZ154" s="56"/>
      <c r="EA154" s="56"/>
      <c r="EB154" s="56"/>
      <c r="EC154" s="56"/>
      <c r="ED154" s="56"/>
      <c r="EE154" s="56"/>
      <c r="EF154" s="56"/>
      <c r="EG154" s="56"/>
      <c r="EH154" s="56"/>
      <c r="EI154" s="56"/>
      <c r="EJ154" s="56"/>
      <c r="EK154" s="56"/>
      <c r="EL154" s="56"/>
      <c r="EM154" s="56"/>
      <c r="EN154" s="56"/>
      <c r="EO154" s="56"/>
      <c r="EP154" s="56"/>
      <c r="EQ154" s="56"/>
      <c r="ER154" s="56"/>
      <c r="ES154" s="56"/>
      <c r="ET154" s="56"/>
      <c r="EU154" s="56"/>
      <c r="EV154" s="56"/>
      <c r="EW154" s="56"/>
      <c r="EX154" s="56"/>
      <c r="EY154" s="56"/>
      <c r="EZ154" s="56"/>
      <c r="FA154" s="56"/>
      <c r="FB154" s="56"/>
      <c r="FC154" s="56"/>
      <c r="FD154" s="56"/>
      <c r="FE154" s="56"/>
      <c r="FF154" s="56"/>
      <c r="FG154" s="56"/>
      <c r="FH154" s="56"/>
      <c r="FI154" s="56"/>
      <c r="FJ154" s="56"/>
      <c r="FK154" s="56"/>
      <c r="FL154" s="56"/>
      <c r="FM154" s="56"/>
      <c r="FN154" s="56"/>
      <c r="FO154" s="56"/>
      <c r="FP154" s="56"/>
      <c r="FQ154" s="56"/>
      <c r="FR154" s="56"/>
      <c r="FS154" s="56"/>
      <c r="FT154" s="56"/>
      <c r="FU154" s="56"/>
      <c r="FV154" s="56"/>
      <c r="FW154" s="56"/>
      <c r="FX154" s="56"/>
      <c r="FY154" s="56"/>
      <c r="FZ154" s="56"/>
      <c r="GA154" s="56"/>
      <c r="GB154" s="56"/>
      <c r="GC154" s="56"/>
      <c r="GD154" s="56"/>
      <c r="GE154" s="56"/>
      <c r="GF154" s="56"/>
      <c r="GG154" s="56"/>
      <c r="GH154" s="56"/>
      <c r="GI154" s="56"/>
      <c r="GJ154" s="56"/>
      <c r="GK154" s="56"/>
      <c r="GL154" s="56"/>
      <c r="GM154" s="56"/>
      <c r="GN154" s="56"/>
      <c r="GO154" s="56"/>
      <c r="GP154" s="56"/>
      <c r="GQ154" s="56"/>
      <c r="GR154" s="56"/>
      <c r="GS154" s="56"/>
      <c r="GT154" s="56"/>
      <c r="GU154" s="56"/>
      <c r="GV154" s="56"/>
      <c r="GW154" s="56"/>
      <c r="GX154" s="56"/>
      <c r="GY154" s="56"/>
      <c r="GZ154" s="56"/>
      <c r="HA154" s="56"/>
      <c r="HB154" s="56"/>
      <c r="HC154" s="56"/>
      <c r="HD154" s="56"/>
      <c r="HE154" s="56"/>
      <c r="HF154" s="56"/>
      <c r="HG154" s="56"/>
      <c r="HH154" s="56"/>
      <c r="HI154" s="56"/>
      <c r="HJ154" s="56"/>
      <c r="HK154" s="56"/>
      <c r="HL154" s="56"/>
      <c r="HM154" s="56"/>
      <c r="HN154" s="56"/>
      <c r="HO154" s="56"/>
      <c r="HP154" s="56"/>
      <c r="HQ154" s="56"/>
      <c r="HR154" s="56"/>
      <c r="HS154" s="56"/>
      <c r="HT154" s="56"/>
      <c r="HU154" s="56"/>
      <c r="HV154" s="56"/>
      <c r="HW154" s="56"/>
      <c r="HX154" s="56"/>
      <c r="HY154" s="56"/>
      <c r="HZ154" s="56"/>
      <c r="IA154" s="56"/>
      <c r="IB154" s="56"/>
      <c r="IC154" s="56"/>
      <c r="ID154" s="56"/>
      <c r="IE154" s="56"/>
      <c r="IF154" s="56"/>
      <c r="IG154" s="56"/>
      <c r="IH154" s="56"/>
      <c r="II154" s="56"/>
      <c r="IJ154" s="56"/>
      <c r="IK154" s="56"/>
      <c r="IL154" s="56"/>
      <c r="IM154" s="56"/>
      <c r="IN154" s="56"/>
      <c r="IO154" s="56"/>
      <c r="IP154" s="56">
        <v>91.38</v>
      </c>
      <c r="IQ154" s="56">
        <v>60.07</v>
      </c>
      <c r="IR154" s="56">
        <v>111.23</v>
      </c>
      <c r="IS154" s="56">
        <v>63.51</v>
      </c>
      <c r="IT154" s="56"/>
      <c r="IU154" s="56"/>
      <c r="IV154" s="56"/>
      <c r="IW154" s="56"/>
      <c r="IX154" s="56"/>
      <c r="IY154" s="56"/>
      <c r="IZ154" s="56"/>
      <c r="JA154" s="56"/>
      <c r="JB154" s="56"/>
      <c r="JC154" s="56"/>
      <c r="JD154" s="56"/>
      <c r="JE154" s="56"/>
      <c r="JF154" s="56"/>
      <c r="JG154" s="56"/>
      <c r="JH154" s="56"/>
      <c r="JI154" s="56"/>
      <c r="JJ154" s="56"/>
      <c r="JK154" s="56"/>
      <c r="JL154" s="56"/>
      <c r="JM154" s="56"/>
      <c r="JN154" s="56"/>
      <c r="JO154" s="56"/>
    </row>
    <row r="155" spans="1:275" x14ac:dyDescent="0.25">
      <c r="A155" s="58">
        <v>43069.352118055554</v>
      </c>
      <c r="B155" s="56" t="s">
        <v>442</v>
      </c>
      <c r="C155" s="56" t="s">
        <v>686</v>
      </c>
      <c r="D155" s="56">
        <v>12</v>
      </c>
      <c r="E155" s="56">
        <v>1</v>
      </c>
      <c r="F155" s="56">
        <v>1665</v>
      </c>
      <c r="G155" s="56" t="s">
        <v>104</v>
      </c>
      <c r="H155" s="56" t="s">
        <v>105</v>
      </c>
      <c r="I155" s="56">
        <v>23.29</v>
      </c>
      <c r="J155" s="56"/>
      <c r="K155" s="56">
        <v>328.52300000000002</v>
      </c>
      <c r="L155" s="56">
        <v>1729.06</v>
      </c>
      <c r="M155" s="56">
        <v>0</v>
      </c>
      <c r="N155" s="56">
        <v>0</v>
      </c>
      <c r="O155" s="56">
        <v>0</v>
      </c>
      <c r="P155" s="56">
        <v>0</v>
      </c>
      <c r="Q155" s="56">
        <v>0</v>
      </c>
      <c r="R155" s="56">
        <v>395.20800000000003</v>
      </c>
      <c r="S155" s="56">
        <v>780.21</v>
      </c>
      <c r="T155" s="56">
        <v>2025.88</v>
      </c>
      <c r="U155" s="56">
        <v>96.498500000000007</v>
      </c>
      <c r="V155" s="56">
        <v>5355.38</v>
      </c>
      <c r="W155" s="56">
        <v>394.54</v>
      </c>
      <c r="X155" s="56">
        <v>0</v>
      </c>
      <c r="Y155" s="56">
        <v>0</v>
      </c>
      <c r="Z155" s="56">
        <v>0</v>
      </c>
      <c r="AA155" s="56">
        <v>157.52600000000001</v>
      </c>
      <c r="AB155" s="56">
        <v>0</v>
      </c>
      <c r="AC155" s="56">
        <v>43.669699999999999</v>
      </c>
      <c r="AD155" s="56">
        <v>0</v>
      </c>
      <c r="AE155" s="56">
        <v>0</v>
      </c>
      <c r="AF155" s="56">
        <v>595.73599999999999</v>
      </c>
      <c r="AG155" s="56">
        <v>0</v>
      </c>
      <c r="AH155" s="56">
        <v>0</v>
      </c>
      <c r="AI155" s="56">
        <v>0</v>
      </c>
      <c r="AJ155" s="56">
        <v>0</v>
      </c>
      <c r="AK155" s="56">
        <v>0</v>
      </c>
      <c r="AL155" s="56">
        <v>0</v>
      </c>
      <c r="AM155" s="56">
        <v>0</v>
      </c>
      <c r="AN155" s="56">
        <v>0</v>
      </c>
      <c r="AO155" s="56">
        <v>0</v>
      </c>
      <c r="AP155" s="56">
        <v>0</v>
      </c>
      <c r="AQ155" s="56">
        <v>47.94</v>
      </c>
      <c r="AR155" s="56">
        <v>87.62</v>
      </c>
      <c r="AS155" s="56">
        <v>0</v>
      </c>
      <c r="AT155" s="56">
        <v>0</v>
      </c>
      <c r="AU155" s="56">
        <v>15.89</v>
      </c>
      <c r="AV155" s="56">
        <v>0</v>
      </c>
      <c r="AW155" s="56">
        <v>0</v>
      </c>
      <c r="AX155" s="56">
        <v>5.47</v>
      </c>
      <c r="AY155" s="56">
        <v>15.27</v>
      </c>
      <c r="AZ155" s="56">
        <v>27.21</v>
      </c>
      <c r="BA155" s="56">
        <v>1.24</v>
      </c>
      <c r="BB155" s="56">
        <v>200.64</v>
      </c>
      <c r="BC155" s="56">
        <v>151.44999999999999</v>
      </c>
      <c r="BD155" s="56">
        <v>0</v>
      </c>
      <c r="BE155" s="56">
        <v>3.7490800000000002</v>
      </c>
      <c r="BF155" s="56">
        <v>0</v>
      </c>
      <c r="BG155" s="56">
        <v>0</v>
      </c>
      <c r="BH155" s="56">
        <v>0</v>
      </c>
      <c r="BI155" s="56">
        <v>0</v>
      </c>
      <c r="BJ155" s="56">
        <v>0</v>
      </c>
      <c r="BK155" s="56">
        <v>5.8563799999999999E-2</v>
      </c>
      <c r="BL155" s="56">
        <v>0.118854</v>
      </c>
      <c r="BM155" s="56">
        <v>0.25846799999999998</v>
      </c>
      <c r="BN155" s="56">
        <v>8.4950000000000008E-3</v>
      </c>
      <c r="BO155" s="56">
        <v>4.19346</v>
      </c>
      <c r="BP155" s="56">
        <v>3.7490800000000002</v>
      </c>
      <c r="BQ155" s="56">
        <v>353.18799999999999</v>
      </c>
      <c r="BR155" s="56">
        <v>2270.02</v>
      </c>
      <c r="BS155" s="56">
        <v>0</v>
      </c>
      <c r="BT155" s="56">
        <v>0</v>
      </c>
      <c r="BU155" s="56">
        <v>0</v>
      </c>
      <c r="BV155" s="56">
        <v>395.20800000000003</v>
      </c>
      <c r="BW155" s="56">
        <v>781.30200000000002</v>
      </c>
      <c r="BX155" s="56">
        <v>2025.88</v>
      </c>
      <c r="BY155" s="56">
        <v>96.498500000000007</v>
      </c>
      <c r="BZ155" s="56">
        <v>5922.1</v>
      </c>
      <c r="CA155" s="56">
        <v>424.89299999999997</v>
      </c>
      <c r="CB155" s="56">
        <v>0</v>
      </c>
      <c r="CC155" s="56">
        <v>0</v>
      </c>
      <c r="CD155" s="56">
        <v>0</v>
      </c>
      <c r="CE155" s="56">
        <v>157.52600000000001</v>
      </c>
      <c r="CF155" s="56">
        <v>0</v>
      </c>
      <c r="CG155" s="56">
        <v>43.669699999999999</v>
      </c>
      <c r="CH155" s="56">
        <v>0</v>
      </c>
      <c r="CI155" s="56">
        <v>0</v>
      </c>
      <c r="CJ155" s="56">
        <v>626.08900000000006</v>
      </c>
      <c r="CK155" s="56">
        <v>0</v>
      </c>
      <c r="CL155" s="56">
        <v>0</v>
      </c>
      <c r="CM155" s="56">
        <v>0</v>
      </c>
      <c r="CN155" s="56">
        <v>0</v>
      </c>
      <c r="CO155" s="56">
        <v>0</v>
      </c>
      <c r="CP155" s="56">
        <v>0</v>
      </c>
      <c r="CQ155" s="56">
        <v>0</v>
      </c>
      <c r="CR155" s="56">
        <v>0</v>
      </c>
      <c r="CS155" s="56">
        <v>0</v>
      </c>
      <c r="CT155" s="56">
        <v>0</v>
      </c>
      <c r="CU155" s="56">
        <v>51.66</v>
      </c>
      <c r="CV155" s="56">
        <v>107.19</v>
      </c>
      <c r="CW155" s="56">
        <v>0</v>
      </c>
      <c r="CX155" s="56">
        <v>0</v>
      </c>
      <c r="CY155" s="56">
        <v>15.89</v>
      </c>
      <c r="CZ155" s="56">
        <v>5.47</v>
      </c>
      <c r="DA155" s="56">
        <v>15.28</v>
      </c>
      <c r="DB155" s="56">
        <v>27.21</v>
      </c>
      <c r="DC155" s="56">
        <v>1.24</v>
      </c>
      <c r="DD155" s="56">
        <v>223.94</v>
      </c>
      <c r="DE155" s="56">
        <v>174.74</v>
      </c>
      <c r="DF155" s="56">
        <v>0</v>
      </c>
      <c r="DG155" s="56">
        <v>4.5072900000000002</v>
      </c>
      <c r="DH155" s="56">
        <v>0</v>
      </c>
      <c r="DI155" s="56">
        <v>0</v>
      </c>
      <c r="DJ155" s="56">
        <v>0</v>
      </c>
      <c r="DK155" s="56">
        <v>5.8563799999999999E-2</v>
      </c>
      <c r="DL155" s="56">
        <v>0.11905399999999999</v>
      </c>
      <c r="DM155" s="56">
        <v>0.25846799999999998</v>
      </c>
      <c r="DN155" s="56">
        <v>8.4950000000000008E-3</v>
      </c>
      <c r="DO155" s="56">
        <v>4.9518700000000004</v>
      </c>
      <c r="DP155" s="56">
        <v>4.5072900000000002</v>
      </c>
      <c r="DQ155" s="56" t="s">
        <v>925</v>
      </c>
      <c r="DR155" s="56" t="s">
        <v>875</v>
      </c>
      <c r="DS155" s="56" t="s">
        <v>22</v>
      </c>
      <c r="DT155" s="56">
        <v>0.75840300000000005</v>
      </c>
      <c r="DU155" s="56">
        <v>0.75820200000000004</v>
      </c>
      <c r="DV155" s="56">
        <v>10.4046</v>
      </c>
      <c r="DW155" s="56">
        <v>13.3284</v>
      </c>
      <c r="DX155" s="56"/>
      <c r="DY155" s="56"/>
      <c r="DZ155" s="56"/>
      <c r="EA155" s="56"/>
      <c r="EB155" s="56"/>
      <c r="EC155" s="56"/>
      <c r="ED155" s="56"/>
      <c r="EE155" s="56"/>
      <c r="EF155" s="56"/>
      <c r="EG155" s="56"/>
      <c r="EH155" s="56"/>
      <c r="EI155" s="56"/>
      <c r="EJ155" s="56"/>
      <c r="EK155" s="56"/>
      <c r="EL155" s="56"/>
      <c r="EM155" s="56"/>
      <c r="EN155" s="56"/>
      <c r="EO155" s="56"/>
      <c r="EP155" s="56"/>
      <c r="EQ155" s="56"/>
      <c r="ER155" s="56"/>
      <c r="ES155" s="56"/>
      <c r="ET155" s="56"/>
      <c r="EU155" s="56"/>
      <c r="EV155" s="56"/>
      <c r="EW155" s="56"/>
      <c r="EX155" s="56"/>
      <c r="EY155" s="56"/>
      <c r="EZ155" s="56"/>
      <c r="FA155" s="56"/>
      <c r="FB155" s="56"/>
      <c r="FC155" s="56"/>
      <c r="FD155" s="56"/>
      <c r="FE155" s="56"/>
      <c r="FF155" s="56"/>
      <c r="FG155" s="56"/>
      <c r="FH155" s="56"/>
      <c r="FI155" s="56"/>
      <c r="FJ155" s="56"/>
      <c r="FK155" s="56"/>
      <c r="FL155" s="56"/>
      <c r="FM155" s="56"/>
      <c r="FN155" s="56"/>
      <c r="FO155" s="56"/>
      <c r="FP155" s="56"/>
      <c r="FQ155" s="56"/>
      <c r="FR155" s="56"/>
      <c r="FS155" s="56"/>
      <c r="FT155" s="56"/>
      <c r="FU155" s="56"/>
      <c r="FV155" s="56"/>
      <c r="FW155" s="56"/>
      <c r="FX155" s="56"/>
      <c r="FY155" s="56"/>
      <c r="FZ155" s="56"/>
      <c r="GA155" s="56"/>
      <c r="GB155" s="56"/>
      <c r="GC155" s="56"/>
      <c r="GD155" s="56"/>
      <c r="GE155" s="56"/>
      <c r="GF155" s="56"/>
      <c r="GG155" s="56"/>
      <c r="GH155" s="56"/>
      <c r="GI155" s="56"/>
      <c r="GJ155" s="56"/>
      <c r="GK155" s="56"/>
      <c r="GL155" s="56"/>
      <c r="GM155" s="56"/>
      <c r="GN155" s="56"/>
      <c r="GO155" s="56"/>
      <c r="GP155" s="56"/>
      <c r="GQ155" s="56"/>
      <c r="GR155" s="56"/>
      <c r="GS155" s="56"/>
      <c r="GT155" s="56"/>
      <c r="GU155" s="56"/>
      <c r="GV155" s="56"/>
      <c r="GW155" s="56"/>
      <c r="GX155" s="56"/>
      <c r="GY155" s="56"/>
      <c r="GZ155" s="56"/>
      <c r="HA155" s="56"/>
      <c r="HB155" s="56"/>
      <c r="HC155" s="56"/>
      <c r="HD155" s="56"/>
      <c r="HE155" s="56"/>
      <c r="HF155" s="56"/>
      <c r="HG155" s="56"/>
      <c r="HH155" s="56"/>
      <c r="HI155" s="56"/>
      <c r="HJ155" s="56"/>
      <c r="HK155" s="56"/>
      <c r="HL155" s="56"/>
      <c r="HM155" s="56"/>
      <c r="HN155" s="56"/>
      <c r="HO155" s="56"/>
      <c r="HP155" s="56"/>
      <c r="HQ155" s="56"/>
      <c r="HR155" s="56"/>
      <c r="HS155" s="56"/>
      <c r="HT155" s="56"/>
      <c r="HU155" s="56"/>
      <c r="HV155" s="56"/>
      <c r="HW155" s="56"/>
      <c r="HX155" s="56"/>
      <c r="HY155" s="56"/>
      <c r="HZ155" s="56"/>
      <c r="IA155" s="56"/>
      <c r="IB155" s="56"/>
      <c r="IC155" s="56"/>
      <c r="ID155" s="56"/>
      <c r="IE155" s="56"/>
      <c r="IF155" s="56"/>
      <c r="IG155" s="56"/>
      <c r="IH155" s="56"/>
      <c r="II155" s="56"/>
      <c r="IJ155" s="56"/>
      <c r="IK155" s="56"/>
      <c r="IL155" s="56"/>
      <c r="IM155" s="56"/>
      <c r="IN155" s="56"/>
      <c r="IO155" s="56"/>
      <c r="IP155" s="56">
        <v>91.38</v>
      </c>
      <c r="IQ155" s="56">
        <v>60.07</v>
      </c>
      <c r="IR155" s="56">
        <v>111.23</v>
      </c>
      <c r="IS155" s="56">
        <v>63.51</v>
      </c>
      <c r="IT155" s="56"/>
      <c r="IU155" s="56"/>
      <c r="IV155" s="56"/>
      <c r="IW155" s="56"/>
      <c r="IX155" s="56"/>
      <c r="IY155" s="56"/>
      <c r="IZ155" s="56"/>
      <c r="JA155" s="56"/>
      <c r="JB155" s="56"/>
      <c r="JC155" s="56"/>
      <c r="JD155" s="56"/>
      <c r="JE155" s="56"/>
      <c r="JF155" s="56"/>
      <c r="JG155" s="56"/>
      <c r="JH155" s="56"/>
      <c r="JI155" s="56"/>
      <c r="JJ155" s="56"/>
      <c r="JK155" s="56"/>
      <c r="JL155" s="56"/>
      <c r="JM155" s="56"/>
      <c r="JN155" s="56"/>
      <c r="JO155" s="56"/>
    </row>
    <row r="156" spans="1:275" x14ac:dyDescent="0.25">
      <c r="A156" s="58">
        <v>43069.352418981478</v>
      </c>
      <c r="B156" s="56" t="s">
        <v>443</v>
      </c>
      <c r="C156" s="56" t="s">
        <v>687</v>
      </c>
      <c r="D156" s="56">
        <v>12</v>
      </c>
      <c r="E156" s="56">
        <v>1</v>
      </c>
      <c r="F156" s="56">
        <v>1665</v>
      </c>
      <c r="G156" s="56" t="s">
        <v>104</v>
      </c>
      <c r="H156" s="56" t="s">
        <v>105</v>
      </c>
      <c r="I156" s="56">
        <v>24.07</v>
      </c>
      <c r="J156" s="56"/>
      <c r="K156" s="56">
        <v>328.33100000000002</v>
      </c>
      <c r="L156" s="56">
        <v>1708.96</v>
      </c>
      <c r="M156" s="56">
        <v>0</v>
      </c>
      <c r="N156" s="56">
        <v>0</v>
      </c>
      <c r="O156" s="56">
        <v>0</v>
      </c>
      <c r="P156" s="56">
        <v>0</v>
      </c>
      <c r="Q156" s="56">
        <v>0</v>
      </c>
      <c r="R156" s="56">
        <v>395.20800000000003</v>
      </c>
      <c r="S156" s="56">
        <v>780.12599999999998</v>
      </c>
      <c r="T156" s="56">
        <v>2025.88</v>
      </c>
      <c r="U156" s="56">
        <v>96.498500000000007</v>
      </c>
      <c r="V156" s="56">
        <v>5335.01</v>
      </c>
      <c r="W156" s="56">
        <v>394.30700000000002</v>
      </c>
      <c r="X156" s="56">
        <v>0</v>
      </c>
      <c r="Y156" s="56">
        <v>0</v>
      </c>
      <c r="Z156" s="56">
        <v>0</v>
      </c>
      <c r="AA156" s="56">
        <v>157.52600000000001</v>
      </c>
      <c r="AB156" s="56">
        <v>0</v>
      </c>
      <c r="AC156" s="56">
        <v>43.669699999999999</v>
      </c>
      <c r="AD156" s="56">
        <v>0</v>
      </c>
      <c r="AE156" s="56">
        <v>0</v>
      </c>
      <c r="AF156" s="56">
        <v>595.50300000000004</v>
      </c>
      <c r="AG156" s="56">
        <v>0</v>
      </c>
      <c r="AH156" s="56">
        <v>0</v>
      </c>
      <c r="AI156" s="56">
        <v>0</v>
      </c>
      <c r="AJ156" s="56">
        <v>0</v>
      </c>
      <c r="AK156" s="56">
        <v>0</v>
      </c>
      <c r="AL156" s="56">
        <v>0</v>
      </c>
      <c r="AM156" s="56">
        <v>0</v>
      </c>
      <c r="AN156" s="56">
        <v>0</v>
      </c>
      <c r="AO156" s="56">
        <v>0</v>
      </c>
      <c r="AP156" s="56">
        <v>0</v>
      </c>
      <c r="AQ156" s="56">
        <v>47.91</v>
      </c>
      <c r="AR156" s="56">
        <v>86.87</v>
      </c>
      <c r="AS156" s="56">
        <v>0</v>
      </c>
      <c r="AT156" s="56">
        <v>0</v>
      </c>
      <c r="AU156" s="56">
        <v>15.89</v>
      </c>
      <c r="AV156" s="56">
        <v>0</v>
      </c>
      <c r="AW156" s="56">
        <v>0</v>
      </c>
      <c r="AX156" s="56">
        <v>5.47</v>
      </c>
      <c r="AY156" s="56">
        <v>15.27</v>
      </c>
      <c r="AZ156" s="56">
        <v>27.21</v>
      </c>
      <c r="BA156" s="56">
        <v>1.24</v>
      </c>
      <c r="BB156" s="56">
        <v>199.86</v>
      </c>
      <c r="BC156" s="56">
        <v>150.66999999999999</v>
      </c>
      <c r="BD156" s="56">
        <v>0</v>
      </c>
      <c r="BE156" s="56">
        <v>3.7173099999999999</v>
      </c>
      <c r="BF156" s="56">
        <v>0</v>
      </c>
      <c r="BG156" s="56">
        <v>0</v>
      </c>
      <c r="BH156" s="56">
        <v>0</v>
      </c>
      <c r="BI156" s="56">
        <v>0</v>
      </c>
      <c r="BJ156" s="56">
        <v>0</v>
      </c>
      <c r="BK156" s="56">
        <v>5.8563799999999999E-2</v>
      </c>
      <c r="BL156" s="56">
        <v>0.118836</v>
      </c>
      <c r="BM156" s="56">
        <v>0.25846799999999998</v>
      </c>
      <c r="BN156" s="56">
        <v>8.4950000000000008E-3</v>
      </c>
      <c r="BO156" s="56">
        <v>4.1616799999999996</v>
      </c>
      <c r="BP156" s="56">
        <v>3.7173099999999999</v>
      </c>
      <c r="BQ156" s="56">
        <v>353.18799999999999</v>
      </c>
      <c r="BR156" s="56">
        <v>2270.02</v>
      </c>
      <c r="BS156" s="56">
        <v>0</v>
      </c>
      <c r="BT156" s="56">
        <v>0</v>
      </c>
      <c r="BU156" s="56">
        <v>0</v>
      </c>
      <c r="BV156" s="56">
        <v>395.20800000000003</v>
      </c>
      <c r="BW156" s="56">
        <v>781.30200000000002</v>
      </c>
      <c r="BX156" s="56">
        <v>2025.88</v>
      </c>
      <c r="BY156" s="56">
        <v>96.498500000000007</v>
      </c>
      <c r="BZ156" s="56">
        <v>5922.1</v>
      </c>
      <c r="CA156" s="56">
        <v>424.89299999999997</v>
      </c>
      <c r="CB156" s="56">
        <v>0</v>
      </c>
      <c r="CC156" s="56">
        <v>0</v>
      </c>
      <c r="CD156" s="56">
        <v>0</v>
      </c>
      <c r="CE156" s="56">
        <v>157.52600000000001</v>
      </c>
      <c r="CF156" s="56">
        <v>0</v>
      </c>
      <c r="CG156" s="56">
        <v>43.669699999999999</v>
      </c>
      <c r="CH156" s="56">
        <v>0</v>
      </c>
      <c r="CI156" s="56">
        <v>0</v>
      </c>
      <c r="CJ156" s="56">
        <v>626.08900000000006</v>
      </c>
      <c r="CK156" s="56">
        <v>0</v>
      </c>
      <c r="CL156" s="56">
        <v>0</v>
      </c>
      <c r="CM156" s="56">
        <v>0</v>
      </c>
      <c r="CN156" s="56">
        <v>0</v>
      </c>
      <c r="CO156" s="56">
        <v>0</v>
      </c>
      <c r="CP156" s="56">
        <v>0</v>
      </c>
      <c r="CQ156" s="56">
        <v>0</v>
      </c>
      <c r="CR156" s="56">
        <v>0</v>
      </c>
      <c r="CS156" s="56">
        <v>0</v>
      </c>
      <c r="CT156" s="56">
        <v>0</v>
      </c>
      <c r="CU156" s="56">
        <v>51.66</v>
      </c>
      <c r="CV156" s="56">
        <v>107.19</v>
      </c>
      <c r="CW156" s="56">
        <v>0</v>
      </c>
      <c r="CX156" s="56">
        <v>0</v>
      </c>
      <c r="CY156" s="56">
        <v>15.89</v>
      </c>
      <c r="CZ156" s="56">
        <v>5.47</v>
      </c>
      <c r="DA156" s="56">
        <v>15.28</v>
      </c>
      <c r="DB156" s="56">
        <v>27.21</v>
      </c>
      <c r="DC156" s="56">
        <v>1.24</v>
      </c>
      <c r="DD156" s="56">
        <v>223.94</v>
      </c>
      <c r="DE156" s="56">
        <v>174.74</v>
      </c>
      <c r="DF156" s="56">
        <v>0</v>
      </c>
      <c r="DG156" s="56">
        <v>4.5072900000000002</v>
      </c>
      <c r="DH156" s="56">
        <v>0</v>
      </c>
      <c r="DI156" s="56">
        <v>0</v>
      </c>
      <c r="DJ156" s="56">
        <v>0</v>
      </c>
      <c r="DK156" s="56">
        <v>5.8563799999999999E-2</v>
      </c>
      <c r="DL156" s="56">
        <v>0.11905399999999999</v>
      </c>
      <c r="DM156" s="56">
        <v>0.25846799999999998</v>
      </c>
      <c r="DN156" s="56">
        <v>8.4950000000000008E-3</v>
      </c>
      <c r="DO156" s="56">
        <v>4.9518700000000004</v>
      </c>
      <c r="DP156" s="56">
        <v>4.5072900000000002</v>
      </c>
      <c r="DQ156" s="56" t="s">
        <v>925</v>
      </c>
      <c r="DR156" s="56" t="s">
        <v>875</v>
      </c>
      <c r="DS156" s="56" t="s">
        <v>22</v>
      </c>
      <c r="DT156" s="56">
        <v>0.79018999999999995</v>
      </c>
      <c r="DU156" s="56">
        <v>0.78997200000000001</v>
      </c>
      <c r="DV156" s="56">
        <v>10.7529</v>
      </c>
      <c r="DW156" s="56">
        <v>13.774800000000001</v>
      </c>
      <c r="DX156" s="56"/>
      <c r="DY156" s="56"/>
      <c r="DZ156" s="56"/>
      <c r="EA156" s="56"/>
      <c r="EB156" s="56"/>
      <c r="EC156" s="56"/>
      <c r="ED156" s="56"/>
      <c r="EE156" s="56"/>
      <c r="EF156" s="56"/>
      <c r="EG156" s="56"/>
      <c r="EH156" s="56"/>
      <c r="EI156" s="56"/>
      <c r="EJ156" s="56"/>
      <c r="EK156" s="56"/>
      <c r="EL156" s="56"/>
      <c r="EM156" s="56"/>
      <c r="EN156" s="56"/>
      <c r="EO156" s="56"/>
      <c r="EP156" s="56"/>
      <c r="EQ156" s="56"/>
      <c r="ER156" s="56"/>
      <c r="ES156" s="56"/>
      <c r="ET156" s="56"/>
      <c r="EU156" s="56"/>
      <c r="EV156" s="56"/>
      <c r="EW156" s="56"/>
      <c r="EX156" s="56"/>
      <c r="EY156" s="56"/>
      <c r="EZ156" s="56"/>
      <c r="FA156" s="56"/>
      <c r="FB156" s="56"/>
      <c r="FC156" s="56"/>
      <c r="FD156" s="56"/>
      <c r="FE156" s="56"/>
      <c r="FF156" s="56"/>
      <c r="FG156" s="56"/>
      <c r="FH156" s="56"/>
      <c r="FI156" s="56"/>
      <c r="FJ156" s="56"/>
      <c r="FK156" s="56"/>
      <c r="FL156" s="56"/>
      <c r="FM156" s="56"/>
      <c r="FN156" s="56"/>
      <c r="FO156" s="56"/>
      <c r="FP156" s="56"/>
      <c r="FQ156" s="56"/>
      <c r="FR156" s="56"/>
      <c r="FS156" s="56"/>
      <c r="FT156" s="56"/>
      <c r="FU156" s="56"/>
      <c r="FV156" s="56"/>
      <c r="FW156" s="56"/>
      <c r="FX156" s="56"/>
      <c r="FY156" s="56"/>
      <c r="FZ156" s="56"/>
      <c r="GA156" s="56"/>
      <c r="GB156" s="56"/>
      <c r="GC156" s="56"/>
      <c r="GD156" s="56"/>
      <c r="GE156" s="56"/>
      <c r="GF156" s="56"/>
      <c r="GG156" s="56"/>
      <c r="GH156" s="56"/>
      <c r="GI156" s="56"/>
      <c r="GJ156" s="56"/>
      <c r="GK156" s="56"/>
      <c r="GL156" s="56"/>
      <c r="GM156" s="56"/>
      <c r="GN156" s="56"/>
      <c r="GO156" s="56"/>
      <c r="GP156" s="56"/>
      <c r="GQ156" s="56"/>
      <c r="GR156" s="56"/>
      <c r="GS156" s="56"/>
      <c r="GT156" s="56"/>
      <c r="GU156" s="56"/>
      <c r="GV156" s="56"/>
      <c r="GW156" s="56"/>
      <c r="GX156" s="56"/>
      <c r="GY156" s="56"/>
      <c r="GZ156" s="56"/>
      <c r="HA156" s="56"/>
      <c r="HB156" s="56"/>
      <c r="HC156" s="56"/>
      <c r="HD156" s="56"/>
      <c r="HE156" s="56"/>
      <c r="HF156" s="56"/>
      <c r="HG156" s="56"/>
      <c r="HH156" s="56"/>
      <c r="HI156" s="56"/>
      <c r="HJ156" s="56"/>
      <c r="HK156" s="56"/>
      <c r="HL156" s="56"/>
      <c r="HM156" s="56"/>
      <c r="HN156" s="56"/>
      <c r="HO156" s="56"/>
      <c r="HP156" s="56"/>
      <c r="HQ156" s="56"/>
      <c r="HR156" s="56"/>
      <c r="HS156" s="56"/>
      <c r="HT156" s="56"/>
      <c r="HU156" s="56"/>
      <c r="HV156" s="56"/>
      <c r="HW156" s="56"/>
      <c r="HX156" s="56"/>
      <c r="HY156" s="56"/>
      <c r="HZ156" s="56"/>
      <c r="IA156" s="56"/>
      <c r="IB156" s="56"/>
      <c r="IC156" s="56"/>
      <c r="ID156" s="56"/>
      <c r="IE156" s="56"/>
      <c r="IF156" s="56"/>
      <c r="IG156" s="56"/>
      <c r="IH156" s="56"/>
      <c r="II156" s="56"/>
      <c r="IJ156" s="56"/>
      <c r="IK156" s="56"/>
      <c r="IL156" s="56"/>
      <c r="IM156" s="56"/>
      <c r="IN156" s="56"/>
      <c r="IO156" s="56"/>
      <c r="IP156" s="56">
        <v>90.63</v>
      </c>
      <c r="IQ156" s="56">
        <v>60.04</v>
      </c>
      <c r="IR156" s="56">
        <v>111.23</v>
      </c>
      <c r="IS156" s="56">
        <v>63.51</v>
      </c>
      <c r="IT156" s="56"/>
      <c r="IU156" s="56"/>
      <c r="IV156" s="56"/>
      <c r="IW156" s="56"/>
      <c r="IX156" s="56"/>
      <c r="IY156" s="56"/>
      <c r="IZ156" s="56"/>
      <c r="JA156" s="56"/>
      <c r="JB156" s="56"/>
      <c r="JC156" s="56"/>
      <c r="JD156" s="56"/>
      <c r="JE156" s="56"/>
      <c r="JF156" s="56"/>
      <c r="JG156" s="56"/>
      <c r="JH156" s="56"/>
      <c r="JI156" s="56"/>
      <c r="JJ156" s="56"/>
      <c r="JK156" s="56"/>
      <c r="JL156" s="56"/>
      <c r="JM156" s="56"/>
      <c r="JN156" s="56"/>
      <c r="JO156" s="56"/>
    </row>
    <row r="157" spans="1:275" x14ac:dyDescent="0.25">
      <c r="A157" s="58">
        <v>43069.352222222224</v>
      </c>
      <c r="B157" s="56" t="s">
        <v>444</v>
      </c>
      <c r="C157" s="56" t="s">
        <v>688</v>
      </c>
      <c r="D157" s="56">
        <v>12</v>
      </c>
      <c r="E157" s="56">
        <v>1</v>
      </c>
      <c r="F157" s="56">
        <v>1665</v>
      </c>
      <c r="G157" s="56" t="s">
        <v>104</v>
      </c>
      <c r="H157" s="56" t="s">
        <v>105</v>
      </c>
      <c r="I157" s="56">
        <v>57.26</v>
      </c>
      <c r="J157" s="56"/>
      <c r="K157" s="56">
        <v>328.33100000000002</v>
      </c>
      <c r="L157" s="56">
        <v>1708.96</v>
      </c>
      <c r="M157" s="56">
        <v>0</v>
      </c>
      <c r="N157" s="56">
        <v>0</v>
      </c>
      <c r="O157" s="56">
        <v>0</v>
      </c>
      <c r="P157" s="56">
        <v>0</v>
      </c>
      <c r="Q157" s="56">
        <v>0</v>
      </c>
      <c r="R157" s="56">
        <v>395.20800000000003</v>
      </c>
      <c r="S157" s="56">
        <v>780.12599999999998</v>
      </c>
      <c r="T157" s="56">
        <v>2025.88</v>
      </c>
      <c r="U157" s="56">
        <v>96.498500000000007</v>
      </c>
      <c r="V157" s="56">
        <v>5335.01</v>
      </c>
      <c r="W157" s="56">
        <v>394.30700000000002</v>
      </c>
      <c r="X157" s="56">
        <v>0</v>
      </c>
      <c r="Y157" s="56">
        <v>0</v>
      </c>
      <c r="Z157" s="56">
        <v>0</v>
      </c>
      <c r="AA157" s="56">
        <v>157.52600000000001</v>
      </c>
      <c r="AB157" s="56">
        <v>0</v>
      </c>
      <c r="AC157" s="56">
        <v>43.669699999999999</v>
      </c>
      <c r="AD157" s="56">
        <v>0</v>
      </c>
      <c r="AE157" s="56">
        <v>0</v>
      </c>
      <c r="AF157" s="56">
        <v>595.50300000000004</v>
      </c>
      <c r="AG157" s="56">
        <v>0</v>
      </c>
      <c r="AH157" s="56">
        <v>0</v>
      </c>
      <c r="AI157" s="56">
        <v>0</v>
      </c>
      <c r="AJ157" s="56">
        <v>0</v>
      </c>
      <c r="AK157" s="56">
        <v>0</v>
      </c>
      <c r="AL157" s="56">
        <v>0</v>
      </c>
      <c r="AM157" s="56">
        <v>0</v>
      </c>
      <c r="AN157" s="56">
        <v>0</v>
      </c>
      <c r="AO157" s="56">
        <v>0</v>
      </c>
      <c r="AP157" s="56">
        <v>0</v>
      </c>
      <c r="AQ157" s="56">
        <v>47.91</v>
      </c>
      <c r="AR157" s="56">
        <v>86.87</v>
      </c>
      <c r="AS157" s="56">
        <v>0</v>
      </c>
      <c r="AT157" s="56">
        <v>0</v>
      </c>
      <c r="AU157" s="56">
        <v>15.89</v>
      </c>
      <c r="AV157" s="56">
        <v>0</v>
      </c>
      <c r="AW157" s="56">
        <v>0</v>
      </c>
      <c r="AX157" s="56">
        <v>5.47</v>
      </c>
      <c r="AY157" s="56">
        <v>15.27</v>
      </c>
      <c r="AZ157" s="56">
        <v>27.21</v>
      </c>
      <c r="BA157" s="56">
        <v>1.24</v>
      </c>
      <c r="BB157" s="56">
        <v>199.86</v>
      </c>
      <c r="BC157" s="56">
        <v>150.66999999999999</v>
      </c>
      <c r="BD157" s="56">
        <v>0</v>
      </c>
      <c r="BE157" s="56">
        <v>3.7173099999999999</v>
      </c>
      <c r="BF157" s="56">
        <v>0</v>
      </c>
      <c r="BG157" s="56">
        <v>0</v>
      </c>
      <c r="BH157" s="56">
        <v>0</v>
      </c>
      <c r="BI157" s="56">
        <v>0</v>
      </c>
      <c r="BJ157" s="56">
        <v>0</v>
      </c>
      <c r="BK157" s="56">
        <v>5.8563799999999999E-2</v>
      </c>
      <c r="BL157" s="56">
        <v>0.118836</v>
      </c>
      <c r="BM157" s="56">
        <v>0.25846799999999998</v>
      </c>
      <c r="BN157" s="56">
        <v>8.4950000000000008E-3</v>
      </c>
      <c r="BO157" s="56">
        <v>4.1616799999999996</v>
      </c>
      <c r="BP157" s="56">
        <v>3.7173099999999999</v>
      </c>
      <c r="BQ157" s="56">
        <v>386.803</v>
      </c>
      <c r="BR157" s="56">
        <v>2943.23</v>
      </c>
      <c r="BS157" s="56">
        <v>0</v>
      </c>
      <c r="BT157" s="56">
        <v>0</v>
      </c>
      <c r="BU157" s="56">
        <v>0</v>
      </c>
      <c r="BV157" s="56">
        <v>395.20800000000003</v>
      </c>
      <c r="BW157" s="56">
        <v>782.43</v>
      </c>
      <c r="BX157" s="56">
        <v>2025.88</v>
      </c>
      <c r="BY157" s="56">
        <v>96.498500000000007</v>
      </c>
      <c r="BZ157" s="56">
        <v>6630.05</v>
      </c>
      <c r="CA157" s="56">
        <v>465.61200000000002</v>
      </c>
      <c r="CB157" s="56">
        <v>0</v>
      </c>
      <c r="CC157" s="56">
        <v>0</v>
      </c>
      <c r="CD157" s="56">
        <v>0</v>
      </c>
      <c r="CE157" s="56">
        <v>157.52600000000001</v>
      </c>
      <c r="CF157" s="56">
        <v>0</v>
      </c>
      <c r="CG157" s="56">
        <v>43.669699999999999</v>
      </c>
      <c r="CH157" s="56">
        <v>0</v>
      </c>
      <c r="CI157" s="56">
        <v>0</v>
      </c>
      <c r="CJ157" s="56">
        <v>666.80799999999999</v>
      </c>
      <c r="CK157" s="56">
        <v>0</v>
      </c>
      <c r="CL157" s="56">
        <v>0</v>
      </c>
      <c r="CM157" s="56">
        <v>0</v>
      </c>
      <c r="CN157" s="56">
        <v>0</v>
      </c>
      <c r="CO157" s="56">
        <v>0</v>
      </c>
      <c r="CP157" s="56">
        <v>0</v>
      </c>
      <c r="CQ157" s="56">
        <v>0</v>
      </c>
      <c r="CR157" s="56">
        <v>0</v>
      </c>
      <c r="CS157" s="56">
        <v>0</v>
      </c>
      <c r="CT157" s="56">
        <v>0</v>
      </c>
      <c r="CU157" s="56">
        <v>56.64</v>
      </c>
      <c r="CV157" s="56">
        <v>135.4</v>
      </c>
      <c r="CW157" s="56">
        <v>0</v>
      </c>
      <c r="CX157" s="56">
        <v>0</v>
      </c>
      <c r="CY157" s="56">
        <v>15.89</v>
      </c>
      <c r="CZ157" s="56">
        <v>5.47</v>
      </c>
      <c r="DA157" s="56">
        <v>15.3</v>
      </c>
      <c r="DB157" s="56">
        <v>27.21</v>
      </c>
      <c r="DC157" s="56">
        <v>1.24</v>
      </c>
      <c r="DD157" s="56">
        <v>257.14999999999998</v>
      </c>
      <c r="DE157" s="56">
        <v>207.93</v>
      </c>
      <c r="DF157" s="56">
        <v>0</v>
      </c>
      <c r="DG157" s="56">
        <v>5.7159000000000004</v>
      </c>
      <c r="DH157" s="56">
        <v>0</v>
      </c>
      <c r="DI157" s="56">
        <v>0</v>
      </c>
      <c r="DJ157" s="56">
        <v>0</v>
      </c>
      <c r="DK157" s="56">
        <v>5.8563799999999999E-2</v>
      </c>
      <c r="DL157" s="56">
        <v>0.119377</v>
      </c>
      <c r="DM157" s="56">
        <v>0.25846799999999998</v>
      </c>
      <c r="DN157" s="56">
        <v>8.4950000000000008E-3</v>
      </c>
      <c r="DO157" s="56">
        <v>6.1608099999999997</v>
      </c>
      <c r="DP157" s="56">
        <v>5.7159000000000004</v>
      </c>
      <c r="DQ157" s="56" t="s">
        <v>925</v>
      </c>
      <c r="DR157" s="56" t="s">
        <v>875</v>
      </c>
      <c r="DS157" s="56" t="s">
        <v>22</v>
      </c>
      <c r="DT157" s="56">
        <v>1.9991300000000001</v>
      </c>
      <c r="DU157" s="56">
        <v>1.9985900000000001</v>
      </c>
      <c r="DV157" s="56">
        <v>22.2788</v>
      </c>
      <c r="DW157" s="56">
        <v>27.5381</v>
      </c>
      <c r="DX157" s="56"/>
      <c r="DY157" s="56"/>
      <c r="DZ157" s="56"/>
      <c r="EA157" s="56"/>
      <c r="EB157" s="56"/>
      <c r="EC157" s="56"/>
      <c r="ED157" s="56"/>
      <c r="EE157" s="56"/>
      <c r="EF157" s="56"/>
      <c r="EG157" s="56"/>
      <c r="EH157" s="56"/>
      <c r="EI157" s="56"/>
      <c r="EJ157" s="56"/>
      <c r="EK157" s="56"/>
      <c r="EL157" s="56"/>
      <c r="EM157" s="56"/>
      <c r="EN157" s="56"/>
      <c r="EO157" s="56"/>
      <c r="EP157" s="56"/>
      <c r="EQ157" s="56"/>
      <c r="ER157" s="56"/>
      <c r="ES157" s="56"/>
      <c r="ET157" s="56"/>
      <c r="EU157" s="56"/>
      <c r="EV157" s="56"/>
      <c r="EW157" s="56"/>
      <c r="EX157" s="56"/>
      <c r="EY157" s="56"/>
      <c r="EZ157" s="56"/>
      <c r="FA157" s="56"/>
      <c r="FB157" s="56"/>
      <c r="FC157" s="56"/>
      <c r="FD157" s="56"/>
      <c r="FE157" s="56"/>
      <c r="FF157" s="56"/>
      <c r="FG157" s="56"/>
      <c r="FH157" s="56"/>
      <c r="FI157" s="56"/>
      <c r="FJ157" s="56"/>
      <c r="FK157" s="56"/>
      <c r="FL157" s="56"/>
      <c r="FM157" s="56"/>
      <c r="FN157" s="56"/>
      <c r="FO157" s="56"/>
      <c r="FP157" s="56"/>
      <c r="FQ157" s="56"/>
      <c r="FR157" s="56"/>
      <c r="FS157" s="56"/>
      <c r="FT157" s="56"/>
      <c r="FU157" s="56"/>
      <c r="FV157" s="56"/>
      <c r="FW157" s="56"/>
      <c r="FX157" s="56"/>
      <c r="FY157" s="56"/>
      <c r="FZ157" s="56"/>
      <c r="GA157" s="56"/>
      <c r="GB157" s="56"/>
      <c r="GC157" s="56"/>
      <c r="GD157" s="56"/>
      <c r="GE157" s="56"/>
      <c r="GF157" s="56"/>
      <c r="GG157" s="56"/>
      <c r="GH157" s="56"/>
      <c r="GI157" s="56"/>
      <c r="GJ157" s="56"/>
      <c r="GK157" s="56"/>
      <c r="GL157" s="56"/>
      <c r="GM157" s="56"/>
      <c r="GN157" s="56"/>
      <c r="GO157" s="56"/>
      <c r="GP157" s="56"/>
      <c r="GQ157" s="56"/>
      <c r="GR157" s="56"/>
      <c r="GS157" s="56"/>
      <c r="GT157" s="56"/>
      <c r="GU157" s="56"/>
      <c r="GV157" s="56"/>
      <c r="GW157" s="56"/>
      <c r="GX157" s="56"/>
      <c r="GY157" s="56"/>
      <c r="GZ157" s="56"/>
      <c r="HA157" s="56"/>
      <c r="HB157" s="56"/>
      <c r="HC157" s="56"/>
      <c r="HD157" s="56"/>
      <c r="HE157" s="56"/>
      <c r="HF157" s="56"/>
      <c r="HG157" s="56"/>
      <c r="HH157" s="56"/>
      <c r="HI157" s="56"/>
      <c r="HJ157" s="56"/>
      <c r="HK157" s="56"/>
      <c r="HL157" s="56"/>
      <c r="HM157" s="56"/>
      <c r="HN157" s="56"/>
      <c r="HO157" s="56"/>
      <c r="HP157" s="56"/>
      <c r="HQ157" s="56"/>
      <c r="HR157" s="56"/>
      <c r="HS157" s="56"/>
      <c r="HT157" s="56"/>
      <c r="HU157" s="56"/>
      <c r="HV157" s="56"/>
      <c r="HW157" s="56"/>
      <c r="HX157" s="56"/>
      <c r="HY157" s="56"/>
      <c r="HZ157" s="56"/>
      <c r="IA157" s="56"/>
      <c r="IB157" s="56"/>
      <c r="IC157" s="56"/>
      <c r="ID157" s="56"/>
      <c r="IE157" s="56"/>
      <c r="IF157" s="56"/>
      <c r="IG157" s="56"/>
      <c r="IH157" s="56"/>
      <c r="II157" s="56"/>
      <c r="IJ157" s="56"/>
      <c r="IK157" s="56"/>
      <c r="IL157" s="56"/>
      <c r="IM157" s="56"/>
      <c r="IN157" s="56"/>
      <c r="IO157" s="56"/>
      <c r="IP157" s="56">
        <v>90.63</v>
      </c>
      <c r="IQ157" s="56">
        <v>60.04</v>
      </c>
      <c r="IR157" s="56">
        <v>139.82</v>
      </c>
      <c r="IS157" s="56">
        <v>68.11</v>
      </c>
      <c r="IT157" s="56"/>
      <c r="IU157" s="56"/>
      <c r="IV157" s="56"/>
      <c r="IW157" s="56"/>
      <c r="IX157" s="56"/>
      <c r="IY157" s="56"/>
      <c r="IZ157" s="56"/>
      <c r="JA157" s="56"/>
      <c r="JB157" s="56"/>
      <c r="JC157" s="56"/>
      <c r="JD157" s="56"/>
      <c r="JE157" s="56"/>
      <c r="JF157" s="56"/>
      <c r="JG157" s="56"/>
      <c r="JH157" s="56"/>
      <c r="JI157" s="56"/>
      <c r="JJ157" s="56"/>
      <c r="JK157" s="56"/>
      <c r="JL157" s="56"/>
      <c r="JM157" s="56"/>
      <c r="JN157" s="56"/>
      <c r="JO157" s="56"/>
    </row>
    <row r="158" spans="1:275" x14ac:dyDescent="0.25">
      <c r="A158" s="58">
        <v>43069.35255787037</v>
      </c>
      <c r="B158" s="56" t="s">
        <v>445</v>
      </c>
      <c r="C158" s="56" t="s">
        <v>689</v>
      </c>
      <c r="D158" s="56">
        <v>12</v>
      </c>
      <c r="E158" s="56">
        <v>1</v>
      </c>
      <c r="F158" s="56">
        <v>1665</v>
      </c>
      <c r="G158" s="56" t="s">
        <v>104</v>
      </c>
      <c r="H158" s="56" t="s">
        <v>105</v>
      </c>
      <c r="I158" s="56">
        <v>24.75</v>
      </c>
      <c r="J158" s="56"/>
      <c r="K158" s="56">
        <v>328.24400000000003</v>
      </c>
      <c r="L158" s="56">
        <v>1687.4</v>
      </c>
      <c r="M158" s="56">
        <v>0</v>
      </c>
      <c r="N158" s="56">
        <v>0</v>
      </c>
      <c r="O158" s="56">
        <v>0</v>
      </c>
      <c r="P158" s="56">
        <v>0</v>
      </c>
      <c r="Q158" s="56">
        <v>0</v>
      </c>
      <c r="R158" s="56">
        <v>395.20800000000003</v>
      </c>
      <c r="S158" s="56">
        <v>780.03899999999999</v>
      </c>
      <c r="T158" s="56">
        <v>2025.88</v>
      </c>
      <c r="U158" s="56">
        <v>96.498500000000007</v>
      </c>
      <c r="V158" s="56">
        <v>5313.27</v>
      </c>
      <c r="W158" s="56">
        <v>394.2</v>
      </c>
      <c r="X158" s="56">
        <v>0</v>
      </c>
      <c r="Y158" s="56">
        <v>0</v>
      </c>
      <c r="Z158" s="56">
        <v>0</v>
      </c>
      <c r="AA158" s="56">
        <v>157.52600000000001</v>
      </c>
      <c r="AB158" s="56">
        <v>0</v>
      </c>
      <c r="AC158" s="56">
        <v>43.669699999999999</v>
      </c>
      <c r="AD158" s="56">
        <v>0</v>
      </c>
      <c r="AE158" s="56">
        <v>0</v>
      </c>
      <c r="AF158" s="56">
        <v>595.39599999999996</v>
      </c>
      <c r="AG158" s="56">
        <v>0</v>
      </c>
      <c r="AH158" s="56">
        <v>0</v>
      </c>
      <c r="AI158" s="56">
        <v>0</v>
      </c>
      <c r="AJ158" s="56">
        <v>0</v>
      </c>
      <c r="AK158" s="56">
        <v>0</v>
      </c>
      <c r="AL158" s="56">
        <v>0</v>
      </c>
      <c r="AM158" s="56">
        <v>0</v>
      </c>
      <c r="AN158" s="56">
        <v>0</v>
      </c>
      <c r="AO158" s="56">
        <v>0</v>
      </c>
      <c r="AP158" s="56">
        <v>0</v>
      </c>
      <c r="AQ158" s="56">
        <v>47.88</v>
      </c>
      <c r="AR158" s="56">
        <v>86.22</v>
      </c>
      <c r="AS158" s="56">
        <v>0</v>
      </c>
      <c r="AT158" s="56">
        <v>0</v>
      </c>
      <c r="AU158" s="56">
        <v>15.89</v>
      </c>
      <c r="AV158" s="56">
        <v>0</v>
      </c>
      <c r="AW158" s="56">
        <v>0</v>
      </c>
      <c r="AX158" s="56">
        <v>5.47</v>
      </c>
      <c r="AY158" s="56">
        <v>15.26</v>
      </c>
      <c r="AZ158" s="56">
        <v>27.21</v>
      </c>
      <c r="BA158" s="56">
        <v>1.24</v>
      </c>
      <c r="BB158" s="56">
        <v>199.17</v>
      </c>
      <c r="BC158" s="56">
        <v>149.99</v>
      </c>
      <c r="BD158" s="56">
        <v>0</v>
      </c>
      <c r="BE158" s="56">
        <v>3.6916699999999998</v>
      </c>
      <c r="BF158" s="56">
        <v>0</v>
      </c>
      <c r="BG158" s="56">
        <v>0</v>
      </c>
      <c r="BH158" s="56">
        <v>0</v>
      </c>
      <c r="BI158" s="56">
        <v>0</v>
      </c>
      <c r="BJ158" s="56">
        <v>0</v>
      </c>
      <c r="BK158" s="56">
        <v>5.8563799999999999E-2</v>
      </c>
      <c r="BL158" s="56">
        <v>0.118812</v>
      </c>
      <c r="BM158" s="56">
        <v>0.25846799999999998</v>
      </c>
      <c r="BN158" s="56">
        <v>8.4950000000000008E-3</v>
      </c>
      <c r="BO158" s="56">
        <v>4.1360099999999997</v>
      </c>
      <c r="BP158" s="56">
        <v>3.6916699999999998</v>
      </c>
      <c r="BQ158" s="56">
        <v>353.18799999999999</v>
      </c>
      <c r="BR158" s="56">
        <v>2270.02</v>
      </c>
      <c r="BS158" s="56">
        <v>0</v>
      </c>
      <c r="BT158" s="56">
        <v>0</v>
      </c>
      <c r="BU158" s="56">
        <v>0</v>
      </c>
      <c r="BV158" s="56">
        <v>395.20800000000003</v>
      </c>
      <c r="BW158" s="56">
        <v>781.30200000000002</v>
      </c>
      <c r="BX158" s="56">
        <v>2025.88</v>
      </c>
      <c r="BY158" s="56">
        <v>96.498500000000007</v>
      </c>
      <c r="BZ158" s="56">
        <v>5922.1</v>
      </c>
      <c r="CA158" s="56">
        <v>424.89299999999997</v>
      </c>
      <c r="CB158" s="56">
        <v>0</v>
      </c>
      <c r="CC158" s="56">
        <v>0</v>
      </c>
      <c r="CD158" s="56">
        <v>0</v>
      </c>
      <c r="CE158" s="56">
        <v>157.52600000000001</v>
      </c>
      <c r="CF158" s="56">
        <v>0</v>
      </c>
      <c r="CG158" s="56">
        <v>43.669699999999999</v>
      </c>
      <c r="CH158" s="56">
        <v>0</v>
      </c>
      <c r="CI158" s="56">
        <v>0</v>
      </c>
      <c r="CJ158" s="56">
        <v>626.08900000000006</v>
      </c>
      <c r="CK158" s="56">
        <v>0</v>
      </c>
      <c r="CL158" s="56">
        <v>0</v>
      </c>
      <c r="CM158" s="56">
        <v>0</v>
      </c>
      <c r="CN158" s="56">
        <v>0</v>
      </c>
      <c r="CO158" s="56">
        <v>0</v>
      </c>
      <c r="CP158" s="56">
        <v>0</v>
      </c>
      <c r="CQ158" s="56">
        <v>0</v>
      </c>
      <c r="CR158" s="56">
        <v>0</v>
      </c>
      <c r="CS158" s="56">
        <v>0</v>
      </c>
      <c r="CT158" s="56">
        <v>0</v>
      </c>
      <c r="CU158" s="56">
        <v>51.66</v>
      </c>
      <c r="CV158" s="56">
        <v>107.19</v>
      </c>
      <c r="CW158" s="56">
        <v>0</v>
      </c>
      <c r="CX158" s="56">
        <v>0</v>
      </c>
      <c r="CY158" s="56">
        <v>15.89</v>
      </c>
      <c r="CZ158" s="56">
        <v>5.47</v>
      </c>
      <c r="DA158" s="56">
        <v>15.28</v>
      </c>
      <c r="DB158" s="56">
        <v>27.21</v>
      </c>
      <c r="DC158" s="56">
        <v>1.24</v>
      </c>
      <c r="DD158" s="56">
        <v>223.94</v>
      </c>
      <c r="DE158" s="56">
        <v>174.74</v>
      </c>
      <c r="DF158" s="56">
        <v>0</v>
      </c>
      <c r="DG158" s="56">
        <v>4.5072900000000002</v>
      </c>
      <c r="DH158" s="56">
        <v>0</v>
      </c>
      <c r="DI158" s="56">
        <v>0</v>
      </c>
      <c r="DJ158" s="56">
        <v>0</v>
      </c>
      <c r="DK158" s="56">
        <v>5.8563799999999999E-2</v>
      </c>
      <c r="DL158" s="56">
        <v>0.11905399999999999</v>
      </c>
      <c r="DM158" s="56">
        <v>0.25846799999999998</v>
      </c>
      <c r="DN158" s="56">
        <v>8.4950000000000008E-3</v>
      </c>
      <c r="DO158" s="56">
        <v>4.9518700000000004</v>
      </c>
      <c r="DP158" s="56">
        <v>4.5072900000000002</v>
      </c>
      <c r="DQ158" s="56" t="s">
        <v>925</v>
      </c>
      <c r="DR158" s="56" t="s">
        <v>875</v>
      </c>
      <c r="DS158" s="56" t="s">
        <v>22</v>
      </c>
      <c r="DT158" s="56">
        <v>0.815855</v>
      </c>
      <c r="DU158" s="56">
        <v>0.81561399999999995</v>
      </c>
      <c r="DV158" s="56">
        <v>11.061</v>
      </c>
      <c r="DW158" s="56">
        <v>14.1639</v>
      </c>
      <c r="DX158" s="56"/>
      <c r="DY158" s="56"/>
      <c r="DZ158" s="56"/>
      <c r="EA158" s="56"/>
      <c r="EB158" s="56"/>
      <c r="EC158" s="56"/>
      <c r="ED158" s="56"/>
      <c r="EE158" s="56"/>
      <c r="EF158" s="56"/>
      <c r="EG158" s="56"/>
      <c r="EH158" s="56"/>
      <c r="EI158" s="56"/>
      <c r="EJ158" s="56"/>
      <c r="EK158" s="56"/>
      <c r="EL158" s="56"/>
      <c r="EM158" s="56"/>
      <c r="EN158" s="56"/>
      <c r="EO158" s="56"/>
      <c r="EP158" s="56"/>
      <c r="EQ158" s="56"/>
      <c r="ER158" s="56"/>
      <c r="ES158" s="56"/>
      <c r="ET158" s="56"/>
      <c r="EU158" s="56"/>
      <c r="EV158" s="56"/>
      <c r="EW158" s="56"/>
      <c r="EX158" s="56"/>
      <c r="EY158" s="56"/>
      <c r="EZ158" s="56"/>
      <c r="FA158" s="56"/>
      <c r="FB158" s="56"/>
      <c r="FC158" s="56"/>
      <c r="FD158" s="56"/>
      <c r="FE158" s="56"/>
      <c r="FF158" s="56"/>
      <c r="FG158" s="56"/>
      <c r="FH158" s="56"/>
      <c r="FI158" s="56"/>
      <c r="FJ158" s="56"/>
      <c r="FK158" s="56"/>
      <c r="FL158" s="56"/>
      <c r="FM158" s="56"/>
      <c r="FN158" s="56"/>
      <c r="FO158" s="56"/>
      <c r="FP158" s="56"/>
      <c r="FQ158" s="56"/>
      <c r="FR158" s="56"/>
      <c r="FS158" s="56"/>
      <c r="FT158" s="56"/>
      <c r="FU158" s="56"/>
      <c r="FV158" s="56"/>
      <c r="FW158" s="56"/>
      <c r="FX158" s="56"/>
      <c r="FY158" s="56"/>
      <c r="FZ158" s="56"/>
      <c r="GA158" s="56"/>
      <c r="GB158" s="56"/>
      <c r="GC158" s="56"/>
      <c r="GD158" s="56"/>
      <c r="GE158" s="56"/>
      <c r="GF158" s="56"/>
      <c r="GG158" s="56"/>
      <c r="GH158" s="56"/>
      <c r="GI158" s="56"/>
      <c r="GJ158" s="56"/>
      <c r="GK158" s="56"/>
      <c r="GL158" s="56"/>
      <c r="GM158" s="56"/>
      <c r="GN158" s="56"/>
      <c r="GO158" s="56"/>
      <c r="GP158" s="56"/>
      <c r="GQ158" s="56"/>
      <c r="GR158" s="56"/>
      <c r="GS158" s="56"/>
      <c r="GT158" s="56"/>
      <c r="GU158" s="56"/>
      <c r="GV158" s="56"/>
      <c r="GW158" s="56"/>
      <c r="GX158" s="56"/>
      <c r="GY158" s="56"/>
      <c r="GZ158" s="56"/>
      <c r="HA158" s="56"/>
      <c r="HB158" s="56"/>
      <c r="HC158" s="56"/>
      <c r="HD158" s="56"/>
      <c r="HE158" s="56"/>
      <c r="HF158" s="56"/>
      <c r="HG158" s="56"/>
      <c r="HH158" s="56"/>
      <c r="HI158" s="56"/>
      <c r="HJ158" s="56"/>
      <c r="HK158" s="56"/>
      <c r="HL158" s="56"/>
      <c r="HM158" s="56"/>
      <c r="HN158" s="56"/>
      <c r="HO158" s="56"/>
      <c r="HP158" s="56"/>
      <c r="HQ158" s="56"/>
      <c r="HR158" s="56"/>
      <c r="HS158" s="56"/>
      <c r="HT158" s="56"/>
      <c r="HU158" s="56"/>
      <c r="HV158" s="56"/>
      <c r="HW158" s="56"/>
      <c r="HX158" s="56"/>
      <c r="HY158" s="56"/>
      <c r="HZ158" s="56"/>
      <c r="IA158" s="56"/>
      <c r="IB158" s="56"/>
      <c r="IC158" s="56"/>
      <c r="ID158" s="56"/>
      <c r="IE158" s="56"/>
      <c r="IF158" s="56"/>
      <c r="IG158" s="56"/>
      <c r="IH158" s="56"/>
      <c r="II158" s="56"/>
      <c r="IJ158" s="56"/>
      <c r="IK158" s="56"/>
      <c r="IL158" s="56"/>
      <c r="IM158" s="56"/>
      <c r="IN158" s="56"/>
      <c r="IO158" s="56"/>
      <c r="IP158" s="56">
        <v>89.97</v>
      </c>
      <c r="IQ158" s="56">
        <v>60.02</v>
      </c>
      <c r="IR158" s="56">
        <v>111.23</v>
      </c>
      <c r="IS158" s="56">
        <v>63.51</v>
      </c>
      <c r="IT158" s="56"/>
      <c r="IU158" s="56"/>
      <c r="IV158" s="56"/>
      <c r="IW158" s="56"/>
      <c r="IX158" s="56"/>
      <c r="IY158" s="56"/>
      <c r="IZ158" s="56"/>
      <c r="JA158" s="56"/>
      <c r="JB158" s="56"/>
      <c r="JC158" s="56"/>
      <c r="JD158" s="56"/>
      <c r="JE158" s="56"/>
      <c r="JF158" s="56"/>
      <c r="JG158" s="56"/>
      <c r="JH158" s="56"/>
      <c r="JI158" s="56"/>
      <c r="JJ158" s="56"/>
      <c r="JK158" s="56"/>
      <c r="JL158" s="56"/>
      <c r="JM158" s="56"/>
      <c r="JN158" s="56"/>
      <c r="JO158" s="56"/>
    </row>
    <row r="159" spans="1:275" x14ac:dyDescent="0.25">
      <c r="A159" s="58">
        <v>43069.352175925924</v>
      </c>
      <c r="B159" s="56" t="s">
        <v>446</v>
      </c>
      <c r="C159" s="56" t="s">
        <v>690</v>
      </c>
      <c r="D159" s="56">
        <v>12</v>
      </c>
      <c r="E159" s="56">
        <v>1</v>
      </c>
      <c r="F159" s="56">
        <v>1665</v>
      </c>
      <c r="G159" s="56" t="s">
        <v>104</v>
      </c>
      <c r="H159" s="56" t="s">
        <v>105</v>
      </c>
      <c r="I159" s="56">
        <v>57.94</v>
      </c>
      <c r="J159" s="56"/>
      <c r="K159" s="56">
        <v>328.24400000000003</v>
      </c>
      <c r="L159" s="56">
        <v>1687.4</v>
      </c>
      <c r="M159" s="56">
        <v>0</v>
      </c>
      <c r="N159" s="56">
        <v>0</v>
      </c>
      <c r="O159" s="56">
        <v>0</v>
      </c>
      <c r="P159" s="56">
        <v>0</v>
      </c>
      <c r="Q159" s="56">
        <v>0</v>
      </c>
      <c r="R159" s="56">
        <v>395.20800000000003</v>
      </c>
      <c r="S159" s="56">
        <v>780.03899999999999</v>
      </c>
      <c r="T159" s="56">
        <v>2025.88</v>
      </c>
      <c r="U159" s="56">
        <v>96.498500000000007</v>
      </c>
      <c r="V159" s="56">
        <v>5313.27</v>
      </c>
      <c r="W159" s="56">
        <v>394.2</v>
      </c>
      <c r="X159" s="56">
        <v>0</v>
      </c>
      <c r="Y159" s="56">
        <v>0</v>
      </c>
      <c r="Z159" s="56">
        <v>0</v>
      </c>
      <c r="AA159" s="56">
        <v>157.52600000000001</v>
      </c>
      <c r="AB159" s="56">
        <v>0</v>
      </c>
      <c r="AC159" s="56">
        <v>43.669699999999999</v>
      </c>
      <c r="AD159" s="56">
        <v>0</v>
      </c>
      <c r="AE159" s="56">
        <v>0</v>
      </c>
      <c r="AF159" s="56">
        <v>595.39599999999996</v>
      </c>
      <c r="AG159" s="56">
        <v>0</v>
      </c>
      <c r="AH159" s="56">
        <v>0</v>
      </c>
      <c r="AI159" s="56">
        <v>0</v>
      </c>
      <c r="AJ159" s="56">
        <v>0</v>
      </c>
      <c r="AK159" s="56">
        <v>0</v>
      </c>
      <c r="AL159" s="56">
        <v>0</v>
      </c>
      <c r="AM159" s="56">
        <v>0</v>
      </c>
      <c r="AN159" s="56">
        <v>0</v>
      </c>
      <c r="AO159" s="56">
        <v>0</v>
      </c>
      <c r="AP159" s="56">
        <v>0</v>
      </c>
      <c r="AQ159" s="56">
        <v>47.88</v>
      </c>
      <c r="AR159" s="56">
        <v>86.22</v>
      </c>
      <c r="AS159" s="56">
        <v>0</v>
      </c>
      <c r="AT159" s="56">
        <v>0</v>
      </c>
      <c r="AU159" s="56">
        <v>15.89</v>
      </c>
      <c r="AV159" s="56">
        <v>0</v>
      </c>
      <c r="AW159" s="56">
        <v>0</v>
      </c>
      <c r="AX159" s="56">
        <v>5.47</v>
      </c>
      <c r="AY159" s="56">
        <v>15.26</v>
      </c>
      <c r="AZ159" s="56">
        <v>27.21</v>
      </c>
      <c r="BA159" s="56">
        <v>1.24</v>
      </c>
      <c r="BB159" s="56">
        <v>199.17</v>
      </c>
      <c r="BC159" s="56">
        <v>149.99</v>
      </c>
      <c r="BD159" s="56">
        <v>0</v>
      </c>
      <c r="BE159" s="56">
        <v>3.6916699999999998</v>
      </c>
      <c r="BF159" s="56">
        <v>0</v>
      </c>
      <c r="BG159" s="56">
        <v>0</v>
      </c>
      <c r="BH159" s="56">
        <v>0</v>
      </c>
      <c r="BI159" s="56">
        <v>0</v>
      </c>
      <c r="BJ159" s="56">
        <v>0</v>
      </c>
      <c r="BK159" s="56">
        <v>5.8563799999999999E-2</v>
      </c>
      <c r="BL159" s="56">
        <v>0.118812</v>
      </c>
      <c r="BM159" s="56">
        <v>0.25846799999999998</v>
      </c>
      <c r="BN159" s="56">
        <v>8.4950000000000008E-3</v>
      </c>
      <c r="BO159" s="56">
        <v>4.1360099999999997</v>
      </c>
      <c r="BP159" s="56">
        <v>3.6916699999999998</v>
      </c>
      <c r="BQ159" s="56">
        <v>386.803</v>
      </c>
      <c r="BR159" s="56">
        <v>2943.23</v>
      </c>
      <c r="BS159" s="56">
        <v>0</v>
      </c>
      <c r="BT159" s="56">
        <v>0</v>
      </c>
      <c r="BU159" s="56">
        <v>0</v>
      </c>
      <c r="BV159" s="56">
        <v>395.20800000000003</v>
      </c>
      <c r="BW159" s="56">
        <v>782.43</v>
      </c>
      <c r="BX159" s="56">
        <v>2025.88</v>
      </c>
      <c r="BY159" s="56">
        <v>96.498500000000007</v>
      </c>
      <c r="BZ159" s="56">
        <v>6630.05</v>
      </c>
      <c r="CA159" s="56">
        <v>465.61200000000002</v>
      </c>
      <c r="CB159" s="56">
        <v>0</v>
      </c>
      <c r="CC159" s="56">
        <v>0</v>
      </c>
      <c r="CD159" s="56">
        <v>0</v>
      </c>
      <c r="CE159" s="56">
        <v>157.52600000000001</v>
      </c>
      <c r="CF159" s="56">
        <v>0</v>
      </c>
      <c r="CG159" s="56">
        <v>43.669699999999999</v>
      </c>
      <c r="CH159" s="56">
        <v>0</v>
      </c>
      <c r="CI159" s="56">
        <v>0</v>
      </c>
      <c r="CJ159" s="56">
        <v>666.80799999999999</v>
      </c>
      <c r="CK159" s="56">
        <v>0</v>
      </c>
      <c r="CL159" s="56">
        <v>0</v>
      </c>
      <c r="CM159" s="56">
        <v>0</v>
      </c>
      <c r="CN159" s="56">
        <v>0</v>
      </c>
      <c r="CO159" s="56">
        <v>0</v>
      </c>
      <c r="CP159" s="56">
        <v>0</v>
      </c>
      <c r="CQ159" s="56">
        <v>0</v>
      </c>
      <c r="CR159" s="56">
        <v>0</v>
      </c>
      <c r="CS159" s="56">
        <v>0</v>
      </c>
      <c r="CT159" s="56">
        <v>0</v>
      </c>
      <c r="CU159" s="56">
        <v>56.64</v>
      </c>
      <c r="CV159" s="56">
        <v>135.4</v>
      </c>
      <c r="CW159" s="56">
        <v>0</v>
      </c>
      <c r="CX159" s="56">
        <v>0</v>
      </c>
      <c r="CY159" s="56">
        <v>15.89</v>
      </c>
      <c r="CZ159" s="56">
        <v>5.47</v>
      </c>
      <c r="DA159" s="56">
        <v>15.3</v>
      </c>
      <c r="DB159" s="56">
        <v>27.21</v>
      </c>
      <c r="DC159" s="56">
        <v>1.24</v>
      </c>
      <c r="DD159" s="56">
        <v>257.14999999999998</v>
      </c>
      <c r="DE159" s="56">
        <v>207.93</v>
      </c>
      <c r="DF159" s="56">
        <v>0</v>
      </c>
      <c r="DG159" s="56">
        <v>5.7159000000000004</v>
      </c>
      <c r="DH159" s="56">
        <v>0</v>
      </c>
      <c r="DI159" s="56">
        <v>0</v>
      </c>
      <c r="DJ159" s="56">
        <v>0</v>
      </c>
      <c r="DK159" s="56">
        <v>5.8563799999999999E-2</v>
      </c>
      <c r="DL159" s="56">
        <v>0.119377</v>
      </c>
      <c r="DM159" s="56">
        <v>0.25846799999999998</v>
      </c>
      <c r="DN159" s="56">
        <v>8.4950000000000008E-3</v>
      </c>
      <c r="DO159" s="56">
        <v>6.1608099999999997</v>
      </c>
      <c r="DP159" s="56">
        <v>5.7159000000000004</v>
      </c>
      <c r="DQ159" s="56" t="s">
        <v>925</v>
      </c>
      <c r="DR159" s="56" t="s">
        <v>875</v>
      </c>
      <c r="DS159" s="56" t="s">
        <v>22</v>
      </c>
      <c r="DT159" s="56">
        <v>2.0247999999999999</v>
      </c>
      <c r="DU159" s="56">
        <v>2.0242300000000002</v>
      </c>
      <c r="DV159" s="56">
        <v>22.5472</v>
      </c>
      <c r="DW159" s="56">
        <v>27.865100000000002</v>
      </c>
      <c r="DX159" s="56"/>
      <c r="DY159" s="56"/>
      <c r="DZ159" s="56"/>
      <c r="EA159" s="56"/>
      <c r="EB159" s="56"/>
      <c r="EC159" s="56"/>
      <c r="ED159" s="56"/>
      <c r="EE159" s="56"/>
      <c r="EF159" s="56"/>
      <c r="EG159" s="56"/>
      <c r="EH159" s="56"/>
      <c r="EI159" s="56"/>
      <c r="EJ159" s="56"/>
      <c r="EK159" s="56"/>
      <c r="EL159" s="56"/>
      <c r="EM159" s="56"/>
      <c r="EN159" s="56"/>
      <c r="EO159" s="56"/>
      <c r="EP159" s="56"/>
      <c r="EQ159" s="56"/>
      <c r="ER159" s="56"/>
      <c r="ES159" s="56"/>
      <c r="ET159" s="56"/>
      <c r="EU159" s="56"/>
      <c r="EV159" s="56"/>
      <c r="EW159" s="56"/>
      <c r="EX159" s="56"/>
      <c r="EY159" s="56"/>
      <c r="EZ159" s="56"/>
      <c r="FA159" s="56"/>
      <c r="FB159" s="56"/>
      <c r="FC159" s="56"/>
      <c r="FD159" s="56"/>
      <c r="FE159" s="56"/>
      <c r="FF159" s="56"/>
      <c r="FG159" s="56"/>
      <c r="FH159" s="56"/>
      <c r="FI159" s="56"/>
      <c r="FJ159" s="56"/>
      <c r="FK159" s="56"/>
      <c r="FL159" s="56"/>
      <c r="FM159" s="56"/>
      <c r="FN159" s="56"/>
      <c r="FO159" s="56"/>
      <c r="FP159" s="56"/>
      <c r="FQ159" s="56"/>
      <c r="FR159" s="56"/>
      <c r="FS159" s="56"/>
      <c r="FT159" s="56"/>
      <c r="FU159" s="56"/>
      <c r="FV159" s="56"/>
      <c r="FW159" s="56"/>
      <c r="FX159" s="56"/>
      <c r="FY159" s="56"/>
      <c r="FZ159" s="56"/>
      <c r="GA159" s="56"/>
      <c r="GB159" s="56"/>
      <c r="GC159" s="56"/>
      <c r="GD159" s="56"/>
      <c r="GE159" s="56"/>
      <c r="GF159" s="56"/>
      <c r="GG159" s="56"/>
      <c r="GH159" s="56"/>
      <c r="GI159" s="56"/>
      <c r="GJ159" s="56"/>
      <c r="GK159" s="56"/>
      <c r="GL159" s="56"/>
      <c r="GM159" s="56"/>
      <c r="GN159" s="56"/>
      <c r="GO159" s="56"/>
      <c r="GP159" s="56"/>
      <c r="GQ159" s="56"/>
      <c r="GR159" s="56"/>
      <c r="GS159" s="56"/>
      <c r="GT159" s="56"/>
      <c r="GU159" s="56"/>
      <c r="GV159" s="56"/>
      <c r="GW159" s="56"/>
      <c r="GX159" s="56"/>
      <c r="GY159" s="56"/>
      <c r="GZ159" s="56"/>
      <c r="HA159" s="56"/>
      <c r="HB159" s="56"/>
      <c r="HC159" s="56"/>
      <c r="HD159" s="56"/>
      <c r="HE159" s="56"/>
      <c r="HF159" s="56"/>
      <c r="HG159" s="56"/>
      <c r="HH159" s="56"/>
      <c r="HI159" s="56"/>
      <c r="HJ159" s="56"/>
      <c r="HK159" s="56"/>
      <c r="HL159" s="56"/>
      <c r="HM159" s="56"/>
      <c r="HN159" s="56"/>
      <c r="HO159" s="56"/>
      <c r="HP159" s="56"/>
      <c r="HQ159" s="56"/>
      <c r="HR159" s="56"/>
      <c r="HS159" s="56"/>
      <c r="HT159" s="56"/>
      <c r="HU159" s="56"/>
      <c r="HV159" s="56"/>
      <c r="HW159" s="56"/>
      <c r="HX159" s="56"/>
      <c r="HY159" s="56"/>
      <c r="HZ159" s="56"/>
      <c r="IA159" s="56"/>
      <c r="IB159" s="56"/>
      <c r="IC159" s="56"/>
      <c r="ID159" s="56"/>
      <c r="IE159" s="56"/>
      <c r="IF159" s="56"/>
      <c r="IG159" s="56"/>
      <c r="IH159" s="56"/>
      <c r="II159" s="56"/>
      <c r="IJ159" s="56"/>
      <c r="IK159" s="56"/>
      <c r="IL159" s="56"/>
      <c r="IM159" s="56"/>
      <c r="IN159" s="56"/>
      <c r="IO159" s="56"/>
      <c r="IP159" s="56">
        <v>89.97</v>
      </c>
      <c r="IQ159" s="56">
        <v>60.02</v>
      </c>
      <c r="IR159" s="56">
        <v>139.82</v>
      </c>
      <c r="IS159" s="56">
        <v>68.11</v>
      </c>
      <c r="IT159" s="56"/>
      <c r="IU159" s="56"/>
      <c r="IV159" s="56"/>
      <c r="IW159" s="56"/>
      <c r="IX159" s="56"/>
      <c r="IY159" s="56"/>
      <c r="IZ159" s="56"/>
      <c r="JA159" s="56"/>
      <c r="JB159" s="56"/>
      <c r="JC159" s="56"/>
      <c r="JD159" s="56"/>
      <c r="JE159" s="56"/>
      <c r="JF159" s="56"/>
      <c r="JG159" s="56"/>
      <c r="JH159" s="56"/>
      <c r="JI159" s="56"/>
      <c r="JJ159" s="56"/>
      <c r="JK159" s="56"/>
      <c r="JL159" s="56"/>
      <c r="JM159" s="56"/>
      <c r="JN159" s="56"/>
      <c r="JO159" s="56"/>
    </row>
    <row r="160" spans="1:275" x14ac:dyDescent="0.25">
      <c r="A160" s="58">
        <v>43069.352094907408</v>
      </c>
      <c r="B160" s="56" t="s">
        <v>464</v>
      </c>
      <c r="C160" s="56" t="s">
        <v>691</v>
      </c>
      <c r="D160" s="56">
        <v>12</v>
      </c>
      <c r="E160" s="56">
        <v>1</v>
      </c>
      <c r="F160" s="56">
        <v>1665</v>
      </c>
      <c r="G160" s="56" t="s">
        <v>104</v>
      </c>
      <c r="H160" s="56" t="s">
        <v>105</v>
      </c>
      <c r="I160" s="56">
        <v>22.01</v>
      </c>
      <c r="J160" s="56"/>
      <c r="K160" s="56">
        <v>256.95400000000001</v>
      </c>
      <c r="L160" s="56">
        <v>1969.93</v>
      </c>
      <c r="M160" s="56">
        <v>0</v>
      </c>
      <c r="N160" s="56">
        <v>0</v>
      </c>
      <c r="O160" s="56">
        <v>0</v>
      </c>
      <c r="P160" s="56">
        <v>0</v>
      </c>
      <c r="Q160" s="56">
        <v>0</v>
      </c>
      <c r="R160" s="56">
        <v>395.20800000000003</v>
      </c>
      <c r="S160" s="56">
        <v>784.39700000000005</v>
      </c>
      <c r="T160" s="56">
        <v>2025.88</v>
      </c>
      <c r="U160" s="56">
        <v>96.498500000000007</v>
      </c>
      <c r="V160" s="56">
        <v>5528.87</v>
      </c>
      <c r="W160" s="56">
        <v>307.94</v>
      </c>
      <c r="X160" s="56">
        <v>0</v>
      </c>
      <c r="Y160" s="56">
        <v>0</v>
      </c>
      <c r="Z160" s="56">
        <v>0</v>
      </c>
      <c r="AA160" s="56">
        <v>157.52600000000001</v>
      </c>
      <c r="AB160" s="56">
        <v>0</v>
      </c>
      <c r="AC160" s="56">
        <v>43.669699999999999</v>
      </c>
      <c r="AD160" s="56">
        <v>0</v>
      </c>
      <c r="AE160" s="56">
        <v>0</v>
      </c>
      <c r="AF160" s="56">
        <v>509.13600000000002</v>
      </c>
      <c r="AG160" s="56">
        <v>0</v>
      </c>
      <c r="AH160" s="56">
        <v>0</v>
      </c>
      <c r="AI160" s="56">
        <v>0</v>
      </c>
      <c r="AJ160" s="56">
        <v>0</v>
      </c>
      <c r="AK160" s="56">
        <v>0</v>
      </c>
      <c r="AL160" s="56">
        <v>0</v>
      </c>
      <c r="AM160" s="56">
        <v>0</v>
      </c>
      <c r="AN160" s="56">
        <v>0</v>
      </c>
      <c r="AO160" s="56">
        <v>0</v>
      </c>
      <c r="AP160" s="56">
        <v>0</v>
      </c>
      <c r="AQ160" s="56">
        <v>37.56</v>
      </c>
      <c r="AR160" s="56">
        <v>95.56</v>
      </c>
      <c r="AS160" s="56">
        <v>0</v>
      </c>
      <c r="AT160" s="56">
        <v>0</v>
      </c>
      <c r="AU160" s="56">
        <v>15.89</v>
      </c>
      <c r="AV160" s="56">
        <v>0</v>
      </c>
      <c r="AW160" s="56">
        <v>0</v>
      </c>
      <c r="AX160" s="56">
        <v>5.47</v>
      </c>
      <c r="AY160" s="56">
        <v>15.32</v>
      </c>
      <c r="AZ160" s="56">
        <v>27.21</v>
      </c>
      <c r="BA160" s="56">
        <v>1.24</v>
      </c>
      <c r="BB160" s="56">
        <v>198.25</v>
      </c>
      <c r="BC160" s="56">
        <v>149.01</v>
      </c>
      <c r="BD160" s="56">
        <v>0</v>
      </c>
      <c r="BE160" s="56">
        <v>4.10168</v>
      </c>
      <c r="BF160" s="56">
        <v>0</v>
      </c>
      <c r="BG160" s="56">
        <v>0</v>
      </c>
      <c r="BH160" s="56">
        <v>0</v>
      </c>
      <c r="BI160" s="56">
        <v>0</v>
      </c>
      <c r="BJ160" s="56">
        <v>0</v>
      </c>
      <c r="BK160" s="56">
        <v>5.8563799999999999E-2</v>
      </c>
      <c r="BL160" s="56">
        <v>0.119141</v>
      </c>
      <c r="BM160" s="56">
        <v>0.25846799999999998</v>
      </c>
      <c r="BN160" s="56">
        <v>8.4950000000000008E-3</v>
      </c>
      <c r="BO160" s="56">
        <v>4.5463500000000003</v>
      </c>
      <c r="BP160" s="56">
        <v>4.10168</v>
      </c>
      <c r="BQ160" s="56">
        <v>280.714</v>
      </c>
      <c r="BR160" s="56">
        <v>2524.23</v>
      </c>
      <c r="BS160" s="56">
        <v>0</v>
      </c>
      <c r="BT160" s="56">
        <v>0</v>
      </c>
      <c r="BU160" s="56">
        <v>0</v>
      </c>
      <c r="BV160" s="56">
        <v>395.20800000000003</v>
      </c>
      <c r="BW160" s="56">
        <v>785.29200000000003</v>
      </c>
      <c r="BX160" s="56">
        <v>2025.88</v>
      </c>
      <c r="BY160" s="56">
        <v>96.498500000000007</v>
      </c>
      <c r="BZ160" s="56">
        <v>6107.82</v>
      </c>
      <c r="CA160" s="56">
        <v>337.25</v>
      </c>
      <c r="CB160" s="56">
        <v>0</v>
      </c>
      <c r="CC160" s="56">
        <v>0</v>
      </c>
      <c r="CD160" s="56">
        <v>0</v>
      </c>
      <c r="CE160" s="56">
        <v>157.52600000000001</v>
      </c>
      <c r="CF160" s="56">
        <v>0</v>
      </c>
      <c r="CG160" s="56">
        <v>43.669699999999999</v>
      </c>
      <c r="CH160" s="56">
        <v>0</v>
      </c>
      <c r="CI160" s="56">
        <v>0</v>
      </c>
      <c r="CJ160" s="56">
        <v>538.44600000000003</v>
      </c>
      <c r="CK160" s="56">
        <v>0</v>
      </c>
      <c r="CL160" s="56">
        <v>0</v>
      </c>
      <c r="CM160" s="56">
        <v>0</v>
      </c>
      <c r="CN160" s="56">
        <v>0</v>
      </c>
      <c r="CO160" s="56">
        <v>0</v>
      </c>
      <c r="CP160" s="56">
        <v>0</v>
      </c>
      <c r="CQ160" s="56">
        <v>0</v>
      </c>
      <c r="CR160" s="56">
        <v>0</v>
      </c>
      <c r="CS160" s="56">
        <v>0</v>
      </c>
      <c r="CT160" s="56">
        <v>0</v>
      </c>
      <c r="CU160" s="56">
        <v>41.16</v>
      </c>
      <c r="CV160" s="56">
        <v>113.97</v>
      </c>
      <c r="CW160" s="56">
        <v>0</v>
      </c>
      <c r="CX160" s="56">
        <v>0</v>
      </c>
      <c r="CY160" s="56">
        <v>15.89</v>
      </c>
      <c r="CZ160" s="56">
        <v>5.47</v>
      </c>
      <c r="DA160" s="56">
        <v>15.33</v>
      </c>
      <c r="DB160" s="56">
        <v>27.21</v>
      </c>
      <c r="DC160" s="56">
        <v>1.24</v>
      </c>
      <c r="DD160" s="56">
        <v>220.27</v>
      </c>
      <c r="DE160" s="56">
        <v>171.02</v>
      </c>
      <c r="DF160" s="56">
        <v>0</v>
      </c>
      <c r="DG160" s="56">
        <v>4.7919299999999998</v>
      </c>
      <c r="DH160" s="56">
        <v>0</v>
      </c>
      <c r="DI160" s="56">
        <v>0</v>
      </c>
      <c r="DJ160" s="56">
        <v>0</v>
      </c>
      <c r="DK160" s="56">
        <v>5.8563799999999999E-2</v>
      </c>
      <c r="DL160" s="56">
        <v>0.119322</v>
      </c>
      <c r="DM160" s="56">
        <v>0.25846799999999998</v>
      </c>
      <c r="DN160" s="56">
        <v>8.4950000000000008E-3</v>
      </c>
      <c r="DO160" s="56">
        <v>5.2367800000000004</v>
      </c>
      <c r="DP160" s="56">
        <v>4.7919299999999998</v>
      </c>
      <c r="DQ160" s="56" t="s">
        <v>925</v>
      </c>
      <c r="DR160" s="56" t="s">
        <v>875</v>
      </c>
      <c r="DS160" s="56" t="s">
        <v>22</v>
      </c>
      <c r="DT160" s="56">
        <v>0.69042899999999996</v>
      </c>
      <c r="DU160" s="56">
        <v>0.69024799999999997</v>
      </c>
      <c r="DV160" s="56">
        <v>9.9968199999999996</v>
      </c>
      <c r="DW160" s="56">
        <v>12.8698</v>
      </c>
      <c r="DX160" s="56"/>
      <c r="DY160" s="56"/>
      <c r="DZ160" s="56"/>
      <c r="EA160" s="56"/>
      <c r="EB160" s="56"/>
      <c r="EC160" s="56"/>
      <c r="ED160" s="56"/>
      <c r="EE160" s="56"/>
      <c r="EF160" s="56"/>
      <c r="EG160" s="56"/>
      <c r="EH160" s="56"/>
      <c r="EI160" s="56"/>
      <c r="EJ160" s="56"/>
      <c r="EK160" s="56"/>
      <c r="EL160" s="56"/>
      <c r="EM160" s="56"/>
      <c r="EN160" s="56"/>
      <c r="EO160" s="56"/>
      <c r="EP160" s="56"/>
      <c r="EQ160" s="56"/>
      <c r="ER160" s="56"/>
      <c r="ES160" s="56"/>
      <c r="ET160" s="56"/>
      <c r="EU160" s="56"/>
      <c r="EV160" s="56"/>
      <c r="EW160" s="56"/>
      <c r="EX160" s="56"/>
      <c r="EY160" s="56"/>
      <c r="EZ160" s="56"/>
      <c r="FA160" s="56"/>
      <c r="FB160" s="56"/>
      <c r="FC160" s="56"/>
      <c r="FD160" s="56"/>
      <c r="FE160" s="56"/>
      <c r="FF160" s="56"/>
      <c r="FG160" s="56"/>
      <c r="FH160" s="56"/>
      <c r="FI160" s="56"/>
      <c r="FJ160" s="56"/>
      <c r="FK160" s="56"/>
      <c r="FL160" s="56"/>
      <c r="FM160" s="56"/>
      <c r="FN160" s="56"/>
      <c r="FO160" s="56"/>
      <c r="FP160" s="56"/>
      <c r="FQ160" s="56"/>
      <c r="FR160" s="56"/>
      <c r="FS160" s="56"/>
      <c r="FT160" s="56"/>
      <c r="FU160" s="56"/>
      <c r="FV160" s="56"/>
      <c r="FW160" s="56"/>
      <c r="FX160" s="56"/>
      <c r="FY160" s="56"/>
      <c r="FZ160" s="56"/>
      <c r="GA160" s="56"/>
      <c r="GB160" s="56"/>
      <c r="GC160" s="56"/>
      <c r="GD160" s="56"/>
      <c r="GE160" s="56"/>
      <c r="GF160" s="56"/>
      <c r="GG160" s="56"/>
      <c r="GH160" s="56"/>
      <c r="GI160" s="56"/>
      <c r="GJ160" s="56"/>
      <c r="GK160" s="56"/>
      <c r="GL160" s="56"/>
      <c r="GM160" s="56"/>
      <c r="GN160" s="56"/>
      <c r="GO160" s="56"/>
      <c r="GP160" s="56"/>
      <c r="GQ160" s="56"/>
      <c r="GR160" s="56"/>
      <c r="GS160" s="56"/>
      <c r="GT160" s="56"/>
      <c r="GU160" s="56"/>
      <c r="GV160" s="56"/>
      <c r="GW160" s="56"/>
      <c r="GX160" s="56"/>
      <c r="GY160" s="56"/>
      <c r="GZ160" s="56"/>
      <c r="HA160" s="56"/>
      <c r="HB160" s="56"/>
      <c r="HC160" s="56"/>
      <c r="HD160" s="56"/>
      <c r="HE160" s="56"/>
      <c r="HF160" s="56"/>
      <c r="HG160" s="56"/>
      <c r="HH160" s="56"/>
      <c r="HI160" s="56"/>
      <c r="HJ160" s="56"/>
      <c r="HK160" s="56"/>
      <c r="HL160" s="56"/>
      <c r="HM160" s="56"/>
      <c r="HN160" s="56"/>
      <c r="HO160" s="56"/>
      <c r="HP160" s="56"/>
      <c r="HQ160" s="56"/>
      <c r="HR160" s="56"/>
      <c r="HS160" s="56"/>
      <c r="HT160" s="56"/>
      <c r="HU160" s="56"/>
      <c r="HV160" s="56"/>
      <c r="HW160" s="56"/>
      <c r="HX160" s="56"/>
      <c r="HY160" s="56"/>
      <c r="HZ160" s="56"/>
      <c r="IA160" s="56"/>
      <c r="IB160" s="56"/>
      <c r="IC160" s="56"/>
      <c r="ID160" s="56"/>
      <c r="IE160" s="56"/>
      <c r="IF160" s="56"/>
      <c r="IG160" s="56"/>
      <c r="IH160" s="56"/>
      <c r="II160" s="56"/>
      <c r="IJ160" s="56"/>
      <c r="IK160" s="56"/>
      <c r="IL160" s="56"/>
      <c r="IM160" s="56"/>
      <c r="IN160" s="56"/>
      <c r="IO160" s="56"/>
      <c r="IP160" s="56">
        <v>98.51</v>
      </c>
      <c r="IQ160" s="56">
        <v>50.5</v>
      </c>
      <c r="IR160" s="56">
        <v>117.19</v>
      </c>
      <c r="IS160" s="56">
        <v>53.83</v>
      </c>
      <c r="IT160" s="56"/>
      <c r="IU160" s="56"/>
      <c r="IV160" s="56"/>
      <c r="IW160" s="56"/>
      <c r="IX160" s="56"/>
      <c r="IY160" s="56"/>
      <c r="IZ160" s="56"/>
      <c r="JA160" s="56"/>
      <c r="JB160" s="56"/>
      <c r="JC160" s="56"/>
      <c r="JD160" s="56"/>
      <c r="JE160" s="56"/>
      <c r="JF160" s="56"/>
      <c r="JG160" s="56"/>
      <c r="JH160" s="56"/>
      <c r="JI160" s="56"/>
      <c r="JJ160" s="56"/>
      <c r="JK160" s="56"/>
      <c r="JL160" s="56"/>
      <c r="JM160" s="56"/>
      <c r="JN160" s="56"/>
      <c r="JO160" s="56"/>
    </row>
    <row r="161" spans="1:275" x14ac:dyDescent="0.25">
      <c r="A161" s="58">
        <v>43069.352442129632</v>
      </c>
      <c r="B161" s="56" t="s">
        <v>510</v>
      </c>
      <c r="C161" s="56" t="s">
        <v>692</v>
      </c>
      <c r="D161" s="56">
        <v>12</v>
      </c>
      <c r="E161" s="56">
        <v>1</v>
      </c>
      <c r="F161" s="56">
        <v>1665</v>
      </c>
      <c r="G161" s="56" t="s">
        <v>104</v>
      </c>
      <c r="H161" s="56" t="s">
        <v>105</v>
      </c>
      <c r="I161" s="56">
        <v>22.01</v>
      </c>
      <c r="J161" s="56"/>
      <c r="K161" s="56">
        <v>256.95400000000001</v>
      </c>
      <c r="L161" s="56">
        <v>1969.93</v>
      </c>
      <c r="M161" s="56">
        <v>0</v>
      </c>
      <c r="N161" s="56">
        <v>0</v>
      </c>
      <c r="O161" s="56">
        <v>0</v>
      </c>
      <c r="P161" s="56">
        <v>0</v>
      </c>
      <c r="Q161" s="56">
        <v>0</v>
      </c>
      <c r="R161" s="56">
        <v>395.20800000000003</v>
      </c>
      <c r="S161" s="56">
        <v>784.39700000000005</v>
      </c>
      <c r="T161" s="56">
        <v>2025.88</v>
      </c>
      <c r="U161" s="56">
        <v>96.498500000000007</v>
      </c>
      <c r="V161" s="56">
        <v>5528.87</v>
      </c>
      <c r="W161" s="56">
        <v>307.94</v>
      </c>
      <c r="X161" s="56">
        <v>0</v>
      </c>
      <c r="Y161" s="56">
        <v>0</v>
      </c>
      <c r="Z161" s="56">
        <v>0</v>
      </c>
      <c r="AA161" s="56">
        <v>157.52600000000001</v>
      </c>
      <c r="AB161" s="56">
        <v>0</v>
      </c>
      <c r="AC161" s="56">
        <v>43.669699999999999</v>
      </c>
      <c r="AD161" s="56">
        <v>0</v>
      </c>
      <c r="AE161" s="56">
        <v>0</v>
      </c>
      <c r="AF161" s="56">
        <v>509.13600000000002</v>
      </c>
      <c r="AG161" s="56">
        <v>0</v>
      </c>
      <c r="AH161" s="56">
        <v>0</v>
      </c>
      <c r="AI161" s="56">
        <v>0</v>
      </c>
      <c r="AJ161" s="56">
        <v>0</v>
      </c>
      <c r="AK161" s="56">
        <v>0</v>
      </c>
      <c r="AL161" s="56">
        <v>0</v>
      </c>
      <c r="AM161" s="56">
        <v>0</v>
      </c>
      <c r="AN161" s="56">
        <v>0</v>
      </c>
      <c r="AO161" s="56">
        <v>0</v>
      </c>
      <c r="AP161" s="56">
        <v>0</v>
      </c>
      <c r="AQ161" s="56">
        <v>37.56</v>
      </c>
      <c r="AR161" s="56">
        <v>95.56</v>
      </c>
      <c r="AS161" s="56">
        <v>0</v>
      </c>
      <c r="AT161" s="56">
        <v>0</v>
      </c>
      <c r="AU161" s="56">
        <v>15.89</v>
      </c>
      <c r="AV161" s="56">
        <v>0</v>
      </c>
      <c r="AW161" s="56">
        <v>0</v>
      </c>
      <c r="AX161" s="56">
        <v>5.47</v>
      </c>
      <c r="AY161" s="56">
        <v>15.32</v>
      </c>
      <c r="AZ161" s="56">
        <v>27.21</v>
      </c>
      <c r="BA161" s="56">
        <v>1.24</v>
      </c>
      <c r="BB161" s="56">
        <v>198.25</v>
      </c>
      <c r="BC161" s="56">
        <v>149.01</v>
      </c>
      <c r="BD161" s="56">
        <v>0</v>
      </c>
      <c r="BE161" s="56">
        <v>4.10168</v>
      </c>
      <c r="BF161" s="56">
        <v>0</v>
      </c>
      <c r="BG161" s="56">
        <v>0</v>
      </c>
      <c r="BH161" s="56">
        <v>0</v>
      </c>
      <c r="BI161" s="56">
        <v>0</v>
      </c>
      <c r="BJ161" s="56">
        <v>0</v>
      </c>
      <c r="BK161" s="56">
        <v>5.8563799999999999E-2</v>
      </c>
      <c r="BL161" s="56">
        <v>0.119141</v>
      </c>
      <c r="BM161" s="56">
        <v>0.25846799999999998</v>
      </c>
      <c r="BN161" s="56">
        <v>8.4950000000000008E-3</v>
      </c>
      <c r="BO161" s="56">
        <v>4.5463500000000003</v>
      </c>
      <c r="BP161" s="56">
        <v>4.10168</v>
      </c>
      <c r="BQ161" s="56">
        <v>280.714</v>
      </c>
      <c r="BR161" s="56">
        <v>2524.23</v>
      </c>
      <c r="BS161" s="56">
        <v>0</v>
      </c>
      <c r="BT161" s="56">
        <v>0</v>
      </c>
      <c r="BU161" s="56">
        <v>0</v>
      </c>
      <c r="BV161" s="56">
        <v>395.20800000000003</v>
      </c>
      <c r="BW161" s="56">
        <v>785.29200000000003</v>
      </c>
      <c r="BX161" s="56">
        <v>2025.88</v>
      </c>
      <c r="BY161" s="56">
        <v>96.498500000000007</v>
      </c>
      <c r="BZ161" s="56">
        <v>6107.82</v>
      </c>
      <c r="CA161" s="56">
        <v>337.25</v>
      </c>
      <c r="CB161" s="56">
        <v>0</v>
      </c>
      <c r="CC161" s="56">
        <v>0</v>
      </c>
      <c r="CD161" s="56">
        <v>0</v>
      </c>
      <c r="CE161" s="56">
        <v>157.52600000000001</v>
      </c>
      <c r="CF161" s="56">
        <v>0</v>
      </c>
      <c r="CG161" s="56">
        <v>43.669699999999999</v>
      </c>
      <c r="CH161" s="56">
        <v>0</v>
      </c>
      <c r="CI161" s="56">
        <v>0</v>
      </c>
      <c r="CJ161" s="56">
        <v>538.44600000000003</v>
      </c>
      <c r="CK161" s="56">
        <v>0</v>
      </c>
      <c r="CL161" s="56">
        <v>0</v>
      </c>
      <c r="CM161" s="56">
        <v>0</v>
      </c>
      <c r="CN161" s="56">
        <v>0</v>
      </c>
      <c r="CO161" s="56">
        <v>0</v>
      </c>
      <c r="CP161" s="56">
        <v>0</v>
      </c>
      <c r="CQ161" s="56">
        <v>0</v>
      </c>
      <c r="CR161" s="56">
        <v>0</v>
      </c>
      <c r="CS161" s="56">
        <v>0</v>
      </c>
      <c r="CT161" s="56">
        <v>0</v>
      </c>
      <c r="CU161" s="56">
        <v>41.16</v>
      </c>
      <c r="CV161" s="56">
        <v>113.97</v>
      </c>
      <c r="CW161" s="56">
        <v>0</v>
      </c>
      <c r="CX161" s="56">
        <v>0</v>
      </c>
      <c r="CY161" s="56">
        <v>15.89</v>
      </c>
      <c r="CZ161" s="56">
        <v>5.47</v>
      </c>
      <c r="DA161" s="56">
        <v>15.33</v>
      </c>
      <c r="DB161" s="56">
        <v>27.21</v>
      </c>
      <c r="DC161" s="56">
        <v>1.24</v>
      </c>
      <c r="DD161" s="56">
        <v>220.27</v>
      </c>
      <c r="DE161" s="56">
        <v>171.02</v>
      </c>
      <c r="DF161" s="56">
        <v>0</v>
      </c>
      <c r="DG161" s="56">
        <v>4.7919299999999998</v>
      </c>
      <c r="DH161" s="56">
        <v>0</v>
      </c>
      <c r="DI161" s="56">
        <v>0</v>
      </c>
      <c r="DJ161" s="56">
        <v>0</v>
      </c>
      <c r="DK161" s="56">
        <v>5.8563799999999999E-2</v>
      </c>
      <c r="DL161" s="56">
        <v>0.119322</v>
      </c>
      <c r="DM161" s="56">
        <v>0.25846799999999998</v>
      </c>
      <c r="DN161" s="56">
        <v>8.4950000000000008E-3</v>
      </c>
      <c r="DO161" s="56">
        <v>5.2367800000000004</v>
      </c>
      <c r="DP161" s="56">
        <v>4.7919299999999998</v>
      </c>
      <c r="DQ161" s="56" t="s">
        <v>925</v>
      </c>
      <c r="DR161" s="56" t="s">
        <v>875</v>
      </c>
      <c r="DS161" s="56" t="s">
        <v>22</v>
      </c>
      <c r="DT161" s="56">
        <v>0.69042899999999996</v>
      </c>
      <c r="DU161" s="56">
        <v>0.69024799999999997</v>
      </c>
      <c r="DV161" s="56">
        <v>9.9968199999999996</v>
      </c>
      <c r="DW161" s="56">
        <v>12.8698</v>
      </c>
      <c r="DX161" s="56"/>
      <c r="DY161" s="56"/>
      <c r="DZ161" s="56"/>
      <c r="EA161" s="56"/>
      <c r="EB161" s="56"/>
      <c r="EC161" s="56"/>
      <c r="ED161" s="56"/>
      <c r="EE161" s="56"/>
      <c r="EF161" s="56"/>
      <c r="EG161" s="56"/>
      <c r="EH161" s="56"/>
      <c r="EI161" s="56"/>
      <c r="EJ161" s="56"/>
      <c r="EK161" s="56"/>
      <c r="EL161" s="56"/>
      <c r="EM161" s="56"/>
      <c r="EN161" s="56"/>
      <c r="EO161" s="56"/>
      <c r="EP161" s="56"/>
      <c r="EQ161" s="56"/>
      <c r="ER161" s="56"/>
      <c r="ES161" s="56"/>
      <c r="ET161" s="56"/>
      <c r="EU161" s="56"/>
      <c r="EV161" s="56"/>
      <c r="EW161" s="56"/>
      <c r="EX161" s="56"/>
      <c r="EY161" s="56"/>
      <c r="EZ161" s="56"/>
      <c r="FA161" s="56"/>
      <c r="FB161" s="56"/>
      <c r="FC161" s="56"/>
      <c r="FD161" s="56"/>
      <c r="FE161" s="56"/>
      <c r="FF161" s="56"/>
      <c r="FG161" s="56"/>
      <c r="FH161" s="56"/>
      <c r="FI161" s="56"/>
      <c r="FJ161" s="56"/>
      <c r="FK161" s="56"/>
      <c r="FL161" s="56"/>
      <c r="FM161" s="56"/>
      <c r="FN161" s="56"/>
      <c r="FO161" s="56"/>
      <c r="FP161" s="56"/>
      <c r="FQ161" s="56"/>
      <c r="FR161" s="56"/>
      <c r="FS161" s="56"/>
      <c r="FT161" s="56"/>
      <c r="FU161" s="56"/>
      <c r="FV161" s="56"/>
      <c r="FW161" s="56"/>
      <c r="FX161" s="56"/>
      <c r="FY161" s="56"/>
      <c r="FZ161" s="56"/>
      <c r="GA161" s="56"/>
      <c r="GB161" s="56"/>
      <c r="GC161" s="56"/>
      <c r="GD161" s="56"/>
      <c r="GE161" s="56"/>
      <c r="GF161" s="56"/>
      <c r="GG161" s="56"/>
      <c r="GH161" s="56"/>
      <c r="GI161" s="56"/>
      <c r="GJ161" s="56"/>
      <c r="GK161" s="56"/>
      <c r="GL161" s="56"/>
      <c r="GM161" s="56"/>
      <c r="GN161" s="56"/>
      <c r="GO161" s="56"/>
      <c r="GP161" s="56"/>
      <c r="GQ161" s="56"/>
      <c r="GR161" s="56"/>
      <c r="GS161" s="56"/>
      <c r="GT161" s="56"/>
      <c r="GU161" s="56"/>
      <c r="GV161" s="56"/>
      <c r="GW161" s="56"/>
      <c r="GX161" s="56"/>
      <c r="GY161" s="56"/>
      <c r="GZ161" s="56"/>
      <c r="HA161" s="56"/>
      <c r="HB161" s="56"/>
      <c r="HC161" s="56"/>
      <c r="HD161" s="56"/>
      <c r="HE161" s="56"/>
      <c r="HF161" s="56"/>
      <c r="HG161" s="56"/>
      <c r="HH161" s="56"/>
      <c r="HI161" s="56"/>
      <c r="HJ161" s="56"/>
      <c r="HK161" s="56"/>
      <c r="HL161" s="56"/>
      <c r="HM161" s="56"/>
      <c r="HN161" s="56"/>
      <c r="HO161" s="56"/>
      <c r="HP161" s="56"/>
      <c r="HQ161" s="56"/>
      <c r="HR161" s="56"/>
      <c r="HS161" s="56"/>
      <c r="HT161" s="56"/>
      <c r="HU161" s="56"/>
      <c r="HV161" s="56"/>
      <c r="HW161" s="56"/>
      <c r="HX161" s="56"/>
      <c r="HY161" s="56"/>
      <c r="HZ161" s="56"/>
      <c r="IA161" s="56"/>
      <c r="IB161" s="56"/>
      <c r="IC161" s="56"/>
      <c r="ID161" s="56"/>
      <c r="IE161" s="56"/>
      <c r="IF161" s="56"/>
      <c r="IG161" s="56"/>
      <c r="IH161" s="56"/>
      <c r="II161" s="56"/>
      <c r="IJ161" s="56"/>
      <c r="IK161" s="56"/>
      <c r="IL161" s="56"/>
      <c r="IM161" s="56"/>
      <c r="IN161" s="56"/>
      <c r="IO161" s="56"/>
      <c r="IP161" s="56">
        <v>98.51</v>
      </c>
      <c r="IQ161" s="56">
        <v>50.5</v>
      </c>
      <c r="IR161" s="56">
        <v>117.19</v>
      </c>
      <c r="IS161" s="56">
        <v>53.83</v>
      </c>
      <c r="IT161" s="56"/>
      <c r="IU161" s="56"/>
      <c r="IV161" s="56"/>
      <c r="IW161" s="56"/>
      <c r="IX161" s="56"/>
      <c r="IY161" s="56"/>
      <c r="IZ161" s="56"/>
      <c r="JA161" s="56"/>
      <c r="JB161" s="56"/>
      <c r="JC161" s="56"/>
      <c r="JD161" s="56"/>
      <c r="JE161" s="56"/>
      <c r="JF161" s="56"/>
      <c r="JG161" s="56"/>
      <c r="JH161" s="56"/>
      <c r="JI161" s="56"/>
      <c r="JJ161" s="56"/>
      <c r="JK161" s="56"/>
      <c r="JL161" s="56"/>
      <c r="JM161" s="56"/>
      <c r="JN161" s="56"/>
      <c r="JO161" s="56"/>
    </row>
    <row r="162" spans="1:275" x14ac:dyDescent="0.25">
      <c r="A162" s="58">
        <v>43069.352094907408</v>
      </c>
      <c r="B162" s="56" t="s">
        <v>511</v>
      </c>
      <c r="C162" s="56" t="s">
        <v>693</v>
      </c>
      <c r="D162" s="56">
        <v>12</v>
      </c>
      <c r="E162" s="56">
        <v>1</v>
      </c>
      <c r="F162" s="56">
        <v>1665</v>
      </c>
      <c r="G162" s="56" t="s">
        <v>104</v>
      </c>
      <c r="H162" s="56" t="s">
        <v>105</v>
      </c>
      <c r="I162" s="56">
        <v>24.44</v>
      </c>
      <c r="J162" s="56"/>
      <c r="K162" s="56">
        <v>250.80199999999999</v>
      </c>
      <c r="L162" s="56">
        <v>1952.26</v>
      </c>
      <c r="M162" s="56">
        <v>0</v>
      </c>
      <c r="N162" s="56">
        <v>0</v>
      </c>
      <c r="O162" s="56">
        <v>0</v>
      </c>
      <c r="P162" s="56">
        <v>0</v>
      </c>
      <c r="Q162" s="56">
        <v>0</v>
      </c>
      <c r="R162" s="56">
        <v>395.20800000000003</v>
      </c>
      <c r="S162" s="56">
        <v>784.6</v>
      </c>
      <c r="T162" s="56">
        <v>2025.88</v>
      </c>
      <c r="U162" s="56">
        <v>96.498500000000007</v>
      </c>
      <c r="V162" s="56">
        <v>5505.25</v>
      </c>
      <c r="W162" s="56">
        <v>300.49799999999999</v>
      </c>
      <c r="X162" s="56">
        <v>0</v>
      </c>
      <c r="Y162" s="56">
        <v>0</v>
      </c>
      <c r="Z162" s="56">
        <v>0</v>
      </c>
      <c r="AA162" s="56">
        <v>157.52600000000001</v>
      </c>
      <c r="AB162" s="56">
        <v>0</v>
      </c>
      <c r="AC162" s="56">
        <v>43.669699999999999</v>
      </c>
      <c r="AD162" s="56">
        <v>0</v>
      </c>
      <c r="AE162" s="56">
        <v>0</v>
      </c>
      <c r="AF162" s="56">
        <v>501.69400000000002</v>
      </c>
      <c r="AG162" s="56">
        <v>0</v>
      </c>
      <c r="AH162" s="56">
        <v>0</v>
      </c>
      <c r="AI162" s="56">
        <v>0</v>
      </c>
      <c r="AJ162" s="56">
        <v>0</v>
      </c>
      <c r="AK162" s="56">
        <v>0</v>
      </c>
      <c r="AL162" s="56">
        <v>0</v>
      </c>
      <c r="AM162" s="56">
        <v>0</v>
      </c>
      <c r="AN162" s="56">
        <v>0</v>
      </c>
      <c r="AO162" s="56">
        <v>0</v>
      </c>
      <c r="AP162" s="56">
        <v>0</v>
      </c>
      <c r="AQ162" s="56">
        <v>36.659999999999997</v>
      </c>
      <c r="AR162" s="56">
        <v>94.03</v>
      </c>
      <c r="AS162" s="56">
        <v>0</v>
      </c>
      <c r="AT162" s="56">
        <v>0</v>
      </c>
      <c r="AU162" s="56">
        <v>15.89</v>
      </c>
      <c r="AV162" s="56">
        <v>0</v>
      </c>
      <c r="AW162" s="56">
        <v>0</v>
      </c>
      <c r="AX162" s="56">
        <v>5.47</v>
      </c>
      <c r="AY162" s="56">
        <v>15.32</v>
      </c>
      <c r="AZ162" s="56">
        <v>27.21</v>
      </c>
      <c r="BA162" s="56">
        <v>1.24</v>
      </c>
      <c r="BB162" s="56">
        <v>195.82</v>
      </c>
      <c r="BC162" s="56">
        <v>146.58000000000001</v>
      </c>
      <c r="BD162" s="56">
        <v>0</v>
      </c>
      <c r="BE162" s="56">
        <v>4.0363300000000004</v>
      </c>
      <c r="BF162" s="56">
        <v>0</v>
      </c>
      <c r="BG162" s="56">
        <v>0</v>
      </c>
      <c r="BH162" s="56">
        <v>0</v>
      </c>
      <c r="BI162" s="56">
        <v>0</v>
      </c>
      <c r="BJ162" s="56">
        <v>0</v>
      </c>
      <c r="BK162" s="56">
        <v>5.8563799999999999E-2</v>
      </c>
      <c r="BL162" s="56">
        <v>0.11916599999999999</v>
      </c>
      <c r="BM162" s="56">
        <v>0.25846799999999998</v>
      </c>
      <c r="BN162" s="56">
        <v>8.4950000000000008E-3</v>
      </c>
      <c r="BO162" s="56">
        <v>4.48102</v>
      </c>
      <c r="BP162" s="56">
        <v>4.0363300000000004</v>
      </c>
      <c r="BQ162" s="56">
        <v>280.714</v>
      </c>
      <c r="BR162" s="56">
        <v>2524.23</v>
      </c>
      <c r="BS162" s="56">
        <v>0</v>
      </c>
      <c r="BT162" s="56">
        <v>0</v>
      </c>
      <c r="BU162" s="56">
        <v>0</v>
      </c>
      <c r="BV162" s="56">
        <v>395.20800000000003</v>
      </c>
      <c r="BW162" s="56">
        <v>785.29200000000003</v>
      </c>
      <c r="BX162" s="56">
        <v>2025.88</v>
      </c>
      <c r="BY162" s="56">
        <v>96.498500000000007</v>
      </c>
      <c r="BZ162" s="56">
        <v>6107.82</v>
      </c>
      <c r="CA162" s="56">
        <v>337.25</v>
      </c>
      <c r="CB162" s="56">
        <v>0</v>
      </c>
      <c r="CC162" s="56">
        <v>0</v>
      </c>
      <c r="CD162" s="56">
        <v>0</v>
      </c>
      <c r="CE162" s="56">
        <v>157.52600000000001</v>
      </c>
      <c r="CF162" s="56">
        <v>0</v>
      </c>
      <c r="CG162" s="56">
        <v>43.669699999999999</v>
      </c>
      <c r="CH162" s="56">
        <v>0</v>
      </c>
      <c r="CI162" s="56">
        <v>0</v>
      </c>
      <c r="CJ162" s="56">
        <v>538.44600000000003</v>
      </c>
      <c r="CK162" s="56">
        <v>0</v>
      </c>
      <c r="CL162" s="56">
        <v>0</v>
      </c>
      <c r="CM162" s="56">
        <v>0</v>
      </c>
      <c r="CN162" s="56">
        <v>0</v>
      </c>
      <c r="CO162" s="56">
        <v>0</v>
      </c>
      <c r="CP162" s="56">
        <v>0</v>
      </c>
      <c r="CQ162" s="56">
        <v>0</v>
      </c>
      <c r="CR162" s="56">
        <v>0</v>
      </c>
      <c r="CS162" s="56">
        <v>0</v>
      </c>
      <c r="CT162" s="56">
        <v>0</v>
      </c>
      <c r="CU162" s="56">
        <v>41.16</v>
      </c>
      <c r="CV162" s="56">
        <v>113.97</v>
      </c>
      <c r="CW162" s="56">
        <v>0</v>
      </c>
      <c r="CX162" s="56">
        <v>0</v>
      </c>
      <c r="CY162" s="56">
        <v>15.89</v>
      </c>
      <c r="CZ162" s="56">
        <v>5.47</v>
      </c>
      <c r="DA162" s="56">
        <v>15.33</v>
      </c>
      <c r="DB162" s="56">
        <v>27.21</v>
      </c>
      <c r="DC162" s="56">
        <v>1.24</v>
      </c>
      <c r="DD162" s="56">
        <v>220.27</v>
      </c>
      <c r="DE162" s="56">
        <v>171.02</v>
      </c>
      <c r="DF162" s="56">
        <v>0</v>
      </c>
      <c r="DG162" s="56">
        <v>4.7919299999999998</v>
      </c>
      <c r="DH162" s="56">
        <v>0</v>
      </c>
      <c r="DI162" s="56">
        <v>0</v>
      </c>
      <c r="DJ162" s="56">
        <v>0</v>
      </c>
      <c r="DK162" s="56">
        <v>5.8563799999999999E-2</v>
      </c>
      <c r="DL162" s="56">
        <v>0.119322</v>
      </c>
      <c r="DM162" s="56">
        <v>0.25846799999999998</v>
      </c>
      <c r="DN162" s="56">
        <v>8.4950000000000008E-3</v>
      </c>
      <c r="DO162" s="56">
        <v>5.2367800000000004</v>
      </c>
      <c r="DP162" s="56">
        <v>4.7919299999999998</v>
      </c>
      <c r="DQ162" s="56" t="s">
        <v>925</v>
      </c>
      <c r="DR162" s="56" t="s">
        <v>875</v>
      </c>
      <c r="DS162" s="56" t="s">
        <v>22</v>
      </c>
      <c r="DT162" s="56">
        <v>0.75575899999999996</v>
      </c>
      <c r="DU162" s="56">
        <v>0.75560300000000002</v>
      </c>
      <c r="DV162" s="56">
        <v>11.1</v>
      </c>
      <c r="DW162" s="56">
        <v>14.290699999999999</v>
      </c>
      <c r="DX162" s="56"/>
      <c r="DY162" s="56"/>
      <c r="DZ162" s="56"/>
      <c r="EA162" s="56"/>
      <c r="EB162" s="56"/>
      <c r="EC162" s="56"/>
      <c r="ED162" s="56"/>
      <c r="EE162" s="56"/>
      <c r="EF162" s="56"/>
      <c r="EG162" s="56"/>
      <c r="EH162" s="56"/>
      <c r="EI162" s="56"/>
      <c r="EJ162" s="56"/>
      <c r="EK162" s="56"/>
      <c r="EL162" s="56"/>
      <c r="EM162" s="56"/>
      <c r="EN162" s="56"/>
      <c r="EO162" s="56"/>
      <c r="EP162" s="56"/>
      <c r="EQ162" s="56"/>
      <c r="ER162" s="56"/>
      <c r="ES162" s="56"/>
      <c r="ET162" s="56"/>
      <c r="EU162" s="56"/>
      <c r="EV162" s="56"/>
      <c r="EW162" s="56"/>
      <c r="EX162" s="56"/>
      <c r="EY162" s="56"/>
      <c r="EZ162" s="56"/>
      <c r="FA162" s="56"/>
      <c r="FB162" s="56"/>
      <c r="FC162" s="56"/>
      <c r="FD162" s="56"/>
      <c r="FE162" s="56"/>
      <c r="FF162" s="56"/>
      <c r="FG162" s="56"/>
      <c r="FH162" s="56"/>
      <c r="FI162" s="56"/>
      <c r="FJ162" s="56"/>
      <c r="FK162" s="56"/>
      <c r="FL162" s="56"/>
      <c r="FM162" s="56"/>
      <c r="FN162" s="56"/>
      <c r="FO162" s="56"/>
      <c r="FP162" s="56"/>
      <c r="FQ162" s="56"/>
      <c r="FR162" s="56"/>
      <c r="FS162" s="56"/>
      <c r="FT162" s="56"/>
      <c r="FU162" s="56"/>
      <c r="FV162" s="56"/>
      <c r="FW162" s="56"/>
      <c r="FX162" s="56"/>
      <c r="FY162" s="56"/>
      <c r="FZ162" s="56"/>
      <c r="GA162" s="56"/>
      <c r="GB162" s="56"/>
      <c r="GC162" s="56"/>
      <c r="GD162" s="56"/>
      <c r="GE162" s="56"/>
      <c r="GF162" s="56"/>
      <c r="GG162" s="56"/>
      <c r="GH162" s="56"/>
      <c r="GI162" s="56"/>
      <c r="GJ162" s="56"/>
      <c r="GK162" s="56"/>
      <c r="GL162" s="56"/>
      <c r="GM162" s="56"/>
      <c r="GN162" s="56"/>
      <c r="GO162" s="56"/>
      <c r="GP162" s="56"/>
      <c r="GQ162" s="56"/>
      <c r="GR162" s="56"/>
      <c r="GS162" s="56"/>
      <c r="GT162" s="56"/>
      <c r="GU162" s="56"/>
      <c r="GV162" s="56"/>
      <c r="GW162" s="56"/>
      <c r="GX162" s="56"/>
      <c r="GY162" s="56"/>
      <c r="GZ162" s="56"/>
      <c r="HA162" s="56"/>
      <c r="HB162" s="56"/>
      <c r="HC162" s="56"/>
      <c r="HD162" s="56"/>
      <c r="HE162" s="56"/>
      <c r="HF162" s="56"/>
      <c r="HG162" s="56"/>
      <c r="HH162" s="56"/>
      <c r="HI162" s="56"/>
      <c r="HJ162" s="56"/>
      <c r="HK162" s="56"/>
      <c r="HL162" s="56"/>
      <c r="HM162" s="56"/>
      <c r="HN162" s="56"/>
      <c r="HO162" s="56"/>
      <c r="HP162" s="56"/>
      <c r="HQ162" s="56"/>
      <c r="HR162" s="56"/>
      <c r="HS162" s="56"/>
      <c r="HT162" s="56"/>
      <c r="HU162" s="56"/>
      <c r="HV162" s="56"/>
      <c r="HW162" s="56"/>
      <c r="HX162" s="56"/>
      <c r="HY162" s="56"/>
      <c r="HZ162" s="56"/>
      <c r="IA162" s="56"/>
      <c r="IB162" s="56"/>
      <c r="IC162" s="56"/>
      <c r="ID162" s="56"/>
      <c r="IE162" s="56"/>
      <c r="IF162" s="56"/>
      <c r="IG162" s="56"/>
      <c r="IH162" s="56"/>
      <c r="II162" s="56"/>
      <c r="IJ162" s="56"/>
      <c r="IK162" s="56"/>
      <c r="IL162" s="56"/>
      <c r="IM162" s="56"/>
      <c r="IN162" s="56"/>
      <c r="IO162" s="56"/>
      <c r="IP162" s="56">
        <v>96.91</v>
      </c>
      <c r="IQ162" s="56">
        <v>49.67</v>
      </c>
      <c r="IR162" s="56">
        <v>117.19</v>
      </c>
      <c r="IS162" s="56">
        <v>53.83</v>
      </c>
      <c r="IT162" s="56"/>
      <c r="IU162" s="56"/>
      <c r="IV162" s="56"/>
      <c r="IW162" s="56"/>
      <c r="IX162" s="56"/>
      <c r="IY162" s="56"/>
      <c r="IZ162" s="56"/>
      <c r="JA162" s="56"/>
      <c r="JB162" s="56"/>
      <c r="JC162" s="56"/>
      <c r="JD162" s="56"/>
      <c r="JE162" s="56"/>
      <c r="JF162" s="56"/>
      <c r="JG162" s="56"/>
      <c r="JH162" s="56"/>
      <c r="JI162" s="56"/>
      <c r="JJ162" s="56"/>
      <c r="JK162" s="56"/>
      <c r="JL162" s="56"/>
      <c r="JM162" s="56"/>
      <c r="JN162" s="56"/>
      <c r="JO162" s="56"/>
    </row>
    <row r="163" spans="1:275" x14ac:dyDescent="0.25">
      <c r="A163" s="58">
        <v>43069.352094907408</v>
      </c>
      <c r="B163" s="56" t="s">
        <v>512</v>
      </c>
      <c r="C163" s="56" t="s">
        <v>694</v>
      </c>
      <c r="D163" s="56">
        <v>12</v>
      </c>
      <c r="E163" s="56">
        <v>1</v>
      </c>
      <c r="F163" s="56">
        <v>1665</v>
      </c>
      <c r="G163" s="56" t="s">
        <v>104</v>
      </c>
      <c r="H163" s="56" t="s">
        <v>105</v>
      </c>
      <c r="I163" s="56">
        <v>61.35</v>
      </c>
      <c r="J163" s="56"/>
      <c r="K163" s="56">
        <v>250.80199999999999</v>
      </c>
      <c r="L163" s="56">
        <v>1952.26</v>
      </c>
      <c r="M163" s="56">
        <v>0</v>
      </c>
      <c r="N163" s="56">
        <v>0</v>
      </c>
      <c r="O163" s="56">
        <v>0</v>
      </c>
      <c r="P163" s="56">
        <v>0</v>
      </c>
      <c r="Q163" s="56">
        <v>0</v>
      </c>
      <c r="R163" s="56">
        <v>395.20800000000003</v>
      </c>
      <c r="S163" s="56">
        <v>784.6</v>
      </c>
      <c r="T163" s="56">
        <v>2025.88</v>
      </c>
      <c r="U163" s="56">
        <v>96.498500000000007</v>
      </c>
      <c r="V163" s="56">
        <v>5505.25</v>
      </c>
      <c r="W163" s="56">
        <v>300.49799999999999</v>
      </c>
      <c r="X163" s="56">
        <v>0</v>
      </c>
      <c r="Y163" s="56">
        <v>0</v>
      </c>
      <c r="Z163" s="56">
        <v>0</v>
      </c>
      <c r="AA163" s="56">
        <v>157.52600000000001</v>
      </c>
      <c r="AB163" s="56">
        <v>0</v>
      </c>
      <c r="AC163" s="56">
        <v>43.669699999999999</v>
      </c>
      <c r="AD163" s="56">
        <v>0</v>
      </c>
      <c r="AE163" s="56">
        <v>0</v>
      </c>
      <c r="AF163" s="56">
        <v>501.69400000000002</v>
      </c>
      <c r="AG163" s="56">
        <v>0</v>
      </c>
      <c r="AH163" s="56">
        <v>0</v>
      </c>
      <c r="AI163" s="56">
        <v>0</v>
      </c>
      <c r="AJ163" s="56">
        <v>0</v>
      </c>
      <c r="AK163" s="56">
        <v>0</v>
      </c>
      <c r="AL163" s="56">
        <v>0</v>
      </c>
      <c r="AM163" s="56">
        <v>0</v>
      </c>
      <c r="AN163" s="56">
        <v>0</v>
      </c>
      <c r="AO163" s="56">
        <v>0</v>
      </c>
      <c r="AP163" s="56">
        <v>0</v>
      </c>
      <c r="AQ163" s="56">
        <v>36.659999999999997</v>
      </c>
      <c r="AR163" s="56">
        <v>94.03</v>
      </c>
      <c r="AS163" s="56">
        <v>0</v>
      </c>
      <c r="AT163" s="56">
        <v>0</v>
      </c>
      <c r="AU163" s="56">
        <v>15.89</v>
      </c>
      <c r="AV163" s="56">
        <v>0</v>
      </c>
      <c r="AW163" s="56">
        <v>0</v>
      </c>
      <c r="AX163" s="56">
        <v>5.47</v>
      </c>
      <c r="AY163" s="56">
        <v>15.32</v>
      </c>
      <c r="AZ163" s="56">
        <v>27.21</v>
      </c>
      <c r="BA163" s="56">
        <v>1.24</v>
      </c>
      <c r="BB163" s="56">
        <v>195.82</v>
      </c>
      <c r="BC163" s="56">
        <v>146.58000000000001</v>
      </c>
      <c r="BD163" s="56">
        <v>0</v>
      </c>
      <c r="BE163" s="56">
        <v>4.0363300000000004</v>
      </c>
      <c r="BF163" s="56">
        <v>0</v>
      </c>
      <c r="BG163" s="56">
        <v>0</v>
      </c>
      <c r="BH163" s="56">
        <v>0</v>
      </c>
      <c r="BI163" s="56">
        <v>0</v>
      </c>
      <c r="BJ163" s="56">
        <v>0</v>
      </c>
      <c r="BK163" s="56">
        <v>5.8563799999999999E-2</v>
      </c>
      <c r="BL163" s="56">
        <v>0.11916599999999999</v>
      </c>
      <c r="BM163" s="56">
        <v>0.25846799999999998</v>
      </c>
      <c r="BN163" s="56">
        <v>8.4950000000000008E-3</v>
      </c>
      <c r="BO163" s="56">
        <v>4.48102</v>
      </c>
      <c r="BP163" s="56">
        <v>4.0363300000000004</v>
      </c>
      <c r="BQ163" s="56">
        <v>386.803</v>
      </c>
      <c r="BR163" s="56">
        <v>2943.23</v>
      </c>
      <c r="BS163" s="56">
        <v>0</v>
      </c>
      <c r="BT163" s="56">
        <v>0</v>
      </c>
      <c r="BU163" s="56">
        <v>0</v>
      </c>
      <c r="BV163" s="56">
        <v>395.20800000000003</v>
      </c>
      <c r="BW163" s="56">
        <v>782.43</v>
      </c>
      <c r="BX163" s="56">
        <v>2025.88</v>
      </c>
      <c r="BY163" s="56">
        <v>96.498500000000007</v>
      </c>
      <c r="BZ163" s="56">
        <v>6630.05</v>
      </c>
      <c r="CA163" s="56">
        <v>465.61200000000002</v>
      </c>
      <c r="CB163" s="56">
        <v>0</v>
      </c>
      <c r="CC163" s="56">
        <v>0</v>
      </c>
      <c r="CD163" s="56">
        <v>0</v>
      </c>
      <c r="CE163" s="56">
        <v>157.52600000000001</v>
      </c>
      <c r="CF163" s="56">
        <v>0</v>
      </c>
      <c r="CG163" s="56">
        <v>43.669699999999999</v>
      </c>
      <c r="CH163" s="56">
        <v>0</v>
      </c>
      <c r="CI163" s="56">
        <v>0</v>
      </c>
      <c r="CJ163" s="56">
        <v>666.80799999999999</v>
      </c>
      <c r="CK163" s="56">
        <v>0</v>
      </c>
      <c r="CL163" s="56">
        <v>0</v>
      </c>
      <c r="CM163" s="56">
        <v>0</v>
      </c>
      <c r="CN163" s="56">
        <v>0</v>
      </c>
      <c r="CO163" s="56">
        <v>0</v>
      </c>
      <c r="CP163" s="56">
        <v>0</v>
      </c>
      <c r="CQ163" s="56">
        <v>0</v>
      </c>
      <c r="CR163" s="56">
        <v>0</v>
      </c>
      <c r="CS163" s="56">
        <v>0</v>
      </c>
      <c r="CT163" s="56">
        <v>0</v>
      </c>
      <c r="CU163" s="56">
        <v>56.64</v>
      </c>
      <c r="CV163" s="56">
        <v>135.4</v>
      </c>
      <c r="CW163" s="56">
        <v>0</v>
      </c>
      <c r="CX163" s="56">
        <v>0</v>
      </c>
      <c r="CY163" s="56">
        <v>15.89</v>
      </c>
      <c r="CZ163" s="56">
        <v>5.47</v>
      </c>
      <c r="DA163" s="56">
        <v>15.3</v>
      </c>
      <c r="DB163" s="56">
        <v>27.21</v>
      </c>
      <c r="DC163" s="56">
        <v>1.24</v>
      </c>
      <c r="DD163" s="56">
        <v>257.14999999999998</v>
      </c>
      <c r="DE163" s="56">
        <v>207.93</v>
      </c>
      <c r="DF163" s="56">
        <v>0</v>
      </c>
      <c r="DG163" s="56">
        <v>5.7159000000000004</v>
      </c>
      <c r="DH163" s="56">
        <v>0</v>
      </c>
      <c r="DI163" s="56">
        <v>0</v>
      </c>
      <c r="DJ163" s="56">
        <v>0</v>
      </c>
      <c r="DK163" s="56">
        <v>5.8563799999999999E-2</v>
      </c>
      <c r="DL163" s="56">
        <v>0.119377</v>
      </c>
      <c r="DM163" s="56">
        <v>0.25846799999999998</v>
      </c>
      <c r="DN163" s="56">
        <v>8.4950000000000008E-3</v>
      </c>
      <c r="DO163" s="56">
        <v>6.1608099999999997</v>
      </c>
      <c r="DP163" s="56">
        <v>5.7159000000000004</v>
      </c>
      <c r="DQ163" s="56" t="s">
        <v>925</v>
      </c>
      <c r="DR163" s="56" t="s">
        <v>875</v>
      </c>
      <c r="DS163" s="56" t="s">
        <v>22</v>
      </c>
      <c r="DT163" s="56">
        <v>1.6797899999999999</v>
      </c>
      <c r="DU163" s="56">
        <v>1.67957</v>
      </c>
      <c r="DV163" s="56">
        <v>23.849900000000002</v>
      </c>
      <c r="DW163" s="56">
        <v>29.505099999999999</v>
      </c>
      <c r="DX163" s="56"/>
      <c r="DY163" s="56"/>
      <c r="DZ163" s="56"/>
      <c r="EA163" s="56"/>
      <c r="EB163" s="56"/>
      <c r="EC163" s="56"/>
      <c r="ED163" s="56"/>
      <c r="EE163" s="56"/>
      <c r="EF163" s="56"/>
      <c r="EG163" s="56"/>
      <c r="EH163" s="56"/>
      <c r="EI163" s="56"/>
      <c r="EJ163" s="56"/>
      <c r="EK163" s="56"/>
      <c r="EL163" s="56"/>
      <c r="EM163" s="56"/>
      <c r="EN163" s="56"/>
      <c r="EO163" s="56"/>
      <c r="EP163" s="56"/>
      <c r="EQ163" s="56"/>
      <c r="ER163" s="56"/>
      <c r="ES163" s="56"/>
      <c r="ET163" s="56"/>
      <c r="EU163" s="56"/>
      <c r="EV163" s="56"/>
      <c r="EW163" s="56"/>
      <c r="EX163" s="56"/>
      <c r="EY163" s="56"/>
      <c r="EZ163" s="56"/>
      <c r="FA163" s="56"/>
      <c r="FB163" s="56"/>
      <c r="FC163" s="56"/>
      <c r="FD163" s="56"/>
      <c r="FE163" s="56"/>
      <c r="FF163" s="56"/>
      <c r="FG163" s="56"/>
      <c r="FH163" s="56"/>
      <c r="FI163" s="56"/>
      <c r="FJ163" s="56"/>
      <c r="FK163" s="56"/>
      <c r="FL163" s="56"/>
      <c r="FM163" s="56"/>
      <c r="FN163" s="56"/>
      <c r="FO163" s="56"/>
      <c r="FP163" s="56"/>
      <c r="FQ163" s="56"/>
      <c r="FR163" s="56"/>
      <c r="FS163" s="56"/>
      <c r="FT163" s="56"/>
      <c r="FU163" s="56"/>
      <c r="FV163" s="56"/>
      <c r="FW163" s="56"/>
      <c r="FX163" s="56"/>
      <c r="FY163" s="56"/>
      <c r="FZ163" s="56"/>
      <c r="GA163" s="56"/>
      <c r="GB163" s="56"/>
      <c r="GC163" s="56"/>
      <c r="GD163" s="56"/>
      <c r="GE163" s="56"/>
      <c r="GF163" s="56"/>
      <c r="GG163" s="56"/>
      <c r="GH163" s="56"/>
      <c r="GI163" s="56"/>
      <c r="GJ163" s="56"/>
      <c r="GK163" s="56"/>
      <c r="GL163" s="56"/>
      <c r="GM163" s="56"/>
      <c r="GN163" s="56"/>
      <c r="GO163" s="56"/>
      <c r="GP163" s="56"/>
      <c r="GQ163" s="56"/>
      <c r="GR163" s="56"/>
      <c r="GS163" s="56"/>
      <c r="GT163" s="56"/>
      <c r="GU163" s="56"/>
      <c r="GV163" s="56"/>
      <c r="GW163" s="56"/>
      <c r="GX163" s="56"/>
      <c r="GY163" s="56"/>
      <c r="GZ163" s="56"/>
      <c r="HA163" s="56"/>
      <c r="HB163" s="56"/>
      <c r="HC163" s="56"/>
      <c r="HD163" s="56"/>
      <c r="HE163" s="56"/>
      <c r="HF163" s="56"/>
      <c r="HG163" s="56"/>
      <c r="HH163" s="56"/>
      <c r="HI163" s="56"/>
      <c r="HJ163" s="56"/>
      <c r="HK163" s="56"/>
      <c r="HL163" s="56"/>
      <c r="HM163" s="56"/>
      <c r="HN163" s="56"/>
      <c r="HO163" s="56"/>
      <c r="HP163" s="56"/>
      <c r="HQ163" s="56"/>
      <c r="HR163" s="56"/>
      <c r="HS163" s="56"/>
      <c r="HT163" s="56"/>
      <c r="HU163" s="56"/>
      <c r="HV163" s="56"/>
      <c r="HW163" s="56"/>
      <c r="HX163" s="56"/>
      <c r="HY163" s="56"/>
      <c r="HZ163" s="56"/>
      <c r="IA163" s="56"/>
      <c r="IB163" s="56"/>
      <c r="IC163" s="56"/>
      <c r="ID163" s="56"/>
      <c r="IE163" s="56"/>
      <c r="IF163" s="56"/>
      <c r="IG163" s="56"/>
      <c r="IH163" s="56"/>
      <c r="II163" s="56"/>
      <c r="IJ163" s="56"/>
      <c r="IK163" s="56"/>
      <c r="IL163" s="56"/>
      <c r="IM163" s="56"/>
      <c r="IN163" s="56"/>
      <c r="IO163" s="56"/>
      <c r="IP163" s="56">
        <v>96.91</v>
      </c>
      <c r="IQ163" s="56">
        <v>49.67</v>
      </c>
      <c r="IR163" s="56">
        <v>139.82</v>
      </c>
      <c r="IS163" s="56">
        <v>68.11</v>
      </c>
      <c r="IT163" s="56"/>
      <c r="IU163" s="56"/>
      <c r="IV163" s="56"/>
      <c r="IW163" s="56"/>
      <c r="IX163" s="56"/>
      <c r="IY163" s="56"/>
      <c r="IZ163" s="56"/>
      <c r="JA163" s="56"/>
      <c r="JB163" s="56"/>
      <c r="JC163" s="56"/>
      <c r="JD163" s="56"/>
      <c r="JE163" s="56"/>
      <c r="JF163" s="56"/>
      <c r="JG163" s="56"/>
      <c r="JH163" s="56"/>
      <c r="JI163" s="56"/>
      <c r="JJ163" s="56"/>
      <c r="JK163" s="56"/>
      <c r="JL163" s="56"/>
      <c r="JM163" s="56"/>
      <c r="JN163" s="56"/>
      <c r="JO163" s="56"/>
    </row>
    <row r="164" spans="1:275" x14ac:dyDescent="0.25">
      <c r="A164" s="58">
        <v>43069.352442129632</v>
      </c>
      <c r="B164" s="56" t="s">
        <v>465</v>
      </c>
      <c r="C164" s="56" t="s">
        <v>695</v>
      </c>
      <c r="D164" s="56">
        <v>12</v>
      </c>
      <c r="E164" s="56">
        <v>1</v>
      </c>
      <c r="F164" s="56">
        <v>1665</v>
      </c>
      <c r="G164" s="56" t="s">
        <v>104</v>
      </c>
      <c r="H164" s="56" t="s">
        <v>134</v>
      </c>
      <c r="I164" s="56">
        <v>-15.32</v>
      </c>
      <c r="J164" s="56"/>
      <c r="K164" s="56">
        <v>330.46300000000002</v>
      </c>
      <c r="L164" s="56">
        <v>1735.68</v>
      </c>
      <c r="M164" s="56">
        <v>0</v>
      </c>
      <c r="N164" s="56">
        <v>0</v>
      </c>
      <c r="O164" s="56">
        <v>0</v>
      </c>
      <c r="P164" s="56">
        <v>0</v>
      </c>
      <c r="Q164" s="56">
        <v>0</v>
      </c>
      <c r="R164" s="56">
        <v>395.20800000000003</v>
      </c>
      <c r="S164" s="56">
        <v>781.68600000000004</v>
      </c>
      <c r="T164" s="56">
        <v>2025.88</v>
      </c>
      <c r="U164" s="56">
        <v>96.498500000000007</v>
      </c>
      <c r="V164" s="56">
        <v>5365.42</v>
      </c>
      <c r="W164" s="56">
        <v>387.863</v>
      </c>
      <c r="X164" s="56">
        <v>0</v>
      </c>
      <c r="Y164" s="56">
        <v>0</v>
      </c>
      <c r="Z164" s="56">
        <v>0</v>
      </c>
      <c r="AA164" s="56">
        <v>157.52600000000001</v>
      </c>
      <c r="AB164" s="56">
        <v>0</v>
      </c>
      <c r="AC164" s="56">
        <v>43.669699999999999</v>
      </c>
      <c r="AD164" s="56">
        <v>0</v>
      </c>
      <c r="AE164" s="56">
        <v>0</v>
      </c>
      <c r="AF164" s="56">
        <v>589.05899999999997</v>
      </c>
      <c r="AG164" s="56">
        <v>0</v>
      </c>
      <c r="AH164" s="56">
        <v>0</v>
      </c>
      <c r="AI164" s="56">
        <v>0</v>
      </c>
      <c r="AJ164" s="56">
        <v>0</v>
      </c>
      <c r="AK164" s="56">
        <v>0</v>
      </c>
      <c r="AL164" s="56">
        <v>0</v>
      </c>
      <c r="AM164" s="56">
        <v>0</v>
      </c>
      <c r="AN164" s="56">
        <v>0</v>
      </c>
      <c r="AO164" s="56">
        <v>0</v>
      </c>
      <c r="AP164" s="56">
        <v>0</v>
      </c>
      <c r="AQ164" s="56">
        <v>47.25</v>
      </c>
      <c r="AR164" s="56">
        <v>84.2</v>
      </c>
      <c r="AS164" s="56">
        <v>0</v>
      </c>
      <c r="AT164" s="56">
        <v>0</v>
      </c>
      <c r="AU164" s="56">
        <v>15.89</v>
      </c>
      <c r="AV164" s="56">
        <v>0</v>
      </c>
      <c r="AW164" s="56">
        <v>0</v>
      </c>
      <c r="AX164" s="56">
        <v>5.47</v>
      </c>
      <c r="AY164" s="56">
        <v>15.29</v>
      </c>
      <c r="AZ164" s="56">
        <v>27.21</v>
      </c>
      <c r="BA164" s="56">
        <v>1.24</v>
      </c>
      <c r="BB164" s="56">
        <v>196.55</v>
      </c>
      <c r="BC164" s="56">
        <v>147.34</v>
      </c>
      <c r="BD164" s="56">
        <v>0</v>
      </c>
      <c r="BE164" s="56">
        <v>3.6214900000000001</v>
      </c>
      <c r="BF164" s="56">
        <v>0</v>
      </c>
      <c r="BG164" s="56">
        <v>0</v>
      </c>
      <c r="BH164" s="56">
        <v>0</v>
      </c>
      <c r="BI164" s="56">
        <v>0</v>
      </c>
      <c r="BJ164" s="56">
        <v>0</v>
      </c>
      <c r="BK164" s="56">
        <v>5.8563799999999999E-2</v>
      </c>
      <c r="BL164" s="56">
        <v>0.119173</v>
      </c>
      <c r="BM164" s="56">
        <v>0.25846799999999998</v>
      </c>
      <c r="BN164" s="56">
        <v>8.4950000000000008E-3</v>
      </c>
      <c r="BO164" s="56">
        <v>4.0661899999999997</v>
      </c>
      <c r="BP164" s="56">
        <v>3.6214900000000001</v>
      </c>
      <c r="BQ164" s="56">
        <v>351.35199999999998</v>
      </c>
      <c r="BR164" s="56">
        <v>1464.83</v>
      </c>
      <c r="BS164" s="56">
        <v>0</v>
      </c>
      <c r="BT164" s="56">
        <v>0</v>
      </c>
      <c r="BU164" s="56">
        <v>0</v>
      </c>
      <c r="BV164" s="56">
        <v>395.20800000000003</v>
      </c>
      <c r="BW164" s="56">
        <v>782.46</v>
      </c>
      <c r="BX164" s="56">
        <v>2025.88</v>
      </c>
      <c r="BY164" s="56">
        <v>96.498500000000007</v>
      </c>
      <c r="BZ164" s="56">
        <v>5116.2299999999996</v>
      </c>
      <c r="CA164" s="56">
        <v>398.90600000000001</v>
      </c>
      <c r="CB164" s="56">
        <v>0</v>
      </c>
      <c r="CC164" s="56">
        <v>0</v>
      </c>
      <c r="CD164" s="56">
        <v>0</v>
      </c>
      <c r="CE164" s="56">
        <v>157.52600000000001</v>
      </c>
      <c r="CF164" s="56">
        <v>0</v>
      </c>
      <c r="CG164" s="56">
        <v>43.669699999999999</v>
      </c>
      <c r="CH164" s="56">
        <v>0</v>
      </c>
      <c r="CI164" s="56">
        <v>0</v>
      </c>
      <c r="CJ164" s="56">
        <v>600.10199999999998</v>
      </c>
      <c r="CK164" s="56">
        <v>0</v>
      </c>
      <c r="CL164" s="56">
        <v>0</v>
      </c>
      <c r="CM164" s="56">
        <v>0</v>
      </c>
      <c r="CN164" s="56">
        <v>0</v>
      </c>
      <c r="CO164" s="56">
        <v>0</v>
      </c>
      <c r="CP164" s="56">
        <v>0</v>
      </c>
      <c r="CQ164" s="56">
        <v>0</v>
      </c>
      <c r="CR164" s="56">
        <v>0</v>
      </c>
      <c r="CS164" s="56">
        <v>0</v>
      </c>
      <c r="CT164" s="56">
        <v>0</v>
      </c>
      <c r="CU164" s="56">
        <v>48.75</v>
      </c>
      <c r="CV164" s="56">
        <v>67.38</v>
      </c>
      <c r="CW164" s="56">
        <v>0</v>
      </c>
      <c r="CX164" s="56">
        <v>0</v>
      </c>
      <c r="CY164" s="56">
        <v>15.89</v>
      </c>
      <c r="CZ164" s="56">
        <v>5.47</v>
      </c>
      <c r="DA164" s="56">
        <v>15.3</v>
      </c>
      <c r="DB164" s="56">
        <v>27.21</v>
      </c>
      <c r="DC164" s="56">
        <v>1.24</v>
      </c>
      <c r="DD164" s="56">
        <v>181.24</v>
      </c>
      <c r="DE164" s="56">
        <v>132.02000000000001</v>
      </c>
      <c r="DF164" s="56">
        <v>0</v>
      </c>
      <c r="DG164" s="56">
        <v>2.8427899999999999</v>
      </c>
      <c r="DH164" s="56">
        <v>0</v>
      </c>
      <c r="DI164" s="56">
        <v>0</v>
      </c>
      <c r="DJ164" s="56">
        <v>0</v>
      </c>
      <c r="DK164" s="56">
        <v>5.8563799999999999E-2</v>
      </c>
      <c r="DL164" s="56">
        <v>0.11932</v>
      </c>
      <c r="DM164" s="56">
        <v>0.25846799999999998</v>
      </c>
      <c r="DN164" s="56">
        <v>8.4950000000000008E-3</v>
      </c>
      <c r="DO164" s="56">
        <v>3.2876400000000001</v>
      </c>
      <c r="DP164" s="56">
        <v>2.8427899999999999</v>
      </c>
      <c r="DQ164" s="56" t="s">
        <v>925</v>
      </c>
      <c r="DR164" s="56" t="s">
        <v>875</v>
      </c>
      <c r="DS164" s="56" t="s">
        <v>22</v>
      </c>
      <c r="DT164" s="56">
        <v>-0.77854900000000005</v>
      </c>
      <c r="DU164" s="56">
        <v>-0.77869600000000005</v>
      </c>
      <c r="DV164" s="56">
        <v>-8.4473599999999998</v>
      </c>
      <c r="DW164" s="56">
        <v>-11.6043</v>
      </c>
      <c r="DX164" s="56"/>
      <c r="DY164" s="56"/>
      <c r="DZ164" s="56"/>
      <c r="EA164" s="56"/>
      <c r="EB164" s="56"/>
      <c r="EC164" s="56"/>
      <c r="ED164" s="56"/>
      <c r="EE164" s="56"/>
      <c r="EF164" s="56"/>
      <c r="EG164" s="56"/>
      <c r="EH164" s="56"/>
      <c r="EI164" s="56"/>
      <c r="EJ164" s="56"/>
      <c r="EK164" s="56"/>
      <c r="EL164" s="56"/>
      <c r="EM164" s="56"/>
      <c r="EN164" s="56"/>
      <c r="EO164" s="56"/>
      <c r="EP164" s="56"/>
      <c r="EQ164" s="56"/>
      <c r="ER164" s="56"/>
      <c r="ES164" s="56"/>
      <c r="ET164" s="56"/>
      <c r="EU164" s="56"/>
      <c r="EV164" s="56"/>
      <c r="EW164" s="56"/>
      <c r="EX164" s="56"/>
      <c r="EY164" s="56"/>
      <c r="EZ164" s="56"/>
      <c r="FA164" s="56"/>
      <c r="FB164" s="56"/>
      <c r="FC164" s="56"/>
      <c r="FD164" s="56"/>
      <c r="FE164" s="56"/>
      <c r="FF164" s="56"/>
      <c r="FG164" s="56"/>
      <c r="FH164" s="56"/>
      <c r="FI164" s="56"/>
      <c r="FJ164" s="56"/>
      <c r="FK164" s="56"/>
      <c r="FL164" s="56"/>
      <c r="FM164" s="56"/>
      <c r="FN164" s="56"/>
      <c r="FO164" s="56"/>
      <c r="FP164" s="56"/>
      <c r="FQ164" s="56"/>
      <c r="FR164" s="56"/>
      <c r="FS164" s="56"/>
      <c r="FT164" s="56"/>
      <c r="FU164" s="56"/>
      <c r="FV164" s="56"/>
      <c r="FW164" s="56"/>
      <c r="FX164" s="56"/>
      <c r="FY164" s="56"/>
      <c r="FZ164" s="56"/>
      <c r="GA164" s="56"/>
      <c r="GB164" s="56"/>
      <c r="GC164" s="56"/>
      <c r="GD164" s="56"/>
      <c r="GE164" s="56"/>
      <c r="GF164" s="56"/>
      <c r="GG164" s="56"/>
      <c r="GH164" s="56"/>
      <c r="GI164" s="56"/>
      <c r="GJ164" s="56"/>
      <c r="GK164" s="56"/>
      <c r="GL164" s="56"/>
      <c r="GM164" s="56"/>
      <c r="GN164" s="56"/>
      <c r="GO164" s="56"/>
      <c r="GP164" s="56"/>
      <c r="GQ164" s="56"/>
      <c r="GR164" s="56"/>
      <c r="GS164" s="56"/>
      <c r="GT164" s="56"/>
      <c r="GU164" s="56"/>
      <c r="GV164" s="56"/>
      <c r="GW164" s="56"/>
      <c r="GX164" s="56"/>
      <c r="GY164" s="56"/>
      <c r="GZ164" s="56"/>
      <c r="HA164" s="56"/>
      <c r="HB164" s="56"/>
      <c r="HC164" s="56"/>
      <c r="HD164" s="56"/>
      <c r="HE164" s="56"/>
      <c r="HF164" s="56"/>
      <c r="HG164" s="56"/>
      <c r="HH164" s="56"/>
      <c r="HI164" s="56"/>
      <c r="HJ164" s="56"/>
      <c r="HK164" s="56"/>
      <c r="HL164" s="56"/>
      <c r="HM164" s="56"/>
      <c r="HN164" s="56"/>
      <c r="HO164" s="56"/>
      <c r="HP164" s="56"/>
      <c r="HQ164" s="56"/>
      <c r="HR164" s="56"/>
      <c r="HS164" s="56"/>
      <c r="HT164" s="56"/>
      <c r="HU164" s="56"/>
      <c r="HV164" s="56"/>
      <c r="HW164" s="56"/>
      <c r="HX164" s="56"/>
      <c r="HY164" s="56"/>
      <c r="HZ164" s="56"/>
      <c r="IA164" s="56"/>
      <c r="IB164" s="56"/>
      <c r="IC164" s="56"/>
      <c r="ID164" s="56"/>
      <c r="IE164" s="56"/>
      <c r="IF164" s="56"/>
      <c r="IG164" s="56"/>
      <c r="IH164" s="56"/>
      <c r="II164" s="56"/>
      <c r="IJ164" s="56"/>
      <c r="IK164" s="56"/>
      <c r="IL164" s="56"/>
      <c r="IM164" s="56"/>
      <c r="IN164" s="56"/>
      <c r="IO164" s="56"/>
      <c r="IP164" s="56">
        <v>87.98</v>
      </c>
      <c r="IQ164" s="56">
        <v>59.36</v>
      </c>
      <c r="IR164" s="56">
        <v>71.39</v>
      </c>
      <c r="IS164" s="56">
        <v>60.63</v>
      </c>
      <c r="IT164" s="56"/>
      <c r="IU164" s="56"/>
      <c r="IV164" s="56"/>
      <c r="IW164" s="56"/>
      <c r="IX164" s="56"/>
      <c r="IY164" s="56"/>
      <c r="IZ164" s="56"/>
      <c r="JA164" s="56"/>
      <c r="JB164" s="56"/>
      <c r="JC164" s="56"/>
      <c r="JD164" s="56"/>
      <c r="JE164" s="56"/>
      <c r="JF164" s="56"/>
      <c r="JG164" s="56"/>
      <c r="JH164" s="56"/>
      <c r="JI164" s="56"/>
      <c r="JJ164" s="56"/>
      <c r="JK164" s="56"/>
      <c r="JL164" s="56"/>
      <c r="JM164" s="56"/>
      <c r="JN164" s="56"/>
      <c r="JO164" s="56"/>
    </row>
    <row r="165" spans="1:275" x14ac:dyDescent="0.25">
      <c r="A165" s="58">
        <v>43069.352094907408</v>
      </c>
      <c r="B165" s="56" t="s">
        <v>513</v>
      </c>
      <c r="C165" s="56" t="s">
        <v>696</v>
      </c>
      <c r="D165" s="56">
        <v>12</v>
      </c>
      <c r="E165" s="56">
        <v>1</v>
      </c>
      <c r="F165" s="56">
        <v>1665</v>
      </c>
      <c r="G165" s="56" t="s">
        <v>104</v>
      </c>
      <c r="H165" s="56" t="s">
        <v>134</v>
      </c>
      <c r="I165" s="56">
        <v>-15.32</v>
      </c>
      <c r="J165" s="56"/>
      <c r="K165" s="56">
        <v>330.46300000000002</v>
      </c>
      <c r="L165" s="56">
        <v>1735.68</v>
      </c>
      <c r="M165" s="56">
        <v>0</v>
      </c>
      <c r="N165" s="56">
        <v>0</v>
      </c>
      <c r="O165" s="56">
        <v>0</v>
      </c>
      <c r="P165" s="56">
        <v>0</v>
      </c>
      <c r="Q165" s="56">
        <v>0</v>
      </c>
      <c r="R165" s="56">
        <v>395.20800000000003</v>
      </c>
      <c r="S165" s="56">
        <v>781.68600000000004</v>
      </c>
      <c r="T165" s="56">
        <v>2025.88</v>
      </c>
      <c r="U165" s="56">
        <v>96.498500000000007</v>
      </c>
      <c r="V165" s="56">
        <v>5365.42</v>
      </c>
      <c r="W165" s="56">
        <v>387.863</v>
      </c>
      <c r="X165" s="56">
        <v>0</v>
      </c>
      <c r="Y165" s="56">
        <v>0</v>
      </c>
      <c r="Z165" s="56">
        <v>0</v>
      </c>
      <c r="AA165" s="56">
        <v>157.52600000000001</v>
      </c>
      <c r="AB165" s="56">
        <v>0</v>
      </c>
      <c r="AC165" s="56">
        <v>43.669699999999999</v>
      </c>
      <c r="AD165" s="56">
        <v>0</v>
      </c>
      <c r="AE165" s="56">
        <v>0</v>
      </c>
      <c r="AF165" s="56">
        <v>589.05899999999997</v>
      </c>
      <c r="AG165" s="56">
        <v>0</v>
      </c>
      <c r="AH165" s="56">
        <v>0</v>
      </c>
      <c r="AI165" s="56">
        <v>0</v>
      </c>
      <c r="AJ165" s="56">
        <v>0</v>
      </c>
      <c r="AK165" s="56">
        <v>0</v>
      </c>
      <c r="AL165" s="56">
        <v>0</v>
      </c>
      <c r="AM165" s="56">
        <v>0</v>
      </c>
      <c r="AN165" s="56">
        <v>0</v>
      </c>
      <c r="AO165" s="56">
        <v>0</v>
      </c>
      <c r="AP165" s="56">
        <v>0</v>
      </c>
      <c r="AQ165" s="56">
        <v>47.25</v>
      </c>
      <c r="AR165" s="56">
        <v>84.2</v>
      </c>
      <c r="AS165" s="56">
        <v>0</v>
      </c>
      <c r="AT165" s="56">
        <v>0</v>
      </c>
      <c r="AU165" s="56">
        <v>15.89</v>
      </c>
      <c r="AV165" s="56">
        <v>0</v>
      </c>
      <c r="AW165" s="56">
        <v>0</v>
      </c>
      <c r="AX165" s="56">
        <v>5.47</v>
      </c>
      <c r="AY165" s="56">
        <v>15.29</v>
      </c>
      <c r="AZ165" s="56">
        <v>27.21</v>
      </c>
      <c r="BA165" s="56">
        <v>1.24</v>
      </c>
      <c r="BB165" s="56">
        <v>196.55</v>
      </c>
      <c r="BC165" s="56">
        <v>147.34</v>
      </c>
      <c r="BD165" s="56">
        <v>0</v>
      </c>
      <c r="BE165" s="56">
        <v>3.6214900000000001</v>
      </c>
      <c r="BF165" s="56">
        <v>0</v>
      </c>
      <c r="BG165" s="56">
        <v>0</v>
      </c>
      <c r="BH165" s="56">
        <v>0</v>
      </c>
      <c r="BI165" s="56">
        <v>0</v>
      </c>
      <c r="BJ165" s="56">
        <v>0</v>
      </c>
      <c r="BK165" s="56">
        <v>5.8563799999999999E-2</v>
      </c>
      <c r="BL165" s="56">
        <v>0.119173</v>
      </c>
      <c r="BM165" s="56">
        <v>0.25846799999999998</v>
      </c>
      <c r="BN165" s="56">
        <v>8.4950000000000008E-3</v>
      </c>
      <c r="BO165" s="56">
        <v>4.0661899999999997</v>
      </c>
      <c r="BP165" s="56">
        <v>3.6214900000000001</v>
      </c>
      <c r="BQ165" s="56">
        <v>351.35199999999998</v>
      </c>
      <c r="BR165" s="56">
        <v>1464.83</v>
      </c>
      <c r="BS165" s="56">
        <v>0</v>
      </c>
      <c r="BT165" s="56">
        <v>0</v>
      </c>
      <c r="BU165" s="56">
        <v>0</v>
      </c>
      <c r="BV165" s="56">
        <v>395.20800000000003</v>
      </c>
      <c r="BW165" s="56">
        <v>782.46</v>
      </c>
      <c r="BX165" s="56">
        <v>2025.88</v>
      </c>
      <c r="BY165" s="56">
        <v>96.498500000000007</v>
      </c>
      <c r="BZ165" s="56">
        <v>5116.2299999999996</v>
      </c>
      <c r="CA165" s="56">
        <v>398.90600000000001</v>
      </c>
      <c r="CB165" s="56">
        <v>0</v>
      </c>
      <c r="CC165" s="56">
        <v>0</v>
      </c>
      <c r="CD165" s="56">
        <v>0</v>
      </c>
      <c r="CE165" s="56">
        <v>157.52600000000001</v>
      </c>
      <c r="CF165" s="56">
        <v>0</v>
      </c>
      <c r="CG165" s="56">
        <v>43.669699999999999</v>
      </c>
      <c r="CH165" s="56">
        <v>0</v>
      </c>
      <c r="CI165" s="56">
        <v>0</v>
      </c>
      <c r="CJ165" s="56">
        <v>600.10199999999998</v>
      </c>
      <c r="CK165" s="56">
        <v>0</v>
      </c>
      <c r="CL165" s="56">
        <v>0</v>
      </c>
      <c r="CM165" s="56">
        <v>0</v>
      </c>
      <c r="CN165" s="56">
        <v>0</v>
      </c>
      <c r="CO165" s="56">
        <v>0</v>
      </c>
      <c r="CP165" s="56">
        <v>0</v>
      </c>
      <c r="CQ165" s="56">
        <v>0</v>
      </c>
      <c r="CR165" s="56">
        <v>0</v>
      </c>
      <c r="CS165" s="56">
        <v>0</v>
      </c>
      <c r="CT165" s="56">
        <v>0</v>
      </c>
      <c r="CU165" s="56">
        <v>48.75</v>
      </c>
      <c r="CV165" s="56">
        <v>67.38</v>
      </c>
      <c r="CW165" s="56">
        <v>0</v>
      </c>
      <c r="CX165" s="56">
        <v>0</v>
      </c>
      <c r="CY165" s="56">
        <v>15.89</v>
      </c>
      <c r="CZ165" s="56">
        <v>5.47</v>
      </c>
      <c r="DA165" s="56">
        <v>15.3</v>
      </c>
      <c r="DB165" s="56">
        <v>27.21</v>
      </c>
      <c r="DC165" s="56">
        <v>1.24</v>
      </c>
      <c r="DD165" s="56">
        <v>181.24</v>
      </c>
      <c r="DE165" s="56">
        <v>132.02000000000001</v>
      </c>
      <c r="DF165" s="56">
        <v>0</v>
      </c>
      <c r="DG165" s="56">
        <v>2.8427899999999999</v>
      </c>
      <c r="DH165" s="56">
        <v>0</v>
      </c>
      <c r="DI165" s="56">
        <v>0</v>
      </c>
      <c r="DJ165" s="56">
        <v>0</v>
      </c>
      <c r="DK165" s="56">
        <v>5.8563799999999999E-2</v>
      </c>
      <c r="DL165" s="56">
        <v>0.11932</v>
      </c>
      <c r="DM165" s="56">
        <v>0.25846799999999998</v>
      </c>
      <c r="DN165" s="56">
        <v>8.4950000000000008E-3</v>
      </c>
      <c r="DO165" s="56">
        <v>3.2876400000000001</v>
      </c>
      <c r="DP165" s="56">
        <v>2.8427899999999999</v>
      </c>
      <c r="DQ165" s="56" t="s">
        <v>925</v>
      </c>
      <c r="DR165" s="56" t="s">
        <v>875</v>
      </c>
      <c r="DS165" s="56" t="s">
        <v>22</v>
      </c>
      <c r="DT165" s="56">
        <v>-0.77854900000000005</v>
      </c>
      <c r="DU165" s="56">
        <v>-0.77869600000000005</v>
      </c>
      <c r="DV165" s="56">
        <v>-8.4473599999999998</v>
      </c>
      <c r="DW165" s="56">
        <v>-11.6043</v>
      </c>
      <c r="DX165" s="56"/>
      <c r="DY165" s="56"/>
      <c r="DZ165" s="56"/>
      <c r="EA165" s="56"/>
      <c r="EB165" s="56"/>
      <c r="EC165" s="56"/>
      <c r="ED165" s="56"/>
      <c r="EE165" s="56"/>
      <c r="EF165" s="56"/>
      <c r="EG165" s="56"/>
      <c r="EH165" s="56"/>
      <c r="EI165" s="56"/>
      <c r="EJ165" s="56"/>
      <c r="EK165" s="56"/>
      <c r="EL165" s="56"/>
      <c r="EM165" s="56"/>
      <c r="EN165" s="56"/>
      <c r="EO165" s="56"/>
      <c r="EP165" s="56"/>
      <c r="EQ165" s="56"/>
      <c r="ER165" s="56"/>
      <c r="ES165" s="56"/>
      <c r="ET165" s="56"/>
      <c r="EU165" s="56"/>
      <c r="EV165" s="56"/>
      <c r="EW165" s="56"/>
      <c r="EX165" s="56"/>
      <c r="EY165" s="56"/>
      <c r="EZ165" s="56"/>
      <c r="FA165" s="56"/>
      <c r="FB165" s="56"/>
      <c r="FC165" s="56"/>
      <c r="FD165" s="56"/>
      <c r="FE165" s="56"/>
      <c r="FF165" s="56"/>
      <c r="FG165" s="56"/>
      <c r="FH165" s="56"/>
      <c r="FI165" s="56"/>
      <c r="FJ165" s="56"/>
      <c r="FK165" s="56"/>
      <c r="FL165" s="56"/>
      <c r="FM165" s="56"/>
      <c r="FN165" s="56"/>
      <c r="FO165" s="56"/>
      <c r="FP165" s="56"/>
      <c r="FQ165" s="56"/>
      <c r="FR165" s="56"/>
      <c r="FS165" s="56"/>
      <c r="FT165" s="56"/>
      <c r="FU165" s="56"/>
      <c r="FV165" s="56"/>
      <c r="FW165" s="56"/>
      <c r="FX165" s="56"/>
      <c r="FY165" s="56"/>
      <c r="FZ165" s="56"/>
      <c r="GA165" s="56"/>
      <c r="GB165" s="56"/>
      <c r="GC165" s="56"/>
      <c r="GD165" s="56"/>
      <c r="GE165" s="56"/>
      <c r="GF165" s="56"/>
      <c r="GG165" s="56"/>
      <c r="GH165" s="56"/>
      <c r="GI165" s="56"/>
      <c r="GJ165" s="56"/>
      <c r="GK165" s="56"/>
      <c r="GL165" s="56"/>
      <c r="GM165" s="56"/>
      <c r="GN165" s="56"/>
      <c r="GO165" s="56"/>
      <c r="GP165" s="56"/>
      <c r="GQ165" s="56"/>
      <c r="GR165" s="56"/>
      <c r="GS165" s="56"/>
      <c r="GT165" s="56"/>
      <c r="GU165" s="56"/>
      <c r="GV165" s="56"/>
      <c r="GW165" s="56"/>
      <c r="GX165" s="56"/>
      <c r="GY165" s="56"/>
      <c r="GZ165" s="56"/>
      <c r="HA165" s="56"/>
      <c r="HB165" s="56"/>
      <c r="HC165" s="56"/>
      <c r="HD165" s="56"/>
      <c r="HE165" s="56"/>
      <c r="HF165" s="56"/>
      <c r="HG165" s="56"/>
      <c r="HH165" s="56"/>
      <c r="HI165" s="56"/>
      <c r="HJ165" s="56"/>
      <c r="HK165" s="56"/>
      <c r="HL165" s="56"/>
      <c r="HM165" s="56"/>
      <c r="HN165" s="56"/>
      <c r="HO165" s="56"/>
      <c r="HP165" s="56"/>
      <c r="HQ165" s="56"/>
      <c r="HR165" s="56"/>
      <c r="HS165" s="56"/>
      <c r="HT165" s="56"/>
      <c r="HU165" s="56"/>
      <c r="HV165" s="56"/>
      <c r="HW165" s="56"/>
      <c r="HX165" s="56"/>
      <c r="HY165" s="56"/>
      <c r="HZ165" s="56"/>
      <c r="IA165" s="56"/>
      <c r="IB165" s="56"/>
      <c r="IC165" s="56"/>
      <c r="ID165" s="56"/>
      <c r="IE165" s="56"/>
      <c r="IF165" s="56"/>
      <c r="IG165" s="56"/>
      <c r="IH165" s="56"/>
      <c r="II165" s="56"/>
      <c r="IJ165" s="56"/>
      <c r="IK165" s="56"/>
      <c r="IL165" s="56"/>
      <c r="IM165" s="56"/>
      <c r="IN165" s="56"/>
      <c r="IO165" s="56"/>
      <c r="IP165" s="56">
        <v>87.98</v>
      </c>
      <c r="IQ165" s="56">
        <v>59.36</v>
      </c>
      <c r="IR165" s="56">
        <v>71.39</v>
      </c>
      <c r="IS165" s="56">
        <v>60.63</v>
      </c>
      <c r="IT165" s="56"/>
      <c r="IU165" s="56"/>
      <c r="IV165" s="56"/>
      <c r="IW165" s="56"/>
      <c r="IX165" s="56"/>
      <c r="IY165" s="56"/>
      <c r="IZ165" s="56"/>
      <c r="JA165" s="56"/>
      <c r="JB165" s="56"/>
      <c r="JC165" s="56"/>
      <c r="JD165" s="56"/>
      <c r="JE165" s="56"/>
      <c r="JF165" s="56"/>
      <c r="JG165" s="56"/>
      <c r="JH165" s="56"/>
      <c r="JI165" s="56"/>
      <c r="JJ165" s="56"/>
      <c r="JK165" s="56"/>
      <c r="JL165" s="56"/>
      <c r="JM165" s="56"/>
      <c r="JN165" s="56"/>
      <c r="JO165" s="56"/>
    </row>
    <row r="166" spans="1:275" x14ac:dyDescent="0.25">
      <c r="A166" s="58">
        <v>43069.352418981478</v>
      </c>
      <c r="B166" s="56" t="s">
        <v>514</v>
      </c>
      <c r="C166" s="56" t="s">
        <v>697</v>
      </c>
      <c r="D166" s="56">
        <v>12</v>
      </c>
      <c r="E166" s="56">
        <v>1</v>
      </c>
      <c r="F166" s="56">
        <v>1665</v>
      </c>
      <c r="G166" s="56" t="s">
        <v>104</v>
      </c>
      <c r="H166" s="56" t="s">
        <v>105</v>
      </c>
      <c r="I166" s="56">
        <v>12.36</v>
      </c>
      <c r="J166" s="56"/>
      <c r="K166" s="56">
        <v>324.96899999999999</v>
      </c>
      <c r="L166" s="56">
        <v>1201.01</v>
      </c>
      <c r="M166" s="56">
        <v>0</v>
      </c>
      <c r="N166" s="56">
        <v>0</v>
      </c>
      <c r="O166" s="56">
        <v>0</v>
      </c>
      <c r="P166" s="56">
        <v>0</v>
      </c>
      <c r="Q166" s="56">
        <v>0</v>
      </c>
      <c r="R166" s="56">
        <v>395.20800000000003</v>
      </c>
      <c r="S166" s="56">
        <v>781.68399999999997</v>
      </c>
      <c r="T166" s="56">
        <v>2025.88</v>
      </c>
      <c r="U166" s="56">
        <v>96.498500000000007</v>
      </c>
      <c r="V166" s="56">
        <v>4825.25</v>
      </c>
      <c r="W166" s="56">
        <v>368.952</v>
      </c>
      <c r="X166" s="56">
        <v>0</v>
      </c>
      <c r="Y166" s="56">
        <v>0</v>
      </c>
      <c r="Z166" s="56">
        <v>0</v>
      </c>
      <c r="AA166" s="56">
        <v>157.52600000000001</v>
      </c>
      <c r="AB166" s="56">
        <v>0</v>
      </c>
      <c r="AC166" s="56">
        <v>43.669699999999999</v>
      </c>
      <c r="AD166" s="56">
        <v>0</v>
      </c>
      <c r="AE166" s="56">
        <v>0</v>
      </c>
      <c r="AF166" s="56">
        <v>570.14800000000002</v>
      </c>
      <c r="AG166" s="56">
        <v>0</v>
      </c>
      <c r="AH166" s="56">
        <v>0</v>
      </c>
      <c r="AI166" s="56">
        <v>0</v>
      </c>
      <c r="AJ166" s="56">
        <v>0</v>
      </c>
      <c r="AK166" s="56">
        <v>0</v>
      </c>
      <c r="AL166" s="56">
        <v>0</v>
      </c>
      <c r="AM166" s="56">
        <v>0</v>
      </c>
      <c r="AN166" s="56">
        <v>0</v>
      </c>
      <c r="AO166" s="56">
        <v>0</v>
      </c>
      <c r="AP166" s="56">
        <v>0</v>
      </c>
      <c r="AQ166" s="56">
        <v>45.06</v>
      </c>
      <c r="AR166" s="56">
        <v>58.71</v>
      </c>
      <c r="AS166" s="56">
        <v>0</v>
      </c>
      <c r="AT166" s="56">
        <v>0</v>
      </c>
      <c r="AU166" s="56">
        <v>15.89</v>
      </c>
      <c r="AV166" s="56">
        <v>0</v>
      </c>
      <c r="AW166" s="56">
        <v>0</v>
      </c>
      <c r="AX166" s="56">
        <v>5.47</v>
      </c>
      <c r="AY166" s="56">
        <v>15.29</v>
      </c>
      <c r="AZ166" s="56">
        <v>27.21</v>
      </c>
      <c r="BA166" s="56">
        <v>1.24</v>
      </c>
      <c r="BB166" s="56">
        <v>168.87</v>
      </c>
      <c r="BC166" s="56">
        <v>119.66</v>
      </c>
      <c r="BD166" s="56">
        <v>0</v>
      </c>
      <c r="BE166" s="56">
        <v>2.5316999999999998</v>
      </c>
      <c r="BF166" s="56">
        <v>0</v>
      </c>
      <c r="BG166" s="56">
        <v>0</v>
      </c>
      <c r="BH166" s="56">
        <v>0</v>
      </c>
      <c r="BI166" s="56">
        <v>0</v>
      </c>
      <c r="BJ166" s="56">
        <v>0</v>
      </c>
      <c r="BK166" s="56">
        <v>5.8563799999999999E-2</v>
      </c>
      <c r="BL166" s="56">
        <v>0.11916300000000001</v>
      </c>
      <c r="BM166" s="56">
        <v>0.25846799999999998</v>
      </c>
      <c r="BN166" s="56">
        <v>8.4950000000000008E-3</v>
      </c>
      <c r="BO166" s="56">
        <v>2.9763899999999999</v>
      </c>
      <c r="BP166" s="56">
        <v>2.5316999999999998</v>
      </c>
      <c r="BQ166" s="56">
        <v>351.35199999999998</v>
      </c>
      <c r="BR166" s="56">
        <v>1464.83</v>
      </c>
      <c r="BS166" s="56">
        <v>0</v>
      </c>
      <c r="BT166" s="56">
        <v>0</v>
      </c>
      <c r="BU166" s="56">
        <v>0</v>
      </c>
      <c r="BV166" s="56">
        <v>395.20800000000003</v>
      </c>
      <c r="BW166" s="56">
        <v>782.46</v>
      </c>
      <c r="BX166" s="56">
        <v>2025.88</v>
      </c>
      <c r="BY166" s="56">
        <v>96.498500000000007</v>
      </c>
      <c r="BZ166" s="56">
        <v>5116.2299999999996</v>
      </c>
      <c r="CA166" s="56">
        <v>398.90600000000001</v>
      </c>
      <c r="CB166" s="56">
        <v>0</v>
      </c>
      <c r="CC166" s="56">
        <v>0</v>
      </c>
      <c r="CD166" s="56">
        <v>0</v>
      </c>
      <c r="CE166" s="56">
        <v>157.52600000000001</v>
      </c>
      <c r="CF166" s="56">
        <v>0</v>
      </c>
      <c r="CG166" s="56">
        <v>43.669699999999999</v>
      </c>
      <c r="CH166" s="56">
        <v>0</v>
      </c>
      <c r="CI166" s="56">
        <v>0</v>
      </c>
      <c r="CJ166" s="56">
        <v>600.10199999999998</v>
      </c>
      <c r="CK166" s="56">
        <v>0</v>
      </c>
      <c r="CL166" s="56">
        <v>0</v>
      </c>
      <c r="CM166" s="56">
        <v>0</v>
      </c>
      <c r="CN166" s="56">
        <v>0</v>
      </c>
      <c r="CO166" s="56">
        <v>0</v>
      </c>
      <c r="CP166" s="56">
        <v>0</v>
      </c>
      <c r="CQ166" s="56">
        <v>0</v>
      </c>
      <c r="CR166" s="56">
        <v>0</v>
      </c>
      <c r="CS166" s="56">
        <v>0</v>
      </c>
      <c r="CT166" s="56">
        <v>0</v>
      </c>
      <c r="CU166" s="56">
        <v>48.75</v>
      </c>
      <c r="CV166" s="56">
        <v>67.38</v>
      </c>
      <c r="CW166" s="56">
        <v>0</v>
      </c>
      <c r="CX166" s="56">
        <v>0</v>
      </c>
      <c r="CY166" s="56">
        <v>15.89</v>
      </c>
      <c r="CZ166" s="56">
        <v>5.47</v>
      </c>
      <c r="DA166" s="56">
        <v>15.3</v>
      </c>
      <c r="DB166" s="56">
        <v>27.21</v>
      </c>
      <c r="DC166" s="56">
        <v>1.24</v>
      </c>
      <c r="DD166" s="56">
        <v>181.24</v>
      </c>
      <c r="DE166" s="56">
        <v>132.02000000000001</v>
      </c>
      <c r="DF166" s="56">
        <v>0</v>
      </c>
      <c r="DG166" s="56">
        <v>2.8427899999999999</v>
      </c>
      <c r="DH166" s="56">
        <v>0</v>
      </c>
      <c r="DI166" s="56">
        <v>0</v>
      </c>
      <c r="DJ166" s="56">
        <v>0</v>
      </c>
      <c r="DK166" s="56">
        <v>5.8563799999999999E-2</v>
      </c>
      <c r="DL166" s="56">
        <v>0.11932</v>
      </c>
      <c r="DM166" s="56">
        <v>0.25846799999999998</v>
      </c>
      <c r="DN166" s="56">
        <v>8.4950000000000008E-3</v>
      </c>
      <c r="DO166" s="56">
        <v>3.2876400000000001</v>
      </c>
      <c r="DP166" s="56">
        <v>2.8427899999999999</v>
      </c>
      <c r="DQ166" s="56" t="s">
        <v>925</v>
      </c>
      <c r="DR166" s="56" t="s">
        <v>875</v>
      </c>
      <c r="DS166" s="56" t="s">
        <v>22</v>
      </c>
      <c r="DT166" s="56">
        <v>0.31124400000000002</v>
      </c>
      <c r="DU166" s="56">
        <v>0.311087</v>
      </c>
      <c r="DV166" s="56">
        <v>6.8251999999999997</v>
      </c>
      <c r="DW166" s="56">
        <v>9.3622200000000007</v>
      </c>
      <c r="DX166" s="56"/>
      <c r="DY166" s="56"/>
      <c r="DZ166" s="56"/>
      <c r="EA166" s="56"/>
      <c r="EB166" s="56"/>
      <c r="EC166" s="56"/>
      <c r="ED166" s="56"/>
      <c r="EE166" s="56"/>
      <c r="EF166" s="56"/>
      <c r="EG166" s="56"/>
      <c r="EH166" s="56"/>
      <c r="EI166" s="56"/>
      <c r="EJ166" s="56"/>
      <c r="EK166" s="56"/>
      <c r="EL166" s="56"/>
      <c r="EM166" s="56"/>
      <c r="EN166" s="56"/>
      <c r="EO166" s="56"/>
      <c r="EP166" s="56"/>
      <c r="EQ166" s="56"/>
      <c r="ER166" s="56"/>
      <c r="ES166" s="56"/>
      <c r="ET166" s="56"/>
      <c r="EU166" s="56"/>
      <c r="EV166" s="56"/>
      <c r="EW166" s="56"/>
      <c r="EX166" s="56"/>
      <c r="EY166" s="56"/>
      <c r="EZ166" s="56"/>
      <c r="FA166" s="56"/>
      <c r="FB166" s="56"/>
      <c r="FC166" s="56"/>
      <c r="FD166" s="56"/>
      <c r="FE166" s="56"/>
      <c r="FF166" s="56"/>
      <c r="FG166" s="56"/>
      <c r="FH166" s="56"/>
      <c r="FI166" s="56"/>
      <c r="FJ166" s="56"/>
      <c r="FK166" s="56"/>
      <c r="FL166" s="56"/>
      <c r="FM166" s="56"/>
      <c r="FN166" s="56"/>
      <c r="FO166" s="56"/>
      <c r="FP166" s="56"/>
      <c r="FQ166" s="56"/>
      <c r="FR166" s="56"/>
      <c r="FS166" s="56"/>
      <c r="FT166" s="56"/>
      <c r="FU166" s="56"/>
      <c r="FV166" s="56"/>
      <c r="FW166" s="56"/>
      <c r="FX166" s="56"/>
      <c r="FY166" s="56"/>
      <c r="FZ166" s="56"/>
      <c r="GA166" s="56"/>
      <c r="GB166" s="56"/>
      <c r="GC166" s="56"/>
      <c r="GD166" s="56"/>
      <c r="GE166" s="56"/>
      <c r="GF166" s="56"/>
      <c r="GG166" s="56"/>
      <c r="GH166" s="56"/>
      <c r="GI166" s="56"/>
      <c r="GJ166" s="56"/>
      <c r="GK166" s="56"/>
      <c r="GL166" s="56"/>
      <c r="GM166" s="56"/>
      <c r="GN166" s="56"/>
      <c r="GO166" s="56"/>
      <c r="GP166" s="56"/>
      <c r="GQ166" s="56"/>
      <c r="GR166" s="56"/>
      <c r="GS166" s="56"/>
      <c r="GT166" s="56"/>
      <c r="GU166" s="56"/>
      <c r="GV166" s="56"/>
      <c r="GW166" s="56"/>
      <c r="GX166" s="56"/>
      <c r="GY166" s="56"/>
      <c r="GZ166" s="56"/>
      <c r="HA166" s="56"/>
      <c r="HB166" s="56"/>
      <c r="HC166" s="56"/>
      <c r="HD166" s="56"/>
      <c r="HE166" s="56"/>
      <c r="HF166" s="56"/>
      <c r="HG166" s="56"/>
      <c r="HH166" s="56"/>
      <c r="HI166" s="56"/>
      <c r="HJ166" s="56"/>
      <c r="HK166" s="56"/>
      <c r="HL166" s="56"/>
      <c r="HM166" s="56"/>
      <c r="HN166" s="56"/>
      <c r="HO166" s="56"/>
      <c r="HP166" s="56"/>
      <c r="HQ166" s="56"/>
      <c r="HR166" s="56"/>
      <c r="HS166" s="56"/>
      <c r="HT166" s="56"/>
      <c r="HU166" s="56"/>
      <c r="HV166" s="56"/>
      <c r="HW166" s="56"/>
      <c r="HX166" s="56"/>
      <c r="HY166" s="56"/>
      <c r="HZ166" s="56"/>
      <c r="IA166" s="56"/>
      <c r="IB166" s="56"/>
      <c r="IC166" s="56"/>
      <c r="ID166" s="56"/>
      <c r="IE166" s="56"/>
      <c r="IF166" s="56"/>
      <c r="IG166" s="56"/>
      <c r="IH166" s="56"/>
      <c r="II166" s="56"/>
      <c r="IJ166" s="56"/>
      <c r="IK166" s="56"/>
      <c r="IL166" s="56"/>
      <c r="IM166" s="56"/>
      <c r="IN166" s="56"/>
      <c r="IO166" s="56"/>
      <c r="IP166" s="56">
        <v>62.42</v>
      </c>
      <c r="IQ166" s="56">
        <v>57.24</v>
      </c>
      <c r="IR166" s="56">
        <v>71.39</v>
      </c>
      <c r="IS166" s="56">
        <v>60.63</v>
      </c>
      <c r="IT166" s="56"/>
      <c r="IU166" s="56"/>
      <c r="IV166" s="56"/>
      <c r="IW166" s="56"/>
      <c r="IX166" s="56"/>
      <c r="IY166" s="56"/>
      <c r="IZ166" s="56"/>
      <c r="JA166" s="56"/>
      <c r="JB166" s="56"/>
      <c r="JC166" s="56"/>
      <c r="JD166" s="56"/>
      <c r="JE166" s="56"/>
      <c r="JF166" s="56"/>
      <c r="JG166" s="56"/>
      <c r="JH166" s="56"/>
      <c r="JI166" s="56"/>
      <c r="JJ166" s="56"/>
      <c r="JK166" s="56"/>
      <c r="JL166" s="56"/>
      <c r="JM166" s="56"/>
      <c r="JN166" s="56"/>
      <c r="JO166" s="56"/>
    </row>
    <row r="167" spans="1:275" x14ac:dyDescent="0.25">
      <c r="A167" s="58">
        <v>43069.352118055554</v>
      </c>
      <c r="B167" s="56" t="s">
        <v>515</v>
      </c>
      <c r="C167" s="56" t="s">
        <v>698</v>
      </c>
      <c r="D167" s="56">
        <v>12</v>
      </c>
      <c r="E167" s="56">
        <v>1</v>
      </c>
      <c r="F167" s="56">
        <v>1665</v>
      </c>
      <c r="G167" s="56" t="s">
        <v>104</v>
      </c>
      <c r="H167" s="56" t="s">
        <v>105</v>
      </c>
      <c r="I167" s="56">
        <v>88.27</v>
      </c>
      <c r="J167" s="56"/>
      <c r="K167" s="56">
        <v>324.96899999999999</v>
      </c>
      <c r="L167" s="56">
        <v>1201.01</v>
      </c>
      <c r="M167" s="56">
        <v>0</v>
      </c>
      <c r="N167" s="56">
        <v>0</v>
      </c>
      <c r="O167" s="56">
        <v>0</v>
      </c>
      <c r="P167" s="56">
        <v>0</v>
      </c>
      <c r="Q167" s="56">
        <v>0</v>
      </c>
      <c r="R167" s="56">
        <v>395.20800000000003</v>
      </c>
      <c r="S167" s="56">
        <v>781.68399999999997</v>
      </c>
      <c r="T167" s="56">
        <v>2025.88</v>
      </c>
      <c r="U167" s="56">
        <v>96.498500000000007</v>
      </c>
      <c r="V167" s="56">
        <v>4825.25</v>
      </c>
      <c r="W167" s="56">
        <v>368.952</v>
      </c>
      <c r="X167" s="56">
        <v>0</v>
      </c>
      <c r="Y167" s="56">
        <v>0</v>
      </c>
      <c r="Z167" s="56">
        <v>0</v>
      </c>
      <c r="AA167" s="56">
        <v>157.52600000000001</v>
      </c>
      <c r="AB167" s="56">
        <v>0</v>
      </c>
      <c r="AC167" s="56">
        <v>43.669699999999999</v>
      </c>
      <c r="AD167" s="56">
        <v>0</v>
      </c>
      <c r="AE167" s="56">
        <v>0</v>
      </c>
      <c r="AF167" s="56">
        <v>570.14800000000002</v>
      </c>
      <c r="AG167" s="56">
        <v>0</v>
      </c>
      <c r="AH167" s="56">
        <v>0</v>
      </c>
      <c r="AI167" s="56">
        <v>0</v>
      </c>
      <c r="AJ167" s="56">
        <v>0</v>
      </c>
      <c r="AK167" s="56">
        <v>0</v>
      </c>
      <c r="AL167" s="56">
        <v>0</v>
      </c>
      <c r="AM167" s="56">
        <v>0</v>
      </c>
      <c r="AN167" s="56">
        <v>0</v>
      </c>
      <c r="AO167" s="56">
        <v>0</v>
      </c>
      <c r="AP167" s="56">
        <v>0</v>
      </c>
      <c r="AQ167" s="56">
        <v>45.06</v>
      </c>
      <c r="AR167" s="56">
        <v>58.71</v>
      </c>
      <c r="AS167" s="56">
        <v>0</v>
      </c>
      <c r="AT167" s="56">
        <v>0</v>
      </c>
      <c r="AU167" s="56">
        <v>15.89</v>
      </c>
      <c r="AV167" s="56">
        <v>0</v>
      </c>
      <c r="AW167" s="56">
        <v>0</v>
      </c>
      <c r="AX167" s="56">
        <v>5.47</v>
      </c>
      <c r="AY167" s="56">
        <v>15.29</v>
      </c>
      <c r="AZ167" s="56">
        <v>27.21</v>
      </c>
      <c r="BA167" s="56">
        <v>1.24</v>
      </c>
      <c r="BB167" s="56">
        <v>168.87</v>
      </c>
      <c r="BC167" s="56">
        <v>119.66</v>
      </c>
      <c r="BD167" s="56">
        <v>0</v>
      </c>
      <c r="BE167" s="56">
        <v>2.5316999999999998</v>
      </c>
      <c r="BF167" s="56">
        <v>0</v>
      </c>
      <c r="BG167" s="56">
        <v>0</v>
      </c>
      <c r="BH167" s="56">
        <v>0</v>
      </c>
      <c r="BI167" s="56">
        <v>0</v>
      </c>
      <c r="BJ167" s="56">
        <v>0</v>
      </c>
      <c r="BK167" s="56">
        <v>5.8563799999999999E-2</v>
      </c>
      <c r="BL167" s="56">
        <v>0.11916300000000001</v>
      </c>
      <c r="BM167" s="56">
        <v>0.25846799999999998</v>
      </c>
      <c r="BN167" s="56">
        <v>8.4950000000000008E-3</v>
      </c>
      <c r="BO167" s="56">
        <v>2.9763899999999999</v>
      </c>
      <c r="BP167" s="56">
        <v>2.5316999999999998</v>
      </c>
      <c r="BQ167" s="56">
        <v>386.803</v>
      </c>
      <c r="BR167" s="56">
        <v>2943.23</v>
      </c>
      <c r="BS167" s="56">
        <v>0</v>
      </c>
      <c r="BT167" s="56">
        <v>0</v>
      </c>
      <c r="BU167" s="56">
        <v>0</v>
      </c>
      <c r="BV167" s="56">
        <v>395.20800000000003</v>
      </c>
      <c r="BW167" s="56">
        <v>782.43</v>
      </c>
      <c r="BX167" s="56">
        <v>2025.88</v>
      </c>
      <c r="BY167" s="56">
        <v>96.498500000000007</v>
      </c>
      <c r="BZ167" s="56">
        <v>6630.05</v>
      </c>
      <c r="CA167" s="56">
        <v>465.61200000000002</v>
      </c>
      <c r="CB167" s="56">
        <v>0</v>
      </c>
      <c r="CC167" s="56">
        <v>0</v>
      </c>
      <c r="CD167" s="56">
        <v>0</v>
      </c>
      <c r="CE167" s="56">
        <v>157.52600000000001</v>
      </c>
      <c r="CF167" s="56">
        <v>0</v>
      </c>
      <c r="CG167" s="56">
        <v>43.669699999999999</v>
      </c>
      <c r="CH167" s="56">
        <v>0</v>
      </c>
      <c r="CI167" s="56">
        <v>0</v>
      </c>
      <c r="CJ167" s="56">
        <v>666.80799999999999</v>
      </c>
      <c r="CK167" s="56">
        <v>0</v>
      </c>
      <c r="CL167" s="56">
        <v>0</v>
      </c>
      <c r="CM167" s="56">
        <v>0</v>
      </c>
      <c r="CN167" s="56">
        <v>0</v>
      </c>
      <c r="CO167" s="56">
        <v>0</v>
      </c>
      <c r="CP167" s="56">
        <v>0</v>
      </c>
      <c r="CQ167" s="56">
        <v>0</v>
      </c>
      <c r="CR167" s="56">
        <v>0</v>
      </c>
      <c r="CS167" s="56">
        <v>0</v>
      </c>
      <c r="CT167" s="56">
        <v>0</v>
      </c>
      <c r="CU167" s="56">
        <v>56.64</v>
      </c>
      <c r="CV167" s="56">
        <v>135.4</v>
      </c>
      <c r="CW167" s="56">
        <v>0</v>
      </c>
      <c r="CX167" s="56">
        <v>0</v>
      </c>
      <c r="CY167" s="56">
        <v>15.89</v>
      </c>
      <c r="CZ167" s="56">
        <v>5.47</v>
      </c>
      <c r="DA167" s="56">
        <v>15.3</v>
      </c>
      <c r="DB167" s="56">
        <v>27.21</v>
      </c>
      <c r="DC167" s="56">
        <v>1.24</v>
      </c>
      <c r="DD167" s="56">
        <v>257.14999999999998</v>
      </c>
      <c r="DE167" s="56">
        <v>207.93</v>
      </c>
      <c r="DF167" s="56">
        <v>0</v>
      </c>
      <c r="DG167" s="56">
        <v>5.7159000000000004</v>
      </c>
      <c r="DH167" s="56">
        <v>0</v>
      </c>
      <c r="DI167" s="56">
        <v>0</v>
      </c>
      <c r="DJ167" s="56">
        <v>0</v>
      </c>
      <c r="DK167" s="56">
        <v>5.8563799999999999E-2</v>
      </c>
      <c r="DL167" s="56">
        <v>0.119377</v>
      </c>
      <c r="DM167" s="56">
        <v>0.25846799999999998</v>
      </c>
      <c r="DN167" s="56">
        <v>8.4950000000000008E-3</v>
      </c>
      <c r="DO167" s="56">
        <v>6.1608099999999997</v>
      </c>
      <c r="DP167" s="56">
        <v>5.7159000000000004</v>
      </c>
      <c r="DQ167" s="56" t="s">
        <v>925</v>
      </c>
      <c r="DR167" s="56" t="s">
        <v>875</v>
      </c>
      <c r="DS167" s="56" t="s">
        <v>22</v>
      </c>
      <c r="DT167" s="56">
        <v>3.1844100000000002</v>
      </c>
      <c r="DU167" s="56">
        <v>3.1842000000000001</v>
      </c>
      <c r="DV167" s="56">
        <v>34.330199999999998</v>
      </c>
      <c r="DW167" s="56">
        <v>42.451799999999999</v>
      </c>
      <c r="DX167" s="56"/>
      <c r="DY167" s="56"/>
      <c r="DZ167" s="56"/>
      <c r="EA167" s="56"/>
      <c r="EB167" s="56"/>
      <c r="EC167" s="56"/>
      <c r="ED167" s="56"/>
      <c r="EE167" s="56"/>
      <c r="EF167" s="56"/>
      <c r="EG167" s="56"/>
      <c r="EH167" s="56"/>
      <c r="EI167" s="56"/>
      <c r="EJ167" s="56"/>
      <c r="EK167" s="56"/>
      <c r="EL167" s="56"/>
      <c r="EM167" s="56"/>
      <c r="EN167" s="56"/>
      <c r="EO167" s="56"/>
      <c r="EP167" s="56"/>
      <c r="EQ167" s="56"/>
      <c r="ER167" s="56"/>
      <c r="ES167" s="56"/>
      <c r="ET167" s="56"/>
      <c r="EU167" s="56"/>
      <c r="EV167" s="56"/>
      <c r="EW167" s="56"/>
      <c r="EX167" s="56"/>
      <c r="EY167" s="56"/>
      <c r="EZ167" s="56"/>
      <c r="FA167" s="56"/>
      <c r="FB167" s="56"/>
      <c r="FC167" s="56"/>
      <c r="FD167" s="56"/>
      <c r="FE167" s="56"/>
      <c r="FF167" s="56"/>
      <c r="FG167" s="56"/>
      <c r="FH167" s="56"/>
      <c r="FI167" s="56"/>
      <c r="FJ167" s="56"/>
      <c r="FK167" s="56"/>
      <c r="FL167" s="56"/>
      <c r="FM167" s="56"/>
      <c r="FN167" s="56"/>
      <c r="FO167" s="56"/>
      <c r="FP167" s="56"/>
      <c r="FQ167" s="56"/>
      <c r="FR167" s="56"/>
      <c r="FS167" s="56"/>
      <c r="FT167" s="56"/>
      <c r="FU167" s="56"/>
      <c r="FV167" s="56"/>
      <c r="FW167" s="56"/>
      <c r="FX167" s="56"/>
      <c r="FY167" s="56"/>
      <c r="FZ167" s="56"/>
      <c r="GA167" s="56"/>
      <c r="GB167" s="56"/>
      <c r="GC167" s="56"/>
      <c r="GD167" s="56"/>
      <c r="GE167" s="56"/>
      <c r="GF167" s="56"/>
      <c r="GG167" s="56"/>
      <c r="GH167" s="56"/>
      <c r="GI167" s="56"/>
      <c r="GJ167" s="56"/>
      <c r="GK167" s="56"/>
      <c r="GL167" s="56"/>
      <c r="GM167" s="56"/>
      <c r="GN167" s="56"/>
      <c r="GO167" s="56"/>
      <c r="GP167" s="56"/>
      <c r="GQ167" s="56"/>
      <c r="GR167" s="56"/>
      <c r="GS167" s="56"/>
      <c r="GT167" s="56"/>
      <c r="GU167" s="56"/>
      <c r="GV167" s="56"/>
      <c r="GW167" s="56"/>
      <c r="GX167" s="56"/>
      <c r="GY167" s="56"/>
      <c r="GZ167" s="56"/>
      <c r="HA167" s="56"/>
      <c r="HB167" s="56"/>
      <c r="HC167" s="56"/>
      <c r="HD167" s="56"/>
      <c r="HE167" s="56"/>
      <c r="HF167" s="56"/>
      <c r="HG167" s="56"/>
      <c r="HH167" s="56"/>
      <c r="HI167" s="56"/>
      <c r="HJ167" s="56"/>
      <c r="HK167" s="56"/>
      <c r="HL167" s="56"/>
      <c r="HM167" s="56"/>
      <c r="HN167" s="56"/>
      <c r="HO167" s="56"/>
      <c r="HP167" s="56"/>
      <c r="HQ167" s="56"/>
      <c r="HR167" s="56"/>
      <c r="HS167" s="56"/>
      <c r="HT167" s="56"/>
      <c r="HU167" s="56"/>
      <c r="HV167" s="56"/>
      <c r="HW167" s="56"/>
      <c r="HX167" s="56"/>
      <c r="HY167" s="56"/>
      <c r="HZ167" s="56"/>
      <c r="IA167" s="56"/>
      <c r="IB167" s="56"/>
      <c r="IC167" s="56"/>
      <c r="ID167" s="56"/>
      <c r="IE167" s="56"/>
      <c r="IF167" s="56"/>
      <c r="IG167" s="56"/>
      <c r="IH167" s="56"/>
      <c r="II167" s="56"/>
      <c r="IJ167" s="56"/>
      <c r="IK167" s="56"/>
      <c r="IL167" s="56"/>
      <c r="IM167" s="56"/>
      <c r="IN167" s="56"/>
      <c r="IO167" s="56"/>
      <c r="IP167" s="56">
        <v>62.42</v>
      </c>
      <c r="IQ167" s="56">
        <v>57.24</v>
      </c>
      <c r="IR167" s="56">
        <v>139.82</v>
      </c>
      <c r="IS167" s="56">
        <v>68.11</v>
      </c>
      <c r="IT167" s="56"/>
      <c r="IU167" s="56"/>
      <c r="IV167" s="56"/>
      <c r="IW167" s="56"/>
      <c r="IX167" s="56"/>
      <c r="IY167" s="56"/>
      <c r="IZ167" s="56"/>
      <c r="JA167" s="56"/>
      <c r="JB167" s="56"/>
      <c r="JC167" s="56"/>
      <c r="JD167" s="56"/>
      <c r="JE167" s="56"/>
      <c r="JF167" s="56"/>
      <c r="JG167" s="56"/>
      <c r="JH167" s="56"/>
      <c r="JI167" s="56"/>
      <c r="JJ167" s="56"/>
      <c r="JK167" s="56"/>
      <c r="JL167" s="56"/>
      <c r="JM167" s="56"/>
      <c r="JN167" s="56"/>
      <c r="JO167" s="56"/>
    </row>
    <row r="168" spans="1:275" x14ac:dyDescent="0.25">
      <c r="A168" s="58">
        <v>43069.352094907408</v>
      </c>
      <c r="B168" s="56" t="s">
        <v>516</v>
      </c>
      <c r="C168" s="56" t="s">
        <v>699</v>
      </c>
      <c r="D168" s="56">
        <v>12</v>
      </c>
      <c r="E168" s="56">
        <v>1</v>
      </c>
      <c r="F168" s="56">
        <v>1665</v>
      </c>
      <c r="G168" s="56" t="s">
        <v>104</v>
      </c>
      <c r="H168" s="56" t="s">
        <v>105</v>
      </c>
      <c r="I168" s="56">
        <v>30.5</v>
      </c>
      <c r="J168" s="56"/>
      <c r="K168" s="56">
        <v>182.65199999999999</v>
      </c>
      <c r="L168" s="56">
        <v>964.90099999999995</v>
      </c>
      <c r="M168" s="56">
        <v>0</v>
      </c>
      <c r="N168" s="56">
        <v>0</v>
      </c>
      <c r="O168" s="56">
        <v>0</v>
      </c>
      <c r="P168" s="56">
        <v>0</v>
      </c>
      <c r="Q168" s="56">
        <v>0</v>
      </c>
      <c r="R168" s="56">
        <v>395.20800000000003</v>
      </c>
      <c r="S168" s="56">
        <v>781.7</v>
      </c>
      <c r="T168" s="56">
        <v>2025.88</v>
      </c>
      <c r="U168" s="56">
        <v>96.498500000000007</v>
      </c>
      <c r="V168" s="56">
        <v>4446.84</v>
      </c>
      <c r="W168" s="56">
        <v>328.83499999999998</v>
      </c>
      <c r="X168" s="56">
        <v>0</v>
      </c>
      <c r="Y168" s="56">
        <v>0</v>
      </c>
      <c r="Z168" s="56">
        <v>0</v>
      </c>
      <c r="AA168" s="56">
        <v>157.52600000000001</v>
      </c>
      <c r="AB168" s="56">
        <v>0</v>
      </c>
      <c r="AC168" s="56">
        <v>43.669699999999999</v>
      </c>
      <c r="AD168" s="56">
        <v>0</v>
      </c>
      <c r="AE168" s="56">
        <v>0</v>
      </c>
      <c r="AF168" s="56">
        <v>530.03099999999995</v>
      </c>
      <c r="AG168" s="56">
        <v>0</v>
      </c>
      <c r="AH168" s="56">
        <v>0</v>
      </c>
      <c r="AI168" s="56">
        <v>0</v>
      </c>
      <c r="AJ168" s="56">
        <v>0</v>
      </c>
      <c r="AK168" s="56">
        <v>0</v>
      </c>
      <c r="AL168" s="56">
        <v>0</v>
      </c>
      <c r="AM168" s="56">
        <v>0</v>
      </c>
      <c r="AN168" s="56">
        <v>0</v>
      </c>
      <c r="AO168" s="56">
        <v>0</v>
      </c>
      <c r="AP168" s="56">
        <v>0</v>
      </c>
      <c r="AQ168" s="56">
        <v>38.94</v>
      </c>
      <c r="AR168" s="56">
        <v>46.69</v>
      </c>
      <c r="AS168" s="56">
        <v>0</v>
      </c>
      <c r="AT168" s="56">
        <v>0</v>
      </c>
      <c r="AU168" s="56">
        <v>15.89</v>
      </c>
      <c r="AV168" s="56">
        <v>0</v>
      </c>
      <c r="AW168" s="56">
        <v>0</v>
      </c>
      <c r="AX168" s="56">
        <v>5.47</v>
      </c>
      <c r="AY168" s="56">
        <v>15.29</v>
      </c>
      <c r="AZ168" s="56">
        <v>27.21</v>
      </c>
      <c r="BA168" s="56">
        <v>1.24</v>
      </c>
      <c r="BB168" s="56">
        <v>150.72999999999999</v>
      </c>
      <c r="BC168" s="56">
        <v>101.52</v>
      </c>
      <c r="BD168" s="56">
        <v>0</v>
      </c>
      <c r="BE168" s="56">
        <v>2.0118</v>
      </c>
      <c r="BF168" s="56">
        <v>0</v>
      </c>
      <c r="BG168" s="56">
        <v>0</v>
      </c>
      <c r="BH168" s="56">
        <v>0</v>
      </c>
      <c r="BI168" s="56">
        <v>0</v>
      </c>
      <c r="BJ168" s="56">
        <v>0</v>
      </c>
      <c r="BK168" s="56">
        <v>5.8563799999999999E-2</v>
      </c>
      <c r="BL168" s="56">
        <v>0.119184</v>
      </c>
      <c r="BM168" s="56">
        <v>0.25846799999999998</v>
      </c>
      <c r="BN168" s="56">
        <v>8.4950000000000008E-3</v>
      </c>
      <c r="BO168" s="56">
        <v>2.4565100000000002</v>
      </c>
      <c r="BP168" s="56">
        <v>2.0118</v>
      </c>
      <c r="BQ168" s="56">
        <v>351.35199999999998</v>
      </c>
      <c r="BR168" s="56">
        <v>1464.83</v>
      </c>
      <c r="BS168" s="56">
        <v>0</v>
      </c>
      <c r="BT168" s="56">
        <v>0</v>
      </c>
      <c r="BU168" s="56">
        <v>0</v>
      </c>
      <c r="BV168" s="56">
        <v>395.20800000000003</v>
      </c>
      <c r="BW168" s="56">
        <v>782.46</v>
      </c>
      <c r="BX168" s="56">
        <v>2025.88</v>
      </c>
      <c r="BY168" s="56">
        <v>96.498500000000007</v>
      </c>
      <c r="BZ168" s="56">
        <v>5116.2299999999996</v>
      </c>
      <c r="CA168" s="56">
        <v>398.90600000000001</v>
      </c>
      <c r="CB168" s="56">
        <v>0</v>
      </c>
      <c r="CC168" s="56">
        <v>0</v>
      </c>
      <c r="CD168" s="56">
        <v>0</v>
      </c>
      <c r="CE168" s="56">
        <v>157.52600000000001</v>
      </c>
      <c r="CF168" s="56">
        <v>0</v>
      </c>
      <c r="CG168" s="56">
        <v>43.669699999999999</v>
      </c>
      <c r="CH168" s="56">
        <v>0</v>
      </c>
      <c r="CI168" s="56">
        <v>0</v>
      </c>
      <c r="CJ168" s="56">
        <v>600.10199999999998</v>
      </c>
      <c r="CK168" s="56">
        <v>0</v>
      </c>
      <c r="CL168" s="56">
        <v>0</v>
      </c>
      <c r="CM168" s="56">
        <v>0</v>
      </c>
      <c r="CN168" s="56">
        <v>0</v>
      </c>
      <c r="CO168" s="56">
        <v>0</v>
      </c>
      <c r="CP168" s="56">
        <v>0</v>
      </c>
      <c r="CQ168" s="56">
        <v>0</v>
      </c>
      <c r="CR168" s="56">
        <v>0</v>
      </c>
      <c r="CS168" s="56">
        <v>0</v>
      </c>
      <c r="CT168" s="56">
        <v>0</v>
      </c>
      <c r="CU168" s="56">
        <v>48.75</v>
      </c>
      <c r="CV168" s="56">
        <v>67.38</v>
      </c>
      <c r="CW168" s="56">
        <v>0</v>
      </c>
      <c r="CX168" s="56">
        <v>0</v>
      </c>
      <c r="CY168" s="56">
        <v>15.89</v>
      </c>
      <c r="CZ168" s="56">
        <v>5.47</v>
      </c>
      <c r="DA168" s="56">
        <v>15.3</v>
      </c>
      <c r="DB168" s="56">
        <v>27.21</v>
      </c>
      <c r="DC168" s="56">
        <v>1.24</v>
      </c>
      <c r="DD168" s="56">
        <v>181.24</v>
      </c>
      <c r="DE168" s="56">
        <v>132.02000000000001</v>
      </c>
      <c r="DF168" s="56">
        <v>0</v>
      </c>
      <c r="DG168" s="56">
        <v>2.8427899999999999</v>
      </c>
      <c r="DH168" s="56">
        <v>0</v>
      </c>
      <c r="DI168" s="56">
        <v>0</v>
      </c>
      <c r="DJ168" s="56">
        <v>0</v>
      </c>
      <c r="DK168" s="56">
        <v>5.8563799999999999E-2</v>
      </c>
      <c r="DL168" s="56">
        <v>0.11932</v>
      </c>
      <c r="DM168" s="56">
        <v>0.25846799999999998</v>
      </c>
      <c r="DN168" s="56">
        <v>8.4950000000000008E-3</v>
      </c>
      <c r="DO168" s="56">
        <v>3.2876400000000001</v>
      </c>
      <c r="DP168" s="56">
        <v>2.8427899999999999</v>
      </c>
      <c r="DQ168" s="56" t="s">
        <v>925</v>
      </c>
      <c r="DR168" s="56" t="s">
        <v>875</v>
      </c>
      <c r="DS168" s="56" t="s">
        <v>22</v>
      </c>
      <c r="DT168" s="56">
        <v>0.83112699999999995</v>
      </c>
      <c r="DU168" s="56">
        <v>0.83099199999999995</v>
      </c>
      <c r="DV168" s="56">
        <v>16.834</v>
      </c>
      <c r="DW168" s="56">
        <v>23.102599999999999</v>
      </c>
      <c r="DX168" s="56"/>
      <c r="DY168" s="56"/>
      <c r="DZ168" s="56"/>
      <c r="EA168" s="56"/>
      <c r="EB168" s="56"/>
      <c r="EC168" s="56"/>
      <c r="ED168" s="56"/>
      <c r="EE168" s="56"/>
      <c r="EF168" s="56"/>
      <c r="EG168" s="56"/>
      <c r="EH168" s="56"/>
      <c r="EI168" s="56"/>
      <c r="EJ168" s="56"/>
      <c r="EK168" s="56"/>
      <c r="EL168" s="56"/>
      <c r="EM168" s="56"/>
      <c r="EN168" s="56"/>
      <c r="EO168" s="56"/>
      <c r="EP168" s="56"/>
      <c r="EQ168" s="56"/>
      <c r="ER168" s="56"/>
      <c r="ES168" s="56"/>
      <c r="ET168" s="56"/>
      <c r="EU168" s="56"/>
      <c r="EV168" s="56"/>
      <c r="EW168" s="56"/>
      <c r="EX168" s="56"/>
      <c r="EY168" s="56"/>
      <c r="EZ168" s="56"/>
      <c r="FA168" s="56"/>
      <c r="FB168" s="56"/>
      <c r="FC168" s="56"/>
      <c r="FD168" s="56"/>
      <c r="FE168" s="56"/>
      <c r="FF168" s="56"/>
      <c r="FG168" s="56"/>
      <c r="FH168" s="56"/>
      <c r="FI168" s="56"/>
      <c r="FJ168" s="56"/>
      <c r="FK168" s="56"/>
      <c r="FL168" s="56"/>
      <c r="FM168" s="56"/>
      <c r="FN168" s="56"/>
      <c r="FO168" s="56"/>
      <c r="FP168" s="56"/>
      <c r="FQ168" s="56"/>
      <c r="FR168" s="56"/>
      <c r="FS168" s="56"/>
      <c r="FT168" s="56"/>
      <c r="FU168" s="56"/>
      <c r="FV168" s="56"/>
      <c r="FW168" s="56"/>
      <c r="FX168" s="56"/>
      <c r="FY168" s="56"/>
      <c r="FZ168" s="56"/>
      <c r="GA168" s="56"/>
      <c r="GB168" s="56"/>
      <c r="GC168" s="56"/>
      <c r="GD168" s="56"/>
      <c r="GE168" s="56"/>
      <c r="GF168" s="56"/>
      <c r="GG168" s="56"/>
      <c r="GH168" s="56"/>
      <c r="GI168" s="56"/>
      <c r="GJ168" s="56"/>
      <c r="GK168" s="56"/>
      <c r="GL168" s="56"/>
      <c r="GM168" s="56"/>
      <c r="GN168" s="56"/>
      <c r="GO168" s="56"/>
      <c r="GP168" s="56"/>
      <c r="GQ168" s="56"/>
      <c r="GR168" s="56"/>
      <c r="GS168" s="56"/>
      <c r="GT168" s="56"/>
      <c r="GU168" s="56"/>
      <c r="GV168" s="56"/>
      <c r="GW168" s="56"/>
      <c r="GX168" s="56"/>
      <c r="GY168" s="56"/>
      <c r="GZ168" s="56"/>
      <c r="HA168" s="56"/>
      <c r="HB168" s="56"/>
      <c r="HC168" s="56"/>
      <c r="HD168" s="56"/>
      <c r="HE168" s="56"/>
      <c r="HF168" s="56"/>
      <c r="HG168" s="56"/>
      <c r="HH168" s="56"/>
      <c r="HI168" s="56"/>
      <c r="HJ168" s="56"/>
      <c r="HK168" s="56"/>
      <c r="HL168" s="56"/>
      <c r="HM168" s="56"/>
      <c r="HN168" s="56"/>
      <c r="HO168" s="56"/>
      <c r="HP168" s="56"/>
      <c r="HQ168" s="56"/>
      <c r="HR168" s="56"/>
      <c r="HS168" s="56"/>
      <c r="HT168" s="56"/>
      <c r="HU168" s="56"/>
      <c r="HV168" s="56"/>
      <c r="HW168" s="56"/>
      <c r="HX168" s="56"/>
      <c r="HY168" s="56"/>
      <c r="HZ168" s="56"/>
      <c r="IA168" s="56"/>
      <c r="IB168" s="56"/>
      <c r="IC168" s="56"/>
      <c r="ID168" s="56"/>
      <c r="IE168" s="56"/>
      <c r="IF168" s="56"/>
      <c r="IG168" s="56"/>
      <c r="IH168" s="56"/>
      <c r="II168" s="56"/>
      <c r="IJ168" s="56"/>
      <c r="IK168" s="56"/>
      <c r="IL168" s="56"/>
      <c r="IM168" s="56"/>
      <c r="IN168" s="56"/>
      <c r="IO168" s="56"/>
      <c r="IP168" s="56">
        <v>48.78</v>
      </c>
      <c r="IQ168" s="56">
        <v>52.74</v>
      </c>
      <c r="IR168" s="56">
        <v>71.39</v>
      </c>
      <c r="IS168" s="56">
        <v>60.63</v>
      </c>
      <c r="IT168" s="56"/>
      <c r="IU168" s="56"/>
      <c r="IV168" s="56"/>
      <c r="IW168" s="56"/>
      <c r="IX168" s="56"/>
      <c r="IY168" s="56"/>
      <c r="IZ168" s="56"/>
      <c r="JA168" s="56"/>
      <c r="JB168" s="56"/>
      <c r="JC168" s="56"/>
      <c r="JD168" s="56"/>
      <c r="JE168" s="56"/>
      <c r="JF168" s="56"/>
      <c r="JG168" s="56"/>
      <c r="JH168" s="56"/>
      <c r="JI168" s="56"/>
      <c r="JJ168" s="56"/>
      <c r="JK168" s="56"/>
      <c r="JL168" s="56"/>
      <c r="JM168" s="56"/>
      <c r="JN168" s="56"/>
      <c r="JO168" s="56"/>
    </row>
    <row r="169" spans="1:275" x14ac:dyDescent="0.25">
      <c r="A169" s="58">
        <v>43069.352442129632</v>
      </c>
      <c r="B169" s="56" t="s">
        <v>517</v>
      </c>
      <c r="C169" s="56" t="s">
        <v>700</v>
      </c>
      <c r="D169" s="56">
        <v>12</v>
      </c>
      <c r="E169" s="56">
        <v>1</v>
      </c>
      <c r="F169" s="56">
        <v>1665</v>
      </c>
      <c r="G169" s="56" t="s">
        <v>104</v>
      </c>
      <c r="H169" s="56" t="s">
        <v>105</v>
      </c>
      <c r="I169" s="56">
        <v>106.41</v>
      </c>
      <c r="J169" s="56"/>
      <c r="K169" s="56">
        <v>182.65199999999999</v>
      </c>
      <c r="L169" s="56">
        <v>964.90099999999995</v>
      </c>
      <c r="M169" s="56">
        <v>0</v>
      </c>
      <c r="N169" s="56">
        <v>0</v>
      </c>
      <c r="O169" s="56">
        <v>0</v>
      </c>
      <c r="P169" s="56">
        <v>0</v>
      </c>
      <c r="Q169" s="56">
        <v>0</v>
      </c>
      <c r="R169" s="56">
        <v>395.20800000000003</v>
      </c>
      <c r="S169" s="56">
        <v>781.7</v>
      </c>
      <c r="T169" s="56">
        <v>2025.88</v>
      </c>
      <c r="U169" s="56">
        <v>96.498500000000007</v>
      </c>
      <c r="V169" s="56">
        <v>4446.84</v>
      </c>
      <c r="W169" s="56">
        <v>328.83499999999998</v>
      </c>
      <c r="X169" s="56">
        <v>0</v>
      </c>
      <c r="Y169" s="56">
        <v>0</v>
      </c>
      <c r="Z169" s="56">
        <v>0</v>
      </c>
      <c r="AA169" s="56">
        <v>157.52600000000001</v>
      </c>
      <c r="AB169" s="56">
        <v>0</v>
      </c>
      <c r="AC169" s="56">
        <v>43.669699999999999</v>
      </c>
      <c r="AD169" s="56">
        <v>0</v>
      </c>
      <c r="AE169" s="56">
        <v>0</v>
      </c>
      <c r="AF169" s="56">
        <v>530.03099999999995</v>
      </c>
      <c r="AG169" s="56">
        <v>0</v>
      </c>
      <c r="AH169" s="56">
        <v>0</v>
      </c>
      <c r="AI169" s="56">
        <v>0</v>
      </c>
      <c r="AJ169" s="56">
        <v>0</v>
      </c>
      <c r="AK169" s="56">
        <v>0</v>
      </c>
      <c r="AL169" s="56">
        <v>0</v>
      </c>
      <c r="AM169" s="56">
        <v>0</v>
      </c>
      <c r="AN169" s="56">
        <v>0</v>
      </c>
      <c r="AO169" s="56">
        <v>0</v>
      </c>
      <c r="AP169" s="56">
        <v>0</v>
      </c>
      <c r="AQ169" s="56">
        <v>38.94</v>
      </c>
      <c r="AR169" s="56">
        <v>46.69</v>
      </c>
      <c r="AS169" s="56">
        <v>0</v>
      </c>
      <c r="AT169" s="56">
        <v>0</v>
      </c>
      <c r="AU169" s="56">
        <v>15.89</v>
      </c>
      <c r="AV169" s="56">
        <v>0</v>
      </c>
      <c r="AW169" s="56">
        <v>0</v>
      </c>
      <c r="AX169" s="56">
        <v>5.47</v>
      </c>
      <c r="AY169" s="56">
        <v>15.29</v>
      </c>
      <c r="AZ169" s="56">
        <v>27.21</v>
      </c>
      <c r="BA169" s="56">
        <v>1.24</v>
      </c>
      <c r="BB169" s="56">
        <v>150.72999999999999</v>
      </c>
      <c r="BC169" s="56">
        <v>101.52</v>
      </c>
      <c r="BD169" s="56">
        <v>0</v>
      </c>
      <c r="BE169" s="56">
        <v>2.0118</v>
      </c>
      <c r="BF169" s="56">
        <v>0</v>
      </c>
      <c r="BG169" s="56">
        <v>0</v>
      </c>
      <c r="BH169" s="56">
        <v>0</v>
      </c>
      <c r="BI169" s="56">
        <v>0</v>
      </c>
      <c r="BJ169" s="56">
        <v>0</v>
      </c>
      <c r="BK169" s="56">
        <v>5.8563799999999999E-2</v>
      </c>
      <c r="BL169" s="56">
        <v>0.119184</v>
      </c>
      <c r="BM169" s="56">
        <v>0.25846799999999998</v>
      </c>
      <c r="BN169" s="56">
        <v>8.4950000000000008E-3</v>
      </c>
      <c r="BO169" s="56">
        <v>2.4565100000000002</v>
      </c>
      <c r="BP169" s="56">
        <v>2.0118</v>
      </c>
      <c r="BQ169" s="56">
        <v>386.803</v>
      </c>
      <c r="BR169" s="56">
        <v>2943.23</v>
      </c>
      <c r="BS169" s="56">
        <v>0</v>
      </c>
      <c r="BT169" s="56">
        <v>0</v>
      </c>
      <c r="BU169" s="56">
        <v>0</v>
      </c>
      <c r="BV169" s="56">
        <v>395.20800000000003</v>
      </c>
      <c r="BW169" s="56">
        <v>782.43</v>
      </c>
      <c r="BX169" s="56">
        <v>2025.88</v>
      </c>
      <c r="BY169" s="56">
        <v>96.498500000000007</v>
      </c>
      <c r="BZ169" s="56">
        <v>6630.05</v>
      </c>
      <c r="CA169" s="56">
        <v>465.61200000000002</v>
      </c>
      <c r="CB169" s="56">
        <v>0</v>
      </c>
      <c r="CC169" s="56">
        <v>0</v>
      </c>
      <c r="CD169" s="56">
        <v>0</v>
      </c>
      <c r="CE169" s="56">
        <v>157.52600000000001</v>
      </c>
      <c r="CF169" s="56">
        <v>0</v>
      </c>
      <c r="CG169" s="56">
        <v>43.669699999999999</v>
      </c>
      <c r="CH169" s="56">
        <v>0</v>
      </c>
      <c r="CI169" s="56">
        <v>0</v>
      </c>
      <c r="CJ169" s="56">
        <v>666.80799999999999</v>
      </c>
      <c r="CK169" s="56">
        <v>0</v>
      </c>
      <c r="CL169" s="56">
        <v>0</v>
      </c>
      <c r="CM169" s="56">
        <v>0</v>
      </c>
      <c r="CN169" s="56">
        <v>0</v>
      </c>
      <c r="CO169" s="56">
        <v>0</v>
      </c>
      <c r="CP169" s="56">
        <v>0</v>
      </c>
      <c r="CQ169" s="56">
        <v>0</v>
      </c>
      <c r="CR169" s="56">
        <v>0</v>
      </c>
      <c r="CS169" s="56">
        <v>0</v>
      </c>
      <c r="CT169" s="56">
        <v>0</v>
      </c>
      <c r="CU169" s="56">
        <v>56.64</v>
      </c>
      <c r="CV169" s="56">
        <v>135.4</v>
      </c>
      <c r="CW169" s="56">
        <v>0</v>
      </c>
      <c r="CX169" s="56">
        <v>0</v>
      </c>
      <c r="CY169" s="56">
        <v>15.89</v>
      </c>
      <c r="CZ169" s="56">
        <v>5.47</v>
      </c>
      <c r="DA169" s="56">
        <v>15.3</v>
      </c>
      <c r="DB169" s="56">
        <v>27.21</v>
      </c>
      <c r="DC169" s="56">
        <v>1.24</v>
      </c>
      <c r="DD169" s="56">
        <v>257.14999999999998</v>
      </c>
      <c r="DE169" s="56">
        <v>207.93</v>
      </c>
      <c r="DF169" s="56">
        <v>0</v>
      </c>
      <c r="DG169" s="56">
        <v>5.7159000000000004</v>
      </c>
      <c r="DH169" s="56">
        <v>0</v>
      </c>
      <c r="DI169" s="56">
        <v>0</v>
      </c>
      <c r="DJ169" s="56">
        <v>0</v>
      </c>
      <c r="DK169" s="56">
        <v>5.8563799999999999E-2</v>
      </c>
      <c r="DL169" s="56">
        <v>0.119377</v>
      </c>
      <c r="DM169" s="56">
        <v>0.25846799999999998</v>
      </c>
      <c r="DN169" s="56">
        <v>8.4950000000000008E-3</v>
      </c>
      <c r="DO169" s="56">
        <v>6.1608099999999997</v>
      </c>
      <c r="DP169" s="56">
        <v>5.7159000000000004</v>
      </c>
      <c r="DQ169" s="56" t="s">
        <v>925</v>
      </c>
      <c r="DR169" s="56" t="s">
        <v>875</v>
      </c>
      <c r="DS169" s="56" t="s">
        <v>22</v>
      </c>
      <c r="DT169" s="56">
        <v>3.7042999999999999</v>
      </c>
      <c r="DU169" s="56">
        <v>3.7040999999999999</v>
      </c>
      <c r="DV169" s="56">
        <v>41.384399999999999</v>
      </c>
      <c r="DW169" s="56">
        <v>51.175899999999999</v>
      </c>
      <c r="DX169" s="56"/>
      <c r="DY169" s="56"/>
      <c r="DZ169" s="56"/>
      <c r="EA169" s="56"/>
      <c r="EB169" s="56"/>
      <c r="EC169" s="56"/>
      <c r="ED169" s="56"/>
      <c r="EE169" s="56"/>
      <c r="EF169" s="56"/>
      <c r="EG169" s="56"/>
      <c r="EH169" s="56"/>
      <c r="EI169" s="56"/>
      <c r="EJ169" s="56"/>
      <c r="EK169" s="56"/>
      <c r="EL169" s="56"/>
      <c r="EM169" s="56"/>
      <c r="EN169" s="56"/>
      <c r="EO169" s="56"/>
      <c r="EP169" s="56"/>
      <c r="EQ169" s="56"/>
      <c r="ER169" s="56"/>
      <c r="ES169" s="56"/>
      <c r="ET169" s="56"/>
      <c r="EU169" s="56"/>
      <c r="EV169" s="56"/>
      <c r="EW169" s="56"/>
      <c r="EX169" s="56"/>
      <c r="EY169" s="56"/>
      <c r="EZ169" s="56"/>
      <c r="FA169" s="56"/>
      <c r="FB169" s="56"/>
      <c r="FC169" s="56"/>
      <c r="FD169" s="56"/>
      <c r="FE169" s="56"/>
      <c r="FF169" s="56"/>
      <c r="FG169" s="56"/>
      <c r="FH169" s="56"/>
      <c r="FI169" s="56"/>
      <c r="FJ169" s="56"/>
      <c r="FK169" s="56"/>
      <c r="FL169" s="56"/>
      <c r="FM169" s="56"/>
      <c r="FN169" s="56"/>
      <c r="FO169" s="56"/>
      <c r="FP169" s="56"/>
      <c r="FQ169" s="56"/>
      <c r="FR169" s="56"/>
      <c r="FS169" s="56"/>
      <c r="FT169" s="56"/>
      <c r="FU169" s="56"/>
      <c r="FV169" s="56"/>
      <c r="FW169" s="56"/>
      <c r="FX169" s="56"/>
      <c r="FY169" s="56"/>
      <c r="FZ169" s="56"/>
      <c r="GA169" s="56"/>
      <c r="GB169" s="56"/>
      <c r="GC169" s="56"/>
      <c r="GD169" s="56"/>
      <c r="GE169" s="56"/>
      <c r="GF169" s="56"/>
      <c r="GG169" s="56"/>
      <c r="GH169" s="56"/>
      <c r="GI169" s="56"/>
      <c r="GJ169" s="56"/>
      <c r="GK169" s="56"/>
      <c r="GL169" s="56"/>
      <c r="GM169" s="56"/>
      <c r="GN169" s="56"/>
      <c r="GO169" s="56"/>
      <c r="GP169" s="56"/>
      <c r="GQ169" s="56"/>
      <c r="GR169" s="56"/>
      <c r="GS169" s="56"/>
      <c r="GT169" s="56"/>
      <c r="GU169" s="56"/>
      <c r="GV169" s="56"/>
      <c r="GW169" s="56"/>
      <c r="GX169" s="56"/>
      <c r="GY169" s="56"/>
      <c r="GZ169" s="56"/>
      <c r="HA169" s="56"/>
      <c r="HB169" s="56"/>
      <c r="HC169" s="56"/>
      <c r="HD169" s="56"/>
      <c r="HE169" s="56"/>
      <c r="HF169" s="56"/>
      <c r="HG169" s="56"/>
      <c r="HH169" s="56"/>
      <c r="HI169" s="56"/>
      <c r="HJ169" s="56"/>
      <c r="HK169" s="56"/>
      <c r="HL169" s="56"/>
      <c r="HM169" s="56"/>
      <c r="HN169" s="56"/>
      <c r="HO169" s="56"/>
      <c r="HP169" s="56"/>
      <c r="HQ169" s="56"/>
      <c r="HR169" s="56"/>
      <c r="HS169" s="56"/>
      <c r="HT169" s="56"/>
      <c r="HU169" s="56"/>
      <c r="HV169" s="56"/>
      <c r="HW169" s="56"/>
      <c r="HX169" s="56"/>
      <c r="HY169" s="56"/>
      <c r="HZ169" s="56"/>
      <c r="IA169" s="56"/>
      <c r="IB169" s="56"/>
      <c r="IC169" s="56"/>
      <c r="ID169" s="56"/>
      <c r="IE169" s="56"/>
      <c r="IF169" s="56"/>
      <c r="IG169" s="56"/>
      <c r="IH169" s="56"/>
      <c r="II169" s="56"/>
      <c r="IJ169" s="56"/>
      <c r="IK169" s="56"/>
      <c r="IL169" s="56"/>
      <c r="IM169" s="56"/>
      <c r="IN169" s="56"/>
      <c r="IO169" s="56"/>
      <c r="IP169" s="56">
        <v>48.78</v>
      </c>
      <c r="IQ169" s="56">
        <v>52.74</v>
      </c>
      <c r="IR169" s="56">
        <v>139.82</v>
      </c>
      <c r="IS169" s="56">
        <v>68.11</v>
      </c>
      <c r="IT169" s="56"/>
      <c r="IU169" s="56"/>
      <c r="IV169" s="56"/>
      <c r="IW169" s="56"/>
      <c r="IX169" s="56"/>
      <c r="IY169" s="56"/>
      <c r="IZ169" s="56"/>
      <c r="JA169" s="56"/>
      <c r="JB169" s="56"/>
      <c r="JC169" s="56"/>
      <c r="JD169" s="56"/>
      <c r="JE169" s="56"/>
      <c r="JF169" s="56"/>
      <c r="JG169" s="56"/>
      <c r="JH169" s="56"/>
      <c r="JI169" s="56"/>
      <c r="JJ169" s="56"/>
      <c r="JK169" s="56"/>
      <c r="JL169" s="56"/>
      <c r="JM169" s="56"/>
      <c r="JN169" s="56"/>
      <c r="JO169" s="5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490"/>
  <sheetViews>
    <sheetView workbookViewId="0">
      <selection activeCell="B27" sqref="B27"/>
    </sheetView>
  </sheetViews>
  <sheetFormatPr defaultRowHeight="15" x14ac:dyDescent="0.25"/>
  <cols>
    <col min="1" max="1" width="26.7109375" customWidth="1"/>
    <col min="13" max="13" width="8.85546875" style="7" customWidth="1"/>
  </cols>
  <sheetData>
    <row r="1" spans="1:15" x14ac:dyDescent="0.25">
      <c r="A1" s="10" t="s">
        <v>164</v>
      </c>
      <c r="B1" s="10"/>
      <c r="C1" s="10"/>
      <c r="D1" s="10"/>
      <c r="E1" s="10"/>
      <c r="F1" s="10"/>
      <c r="G1" s="10"/>
      <c r="H1" s="10"/>
      <c r="I1" s="10"/>
      <c r="J1" s="10"/>
      <c r="L1" s="4" t="s">
        <v>129</v>
      </c>
      <c r="M1" s="4" t="s">
        <v>129</v>
      </c>
      <c r="N1" s="4" t="s">
        <v>129</v>
      </c>
    </row>
    <row r="2" spans="1:15" x14ac:dyDescent="0.25">
      <c r="A2" s="7" t="s">
        <v>210</v>
      </c>
      <c r="B2" s="7"/>
      <c r="L2" s="4" t="s">
        <v>268</v>
      </c>
      <c r="M2" s="4" t="s">
        <v>268</v>
      </c>
      <c r="N2" s="4" t="s">
        <v>130</v>
      </c>
    </row>
    <row r="3" spans="1:15" x14ac:dyDescent="0.25">
      <c r="A3" s="7"/>
      <c r="B3" s="7"/>
      <c r="L3" s="4" t="s">
        <v>266</v>
      </c>
      <c r="M3" s="4" t="s">
        <v>267</v>
      </c>
      <c r="N3" s="4"/>
    </row>
    <row r="4" spans="1:15" x14ac:dyDescent="0.25">
      <c r="A4" t="s">
        <v>281</v>
      </c>
      <c r="B4" s="4" t="s">
        <v>874</v>
      </c>
      <c r="C4" t="s">
        <v>283</v>
      </c>
      <c r="L4" s="22" t="str">
        <f>TRIM(RIGHT(SUBSTITUTE(IF(Candidate!B4="",Candidate!CN4,Candidate!B4),"\",REPT(" ",100)),100))</f>
        <v>U01R01</v>
      </c>
      <c r="M4" s="22" t="str">
        <f>TRIM(LEFT(SUBSTITUTE(L4,".",REPT(" ",100)),100))</f>
        <v>U01R01</v>
      </c>
      <c r="N4" s="4" t="str">
        <f t="shared" ref="N4:N67" si="0">IF(LEFT(RIGHT(M4,2),1)&lt;&gt;"/",RIGHT(M4,6),INDEX(CandidateFileArray,MATCH(RIGHT(M4,8),CandidateFileList,0),2))</f>
        <v>U01R01</v>
      </c>
      <c r="O4" t="s">
        <v>271</v>
      </c>
    </row>
    <row r="5" spans="1:15" x14ac:dyDescent="0.25">
      <c r="A5" s="7" t="s">
        <v>17</v>
      </c>
      <c r="B5" s="4" t="str">
        <f>"'"&amp;A5&amp;"'!"&amp;"$A$1:$"&amp;CandidateFile&amp;"$1000"</f>
        <v>'Candidate'!$A$1:$JB$1000</v>
      </c>
      <c r="C5" s="4"/>
      <c r="D5" s="4"/>
      <c r="E5" t="s">
        <v>128</v>
      </c>
      <c r="L5" s="22" t="str">
        <f>TRIM(RIGHT(SUBSTITUTE(IF(Candidate!B5="",Candidate!CN5,Candidate!B5),"\",REPT(" ",100)),100))</f>
        <v>U01R02</v>
      </c>
      <c r="M5" s="22" t="str">
        <f t="shared" ref="M5:M68" si="1">TRIM(LEFT(SUBSTITUTE(L5,".",REPT(" ",100)),100))</f>
        <v>U01R02</v>
      </c>
      <c r="N5" s="4" t="str">
        <f t="shared" si="0"/>
        <v>U01R02</v>
      </c>
      <c r="O5" t="s">
        <v>195</v>
      </c>
    </row>
    <row r="6" spans="1:15" x14ac:dyDescent="0.25">
      <c r="A6" s="7" t="str">
        <f>A5&amp;"FileName"</f>
        <v>CandidateFileName</v>
      </c>
      <c r="B6" s="4" t="str">
        <f>"'"&amp;A5&amp;"Lookups'!"&amp;"$N$1:$N$1000"</f>
        <v>'CandidateLookups'!$N$1:$N$1000</v>
      </c>
      <c r="C6" s="4"/>
      <c r="D6" s="4"/>
      <c r="E6" t="s">
        <v>132</v>
      </c>
      <c r="L6" s="22" t="str">
        <f>TRIM(RIGHT(SUBSTITUTE(IF(Candidate!B6="",Candidate!CN6,Candidate!B6),"\",REPT(" ",100)),100))</f>
        <v>U01R03</v>
      </c>
      <c r="M6" s="22" t="str">
        <f t="shared" si="1"/>
        <v>U01R03</v>
      </c>
      <c r="N6" s="4" t="str">
        <f t="shared" si="0"/>
        <v>U01R03</v>
      </c>
      <c r="O6" t="s">
        <v>202</v>
      </c>
    </row>
    <row r="7" spans="1:15" x14ac:dyDescent="0.25">
      <c r="A7" s="7"/>
      <c r="B7" s="7"/>
      <c r="L7" s="22" t="str">
        <f>TRIM(RIGHT(SUBSTITUTE(IF(Candidate!B7="",Candidate!CN7,Candidate!B7),"\",REPT(" ",100)),100))</f>
        <v>U01R04</v>
      </c>
      <c r="M7" s="22" t="str">
        <f t="shared" si="1"/>
        <v>U01R04</v>
      </c>
      <c r="N7" s="4" t="str">
        <f t="shared" si="0"/>
        <v>U01R04</v>
      </c>
      <c r="O7" t="str">
        <f>IF(LEFT(RIGHT(Reference!CO7,2),1)&lt;&gt;"/","",RIGHT(Reference!CO7,6))</f>
        <v/>
      </c>
    </row>
    <row r="8" spans="1:15" x14ac:dyDescent="0.25">
      <c r="A8" s="7"/>
      <c r="B8" s="7" t="s">
        <v>130</v>
      </c>
      <c r="L8" s="22" t="str">
        <f>TRIM(RIGHT(SUBSTITUTE(IF(Candidate!B8="",Candidate!CN8,Candidate!B8),"\",REPT(" ",100)),100))</f>
        <v>U01R05</v>
      </c>
      <c r="M8" s="22" t="str">
        <f t="shared" si="1"/>
        <v>U01R05</v>
      </c>
      <c r="N8" s="4" t="str">
        <f t="shared" si="0"/>
        <v>U01R05</v>
      </c>
      <c r="O8" t="s">
        <v>269</v>
      </c>
    </row>
    <row r="9" spans="1:15" x14ac:dyDescent="0.25">
      <c r="A9" s="7"/>
      <c r="B9" s="7" t="s">
        <v>131</v>
      </c>
      <c r="L9" s="22" t="str">
        <f>TRIM(RIGHT(SUBSTITUTE(IF(Candidate!B9="",Candidate!CN9,Candidate!B9),"\",REPT(" ",100)),100))</f>
        <v>U01R06</v>
      </c>
      <c r="M9" s="22" t="str">
        <f t="shared" si="1"/>
        <v>U01R06</v>
      </c>
      <c r="N9" s="4" t="str">
        <f t="shared" si="0"/>
        <v>U01R06</v>
      </c>
      <c r="O9" t="s">
        <v>270</v>
      </c>
    </row>
    <row r="10" spans="1:15" x14ac:dyDescent="0.25">
      <c r="A10" s="7" t="s">
        <v>111</v>
      </c>
      <c r="B10" s="4"/>
      <c r="L10" s="22" t="str">
        <f>TRIM(RIGHT(SUBSTITUTE(IF(Candidate!B10="",Candidate!CN10,Candidate!B10),"\",REPT(" ",100)),100))</f>
        <v>U01R07</v>
      </c>
      <c r="M10" s="22" t="str">
        <f t="shared" si="1"/>
        <v>U01R07</v>
      </c>
      <c r="N10" s="4" t="str">
        <f t="shared" si="0"/>
        <v>U01R07</v>
      </c>
      <c r="O10" t="s">
        <v>278</v>
      </c>
    </row>
    <row r="11" spans="1:15" x14ac:dyDescent="0.25">
      <c r="A11" s="7" t="str">
        <f>A5&amp;A10&amp;"SpcHeat"</f>
        <v>CandidateProposedSpcHeat</v>
      </c>
      <c r="B11" s="4">
        <v>43</v>
      </c>
      <c r="L11" s="22" t="str">
        <f>TRIM(RIGHT(SUBSTITUTE(IF(Candidate!B11="",Candidate!CN11,Candidate!B11),"\",REPT(" ",100)),100))</f>
        <v>U01R08</v>
      </c>
      <c r="M11" s="22" t="str">
        <f t="shared" si="1"/>
        <v>U01R08</v>
      </c>
      <c r="N11" s="4" t="str">
        <f t="shared" si="0"/>
        <v>U01R08</v>
      </c>
    </row>
    <row r="12" spans="1:15" x14ac:dyDescent="0.25">
      <c r="A12" s="7" t="str">
        <f>A5&amp;A10&amp;"SpcCool"</f>
        <v>CandidateProposedSpcCool</v>
      </c>
      <c r="B12" s="4">
        <v>44</v>
      </c>
      <c r="L12" s="22" t="str">
        <f>TRIM(RIGHT(SUBSTITUTE(IF(Candidate!B12="",Candidate!CN12,Candidate!B12),"\",REPT(" ",100)),100))</f>
        <v>U01R09</v>
      </c>
      <c r="M12" s="22" t="str">
        <f t="shared" si="1"/>
        <v>U01R09</v>
      </c>
      <c r="N12" s="4" t="str">
        <f t="shared" si="0"/>
        <v>U01R09</v>
      </c>
    </row>
    <row r="13" spans="1:15" x14ac:dyDescent="0.25">
      <c r="A13" s="7" t="str">
        <f>A5&amp;A10&amp;"IAQVent"</f>
        <v>CandidateProposedIAQVent</v>
      </c>
      <c r="B13" s="4">
        <v>45</v>
      </c>
      <c r="L13" s="22" t="str">
        <f>TRIM(RIGHT(SUBSTITUTE(IF(Candidate!B13="",Candidate!CN13,Candidate!B13),"\",REPT(" ",100)),100))</f>
        <v>U01R10</v>
      </c>
      <c r="M13" s="22" t="str">
        <f t="shared" si="1"/>
        <v>U01R10</v>
      </c>
      <c r="N13" s="4" t="str">
        <f t="shared" si="0"/>
        <v>U01R10</v>
      </c>
    </row>
    <row r="14" spans="1:15" x14ac:dyDescent="0.25">
      <c r="A14" s="7" t="str">
        <f>A5&amp;A10&amp;"OtherHVAC"</f>
        <v>CandidateProposedOtherHVAC</v>
      </c>
      <c r="B14" s="4">
        <v>46</v>
      </c>
      <c r="L14" s="22" t="str">
        <f>TRIM(RIGHT(SUBSTITUTE(IF(Candidate!B14="",Candidate!CN14,Candidate!B14),"\",REPT(" ",100)),100))</f>
        <v>U01R11</v>
      </c>
      <c r="M14" s="22" t="str">
        <f t="shared" si="1"/>
        <v>U01R11</v>
      </c>
      <c r="N14" s="4" t="str">
        <f t="shared" si="0"/>
        <v>U01R11</v>
      </c>
    </row>
    <row r="15" spans="1:15" x14ac:dyDescent="0.25">
      <c r="A15" s="7" t="str">
        <f>A5&amp;A10&amp;"WtrHeat"</f>
        <v>CandidateProposedWtrHeat</v>
      </c>
      <c r="B15" s="4">
        <v>47</v>
      </c>
      <c r="L15" s="22" t="str">
        <f>TRIM(RIGHT(SUBSTITUTE(IF(Candidate!B15="",Candidate!CN15,Candidate!B15),"\",REPT(" ",100)),100))</f>
        <v>U01R12</v>
      </c>
      <c r="M15" s="22" t="str">
        <f t="shared" si="1"/>
        <v>U01R12</v>
      </c>
      <c r="N15" s="4" t="str">
        <f t="shared" si="0"/>
        <v>U01R12</v>
      </c>
    </row>
    <row r="16" spans="1:15" x14ac:dyDescent="0.25">
      <c r="A16" s="7" t="str">
        <f>A5&amp;A10&amp;"Solar"</f>
        <v>CandidateProposedSolar</v>
      </c>
      <c r="B16" s="4">
        <v>48</v>
      </c>
      <c r="E16" t="s">
        <v>165</v>
      </c>
      <c r="L16" s="22" t="str">
        <f>TRIM(RIGHT(SUBSTITUTE(IF(Candidate!B16="",Candidate!CN16,Candidate!B16),"\",REPT(" ",100)),100))</f>
        <v>U01R13</v>
      </c>
      <c r="M16" s="22" t="str">
        <f t="shared" si="1"/>
        <v>U01R13</v>
      </c>
      <c r="N16" s="4" t="str">
        <f t="shared" si="0"/>
        <v>U01R13</v>
      </c>
    </row>
    <row r="17" spans="1:14" x14ac:dyDescent="0.25">
      <c r="A17" s="7" t="str">
        <f>A5&amp;A10&amp;"Total"</f>
        <v>CandidateProposedTotal</v>
      </c>
      <c r="B17" s="4">
        <v>55</v>
      </c>
      <c r="L17" s="22" t="str">
        <f>TRIM(RIGHT(SUBSTITUTE(IF(Candidate!B17="",Candidate!CN17,Candidate!B17),"\",REPT(" ",100)),100))</f>
        <v>U01R14</v>
      </c>
      <c r="M17" s="22" t="str">
        <f t="shared" si="1"/>
        <v>U01R14</v>
      </c>
      <c r="N17" s="4" t="str">
        <f t="shared" si="0"/>
        <v>U01R14</v>
      </c>
    </row>
    <row r="18" spans="1:14" x14ac:dyDescent="0.25">
      <c r="A18" s="7" t="s">
        <v>551</v>
      </c>
      <c r="B18" s="4">
        <v>10</v>
      </c>
      <c r="L18" s="22" t="str">
        <f>TRIM(RIGHT(SUBSTITUTE(IF(Candidate!B18="",Candidate!CN18,Candidate!B18),"\",REPT(" ",100)),100))</f>
        <v>U01R15</v>
      </c>
      <c r="M18" s="22" t="str">
        <f t="shared" si="1"/>
        <v>U01R15</v>
      </c>
      <c r="N18" s="4" t="str">
        <f t="shared" si="0"/>
        <v>U01R15</v>
      </c>
    </row>
    <row r="19" spans="1:14" x14ac:dyDescent="0.25">
      <c r="A19" s="7" t="s">
        <v>112</v>
      </c>
      <c r="B19" s="4"/>
      <c r="L19" s="22" t="str">
        <f>TRIM(RIGHT(SUBSTITUTE(IF(Candidate!B19="",Candidate!CN19,Candidate!B19),"\",REPT(" ",100)),100))</f>
        <v>U01R16</v>
      </c>
      <c r="M19" s="22" t="str">
        <f t="shared" si="1"/>
        <v>U01R16</v>
      </c>
      <c r="N19" s="4" t="str">
        <f t="shared" si="0"/>
        <v>U01R16</v>
      </c>
    </row>
    <row r="20" spans="1:14" x14ac:dyDescent="0.25">
      <c r="A20" s="7" t="str">
        <f>A5&amp;A19&amp;"SpcHeat"</f>
        <v>CandidateStandardSpcHeat</v>
      </c>
      <c r="B20" s="4">
        <v>99</v>
      </c>
      <c r="L20" s="22" t="str">
        <f>TRIM(RIGHT(SUBSTITUTE(IF(Candidate!B20="",Candidate!CN20,Candidate!B20),"\",REPT(" ",100)),100))</f>
        <v>U02R01</v>
      </c>
      <c r="M20" s="22" t="str">
        <f t="shared" si="1"/>
        <v>U02R01</v>
      </c>
      <c r="N20" s="4" t="str">
        <f t="shared" si="0"/>
        <v>U02R01</v>
      </c>
    </row>
    <row r="21" spans="1:14" x14ac:dyDescent="0.25">
      <c r="A21" s="7" t="str">
        <f>A5&amp;A19&amp;"SpcCool"</f>
        <v>CandidateStandardSpcCool</v>
      </c>
      <c r="B21" s="4">
        <v>100</v>
      </c>
      <c r="L21" s="22" t="str">
        <f>TRIM(RIGHT(SUBSTITUTE(IF(Candidate!B21="",Candidate!CN21,Candidate!B21),"\",REPT(" ",100)),100))</f>
        <v>U02R02</v>
      </c>
      <c r="M21" s="22" t="str">
        <f t="shared" si="1"/>
        <v>U02R02</v>
      </c>
      <c r="N21" s="4" t="str">
        <f t="shared" si="0"/>
        <v>U02R02</v>
      </c>
    </row>
    <row r="22" spans="1:14" x14ac:dyDescent="0.25">
      <c r="A22" s="7" t="str">
        <f>A5&amp;A19&amp;"IAQVent"</f>
        <v>CandidateStandardIAQVent</v>
      </c>
      <c r="B22" s="4">
        <v>101</v>
      </c>
      <c r="L22" s="22" t="str">
        <f>TRIM(RIGHT(SUBSTITUTE(IF(Candidate!B22="",Candidate!CN22,Candidate!B22),"\",REPT(" ",100)),100))</f>
        <v>U02R03</v>
      </c>
      <c r="M22" s="22" t="str">
        <f t="shared" si="1"/>
        <v>U02R03</v>
      </c>
      <c r="N22" s="4" t="str">
        <f t="shared" si="0"/>
        <v>U02R03</v>
      </c>
    </row>
    <row r="23" spans="1:14" x14ac:dyDescent="0.25">
      <c r="A23" s="7" t="str">
        <f>A5&amp;A19&amp;"OtherHVAC"</f>
        <v>CandidateStandardOtherHVAC</v>
      </c>
      <c r="B23" s="4">
        <v>102</v>
      </c>
      <c r="L23" s="22" t="str">
        <f>TRIM(RIGHT(SUBSTITUTE(IF(Candidate!B23="",Candidate!CN23,Candidate!B23),"\",REPT(" ",100)),100))</f>
        <v>U02R04</v>
      </c>
      <c r="M23" s="22" t="str">
        <f t="shared" si="1"/>
        <v>U02R04</v>
      </c>
      <c r="N23" s="4" t="str">
        <f t="shared" si="0"/>
        <v>U02R04</v>
      </c>
    </row>
    <row r="24" spans="1:14" x14ac:dyDescent="0.25">
      <c r="A24" s="7" t="str">
        <f>A5&amp;A19&amp;"WtrHeat"</f>
        <v>CandidateStandardWtrHeat</v>
      </c>
      <c r="B24" s="4">
        <v>103</v>
      </c>
      <c r="L24" s="22" t="str">
        <f>TRIM(RIGHT(SUBSTITUTE(IF(Candidate!B24="",Candidate!CN24,Candidate!B24),"\",REPT(" ",100)),100))</f>
        <v>U02R05</v>
      </c>
      <c r="M24" s="22" t="str">
        <f t="shared" si="1"/>
        <v>U02R05</v>
      </c>
      <c r="N24" s="4" t="str">
        <f t="shared" si="0"/>
        <v>U02R05</v>
      </c>
    </row>
    <row r="25" spans="1:14" x14ac:dyDescent="0.25">
      <c r="A25" s="7" t="str">
        <f>A5&amp;A19&amp;"Solar"</f>
        <v>CandidateStandardSolar</v>
      </c>
      <c r="B25" s="4">
        <v>0</v>
      </c>
      <c r="E25" t="s">
        <v>165</v>
      </c>
      <c r="L25" s="22" t="str">
        <f>TRIM(RIGHT(SUBSTITUTE(IF(Candidate!B25="",Candidate!CN25,Candidate!B25),"\",REPT(" ",100)),100))</f>
        <v>U02R06</v>
      </c>
      <c r="M25" s="22" t="str">
        <f t="shared" si="1"/>
        <v>U02R06</v>
      </c>
      <c r="N25" s="4" t="str">
        <f t="shared" si="0"/>
        <v>U02R06</v>
      </c>
    </row>
    <row r="26" spans="1:14" x14ac:dyDescent="0.25">
      <c r="A26" s="7" t="str">
        <f>A5&amp;A19&amp;"Total"</f>
        <v>CandidateStandardTotal</v>
      </c>
      <c r="B26" s="4">
        <v>109</v>
      </c>
      <c r="L26" s="22" t="str">
        <f>TRIM(RIGHT(SUBSTITUTE(IF(Candidate!B26="",Candidate!CN26,Candidate!B26),"\",REPT(" ",100)),100))</f>
        <v>U02R07</v>
      </c>
      <c r="M26" s="22" t="str">
        <f t="shared" si="1"/>
        <v>U02R07</v>
      </c>
      <c r="N26" s="4" t="str">
        <f t="shared" si="0"/>
        <v>U02R07</v>
      </c>
    </row>
    <row r="27" spans="1:14" x14ac:dyDescent="0.25">
      <c r="A27" t="s">
        <v>550</v>
      </c>
      <c r="B27" s="4">
        <v>252</v>
      </c>
      <c r="L27" s="22" t="str">
        <f>TRIM(RIGHT(SUBSTITUTE(IF(Candidate!B27="",Candidate!CN27,Candidate!B27),"\",REPT(" ",100)),100))</f>
        <v>U02R08</v>
      </c>
      <c r="M27" s="22" t="str">
        <f t="shared" si="1"/>
        <v>U02R08</v>
      </c>
      <c r="N27" s="4" t="str">
        <f t="shared" si="0"/>
        <v>U02R08</v>
      </c>
    </row>
    <row r="28" spans="1:14" x14ac:dyDescent="0.25">
      <c r="B28" s="4"/>
      <c r="L28" s="22" t="str">
        <f>TRIM(RIGHT(SUBSTITUTE(IF(Candidate!B28="",Candidate!CN28,Candidate!B28),"\",REPT(" ",100)),100))</f>
        <v>U02R09</v>
      </c>
      <c r="M28" s="22" t="str">
        <f t="shared" si="1"/>
        <v>U02R09</v>
      </c>
      <c r="N28" s="4" t="str">
        <f t="shared" si="0"/>
        <v>U02R09</v>
      </c>
    </row>
    <row r="29" spans="1:14" x14ac:dyDescent="0.25">
      <c r="A29" t="str">
        <f>A5&amp;"FileArray"</f>
        <v>CandidateFileArray</v>
      </c>
      <c r="B29" t="s">
        <v>199</v>
      </c>
      <c r="C29" t="s">
        <v>200</v>
      </c>
      <c r="L29" s="22" t="str">
        <f>TRIM(RIGHT(SUBSTITUTE(IF(Candidate!B29="",Candidate!CN29,Candidate!B29),"\",REPT(" ",100)),100))</f>
        <v>U02R10</v>
      </c>
      <c r="M29" s="22" t="str">
        <f t="shared" si="1"/>
        <v>U02R10</v>
      </c>
      <c r="N29" s="4" t="str">
        <f t="shared" si="0"/>
        <v>U02R10</v>
      </c>
    </row>
    <row r="30" spans="1:14" x14ac:dyDescent="0.25">
      <c r="B30" t="s">
        <v>486</v>
      </c>
      <c r="C30" t="s">
        <v>496</v>
      </c>
      <c r="E30" t="s">
        <v>203</v>
      </c>
      <c r="L30" s="22" t="str">
        <f>TRIM(RIGHT(SUBSTITUTE(IF(Candidate!B30="",Candidate!CN30,Candidate!B30),"\",REPT(" ",100)),100))</f>
        <v>U02R11</v>
      </c>
      <c r="M30" s="22" t="str">
        <f t="shared" si="1"/>
        <v>U02R11</v>
      </c>
      <c r="N30" s="4" t="str">
        <f t="shared" si="0"/>
        <v>U02R11</v>
      </c>
    </row>
    <row r="31" spans="1:14" x14ac:dyDescent="0.25">
      <c r="B31" t="s">
        <v>487</v>
      </c>
      <c r="C31" t="s">
        <v>497</v>
      </c>
      <c r="E31" t="s">
        <v>204</v>
      </c>
      <c r="L31" s="22" t="str">
        <f>TRIM(RIGHT(SUBSTITUTE(IF(Candidate!B31="",Candidate!CN31,Candidate!B31),"\",REPT(" ",100)),100))</f>
        <v>U02R12</v>
      </c>
      <c r="M31" s="22" t="str">
        <f t="shared" si="1"/>
        <v>U02R12</v>
      </c>
      <c r="N31" s="4" t="str">
        <f t="shared" si="0"/>
        <v>U02R12</v>
      </c>
    </row>
    <row r="32" spans="1:14" x14ac:dyDescent="0.25">
      <c r="B32" t="s">
        <v>488</v>
      </c>
      <c r="C32" t="s">
        <v>498</v>
      </c>
      <c r="L32" s="22" t="str">
        <f>TRIM(RIGHT(SUBSTITUTE(IF(Candidate!B32="",Candidate!CN32,Candidate!B32),"\",REPT(" ",100)),100))</f>
        <v>U02R13</v>
      </c>
      <c r="M32" s="22" t="str">
        <f t="shared" si="1"/>
        <v>U02R13</v>
      </c>
      <c r="N32" s="4" t="str">
        <f t="shared" si="0"/>
        <v>U02R13</v>
      </c>
    </row>
    <row r="33" spans="2:14" x14ac:dyDescent="0.25">
      <c r="B33" t="s">
        <v>489</v>
      </c>
      <c r="C33" t="s">
        <v>499</v>
      </c>
      <c r="E33" t="s">
        <v>272</v>
      </c>
      <c r="L33" s="22" t="str">
        <f>TRIM(RIGHT(SUBSTITUTE(IF(Candidate!B33="",Candidate!CN33,Candidate!B33),"\",REPT(" ",100)),100))</f>
        <v>U02R14</v>
      </c>
      <c r="M33" s="22" t="str">
        <f t="shared" si="1"/>
        <v>U02R14</v>
      </c>
      <c r="N33" s="4" t="str">
        <f t="shared" si="0"/>
        <v>U02R14</v>
      </c>
    </row>
    <row r="34" spans="2:14" x14ac:dyDescent="0.25">
      <c r="B34" t="s">
        <v>491</v>
      </c>
      <c r="C34" t="s">
        <v>500</v>
      </c>
      <c r="L34" s="22" t="str">
        <f>TRIM(RIGHT(SUBSTITUTE(IF(Candidate!B34="",Candidate!CN34,Candidate!B34),"\",REPT(" ",100)),100))</f>
        <v>U02R15</v>
      </c>
      <c r="M34" s="22" t="str">
        <f t="shared" si="1"/>
        <v>U02R15</v>
      </c>
      <c r="N34" s="4" t="str">
        <f t="shared" si="0"/>
        <v>U02R15</v>
      </c>
    </row>
    <row r="35" spans="2:14" x14ac:dyDescent="0.25">
      <c r="B35" t="s">
        <v>492</v>
      </c>
      <c r="C35" t="s">
        <v>501</v>
      </c>
      <c r="L35" s="22" t="str">
        <f>TRIM(RIGHT(SUBSTITUTE(IF(Candidate!B35="",Candidate!CN35,Candidate!B35),"\",REPT(" ",100)),100))</f>
        <v>U02R16</v>
      </c>
      <c r="M35" s="22" t="str">
        <f t="shared" si="1"/>
        <v>U02R16</v>
      </c>
      <c r="N35" s="4" t="str">
        <f t="shared" si="0"/>
        <v>U02R16</v>
      </c>
    </row>
    <row r="36" spans="2:14" x14ac:dyDescent="0.25">
      <c r="B36" t="s">
        <v>493</v>
      </c>
      <c r="C36" t="s">
        <v>502</v>
      </c>
      <c r="L36" s="22" t="str">
        <f>TRIM(RIGHT(SUBSTITUTE(IF(Candidate!B36="",Candidate!CN36,Candidate!B36),"\",REPT(" ",100)),100))</f>
        <v>U03R01</v>
      </c>
      <c r="M36" s="22" t="str">
        <f t="shared" si="1"/>
        <v>U03R01</v>
      </c>
      <c r="N36" s="4" t="str">
        <f t="shared" si="0"/>
        <v>U03R01</v>
      </c>
    </row>
    <row r="37" spans="2:14" x14ac:dyDescent="0.25">
      <c r="B37" t="s">
        <v>494</v>
      </c>
      <c r="C37" t="s">
        <v>503</v>
      </c>
      <c r="L37" s="22" t="str">
        <f>TRIM(RIGHT(SUBSTITUTE(IF(Candidate!B37="",Candidate!CN37,Candidate!B37),"\",REPT(" ",100)),100))</f>
        <v>U03R02</v>
      </c>
      <c r="M37" s="22" t="str">
        <f t="shared" si="1"/>
        <v>U03R02</v>
      </c>
      <c r="N37" s="4" t="str">
        <f t="shared" si="0"/>
        <v>U03R02</v>
      </c>
    </row>
    <row r="38" spans="2:14" x14ac:dyDescent="0.25">
      <c r="L38" s="22" t="str">
        <f>TRIM(RIGHT(SUBSTITUTE(IF(Candidate!B38="",Candidate!CN38,Candidate!B38),"\",REPT(" ",100)),100))</f>
        <v>U03R03</v>
      </c>
      <c r="M38" s="22" t="str">
        <f t="shared" si="1"/>
        <v>U03R03</v>
      </c>
      <c r="N38" s="4" t="str">
        <f t="shared" si="0"/>
        <v>U03R03</v>
      </c>
    </row>
    <row r="39" spans="2:14" x14ac:dyDescent="0.25">
      <c r="L39" s="22" t="str">
        <f>TRIM(RIGHT(SUBSTITUTE(IF(Candidate!B39="",Candidate!CN39,Candidate!B39),"\",REPT(" ",100)),100))</f>
        <v>U03R04</v>
      </c>
      <c r="M39" s="22" t="str">
        <f t="shared" si="1"/>
        <v>U03R04</v>
      </c>
      <c r="N39" s="4" t="str">
        <f t="shared" si="0"/>
        <v>U03R04</v>
      </c>
    </row>
    <row r="40" spans="2:14" x14ac:dyDescent="0.25">
      <c r="L40" s="22" t="str">
        <f>TRIM(RIGHT(SUBSTITUTE(IF(Candidate!B40="",Candidate!CN40,Candidate!B40),"\",REPT(" ",100)),100))</f>
        <v>U03R05</v>
      </c>
      <c r="M40" s="22" t="str">
        <f t="shared" si="1"/>
        <v>U03R05</v>
      </c>
      <c r="N40" s="4" t="str">
        <f t="shared" si="0"/>
        <v>U03R05</v>
      </c>
    </row>
    <row r="41" spans="2:14" x14ac:dyDescent="0.25">
      <c r="L41" s="22" t="str">
        <f>TRIM(RIGHT(SUBSTITUTE(IF(Candidate!B41="",Candidate!CN41,Candidate!B41),"\",REPT(" ",100)),100))</f>
        <v>U03R06</v>
      </c>
      <c r="M41" s="22" t="str">
        <f t="shared" si="1"/>
        <v>U03R06</v>
      </c>
      <c r="N41" s="4" t="str">
        <f t="shared" si="0"/>
        <v>U03R06</v>
      </c>
    </row>
    <row r="42" spans="2:14" x14ac:dyDescent="0.25">
      <c r="L42" s="22" t="str">
        <f>TRIM(RIGHT(SUBSTITUTE(IF(Candidate!B42="",Candidate!CN42,Candidate!B42),"\",REPT(" ",100)),100))</f>
        <v>U03R07</v>
      </c>
      <c r="M42" s="22" t="str">
        <f t="shared" si="1"/>
        <v>U03R07</v>
      </c>
      <c r="N42" s="4" t="str">
        <f t="shared" si="0"/>
        <v>U03R07</v>
      </c>
    </row>
    <row r="43" spans="2:14" x14ac:dyDescent="0.25">
      <c r="L43" s="22" t="str">
        <f>TRIM(RIGHT(SUBSTITUTE(IF(Candidate!B43="",Candidate!CN43,Candidate!B43),"\",REPT(" ",100)),100))</f>
        <v>U03R08</v>
      </c>
      <c r="M43" s="22" t="str">
        <f t="shared" si="1"/>
        <v>U03R08</v>
      </c>
      <c r="N43" s="4" t="str">
        <f t="shared" si="0"/>
        <v>U03R08</v>
      </c>
    </row>
    <row r="44" spans="2:14" x14ac:dyDescent="0.25">
      <c r="L44" s="22" t="str">
        <f>TRIM(RIGHT(SUBSTITUTE(IF(Candidate!B44="",Candidate!CN44,Candidate!B44),"\",REPT(" ",100)),100))</f>
        <v>U03R09</v>
      </c>
      <c r="M44" s="22" t="str">
        <f t="shared" si="1"/>
        <v>U03R09</v>
      </c>
      <c r="N44" s="4" t="str">
        <f t="shared" si="0"/>
        <v>U03R09</v>
      </c>
    </row>
    <row r="45" spans="2:14" x14ac:dyDescent="0.25">
      <c r="L45" s="22" t="str">
        <f>TRIM(RIGHT(SUBSTITUTE(IF(Candidate!B45="",Candidate!CN45,Candidate!B45),"\",REPT(" ",100)),100))</f>
        <v>U03R10</v>
      </c>
      <c r="M45" s="22" t="str">
        <f t="shared" si="1"/>
        <v>U03R10</v>
      </c>
      <c r="N45" s="4" t="str">
        <f t="shared" si="0"/>
        <v>U03R10</v>
      </c>
    </row>
    <row r="46" spans="2:14" x14ac:dyDescent="0.25">
      <c r="L46" s="22" t="str">
        <f>TRIM(RIGHT(SUBSTITUTE(IF(Candidate!B46="",Candidate!CN46,Candidate!B46),"\",REPT(" ",100)),100))</f>
        <v>U03R11</v>
      </c>
      <c r="M46" s="22" t="str">
        <f t="shared" si="1"/>
        <v>U03R11</v>
      </c>
      <c r="N46" s="4" t="str">
        <f t="shared" si="0"/>
        <v>U03R11</v>
      </c>
    </row>
    <row r="47" spans="2:14" x14ac:dyDescent="0.25">
      <c r="L47" s="22" t="str">
        <f>TRIM(RIGHT(SUBSTITUTE(IF(Candidate!B47="",Candidate!CN47,Candidate!B47),"\",REPT(" ",100)),100))</f>
        <v>U03R12</v>
      </c>
      <c r="M47" s="22" t="str">
        <f t="shared" si="1"/>
        <v>U03R12</v>
      </c>
      <c r="N47" s="4" t="str">
        <f t="shared" si="0"/>
        <v>U03R12</v>
      </c>
    </row>
    <row r="48" spans="2:14" x14ac:dyDescent="0.25">
      <c r="L48" s="22" t="str">
        <f>TRIM(RIGHT(SUBSTITUTE(IF(Candidate!B48="",Candidate!CN48,Candidate!B48),"\",REPT(" ",100)),100))</f>
        <v>U03R13</v>
      </c>
      <c r="M48" s="22" t="str">
        <f t="shared" si="1"/>
        <v>U03R13</v>
      </c>
      <c r="N48" s="4" t="str">
        <f t="shared" si="0"/>
        <v>U03R13</v>
      </c>
    </row>
    <row r="49" spans="12:14" x14ac:dyDescent="0.25">
      <c r="L49" s="22" t="str">
        <f>TRIM(RIGHT(SUBSTITUTE(IF(Candidate!B49="",Candidate!CN49,Candidate!B49),"\",REPT(" ",100)),100))</f>
        <v>U03R14</v>
      </c>
      <c r="M49" s="22" t="str">
        <f t="shared" si="1"/>
        <v>U03R14</v>
      </c>
      <c r="N49" s="4" t="str">
        <f t="shared" si="0"/>
        <v>U03R14</v>
      </c>
    </row>
    <row r="50" spans="12:14" x14ac:dyDescent="0.25">
      <c r="L50" s="22" t="str">
        <f>TRIM(RIGHT(SUBSTITUTE(IF(Candidate!B50="",Candidate!CN50,Candidate!B50),"\",REPT(" ",100)),100))</f>
        <v>U03R15</v>
      </c>
      <c r="M50" s="22" t="str">
        <f t="shared" si="1"/>
        <v>U03R15</v>
      </c>
      <c r="N50" s="4" t="str">
        <f t="shared" si="0"/>
        <v>U03R15</v>
      </c>
    </row>
    <row r="51" spans="12:14" x14ac:dyDescent="0.25">
      <c r="L51" s="22" t="str">
        <f>TRIM(RIGHT(SUBSTITUTE(IF(Candidate!B51="",Candidate!CN51,Candidate!B51),"\",REPT(" ",100)),100))</f>
        <v>U03R16</v>
      </c>
      <c r="M51" s="22" t="str">
        <f t="shared" si="1"/>
        <v>U03R16</v>
      </c>
      <c r="N51" s="4" t="str">
        <f t="shared" si="0"/>
        <v>U03R16</v>
      </c>
    </row>
    <row r="52" spans="12:14" x14ac:dyDescent="0.25">
      <c r="L52" s="22" t="str">
        <f>TRIM(RIGHT(SUBSTITUTE(IF(Candidate!B52="",Candidate!CN52,Candidate!B52),"\",REPT(" ",100)),100))</f>
        <v>U04R01</v>
      </c>
      <c r="M52" s="22" t="str">
        <f t="shared" si="1"/>
        <v>U04R01</v>
      </c>
      <c r="N52" s="4" t="str">
        <f t="shared" si="0"/>
        <v>U04R01</v>
      </c>
    </row>
    <row r="53" spans="12:14" x14ac:dyDescent="0.25">
      <c r="L53" s="22" t="str">
        <f>TRIM(RIGHT(SUBSTITUTE(IF(Candidate!B53="",Candidate!CN53,Candidate!B53),"\",REPT(" ",100)),100))</f>
        <v>U04R02</v>
      </c>
      <c r="M53" s="22" t="str">
        <f t="shared" si="1"/>
        <v>U04R02</v>
      </c>
      <c r="N53" s="4" t="str">
        <f t="shared" si="0"/>
        <v>U04R02</v>
      </c>
    </row>
    <row r="54" spans="12:14" x14ac:dyDescent="0.25">
      <c r="L54" s="22" t="str">
        <f>TRIM(RIGHT(SUBSTITUTE(IF(Candidate!B54="",Candidate!CN54,Candidate!B54),"\",REPT(" ",100)),100))</f>
        <v>U04R03</v>
      </c>
      <c r="M54" s="22" t="str">
        <f t="shared" si="1"/>
        <v>U04R03</v>
      </c>
      <c r="N54" s="4" t="str">
        <f t="shared" si="0"/>
        <v>U04R03</v>
      </c>
    </row>
    <row r="55" spans="12:14" x14ac:dyDescent="0.25">
      <c r="L55" s="22" t="str">
        <f>TRIM(RIGHT(SUBSTITUTE(IF(Candidate!B55="",Candidate!CN55,Candidate!B55),"\",REPT(" ",100)),100))</f>
        <v>U04R04</v>
      </c>
      <c r="M55" s="22" t="str">
        <f t="shared" si="1"/>
        <v>U04R04</v>
      </c>
      <c r="N55" s="4" t="str">
        <f t="shared" si="0"/>
        <v>U04R04</v>
      </c>
    </row>
    <row r="56" spans="12:14" x14ac:dyDescent="0.25">
      <c r="L56" s="22" t="str">
        <f>TRIM(RIGHT(SUBSTITUTE(IF(Candidate!B56="",Candidate!CN56,Candidate!B56),"\",REPT(" ",100)),100))</f>
        <v>U04R05</v>
      </c>
      <c r="M56" s="22" t="str">
        <f t="shared" si="1"/>
        <v>U04R05</v>
      </c>
      <c r="N56" s="4" t="str">
        <f t="shared" si="0"/>
        <v>U04R05</v>
      </c>
    </row>
    <row r="57" spans="12:14" x14ac:dyDescent="0.25">
      <c r="L57" s="22" t="str">
        <f>TRIM(RIGHT(SUBSTITUTE(IF(Candidate!B57="",Candidate!CN57,Candidate!B57),"\",REPT(" ",100)),100))</f>
        <v>U04R06</v>
      </c>
      <c r="M57" s="22" t="str">
        <f t="shared" si="1"/>
        <v>U04R06</v>
      </c>
      <c r="N57" s="4" t="str">
        <f t="shared" si="0"/>
        <v>U04R06</v>
      </c>
    </row>
    <row r="58" spans="12:14" x14ac:dyDescent="0.25">
      <c r="L58" s="22" t="str">
        <f>TRIM(RIGHT(SUBSTITUTE(IF(Candidate!B58="",Candidate!CN58,Candidate!B58),"\",REPT(" ",100)),100))</f>
        <v>U04R07</v>
      </c>
      <c r="M58" s="22" t="str">
        <f t="shared" si="1"/>
        <v>U04R07</v>
      </c>
      <c r="N58" s="4" t="str">
        <f t="shared" si="0"/>
        <v>U04R07</v>
      </c>
    </row>
    <row r="59" spans="12:14" x14ac:dyDescent="0.25">
      <c r="L59" s="22" t="str">
        <f>TRIM(RIGHT(SUBSTITUTE(IF(Candidate!B59="",Candidate!CN59,Candidate!B59),"\",REPT(" ",100)),100))</f>
        <v>U04R08</v>
      </c>
      <c r="M59" s="22" t="str">
        <f t="shared" si="1"/>
        <v>U04R08</v>
      </c>
      <c r="N59" s="4" t="str">
        <f t="shared" si="0"/>
        <v>U04R08</v>
      </c>
    </row>
    <row r="60" spans="12:14" x14ac:dyDescent="0.25">
      <c r="L60" s="22" t="str">
        <f>TRIM(RIGHT(SUBSTITUTE(IF(Candidate!B60="",Candidate!CN60,Candidate!B60),"\",REPT(" ",100)),100))</f>
        <v>U04R09</v>
      </c>
      <c r="M60" s="22" t="str">
        <f t="shared" si="1"/>
        <v>U04R09</v>
      </c>
      <c r="N60" s="4" t="str">
        <f t="shared" si="0"/>
        <v>U04R09</v>
      </c>
    </row>
    <row r="61" spans="12:14" x14ac:dyDescent="0.25">
      <c r="L61" s="22" t="str">
        <f>TRIM(RIGHT(SUBSTITUTE(IF(Candidate!B61="",Candidate!CN61,Candidate!B61),"\",REPT(" ",100)),100))</f>
        <v>U04R10</v>
      </c>
      <c r="M61" s="22" t="str">
        <f t="shared" si="1"/>
        <v>U04R10</v>
      </c>
      <c r="N61" s="4" t="str">
        <f t="shared" si="0"/>
        <v>U04R10</v>
      </c>
    </row>
    <row r="62" spans="12:14" x14ac:dyDescent="0.25">
      <c r="L62" s="22" t="str">
        <f>TRIM(RIGHT(SUBSTITUTE(IF(Candidate!B62="",Candidate!CN62,Candidate!B62),"\",REPT(" ",100)),100))</f>
        <v>U04R11</v>
      </c>
      <c r="M62" s="22" t="str">
        <f t="shared" si="1"/>
        <v>U04R11</v>
      </c>
      <c r="N62" s="4" t="str">
        <f t="shared" si="0"/>
        <v>U04R11</v>
      </c>
    </row>
    <row r="63" spans="12:14" x14ac:dyDescent="0.25">
      <c r="L63" s="22" t="str">
        <f>TRIM(RIGHT(SUBSTITUTE(IF(Candidate!B63="",Candidate!CN63,Candidate!B63),"\",REPT(" ",100)),100))</f>
        <v>U04R12</v>
      </c>
      <c r="M63" s="22" t="str">
        <f t="shared" si="1"/>
        <v>U04R12</v>
      </c>
      <c r="N63" s="4" t="str">
        <f t="shared" si="0"/>
        <v>U04R12</v>
      </c>
    </row>
    <row r="64" spans="12:14" x14ac:dyDescent="0.25">
      <c r="L64" s="22" t="str">
        <f>TRIM(RIGHT(SUBSTITUTE(IF(Candidate!B64="",Candidate!CN64,Candidate!B64),"\",REPT(" ",100)),100))</f>
        <v>U04R13</v>
      </c>
      <c r="M64" s="22" t="str">
        <f t="shared" si="1"/>
        <v>U04R13</v>
      </c>
      <c r="N64" s="4" t="str">
        <f t="shared" si="0"/>
        <v>U04R13</v>
      </c>
    </row>
    <row r="65" spans="12:14" x14ac:dyDescent="0.25">
      <c r="L65" s="22" t="str">
        <f>TRIM(RIGHT(SUBSTITUTE(IF(Candidate!B65="",Candidate!CN65,Candidate!B65),"\",REPT(" ",100)),100))</f>
        <v>U04R14</v>
      </c>
      <c r="M65" s="22" t="str">
        <f t="shared" si="1"/>
        <v>U04R14</v>
      </c>
      <c r="N65" s="4" t="str">
        <f t="shared" si="0"/>
        <v>U04R14</v>
      </c>
    </row>
    <row r="66" spans="12:14" x14ac:dyDescent="0.25">
      <c r="L66" s="22" t="str">
        <f>TRIM(RIGHT(SUBSTITUTE(IF(Candidate!B66="",Candidate!CN66,Candidate!B66),"\",REPT(" ",100)),100))</f>
        <v>U04R15</v>
      </c>
      <c r="M66" s="22" t="str">
        <f t="shared" si="1"/>
        <v>U04R15</v>
      </c>
      <c r="N66" s="4" t="str">
        <f t="shared" si="0"/>
        <v>U04R15</v>
      </c>
    </row>
    <row r="67" spans="12:14" x14ac:dyDescent="0.25">
      <c r="L67" s="22" t="str">
        <f>TRIM(RIGHT(SUBSTITUTE(IF(Candidate!B67="",Candidate!CN67,Candidate!B67),"\",REPT(" ",100)),100))</f>
        <v>U04R16</v>
      </c>
      <c r="M67" s="22" t="str">
        <f t="shared" si="1"/>
        <v>U04R16</v>
      </c>
      <c r="N67" s="4" t="str">
        <f t="shared" si="0"/>
        <v>U04R16</v>
      </c>
    </row>
    <row r="68" spans="12:14" x14ac:dyDescent="0.25">
      <c r="L68" s="22" t="str">
        <f>TRIM(RIGHT(SUBSTITUTE(IF(Candidate!B68="",Candidate!CN68,Candidate!B68),"\",REPT(" ",100)),100))</f>
        <v>U05R01</v>
      </c>
      <c r="M68" s="22" t="str">
        <f t="shared" si="1"/>
        <v>U05R01</v>
      </c>
      <c r="N68" s="4" t="str">
        <f t="shared" ref="N68:N131" si="2">IF(LEFT(RIGHT(M68,2),1)&lt;&gt;"/",RIGHT(M68,6),INDEX(CandidateFileArray,MATCH(RIGHT(M68,8),CandidateFileList,0),2))</f>
        <v>U05R01</v>
      </c>
    </row>
    <row r="69" spans="12:14" x14ac:dyDescent="0.25">
      <c r="L69" s="22" t="str">
        <f>TRIM(RIGHT(SUBSTITUTE(IF(Candidate!B69="",Candidate!CN69,Candidate!B69),"\",REPT(" ",100)),100))</f>
        <v>U05R02</v>
      </c>
      <c r="M69" s="22" t="str">
        <f t="shared" ref="M69:M132" si="3">TRIM(LEFT(SUBSTITUTE(L69,".",REPT(" ",100)),100))</f>
        <v>U05R02</v>
      </c>
      <c r="N69" s="4" t="str">
        <f t="shared" si="2"/>
        <v>U05R02</v>
      </c>
    </row>
    <row r="70" spans="12:14" x14ac:dyDescent="0.25">
      <c r="L70" s="22" t="str">
        <f>TRIM(RIGHT(SUBSTITUTE(IF(Candidate!B70="",Candidate!CN70,Candidate!B70),"\",REPT(" ",100)),100))</f>
        <v>U05R03</v>
      </c>
      <c r="M70" s="22" t="str">
        <f t="shared" si="3"/>
        <v>U05R03</v>
      </c>
      <c r="N70" s="4" t="str">
        <f t="shared" si="2"/>
        <v>U05R03</v>
      </c>
    </row>
    <row r="71" spans="12:14" x14ac:dyDescent="0.25">
      <c r="L71" s="22" t="str">
        <f>TRIM(RIGHT(SUBSTITUTE(IF(Candidate!B71="",Candidate!CN71,Candidate!B71),"\",REPT(" ",100)),100))</f>
        <v>U05R04</v>
      </c>
      <c r="M71" s="22" t="str">
        <f t="shared" si="3"/>
        <v>U05R04</v>
      </c>
      <c r="N71" s="4" t="str">
        <f t="shared" si="2"/>
        <v>U05R04</v>
      </c>
    </row>
    <row r="72" spans="12:14" x14ac:dyDescent="0.25">
      <c r="L72" s="22" t="str">
        <f>TRIM(RIGHT(SUBSTITUTE(IF(Candidate!B72="",Candidate!CN72,Candidate!B72),"\",REPT(" ",100)),100))</f>
        <v>U05R05</v>
      </c>
      <c r="M72" s="22" t="str">
        <f t="shared" si="3"/>
        <v>U05R05</v>
      </c>
      <c r="N72" s="4" t="str">
        <f t="shared" si="2"/>
        <v>U05R05</v>
      </c>
    </row>
    <row r="73" spans="12:14" x14ac:dyDescent="0.25">
      <c r="L73" s="22" t="str">
        <f>TRIM(RIGHT(SUBSTITUTE(IF(Candidate!B73="",Candidate!CN73,Candidate!B73),"\",REPT(" ",100)),100))</f>
        <v>U05R06</v>
      </c>
      <c r="M73" s="22" t="str">
        <f t="shared" si="3"/>
        <v>U05R06</v>
      </c>
      <c r="N73" s="4" t="str">
        <f t="shared" si="2"/>
        <v>U05R06</v>
      </c>
    </row>
    <row r="74" spans="12:14" x14ac:dyDescent="0.25">
      <c r="L74" s="22" t="str">
        <f>TRIM(RIGHT(SUBSTITUTE(IF(Candidate!B74="",Candidate!CN74,Candidate!B74),"\",REPT(" ",100)),100))</f>
        <v>U05R07</v>
      </c>
      <c r="M74" s="22" t="str">
        <f t="shared" si="3"/>
        <v>U05R07</v>
      </c>
      <c r="N74" s="4" t="str">
        <f t="shared" si="2"/>
        <v>U05R07</v>
      </c>
    </row>
    <row r="75" spans="12:14" x14ac:dyDescent="0.25">
      <c r="L75" s="22" t="str">
        <f>TRIM(RIGHT(SUBSTITUTE(IF(Candidate!B75="",Candidate!CN75,Candidate!B75),"\",REPT(" ",100)),100))</f>
        <v>U05R08</v>
      </c>
      <c r="M75" s="22" t="str">
        <f t="shared" si="3"/>
        <v>U05R08</v>
      </c>
      <c r="N75" s="4" t="str">
        <f t="shared" si="2"/>
        <v>U05R08</v>
      </c>
    </row>
    <row r="76" spans="12:14" x14ac:dyDescent="0.25">
      <c r="L76" s="22" t="str">
        <f>TRIM(RIGHT(SUBSTITUTE(IF(Candidate!B76="",Candidate!CN76,Candidate!B76),"\",REPT(" ",100)),100))</f>
        <v>U05R09</v>
      </c>
      <c r="M76" s="22" t="str">
        <f t="shared" si="3"/>
        <v>U05R09</v>
      </c>
      <c r="N76" s="4" t="str">
        <f t="shared" si="2"/>
        <v>U05R09</v>
      </c>
    </row>
    <row r="77" spans="12:14" x14ac:dyDescent="0.25">
      <c r="L77" s="22" t="str">
        <f>TRIM(RIGHT(SUBSTITUTE(IF(Candidate!B77="",Candidate!CN77,Candidate!B77),"\",REPT(" ",100)),100))</f>
        <v>U05R10</v>
      </c>
      <c r="M77" s="22" t="str">
        <f t="shared" si="3"/>
        <v>U05R10</v>
      </c>
      <c r="N77" s="4" t="str">
        <f t="shared" si="2"/>
        <v>U05R10</v>
      </c>
    </row>
    <row r="78" spans="12:14" x14ac:dyDescent="0.25">
      <c r="L78" s="22" t="str">
        <f>TRIM(RIGHT(SUBSTITUTE(IF(Candidate!B78="",Candidate!CN78,Candidate!B78),"\",REPT(" ",100)),100))</f>
        <v>U05R11</v>
      </c>
      <c r="M78" s="22" t="str">
        <f t="shared" si="3"/>
        <v>U05R11</v>
      </c>
      <c r="N78" s="4" t="str">
        <f t="shared" si="2"/>
        <v>U05R11</v>
      </c>
    </row>
    <row r="79" spans="12:14" x14ac:dyDescent="0.25">
      <c r="L79" s="22" t="str">
        <f>TRIM(RIGHT(SUBSTITUTE(IF(Candidate!B79="",Candidate!CN79,Candidate!B79),"\",REPT(" ",100)),100))</f>
        <v>U05R12</v>
      </c>
      <c r="M79" s="22" t="str">
        <f t="shared" si="3"/>
        <v>U05R12</v>
      </c>
      <c r="N79" s="4" t="str">
        <f t="shared" si="2"/>
        <v>U05R12</v>
      </c>
    </row>
    <row r="80" spans="12:14" x14ac:dyDescent="0.25">
      <c r="L80" s="22" t="str">
        <f>TRIM(RIGHT(SUBSTITUTE(IF(Candidate!B80="",Candidate!CN80,Candidate!B80),"\",REPT(" ",100)),100))</f>
        <v>U05R13</v>
      </c>
      <c r="M80" s="22" t="str">
        <f t="shared" si="3"/>
        <v>U05R13</v>
      </c>
      <c r="N80" s="4" t="str">
        <f t="shared" si="2"/>
        <v>U05R13</v>
      </c>
    </row>
    <row r="81" spans="12:14" x14ac:dyDescent="0.25">
      <c r="L81" s="22" t="str">
        <f>TRIM(RIGHT(SUBSTITUTE(IF(Candidate!B81="",Candidate!CN81,Candidate!B81),"\",REPT(" ",100)),100))</f>
        <v>U05R14</v>
      </c>
      <c r="M81" s="22" t="str">
        <f t="shared" si="3"/>
        <v>U05R14</v>
      </c>
      <c r="N81" s="4" t="str">
        <f t="shared" si="2"/>
        <v>U05R14</v>
      </c>
    </row>
    <row r="82" spans="12:14" x14ac:dyDescent="0.25">
      <c r="L82" s="22" t="str">
        <f>TRIM(RIGHT(SUBSTITUTE(IF(Candidate!B82="",Candidate!CN82,Candidate!B82),"\",REPT(" ",100)),100))</f>
        <v>U05R15</v>
      </c>
      <c r="M82" s="22" t="str">
        <f t="shared" si="3"/>
        <v>U05R15</v>
      </c>
      <c r="N82" s="4" t="str">
        <f t="shared" si="2"/>
        <v>U05R15</v>
      </c>
    </row>
    <row r="83" spans="12:14" x14ac:dyDescent="0.25">
      <c r="L83" s="22" t="str">
        <f>TRIM(RIGHT(SUBSTITUTE(IF(Candidate!B83="",Candidate!CN83,Candidate!B83),"\",REPT(" ",100)),100))</f>
        <v>U05R16</v>
      </c>
      <c r="M83" s="22" t="str">
        <f t="shared" si="3"/>
        <v>U05R16</v>
      </c>
      <c r="N83" s="4" t="str">
        <f t="shared" si="2"/>
        <v>U05R16</v>
      </c>
    </row>
    <row r="84" spans="12:14" x14ac:dyDescent="0.25">
      <c r="L84" s="22" t="str">
        <f>TRIM(RIGHT(SUBSTITUTE(IF(Candidate!B84="",Candidate!CN84,Candidate!B84),"\",REPT(" ",100)),100))</f>
        <v>U06R01</v>
      </c>
      <c r="M84" s="22" t="str">
        <f t="shared" si="3"/>
        <v>U06R01</v>
      </c>
      <c r="N84" s="4" t="str">
        <f t="shared" si="2"/>
        <v>U06R01</v>
      </c>
    </row>
    <row r="85" spans="12:14" x14ac:dyDescent="0.25">
      <c r="L85" s="22" t="str">
        <f>TRIM(RIGHT(SUBSTITUTE(IF(Candidate!B85="",Candidate!CN85,Candidate!B85),"\",REPT(" ",100)),100))</f>
        <v>U06R02</v>
      </c>
      <c r="M85" s="22" t="str">
        <f t="shared" si="3"/>
        <v>U06R02</v>
      </c>
      <c r="N85" s="4" t="str">
        <f t="shared" si="2"/>
        <v>U06R02</v>
      </c>
    </row>
    <row r="86" spans="12:14" x14ac:dyDescent="0.25">
      <c r="L86" s="22" t="str">
        <f>TRIM(RIGHT(SUBSTITUTE(IF(Candidate!B86="",Candidate!CN86,Candidate!B86),"\",REPT(" ",100)),100))</f>
        <v>U06R03</v>
      </c>
      <c r="M86" s="22" t="str">
        <f t="shared" si="3"/>
        <v>U06R03</v>
      </c>
      <c r="N86" s="4" t="str">
        <f t="shared" si="2"/>
        <v>U06R03</v>
      </c>
    </row>
    <row r="87" spans="12:14" x14ac:dyDescent="0.25">
      <c r="L87" s="22" t="str">
        <f>TRIM(RIGHT(SUBSTITUTE(IF(Candidate!B87="",Candidate!CN87,Candidate!B87),"\",REPT(" ",100)),100))</f>
        <v>U06R04</v>
      </c>
      <c r="M87" s="22" t="str">
        <f t="shared" si="3"/>
        <v>U06R04</v>
      </c>
      <c r="N87" s="4" t="str">
        <f t="shared" si="2"/>
        <v>U06R04</v>
      </c>
    </row>
    <row r="88" spans="12:14" x14ac:dyDescent="0.25">
      <c r="L88" s="22" t="str">
        <f>TRIM(RIGHT(SUBSTITUTE(IF(Candidate!B88="",Candidate!CN88,Candidate!B88),"\",REPT(" ",100)),100))</f>
        <v>U06R05</v>
      </c>
      <c r="M88" s="22" t="str">
        <f t="shared" si="3"/>
        <v>U06R05</v>
      </c>
      <c r="N88" s="4" t="str">
        <f t="shared" si="2"/>
        <v>U06R05</v>
      </c>
    </row>
    <row r="89" spans="12:14" x14ac:dyDescent="0.25">
      <c r="L89" s="22" t="str">
        <f>TRIM(RIGHT(SUBSTITUTE(IF(Candidate!B89="",Candidate!CN89,Candidate!B89),"\",REPT(" ",100)),100))</f>
        <v>U06R06</v>
      </c>
      <c r="M89" s="22" t="str">
        <f t="shared" si="3"/>
        <v>U06R06</v>
      </c>
      <c r="N89" s="4" t="str">
        <f t="shared" si="2"/>
        <v>U06R06</v>
      </c>
    </row>
    <row r="90" spans="12:14" x14ac:dyDescent="0.25">
      <c r="L90" s="22" t="str">
        <f>TRIM(RIGHT(SUBSTITUTE(IF(Candidate!B90="",Candidate!CN90,Candidate!B90),"\",REPT(" ",100)),100))</f>
        <v>U06R07</v>
      </c>
      <c r="M90" s="22" t="str">
        <f t="shared" si="3"/>
        <v>U06R07</v>
      </c>
      <c r="N90" s="4" t="str">
        <f t="shared" si="2"/>
        <v>U06R07</v>
      </c>
    </row>
    <row r="91" spans="12:14" x14ac:dyDescent="0.25">
      <c r="L91" s="22" t="str">
        <f>TRIM(RIGHT(SUBSTITUTE(IF(Candidate!B91="",Candidate!CN91,Candidate!B91),"\",REPT(" ",100)),100))</f>
        <v>U06R08</v>
      </c>
      <c r="M91" s="22" t="str">
        <f t="shared" si="3"/>
        <v>U06R08</v>
      </c>
      <c r="N91" s="4" t="str">
        <f t="shared" si="2"/>
        <v>U06R08</v>
      </c>
    </row>
    <row r="92" spans="12:14" x14ac:dyDescent="0.25">
      <c r="L92" s="22" t="str">
        <f>TRIM(RIGHT(SUBSTITUTE(IF(Candidate!B92="",Candidate!CN92,Candidate!B92),"\",REPT(" ",100)),100))</f>
        <v>U06R09</v>
      </c>
      <c r="M92" s="22" t="str">
        <f t="shared" si="3"/>
        <v>U06R09</v>
      </c>
      <c r="N92" s="4" t="str">
        <f t="shared" si="2"/>
        <v>U06R09</v>
      </c>
    </row>
    <row r="93" spans="12:14" x14ac:dyDescent="0.25">
      <c r="L93" s="22" t="str">
        <f>TRIM(RIGHT(SUBSTITUTE(IF(Candidate!B93="",Candidate!CN93,Candidate!B93),"\",REPT(" ",100)),100))</f>
        <v>U06R10</v>
      </c>
      <c r="M93" s="22" t="str">
        <f t="shared" si="3"/>
        <v>U06R10</v>
      </c>
      <c r="N93" s="4" t="str">
        <f t="shared" si="2"/>
        <v>U06R10</v>
      </c>
    </row>
    <row r="94" spans="12:14" x14ac:dyDescent="0.25">
      <c r="L94" s="22" t="str">
        <f>TRIM(RIGHT(SUBSTITUTE(IF(Candidate!B94="",Candidate!CN94,Candidate!B94),"\",REPT(" ",100)),100))</f>
        <v>U06R11</v>
      </c>
      <c r="M94" s="22" t="str">
        <f t="shared" si="3"/>
        <v>U06R11</v>
      </c>
      <c r="N94" s="4" t="str">
        <f t="shared" si="2"/>
        <v>U06R11</v>
      </c>
    </row>
    <row r="95" spans="12:14" x14ac:dyDescent="0.25">
      <c r="L95" s="22" t="str">
        <f>TRIM(RIGHT(SUBSTITUTE(IF(Candidate!B95="",Candidate!CN95,Candidate!B95),"\",REPT(" ",100)),100))</f>
        <v>U06R12</v>
      </c>
      <c r="M95" s="22" t="str">
        <f t="shared" si="3"/>
        <v>U06R12</v>
      </c>
      <c r="N95" s="4" t="str">
        <f t="shared" si="2"/>
        <v>U06R12</v>
      </c>
    </row>
    <row r="96" spans="12:14" x14ac:dyDescent="0.25">
      <c r="L96" s="22" t="str">
        <f>TRIM(RIGHT(SUBSTITUTE(IF(Candidate!B96="",Candidate!CN96,Candidate!B96),"\",REPT(" ",100)),100))</f>
        <v>U06R13</v>
      </c>
      <c r="M96" s="22" t="str">
        <f t="shared" si="3"/>
        <v>U06R13</v>
      </c>
      <c r="N96" s="4" t="str">
        <f t="shared" si="2"/>
        <v>U06R13</v>
      </c>
    </row>
    <row r="97" spans="12:14" x14ac:dyDescent="0.25">
      <c r="L97" s="22" t="str">
        <f>TRIM(RIGHT(SUBSTITUTE(IF(Candidate!B97="",Candidate!CN97,Candidate!B97),"\",REPT(" ",100)),100))</f>
        <v>U06R14</v>
      </c>
      <c r="M97" s="22" t="str">
        <f t="shared" si="3"/>
        <v>U06R14</v>
      </c>
      <c r="N97" s="4" t="str">
        <f t="shared" si="2"/>
        <v>U06R14</v>
      </c>
    </row>
    <row r="98" spans="12:14" x14ac:dyDescent="0.25">
      <c r="L98" s="22" t="str">
        <f>TRIM(RIGHT(SUBSTITUTE(IF(Candidate!B98="",Candidate!CN98,Candidate!B98),"\",REPT(" ",100)),100))</f>
        <v>U06R15</v>
      </c>
      <c r="M98" s="22" t="str">
        <f t="shared" si="3"/>
        <v>U06R15</v>
      </c>
      <c r="N98" s="4" t="str">
        <f t="shared" si="2"/>
        <v>U06R15</v>
      </c>
    </row>
    <row r="99" spans="12:14" x14ac:dyDescent="0.25">
      <c r="L99" s="22" t="str">
        <f>TRIM(RIGHT(SUBSTITUTE(IF(Candidate!B99="",Candidate!CN99,Candidate!B99),"\",REPT(" ",100)),100))</f>
        <v>U06R16</v>
      </c>
      <c r="M99" s="22" t="str">
        <f t="shared" si="3"/>
        <v>U06R16</v>
      </c>
      <c r="N99" s="4" t="str">
        <f t="shared" si="2"/>
        <v>U06R16</v>
      </c>
    </row>
    <row r="100" spans="12:14" x14ac:dyDescent="0.25">
      <c r="L100" s="22" t="str">
        <f>TRIM(RIGHT(SUBSTITUTE(IF(Candidate!B100="",Candidate!CN100,Candidate!B100),"\",REPT(" ",100)),100))</f>
        <v>U07R01</v>
      </c>
      <c r="M100" s="22" t="str">
        <f t="shared" si="3"/>
        <v>U07R01</v>
      </c>
      <c r="N100" s="4" t="str">
        <f t="shared" si="2"/>
        <v>U07R01</v>
      </c>
    </row>
    <row r="101" spans="12:14" x14ac:dyDescent="0.25">
      <c r="L101" s="22" t="str">
        <f>TRIM(RIGHT(SUBSTITUTE(IF(Candidate!B101="",Candidate!CN101,Candidate!B101),"\",REPT(" ",100)),100))</f>
        <v>U07R02</v>
      </c>
      <c r="M101" s="22" t="str">
        <f t="shared" si="3"/>
        <v>U07R02</v>
      </c>
      <c r="N101" s="4" t="str">
        <f t="shared" si="2"/>
        <v>U07R02</v>
      </c>
    </row>
    <row r="102" spans="12:14" x14ac:dyDescent="0.25">
      <c r="L102" s="22" t="str">
        <f>TRIM(RIGHT(SUBSTITUTE(IF(Candidate!B102="",Candidate!CN102,Candidate!B102),"\",REPT(" ",100)),100))</f>
        <v>U07R03</v>
      </c>
      <c r="M102" s="22" t="str">
        <f t="shared" si="3"/>
        <v>U07R03</v>
      </c>
      <c r="N102" s="4" t="str">
        <f t="shared" si="2"/>
        <v>U07R03</v>
      </c>
    </row>
    <row r="103" spans="12:14" x14ac:dyDescent="0.25">
      <c r="L103" s="22" t="str">
        <f>TRIM(RIGHT(SUBSTITUTE(IF(Candidate!B103="",Candidate!CN103,Candidate!B103),"\",REPT(" ",100)),100))</f>
        <v>U07R04</v>
      </c>
      <c r="M103" s="22" t="str">
        <f t="shared" si="3"/>
        <v>U07R04</v>
      </c>
      <c r="N103" s="4" t="str">
        <f t="shared" si="2"/>
        <v>U07R04</v>
      </c>
    </row>
    <row r="104" spans="12:14" x14ac:dyDescent="0.25">
      <c r="L104" s="22" t="str">
        <f>TRIM(RIGHT(SUBSTITUTE(IF(Candidate!B104="",Candidate!CN104,Candidate!B104),"\",REPT(" ",100)),100))</f>
        <v>U07R05</v>
      </c>
      <c r="M104" s="22" t="str">
        <f t="shared" si="3"/>
        <v>U07R05</v>
      </c>
      <c r="N104" s="4" t="str">
        <f t="shared" si="2"/>
        <v>U07R05</v>
      </c>
    </row>
    <row r="105" spans="12:14" x14ac:dyDescent="0.25">
      <c r="L105" s="22" t="str">
        <f>TRIM(RIGHT(SUBSTITUTE(IF(Candidate!B105="",Candidate!CN105,Candidate!B105),"\",REPT(" ",100)),100))</f>
        <v>U07R06</v>
      </c>
      <c r="M105" s="22" t="str">
        <f t="shared" si="3"/>
        <v>U07R06</v>
      </c>
      <c r="N105" s="4" t="str">
        <f t="shared" si="2"/>
        <v>U07R06</v>
      </c>
    </row>
    <row r="106" spans="12:14" x14ac:dyDescent="0.25">
      <c r="L106" s="22" t="str">
        <f>TRIM(RIGHT(SUBSTITUTE(IF(Candidate!B106="",Candidate!CN106,Candidate!B106),"\",REPT(" ",100)),100))</f>
        <v>U07R07</v>
      </c>
      <c r="M106" s="22" t="str">
        <f t="shared" si="3"/>
        <v>U07R07</v>
      </c>
      <c r="N106" s="4" t="str">
        <f t="shared" si="2"/>
        <v>U07R07</v>
      </c>
    </row>
    <row r="107" spans="12:14" x14ac:dyDescent="0.25">
      <c r="L107" s="22" t="str">
        <f>TRIM(RIGHT(SUBSTITUTE(IF(Candidate!B107="",Candidate!CN107,Candidate!B107),"\",REPT(" ",100)),100))</f>
        <v>U07R08</v>
      </c>
      <c r="M107" s="22" t="str">
        <f t="shared" si="3"/>
        <v>U07R08</v>
      </c>
      <c r="N107" s="4" t="str">
        <f t="shared" si="2"/>
        <v>U07R08</v>
      </c>
    </row>
    <row r="108" spans="12:14" x14ac:dyDescent="0.25">
      <c r="L108" s="22" t="str">
        <f>TRIM(RIGHT(SUBSTITUTE(IF(Candidate!B108="",Candidate!CN108,Candidate!B108),"\",REPT(" ",100)),100))</f>
        <v>U07R09</v>
      </c>
      <c r="M108" s="22" t="str">
        <f t="shared" si="3"/>
        <v>U07R09</v>
      </c>
      <c r="N108" s="4" t="str">
        <f t="shared" si="2"/>
        <v>U07R09</v>
      </c>
    </row>
    <row r="109" spans="12:14" x14ac:dyDescent="0.25">
      <c r="L109" s="22" t="str">
        <f>TRIM(RIGHT(SUBSTITUTE(IF(Candidate!B109="",Candidate!CN109,Candidate!B109),"\",REPT(" ",100)),100))</f>
        <v>U07R10</v>
      </c>
      <c r="M109" s="22" t="str">
        <f t="shared" si="3"/>
        <v>U07R10</v>
      </c>
      <c r="N109" s="4" t="str">
        <f t="shared" si="2"/>
        <v>U07R10</v>
      </c>
    </row>
    <row r="110" spans="12:14" x14ac:dyDescent="0.25">
      <c r="L110" s="22" t="str">
        <f>TRIM(RIGHT(SUBSTITUTE(IF(Candidate!B110="",Candidate!CN110,Candidate!B110),"\",REPT(" ",100)),100))</f>
        <v>U08R01</v>
      </c>
      <c r="M110" s="22" t="str">
        <f t="shared" si="3"/>
        <v>U08R01</v>
      </c>
      <c r="N110" s="4" t="str">
        <f t="shared" si="2"/>
        <v>U08R01</v>
      </c>
    </row>
    <row r="111" spans="12:14" x14ac:dyDescent="0.25">
      <c r="L111" s="22" t="str">
        <f>TRIM(RIGHT(SUBSTITUTE(IF(Candidate!B111="",Candidate!CN111,Candidate!B111),"\",REPT(" ",100)),100))</f>
        <v>U08R02</v>
      </c>
      <c r="M111" s="22" t="str">
        <f t="shared" si="3"/>
        <v>U08R02</v>
      </c>
      <c r="N111" s="4" t="str">
        <f t="shared" si="2"/>
        <v>U08R02</v>
      </c>
    </row>
    <row r="112" spans="12:14" x14ac:dyDescent="0.25">
      <c r="L112" s="22" t="str">
        <f>TRIM(RIGHT(SUBSTITUTE(IF(Candidate!B112="",Candidate!CN112,Candidate!B112),"\",REPT(" ",100)),100))</f>
        <v>U08R03</v>
      </c>
      <c r="M112" s="22" t="str">
        <f t="shared" si="3"/>
        <v>U08R03</v>
      </c>
      <c r="N112" s="4" t="str">
        <f t="shared" si="2"/>
        <v>U08R03</v>
      </c>
    </row>
    <row r="113" spans="12:14" x14ac:dyDescent="0.25">
      <c r="L113" s="22" t="str">
        <f>TRIM(RIGHT(SUBSTITUTE(IF(Candidate!B113="",Candidate!CN113,Candidate!B113),"\",REPT(" ",100)),100))</f>
        <v>U08R04</v>
      </c>
      <c r="M113" s="22" t="str">
        <f t="shared" si="3"/>
        <v>U08R04</v>
      </c>
      <c r="N113" s="4" t="str">
        <f t="shared" si="2"/>
        <v>U08R04</v>
      </c>
    </row>
    <row r="114" spans="12:14" x14ac:dyDescent="0.25">
      <c r="L114" s="22" t="str">
        <f>TRIM(RIGHT(SUBSTITUTE(IF(Candidate!B114="",Candidate!CN114,Candidate!B114),"\",REPT(" ",100)),100))</f>
        <v>U08R05</v>
      </c>
      <c r="M114" s="22" t="str">
        <f t="shared" si="3"/>
        <v>U08R05</v>
      </c>
      <c r="N114" s="4" t="str">
        <f t="shared" si="2"/>
        <v>U08R05</v>
      </c>
    </row>
    <row r="115" spans="12:14" x14ac:dyDescent="0.25">
      <c r="L115" s="22" t="str">
        <f>TRIM(RIGHT(SUBSTITUTE(IF(Candidate!B115="",Candidate!CN115,Candidate!B115),"\",REPT(" ",100)),100))</f>
        <v>U08R06</v>
      </c>
      <c r="M115" s="22" t="str">
        <f t="shared" si="3"/>
        <v>U08R06</v>
      </c>
      <c r="N115" s="4" t="str">
        <f t="shared" si="2"/>
        <v>U08R06</v>
      </c>
    </row>
    <row r="116" spans="12:14" x14ac:dyDescent="0.25">
      <c r="L116" s="22" t="str">
        <f>TRIM(RIGHT(SUBSTITUTE(IF(Candidate!B116="",Candidate!CN116,Candidate!B116),"\",REPT(" ",100)),100))</f>
        <v>U08R07</v>
      </c>
      <c r="M116" s="22" t="str">
        <f t="shared" si="3"/>
        <v>U08R07</v>
      </c>
      <c r="N116" s="4" t="str">
        <f t="shared" si="2"/>
        <v>U08R07</v>
      </c>
    </row>
    <row r="117" spans="12:14" x14ac:dyDescent="0.25">
      <c r="L117" s="22" t="str">
        <f>TRIM(RIGHT(SUBSTITUTE(IF(Candidate!B117="",Candidate!CN117,Candidate!B117),"\",REPT(" ",100)),100))</f>
        <v>U08R08</v>
      </c>
      <c r="M117" s="22" t="str">
        <f t="shared" si="3"/>
        <v>U08R08</v>
      </c>
      <c r="N117" s="4" t="str">
        <f t="shared" si="2"/>
        <v>U08R08</v>
      </c>
    </row>
    <row r="118" spans="12:14" x14ac:dyDescent="0.25">
      <c r="L118" s="22" t="str">
        <f>TRIM(RIGHT(SUBSTITUTE(IF(Candidate!B118="",Candidate!CN118,Candidate!B118),"\",REPT(" ",100)),100))</f>
        <v>U08R09</v>
      </c>
      <c r="M118" s="22" t="str">
        <f t="shared" si="3"/>
        <v>U08R09</v>
      </c>
      <c r="N118" s="4" t="str">
        <f t="shared" si="2"/>
        <v>U08R09</v>
      </c>
    </row>
    <row r="119" spans="12:14" x14ac:dyDescent="0.25">
      <c r="L119" s="22" t="str">
        <f>TRIM(RIGHT(SUBSTITUTE(IF(Candidate!B119="",Candidate!CN119,Candidate!B119),"\",REPT(" ",100)),100))</f>
        <v>U08R10</v>
      </c>
      <c r="M119" s="22" t="str">
        <f t="shared" si="3"/>
        <v>U08R10</v>
      </c>
      <c r="N119" s="4" t="str">
        <f t="shared" si="2"/>
        <v>U08R10</v>
      </c>
    </row>
    <row r="120" spans="12:14" x14ac:dyDescent="0.25">
      <c r="L120" s="22" t="str">
        <f>TRIM(RIGHT(SUBSTITUTE(IF(Candidate!B120="",Candidate!CN120,Candidate!B120),"\",REPT(" ",100)),100))</f>
        <v>U09R01</v>
      </c>
      <c r="M120" s="22" t="str">
        <f t="shared" si="3"/>
        <v>U09R01</v>
      </c>
      <c r="N120" s="4" t="str">
        <f t="shared" si="2"/>
        <v>U09R01</v>
      </c>
    </row>
    <row r="121" spans="12:14" x14ac:dyDescent="0.25">
      <c r="L121" s="22" t="str">
        <f>TRIM(RIGHT(SUBSTITUTE(IF(Candidate!B121="",Candidate!CN121,Candidate!B121),"\",REPT(" ",100)),100))</f>
        <v>U09R02/N</v>
      </c>
      <c r="M121" s="22" t="str">
        <f t="shared" si="3"/>
        <v>U09R02/N</v>
      </c>
      <c r="N121" s="4" t="str">
        <f t="shared" si="2"/>
        <v>U09R05</v>
      </c>
    </row>
    <row r="122" spans="12:14" x14ac:dyDescent="0.25">
      <c r="L122" s="22" t="str">
        <f>TRIM(RIGHT(SUBSTITUTE(IF(Candidate!B122="",Candidate!CN122,Candidate!B122),"\",REPT(" ",100)),100))</f>
        <v>U09R02/E</v>
      </c>
      <c r="M122" s="22" t="str">
        <f t="shared" si="3"/>
        <v>U09R02/E</v>
      </c>
      <c r="N122" s="4" t="str">
        <f t="shared" si="2"/>
        <v>U09R02</v>
      </c>
    </row>
    <row r="123" spans="12:14" x14ac:dyDescent="0.25">
      <c r="L123" s="22" t="str">
        <f>TRIM(RIGHT(SUBSTITUTE(IF(Candidate!B123="",Candidate!CN123,Candidate!B123),"\",REPT(" ",100)),100))</f>
        <v>U09R02/S</v>
      </c>
      <c r="M123" s="22" t="str">
        <f t="shared" si="3"/>
        <v>U09R02/S</v>
      </c>
      <c r="N123" s="4" t="str">
        <f t="shared" si="2"/>
        <v>U09R03</v>
      </c>
    </row>
    <row r="124" spans="12:14" x14ac:dyDescent="0.25">
      <c r="L124" s="22" t="str">
        <f>TRIM(RIGHT(SUBSTITUTE(IF(Candidate!B124="",Candidate!CN124,Candidate!B124),"\",REPT(" ",100)),100))</f>
        <v>U09R02/W</v>
      </c>
      <c r="M124" s="22" t="str">
        <f t="shared" si="3"/>
        <v>U09R02/W</v>
      </c>
      <c r="N124" s="4" t="str">
        <f t="shared" si="2"/>
        <v>U09R04</v>
      </c>
    </row>
    <row r="125" spans="12:14" x14ac:dyDescent="0.25">
      <c r="L125" s="22" t="str">
        <f>TRIM(RIGHT(SUBSTITUTE(IF(Candidate!B125="",Candidate!CN125,Candidate!B125),"\",REPT(" ",100)),100))</f>
        <v>U09R06</v>
      </c>
      <c r="M125" s="22" t="str">
        <f t="shared" si="3"/>
        <v>U09R06</v>
      </c>
      <c r="N125" s="4" t="str">
        <f t="shared" si="2"/>
        <v>U09R06</v>
      </c>
    </row>
    <row r="126" spans="12:14" x14ac:dyDescent="0.25">
      <c r="L126" s="22" t="str">
        <f>TRIM(RIGHT(SUBSTITUTE(IF(Candidate!B126="",Candidate!CN126,Candidate!B126),"\",REPT(" ",100)),100))</f>
        <v>U09R07/N</v>
      </c>
      <c r="M126" s="22" t="str">
        <f t="shared" si="3"/>
        <v>U09R07/N</v>
      </c>
      <c r="N126" s="4" t="str">
        <f t="shared" si="2"/>
        <v>U09R10</v>
      </c>
    </row>
    <row r="127" spans="12:14" x14ac:dyDescent="0.25">
      <c r="L127" s="22" t="str">
        <f>TRIM(RIGHT(SUBSTITUTE(IF(Candidate!B127="",Candidate!CN127,Candidate!B127),"\",REPT(" ",100)),100))</f>
        <v>U09R07/E</v>
      </c>
      <c r="M127" s="22" t="str">
        <f t="shared" si="3"/>
        <v>U09R07/E</v>
      </c>
      <c r="N127" s="4" t="str">
        <f t="shared" si="2"/>
        <v>U09R07</v>
      </c>
    </row>
    <row r="128" spans="12:14" x14ac:dyDescent="0.25">
      <c r="L128" s="22" t="str">
        <f>TRIM(RIGHT(SUBSTITUTE(IF(Candidate!B128="",Candidate!CN128,Candidate!B128),"\",REPT(" ",100)),100))</f>
        <v>U09R07/S</v>
      </c>
      <c r="M128" s="22" t="str">
        <f t="shared" si="3"/>
        <v>U09R07/S</v>
      </c>
      <c r="N128" s="4" t="str">
        <f t="shared" si="2"/>
        <v>U09R08</v>
      </c>
    </row>
    <row r="129" spans="12:14" x14ac:dyDescent="0.25">
      <c r="L129" s="22" t="str">
        <f>TRIM(RIGHT(SUBSTITUTE(IF(Candidate!B129="",Candidate!CN129,Candidate!B129),"\",REPT(" ",100)),100))</f>
        <v>U09R07/W</v>
      </c>
      <c r="M129" s="22" t="str">
        <f t="shared" si="3"/>
        <v>U09R07/W</v>
      </c>
      <c r="N129" s="4" t="str">
        <f t="shared" si="2"/>
        <v>U09R09</v>
      </c>
    </row>
    <row r="130" spans="12:14" x14ac:dyDescent="0.25">
      <c r="L130" s="22" t="str">
        <f>TRIM(RIGHT(SUBSTITUTE(IF(Candidate!B130="",Candidate!CN130,Candidate!B130),"\",REPT(" ",100)),100))</f>
        <v>U10R01</v>
      </c>
      <c r="M130" s="22" t="str">
        <f t="shared" si="3"/>
        <v>U10R01</v>
      </c>
      <c r="N130" s="4" t="str">
        <f t="shared" si="2"/>
        <v>U10R01</v>
      </c>
    </row>
    <row r="131" spans="12:14" x14ac:dyDescent="0.25">
      <c r="L131" s="22" t="str">
        <f>TRIM(RIGHT(SUBSTITUTE(IF(Candidate!B131="",Candidate!CN131,Candidate!B131),"\",REPT(" ",100)),100))</f>
        <v>U10R02</v>
      </c>
      <c r="M131" s="22" t="str">
        <f t="shared" si="3"/>
        <v>U10R02</v>
      </c>
      <c r="N131" s="4" t="str">
        <f t="shared" si="2"/>
        <v>U10R02</v>
      </c>
    </row>
    <row r="132" spans="12:14" x14ac:dyDescent="0.25">
      <c r="L132" s="22" t="str">
        <f>TRIM(RIGHT(SUBSTITUTE(IF(Candidate!B132="",Candidate!CN132,Candidate!B132),"\",REPT(" ",100)),100))</f>
        <v>U10R03</v>
      </c>
      <c r="M132" s="22" t="str">
        <f t="shared" si="3"/>
        <v>U10R03</v>
      </c>
      <c r="N132" s="4" t="str">
        <f t="shared" ref="N132:N195" si="4">IF(LEFT(RIGHT(M132,2),1)&lt;&gt;"/",RIGHT(M132,6),INDEX(CandidateFileArray,MATCH(RIGHT(M132,8),CandidateFileList,0),2))</f>
        <v>U10R03</v>
      </c>
    </row>
    <row r="133" spans="12:14" x14ac:dyDescent="0.25">
      <c r="L133" s="22" t="str">
        <f>TRIM(RIGHT(SUBSTITUTE(IF(Candidate!B133="",Candidate!CN133,Candidate!B133),"\",REPT(" ",100)),100))</f>
        <v>U10R04</v>
      </c>
      <c r="M133" s="22" t="str">
        <f t="shared" ref="M133:M196" si="5">TRIM(LEFT(SUBSTITUTE(L133,".",REPT(" ",100)),100))</f>
        <v>U10R04</v>
      </c>
      <c r="N133" s="4" t="str">
        <f t="shared" si="4"/>
        <v>U10R04</v>
      </c>
    </row>
    <row r="134" spans="12:14" x14ac:dyDescent="0.25">
      <c r="L134" s="22" t="str">
        <f>TRIM(RIGHT(SUBSTITUTE(IF(Candidate!B134="",Candidate!CN134,Candidate!B134),"\",REPT(" ",100)),100))</f>
        <v>U10R05</v>
      </c>
      <c r="M134" s="22" t="str">
        <f t="shared" si="5"/>
        <v>U10R05</v>
      </c>
      <c r="N134" s="4" t="str">
        <f t="shared" si="4"/>
        <v>U10R05</v>
      </c>
    </row>
    <row r="135" spans="12:14" x14ac:dyDescent="0.25">
      <c r="L135" s="22" t="str">
        <f>TRIM(RIGHT(SUBSTITUTE(IF(Candidate!B135="",Candidate!CN135,Candidate!B135),"\",REPT(" ",100)),100))</f>
        <v>U10R06</v>
      </c>
      <c r="M135" s="22" t="str">
        <f t="shared" si="5"/>
        <v>U10R06</v>
      </c>
      <c r="N135" s="4" t="str">
        <f t="shared" si="4"/>
        <v>U10R06</v>
      </c>
    </row>
    <row r="136" spans="12:14" x14ac:dyDescent="0.25">
      <c r="L136" s="22" t="str">
        <f>TRIM(RIGHT(SUBSTITUTE(IF(Candidate!B136="",Candidate!CN136,Candidate!B136),"\",REPT(" ",100)),100))</f>
        <v>U10R07</v>
      </c>
      <c r="M136" s="22" t="str">
        <f t="shared" si="5"/>
        <v>U10R07</v>
      </c>
      <c r="N136" s="4" t="str">
        <f t="shared" si="4"/>
        <v>U10R07</v>
      </c>
    </row>
    <row r="137" spans="12:14" x14ac:dyDescent="0.25">
      <c r="L137" s="22" t="str">
        <f>TRIM(RIGHT(SUBSTITUTE(IF(Candidate!B137="",Candidate!CN137,Candidate!B137),"\",REPT(" ",100)),100))</f>
        <v>U10R08</v>
      </c>
      <c r="M137" s="22" t="str">
        <f t="shared" si="5"/>
        <v>U10R08</v>
      </c>
      <c r="N137" s="4" t="str">
        <f t="shared" si="4"/>
        <v>U10R08</v>
      </c>
    </row>
    <row r="138" spans="12:14" x14ac:dyDescent="0.25">
      <c r="L138" s="22" t="str">
        <f>TRIM(RIGHT(SUBSTITUTE(IF(Candidate!B138="",Candidate!CN138,Candidate!B138),"\",REPT(" ",100)),100))</f>
        <v>U10R09</v>
      </c>
      <c r="M138" s="22" t="str">
        <f t="shared" si="5"/>
        <v>U10R09</v>
      </c>
      <c r="N138" s="4" t="str">
        <f t="shared" si="4"/>
        <v>U10R09</v>
      </c>
    </row>
    <row r="139" spans="12:14" x14ac:dyDescent="0.25">
      <c r="L139" s="22" t="str">
        <f>TRIM(RIGHT(SUBSTITUTE(IF(Candidate!B139="",Candidate!CN139,Candidate!B139),"\",REPT(" ",100)),100))</f>
        <v>U10R10</v>
      </c>
      <c r="M139" s="22" t="str">
        <f t="shared" si="5"/>
        <v>U10R10</v>
      </c>
      <c r="N139" s="4" t="str">
        <f t="shared" si="4"/>
        <v>U10R10</v>
      </c>
    </row>
    <row r="140" spans="12:14" x14ac:dyDescent="0.25">
      <c r="L140" s="22" t="str">
        <f>TRIM(RIGHT(SUBSTITUTE(IF(Candidate!B140="",Candidate!CN140,Candidate!B140),"\",REPT(" ",100)),100))</f>
        <v>U11R01</v>
      </c>
      <c r="M140" s="22" t="str">
        <f t="shared" si="5"/>
        <v>U11R01</v>
      </c>
      <c r="N140" s="4" t="str">
        <f t="shared" si="4"/>
        <v>U11R01</v>
      </c>
    </row>
    <row r="141" spans="12:14" x14ac:dyDescent="0.25">
      <c r="L141" s="22" t="str">
        <f>TRIM(RIGHT(SUBSTITUTE(IF(Candidate!B141="",Candidate!CN141,Candidate!B141),"\",REPT(" ",100)),100))</f>
        <v>U11R02</v>
      </c>
      <c r="M141" s="22" t="str">
        <f t="shared" si="5"/>
        <v>U11R02</v>
      </c>
      <c r="N141" s="4" t="str">
        <f t="shared" si="4"/>
        <v>U11R02</v>
      </c>
    </row>
    <row r="142" spans="12:14" x14ac:dyDescent="0.25">
      <c r="L142" s="22" t="str">
        <f>TRIM(RIGHT(SUBSTITUTE(IF(Candidate!B142="",Candidate!CN142,Candidate!B142),"\",REPT(" ",100)),100))</f>
        <v>U11R03</v>
      </c>
      <c r="M142" s="22" t="str">
        <f t="shared" si="5"/>
        <v>U11R03</v>
      </c>
      <c r="N142" s="4" t="str">
        <f t="shared" si="4"/>
        <v>U11R03</v>
      </c>
    </row>
    <row r="143" spans="12:14" x14ac:dyDescent="0.25">
      <c r="L143" s="22" t="str">
        <f>TRIM(RIGHT(SUBSTITUTE(IF(Candidate!B143="",Candidate!CN143,Candidate!B143),"\",REPT(" ",100)),100))</f>
        <v>U11R04</v>
      </c>
      <c r="M143" s="22" t="str">
        <f t="shared" si="5"/>
        <v>U11R04</v>
      </c>
      <c r="N143" s="4" t="str">
        <f t="shared" si="4"/>
        <v>U11R04</v>
      </c>
    </row>
    <row r="144" spans="12:14" x14ac:dyDescent="0.25">
      <c r="L144" s="22" t="str">
        <f>TRIM(RIGHT(SUBSTITUTE(IF(Candidate!B144="",Candidate!CN144,Candidate!B144),"\",REPT(" ",100)),100))</f>
        <v>U11R05</v>
      </c>
      <c r="M144" s="22" t="str">
        <f t="shared" si="5"/>
        <v>U11R05</v>
      </c>
      <c r="N144" s="4" t="str">
        <f t="shared" si="4"/>
        <v>U11R05</v>
      </c>
    </row>
    <row r="145" spans="12:14" x14ac:dyDescent="0.25">
      <c r="L145" s="22" t="str">
        <f>TRIM(RIGHT(SUBSTITUTE(IF(Candidate!B145="",Candidate!CN145,Candidate!B145),"\",REPT(" ",100)),100))</f>
        <v>U11R06</v>
      </c>
      <c r="M145" s="22" t="str">
        <f t="shared" si="5"/>
        <v>U11R06</v>
      </c>
      <c r="N145" s="4" t="str">
        <f t="shared" si="4"/>
        <v>U11R06</v>
      </c>
    </row>
    <row r="146" spans="12:14" x14ac:dyDescent="0.25">
      <c r="L146" s="22" t="str">
        <f>TRIM(RIGHT(SUBSTITUTE(IF(Candidate!B146="",Candidate!CN146,Candidate!B146),"\",REPT(" ",100)),100))</f>
        <v>U11R07</v>
      </c>
      <c r="M146" s="22" t="str">
        <f t="shared" si="5"/>
        <v>U11R07</v>
      </c>
      <c r="N146" s="4" t="str">
        <f t="shared" si="4"/>
        <v>U11R07</v>
      </c>
    </row>
    <row r="147" spans="12:14" x14ac:dyDescent="0.25">
      <c r="L147" s="22" t="str">
        <f>TRIM(RIGHT(SUBSTITUTE(IF(Candidate!B147="",Candidate!CN147,Candidate!B147),"\",REPT(" ",100)),100))</f>
        <v>U11R08</v>
      </c>
      <c r="M147" s="22" t="str">
        <f t="shared" si="5"/>
        <v>U11R08</v>
      </c>
      <c r="N147" s="4" t="str">
        <f t="shared" si="4"/>
        <v>U11R08</v>
      </c>
    </row>
    <row r="148" spans="12:14" x14ac:dyDescent="0.25">
      <c r="L148" s="22" t="str">
        <f>TRIM(RIGHT(SUBSTITUTE(IF(Candidate!B148="",Candidate!CN148,Candidate!B148),"\",REPT(" ",100)),100))</f>
        <v>U11R09</v>
      </c>
      <c r="M148" s="22" t="str">
        <f t="shared" si="5"/>
        <v>U11R09</v>
      </c>
      <c r="N148" s="4" t="str">
        <f t="shared" si="4"/>
        <v>U11R09</v>
      </c>
    </row>
    <row r="149" spans="12:14" x14ac:dyDescent="0.25">
      <c r="L149" s="22" t="str">
        <f>TRIM(RIGHT(SUBSTITUTE(IF(Candidate!B149="",Candidate!CN149,Candidate!B149),"\",REPT(" ",100)),100))</f>
        <v>U11R10</v>
      </c>
      <c r="M149" s="22" t="str">
        <f t="shared" si="5"/>
        <v>U11R10</v>
      </c>
      <c r="N149" s="4" t="str">
        <f t="shared" si="4"/>
        <v>U11R10</v>
      </c>
    </row>
    <row r="150" spans="12:14" x14ac:dyDescent="0.25">
      <c r="L150" s="22" t="str">
        <f>TRIM(RIGHT(SUBSTITUTE(IF(Candidate!B150="",Candidate!CN150,Candidate!B150),"\",REPT(" ",100)),100))</f>
        <v>U12R01</v>
      </c>
      <c r="M150" s="22" t="str">
        <f t="shared" si="5"/>
        <v>U12R01</v>
      </c>
      <c r="N150" s="4" t="str">
        <f t="shared" si="4"/>
        <v>U12R01</v>
      </c>
    </row>
    <row r="151" spans="12:14" x14ac:dyDescent="0.25">
      <c r="L151" s="22" t="str">
        <f>TRIM(RIGHT(SUBSTITUTE(IF(Candidate!B151="",Candidate!CN151,Candidate!B151),"\",REPT(" ",100)),100))</f>
        <v>U12R02</v>
      </c>
      <c r="M151" s="22" t="str">
        <f t="shared" si="5"/>
        <v>U12R02</v>
      </c>
      <c r="N151" s="4" t="str">
        <f t="shared" si="4"/>
        <v>U12R02</v>
      </c>
    </row>
    <row r="152" spans="12:14" x14ac:dyDescent="0.25">
      <c r="L152" s="22" t="str">
        <f>TRIM(RIGHT(SUBSTITUTE(IF(Candidate!B152="",Candidate!CN152,Candidate!B152),"\",REPT(" ",100)),100))</f>
        <v>U12R03</v>
      </c>
      <c r="M152" s="22" t="str">
        <f t="shared" si="5"/>
        <v>U12R03</v>
      </c>
      <c r="N152" s="4" t="str">
        <f t="shared" si="4"/>
        <v>U12R03</v>
      </c>
    </row>
    <row r="153" spans="12:14" x14ac:dyDescent="0.25">
      <c r="L153" s="22" t="str">
        <f>TRIM(RIGHT(SUBSTITUTE(IF(Candidate!B153="",Candidate!CN153,Candidate!B153),"\",REPT(" ",100)),100))</f>
        <v>U12R04</v>
      </c>
      <c r="M153" s="22" t="str">
        <f t="shared" si="5"/>
        <v>U12R04</v>
      </c>
      <c r="N153" s="4" t="str">
        <f t="shared" si="4"/>
        <v>U12R04</v>
      </c>
    </row>
    <row r="154" spans="12:14" x14ac:dyDescent="0.25">
      <c r="L154" s="22" t="str">
        <f>TRIM(RIGHT(SUBSTITUTE(IF(Candidate!B154="",Candidate!CN154,Candidate!B154),"\",REPT(" ",100)),100))</f>
        <v>U12R05</v>
      </c>
      <c r="M154" s="22" t="str">
        <f t="shared" si="5"/>
        <v>U12R05</v>
      </c>
      <c r="N154" s="4" t="str">
        <f t="shared" si="4"/>
        <v>U12R05</v>
      </c>
    </row>
    <row r="155" spans="12:14" x14ac:dyDescent="0.25">
      <c r="L155" s="22" t="str">
        <f>TRIM(RIGHT(SUBSTITUTE(IF(Candidate!B155="",Candidate!CN155,Candidate!B155),"\",REPT(" ",100)),100))</f>
        <v>U12R06</v>
      </c>
      <c r="M155" s="22" t="str">
        <f t="shared" si="5"/>
        <v>U12R06</v>
      </c>
      <c r="N155" s="4" t="str">
        <f t="shared" si="4"/>
        <v>U12R06</v>
      </c>
    </row>
    <row r="156" spans="12:14" x14ac:dyDescent="0.25">
      <c r="L156" s="22" t="str">
        <f>TRIM(RIGHT(SUBSTITUTE(IF(Candidate!B156="",Candidate!CN156,Candidate!B156),"\",REPT(" ",100)),100))</f>
        <v>U12R07</v>
      </c>
      <c r="M156" s="22" t="str">
        <f t="shared" si="5"/>
        <v>U12R07</v>
      </c>
      <c r="N156" s="4" t="str">
        <f t="shared" si="4"/>
        <v>U12R07</v>
      </c>
    </row>
    <row r="157" spans="12:14" x14ac:dyDescent="0.25">
      <c r="L157" s="22" t="str">
        <f>TRIM(RIGHT(SUBSTITUTE(IF(Candidate!B157="",Candidate!CN157,Candidate!B157),"\",REPT(" ",100)),100))</f>
        <v>U12R08</v>
      </c>
      <c r="M157" s="22" t="str">
        <f t="shared" si="5"/>
        <v>U12R08</v>
      </c>
      <c r="N157" s="4" t="str">
        <f t="shared" si="4"/>
        <v>U12R08</v>
      </c>
    </row>
    <row r="158" spans="12:14" x14ac:dyDescent="0.25">
      <c r="L158" s="22" t="str">
        <f>TRIM(RIGHT(SUBSTITUTE(IF(Candidate!B158="",Candidate!CN158,Candidate!B158),"\",REPT(" ",100)),100))</f>
        <v>U12R09</v>
      </c>
      <c r="M158" s="22" t="str">
        <f t="shared" si="5"/>
        <v>U12R09</v>
      </c>
      <c r="N158" s="4" t="str">
        <f t="shared" si="4"/>
        <v>U12R09</v>
      </c>
    </row>
    <row r="159" spans="12:14" x14ac:dyDescent="0.25">
      <c r="L159" s="22" t="str">
        <f>TRIM(RIGHT(SUBSTITUTE(IF(Candidate!B159="",Candidate!CN159,Candidate!B159),"\",REPT(" ",100)),100))</f>
        <v>U12R10</v>
      </c>
      <c r="M159" s="22" t="str">
        <f t="shared" si="5"/>
        <v>U12R10</v>
      </c>
      <c r="N159" s="4" t="str">
        <f t="shared" si="4"/>
        <v>U12R10</v>
      </c>
    </row>
    <row r="160" spans="12:14" x14ac:dyDescent="0.25">
      <c r="L160" s="22" t="str">
        <f>TRIM(RIGHT(SUBSTITUTE(IF(Candidate!B160="",Candidate!CN160,Candidate!B160),"\",REPT(" ",100)),100))</f>
        <v>U13R01</v>
      </c>
      <c r="M160" s="22" t="str">
        <f t="shared" si="5"/>
        <v>U13R01</v>
      </c>
      <c r="N160" s="4" t="str">
        <f t="shared" si="4"/>
        <v>U13R01</v>
      </c>
    </row>
    <row r="161" spans="12:14" x14ac:dyDescent="0.25">
      <c r="L161" s="22" t="str">
        <f>TRIM(RIGHT(SUBSTITUTE(IF(Candidate!B161="",Candidate!CN161,Candidate!B161),"\",REPT(" ",100)),100))</f>
        <v>U13R02</v>
      </c>
      <c r="M161" s="22" t="str">
        <f t="shared" si="5"/>
        <v>U13R02</v>
      </c>
      <c r="N161" s="4" t="str">
        <f t="shared" si="4"/>
        <v>U13R02</v>
      </c>
    </row>
    <row r="162" spans="12:14" x14ac:dyDescent="0.25">
      <c r="L162" s="22" t="str">
        <f>TRIM(RIGHT(SUBSTITUTE(IF(Candidate!B162="",Candidate!CN162,Candidate!B162),"\",REPT(" ",100)),100))</f>
        <v>U13R03</v>
      </c>
      <c r="M162" s="22" t="str">
        <f t="shared" si="5"/>
        <v>U13R03</v>
      </c>
      <c r="N162" s="4" t="str">
        <f t="shared" si="4"/>
        <v>U13R03</v>
      </c>
    </row>
    <row r="163" spans="12:14" x14ac:dyDescent="0.25">
      <c r="L163" s="22" t="str">
        <f>TRIM(RIGHT(SUBSTITUTE(IF(Candidate!B163="",Candidate!CN163,Candidate!B163),"\",REPT(" ",100)),100))</f>
        <v>U13R04</v>
      </c>
      <c r="M163" s="22" t="str">
        <f t="shared" si="5"/>
        <v>U13R04</v>
      </c>
      <c r="N163" s="4" t="str">
        <f t="shared" si="4"/>
        <v>U13R04</v>
      </c>
    </row>
    <row r="164" spans="12:14" x14ac:dyDescent="0.25">
      <c r="L164" s="22" t="str">
        <f>TRIM(RIGHT(SUBSTITUTE(IF(Candidate!B164="",Candidate!CN164,Candidate!B164),"\",REPT(" ",100)),100))</f>
        <v>U13R05</v>
      </c>
      <c r="M164" s="22" t="str">
        <f t="shared" si="5"/>
        <v>U13R05</v>
      </c>
      <c r="N164" s="4" t="str">
        <f t="shared" si="4"/>
        <v>U13R05</v>
      </c>
    </row>
    <row r="165" spans="12:14" x14ac:dyDescent="0.25">
      <c r="L165" s="22" t="str">
        <f>TRIM(RIGHT(SUBSTITUTE(IF(Candidate!B165="",Candidate!CN165,Candidate!B165),"\",REPT(" ",100)),100))</f>
        <v>U13R06</v>
      </c>
      <c r="M165" s="22" t="str">
        <f t="shared" si="5"/>
        <v>U13R06</v>
      </c>
      <c r="N165" s="4" t="str">
        <f t="shared" si="4"/>
        <v>U13R06</v>
      </c>
    </row>
    <row r="166" spans="12:14" x14ac:dyDescent="0.25">
      <c r="L166" s="22" t="str">
        <f>TRIM(RIGHT(SUBSTITUTE(IF(Candidate!B166="",Candidate!CN166,Candidate!B166),"\",REPT(" ",100)),100))</f>
        <v>U13R07</v>
      </c>
      <c r="M166" s="22" t="str">
        <f t="shared" si="5"/>
        <v>U13R07</v>
      </c>
      <c r="N166" s="4" t="str">
        <f t="shared" si="4"/>
        <v>U13R07</v>
      </c>
    </row>
    <row r="167" spans="12:14" x14ac:dyDescent="0.25">
      <c r="L167" s="22" t="str">
        <f>TRIM(RIGHT(SUBSTITUTE(IF(Candidate!B167="",Candidate!CN167,Candidate!B167),"\",REPT(" ",100)),100))</f>
        <v>U13R08</v>
      </c>
      <c r="M167" s="22" t="str">
        <f t="shared" si="5"/>
        <v>U13R08</v>
      </c>
      <c r="N167" s="4" t="str">
        <f t="shared" si="4"/>
        <v>U13R08</v>
      </c>
    </row>
    <row r="168" spans="12:14" x14ac:dyDescent="0.25">
      <c r="L168" s="22" t="str">
        <f>TRIM(RIGHT(SUBSTITUTE(IF(Candidate!B168="",Candidate!CN168,Candidate!B168),"\",REPT(" ",100)),100))</f>
        <v>U13R09</v>
      </c>
      <c r="M168" s="22" t="str">
        <f t="shared" si="5"/>
        <v>U13R09</v>
      </c>
      <c r="N168" s="4" t="str">
        <f t="shared" si="4"/>
        <v>U13R09</v>
      </c>
    </row>
    <row r="169" spans="12:14" x14ac:dyDescent="0.25">
      <c r="L169" s="22" t="str">
        <f>TRIM(RIGHT(SUBSTITUTE(IF(Candidate!B169="",Candidate!CN169,Candidate!B169),"\",REPT(" ",100)),100))</f>
        <v>U13R10</v>
      </c>
      <c r="M169" s="22" t="str">
        <f t="shared" si="5"/>
        <v>U13R10</v>
      </c>
      <c r="N169" s="4" t="str">
        <f t="shared" si="4"/>
        <v>U13R10</v>
      </c>
    </row>
    <row r="170" spans="12:14" x14ac:dyDescent="0.25">
      <c r="L170" s="22" t="str">
        <f>TRIM(RIGHT(SUBSTITUTE(Candidate!B170,"\",REPT(" ",100)),100))</f>
        <v/>
      </c>
      <c r="M170" s="22" t="str">
        <f t="shared" si="5"/>
        <v/>
      </c>
      <c r="N170" s="4" t="str">
        <f t="shared" si="4"/>
        <v/>
      </c>
    </row>
    <row r="171" spans="12:14" x14ac:dyDescent="0.25">
      <c r="L171" s="22" t="str">
        <f>TRIM(RIGHT(SUBSTITUTE(Candidate!B171,"\",REPT(" ",100)),100))</f>
        <v/>
      </c>
      <c r="M171" s="22" t="str">
        <f t="shared" si="5"/>
        <v/>
      </c>
      <c r="N171" s="4" t="str">
        <f t="shared" si="4"/>
        <v/>
      </c>
    </row>
    <row r="172" spans="12:14" x14ac:dyDescent="0.25">
      <c r="L172" s="22" t="str">
        <f>TRIM(RIGHT(SUBSTITUTE(Candidate!B172,"\",REPT(" ",100)),100))</f>
        <v/>
      </c>
      <c r="M172" s="22" t="str">
        <f t="shared" si="5"/>
        <v/>
      </c>
      <c r="N172" s="4" t="str">
        <f t="shared" si="4"/>
        <v/>
      </c>
    </row>
    <row r="173" spans="12:14" x14ac:dyDescent="0.25">
      <c r="L173" s="22" t="str">
        <f>TRIM(RIGHT(SUBSTITUTE(Candidate!B173,"\",REPT(" ",100)),100))</f>
        <v/>
      </c>
      <c r="M173" s="22" t="str">
        <f t="shared" si="5"/>
        <v/>
      </c>
      <c r="N173" s="4" t="str">
        <f t="shared" si="4"/>
        <v/>
      </c>
    </row>
    <row r="174" spans="12:14" x14ac:dyDescent="0.25">
      <c r="L174" s="22" t="str">
        <f>TRIM(RIGHT(SUBSTITUTE(Candidate!B174,"\",REPT(" ",100)),100))</f>
        <v/>
      </c>
      <c r="M174" s="22" t="str">
        <f t="shared" si="5"/>
        <v/>
      </c>
      <c r="N174" s="4" t="str">
        <f t="shared" si="4"/>
        <v/>
      </c>
    </row>
    <row r="175" spans="12:14" x14ac:dyDescent="0.25">
      <c r="L175" s="22" t="str">
        <f>TRIM(RIGHT(SUBSTITUTE(Candidate!B175,"\",REPT(" ",100)),100))</f>
        <v/>
      </c>
      <c r="M175" s="22" t="str">
        <f t="shared" si="5"/>
        <v/>
      </c>
      <c r="N175" s="4" t="str">
        <f t="shared" si="4"/>
        <v/>
      </c>
    </row>
    <row r="176" spans="12:14" x14ac:dyDescent="0.25">
      <c r="L176" s="22" t="str">
        <f>TRIM(RIGHT(SUBSTITUTE(Candidate!B176,"\",REPT(" ",100)),100))</f>
        <v/>
      </c>
      <c r="M176" s="22" t="str">
        <f t="shared" si="5"/>
        <v/>
      </c>
      <c r="N176" s="4" t="str">
        <f t="shared" si="4"/>
        <v/>
      </c>
    </row>
    <row r="177" spans="12:14" x14ac:dyDescent="0.25">
      <c r="L177" s="22" t="str">
        <f>TRIM(RIGHT(SUBSTITUTE(Candidate!B177,"\",REPT(" ",100)),100))</f>
        <v/>
      </c>
      <c r="M177" s="22" t="str">
        <f t="shared" si="5"/>
        <v/>
      </c>
      <c r="N177" s="4" t="str">
        <f t="shared" si="4"/>
        <v/>
      </c>
    </row>
    <row r="178" spans="12:14" x14ac:dyDescent="0.25">
      <c r="L178" s="22" t="str">
        <f>TRIM(RIGHT(SUBSTITUTE(Candidate!B178,"\",REPT(" ",100)),100))</f>
        <v/>
      </c>
      <c r="M178" s="22" t="str">
        <f t="shared" si="5"/>
        <v/>
      </c>
      <c r="N178" s="4" t="str">
        <f t="shared" si="4"/>
        <v/>
      </c>
    </row>
    <row r="179" spans="12:14" x14ac:dyDescent="0.25">
      <c r="L179" s="22" t="str">
        <f>TRIM(RIGHT(SUBSTITUTE(Candidate!B179,"\",REPT(" ",100)),100))</f>
        <v/>
      </c>
      <c r="M179" s="22" t="str">
        <f t="shared" si="5"/>
        <v/>
      </c>
      <c r="N179" s="4" t="str">
        <f t="shared" si="4"/>
        <v/>
      </c>
    </row>
    <row r="180" spans="12:14" x14ac:dyDescent="0.25">
      <c r="L180" s="22" t="str">
        <f>TRIM(RIGHT(SUBSTITUTE(Candidate!B180,"\",REPT(" ",100)),100))</f>
        <v/>
      </c>
      <c r="M180" s="22" t="str">
        <f t="shared" si="5"/>
        <v/>
      </c>
      <c r="N180" s="4" t="str">
        <f t="shared" si="4"/>
        <v/>
      </c>
    </row>
    <row r="181" spans="12:14" x14ac:dyDescent="0.25">
      <c r="L181" s="22" t="str">
        <f>TRIM(RIGHT(SUBSTITUTE(Candidate!B181,"\",REPT(" ",100)),100))</f>
        <v/>
      </c>
      <c r="M181" s="22" t="str">
        <f t="shared" si="5"/>
        <v/>
      </c>
      <c r="N181" s="4" t="str">
        <f t="shared" si="4"/>
        <v/>
      </c>
    </row>
    <row r="182" spans="12:14" x14ac:dyDescent="0.25">
      <c r="L182" s="22" t="str">
        <f>TRIM(RIGHT(SUBSTITUTE(Candidate!B182,"\",REPT(" ",100)),100))</f>
        <v/>
      </c>
      <c r="M182" s="22" t="str">
        <f t="shared" si="5"/>
        <v/>
      </c>
      <c r="N182" s="4" t="str">
        <f t="shared" si="4"/>
        <v/>
      </c>
    </row>
    <row r="183" spans="12:14" x14ac:dyDescent="0.25">
      <c r="L183" s="22" t="str">
        <f>TRIM(RIGHT(SUBSTITUTE(Candidate!B183,"\",REPT(" ",100)),100))</f>
        <v/>
      </c>
      <c r="M183" s="22" t="str">
        <f t="shared" si="5"/>
        <v/>
      </c>
      <c r="N183" s="4" t="str">
        <f t="shared" si="4"/>
        <v/>
      </c>
    </row>
    <row r="184" spans="12:14" x14ac:dyDescent="0.25">
      <c r="L184" s="22" t="str">
        <f>TRIM(RIGHT(SUBSTITUTE(Candidate!B184,"\",REPT(" ",100)),100))</f>
        <v/>
      </c>
      <c r="M184" s="22" t="str">
        <f t="shared" si="5"/>
        <v/>
      </c>
      <c r="N184" s="4" t="str">
        <f t="shared" si="4"/>
        <v/>
      </c>
    </row>
    <row r="185" spans="12:14" x14ac:dyDescent="0.25">
      <c r="L185" s="22" t="str">
        <f>TRIM(RIGHT(SUBSTITUTE(Candidate!B185,"\",REPT(" ",100)),100))</f>
        <v/>
      </c>
      <c r="M185" s="22" t="str">
        <f t="shared" si="5"/>
        <v/>
      </c>
      <c r="N185" s="4" t="str">
        <f t="shared" si="4"/>
        <v/>
      </c>
    </row>
    <row r="186" spans="12:14" x14ac:dyDescent="0.25">
      <c r="L186" s="22" t="str">
        <f>TRIM(RIGHT(SUBSTITUTE(Candidate!B186,"\",REPT(" ",100)),100))</f>
        <v/>
      </c>
      <c r="M186" s="22" t="str">
        <f t="shared" si="5"/>
        <v/>
      </c>
      <c r="N186" s="4" t="str">
        <f t="shared" si="4"/>
        <v/>
      </c>
    </row>
    <row r="187" spans="12:14" x14ac:dyDescent="0.25">
      <c r="L187" s="22" t="str">
        <f>TRIM(RIGHT(SUBSTITUTE(Candidate!B187,"\",REPT(" ",100)),100))</f>
        <v/>
      </c>
      <c r="M187" s="22" t="str">
        <f t="shared" si="5"/>
        <v/>
      </c>
      <c r="N187" s="4" t="str">
        <f t="shared" si="4"/>
        <v/>
      </c>
    </row>
    <row r="188" spans="12:14" x14ac:dyDescent="0.25">
      <c r="L188" s="22" t="str">
        <f>TRIM(RIGHT(SUBSTITUTE(Candidate!B188,"\",REPT(" ",100)),100))</f>
        <v/>
      </c>
      <c r="M188" s="22" t="str">
        <f t="shared" si="5"/>
        <v/>
      </c>
      <c r="N188" s="4" t="str">
        <f t="shared" si="4"/>
        <v/>
      </c>
    </row>
    <row r="189" spans="12:14" x14ac:dyDescent="0.25">
      <c r="L189" s="22" t="str">
        <f>TRIM(RIGHT(SUBSTITUTE(Candidate!B189,"\",REPT(" ",100)),100))</f>
        <v/>
      </c>
      <c r="M189" s="22" t="str">
        <f t="shared" si="5"/>
        <v/>
      </c>
      <c r="N189" s="4" t="str">
        <f t="shared" si="4"/>
        <v/>
      </c>
    </row>
    <row r="190" spans="12:14" x14ac:dyDescent="0.25">
      <c r="L190" s="22" t="str">
        <f>TRIM(RIGHT(SUBSTITUTE(Candidate!B190,"\",REPT(" ",100)),100))</f>
        <v/>
      </c>
      <c r="M190" s="22" t="str">
        <f t="shared" si="5"/>
        <v/>
      </c>
      <c r="N190" s="4" t="str">
        <f t="shared" si="4"/>
        <v/>
      </c>
    </row>
    <row r="191" spans="12:14" x14ac:dyDescent="0.25">
      <c r="L191" s="22" t="str">
        <f>TRIM(RIGHT(SUBSTITUTE(Candidate!B191,"\",REPT(" ",100)),100))</f>
        <v/>
      </c>
      <c r="M191" s="22" t="str">
        <f t="shared" si="5"/>
        <v/>
      </c>
      <c r="N191" s="4" t="str">
        <f t="shared" si="4"/>
        <v/>
      </c>
    </row>
    <row r="192" spans="12:14" x14ac:dyDescent="0.25">
      <c r="L192" s="22" t="str">
        <f>TRIM(RIGHT(SUBSTITUTE(Candidate!B192,"\",REPT(" ",100)),100))</f>
        <v/>
      </c>
      <c r="M192" s="22" t="str">
        <f t="shared" si="5"/>
        <v/>
      </c>
      <c r="N192" s="4" t="str">
        <f t="shared" si="4"/>
        <v/>
      </c>
    </row>
    <row r="193" spans="12:14" x14ac:dyDescent="0.25">
      <c r="L193" s="22" t="str">
        <f>TRIM(RIGHT(SUBSTITUTE(Candidate!B193,"\",REPT(" ",100)),100))</f>
        <v/>
      </c>
      <c r="M193" s="22" t="str">
        <f t="shared" si="5"/>
        <v/>
      </c>
      <c r="N193" s="4" t="str">
        <f t="shared" si="4"/>
        <v/>
      </c>
    </row>
    <row r="194" spans="12:14" x14ac:dyDescent="0.25">
      <c r="L194" s="22" t="str">
        <f>TRIM(RIGHT(SUBSTITUTE(Candidate!B194,"\",REPT(" ",100)),100))</f>
        <v/>
      </c>
      <c r="M194" s="22" t="str">
        <f t="shared" si="5"/>
        <v/>
      </c>
      <c r="N194" s="4" t="str">
        <f t="shared" si="4"/>
        <v/>
      </c>
    </row>
    <row r="195" spans="12:14" x14ac:dyDescent="0.25">
      <c r="L195" s="22" t="str">
        <f>TRIM(RIGHT(SUBSTITUTE(Candidate!B195,"\",REPT(" ",100)),100))</f>
        <v/>
      </c>
      <c r="M195" s="22" t="str">
        <f t="shared" si="5"/>
        <v/>
      </c>
      <c r="N195" s="4" t="str">
        <f t="shared" si="4"/>
        <v/>
      </c>
    </row>
    <row r="196" spans="12:14" x14ac:dyDescent="0.25">
      <c r="L196" s="22" t="str">
        <f>TRIM(RIGHT(SUBSTITUTE(Candidate!B196,"\",REPT(" ",100)),100))</f>
        <v/>
      </c>
      <c r="M196" s="22" t="str">
        <f t="shared" si="5"/>
        <v/>
      </c>
      <c r="N196" s="4" t="str">
        <f t="shared" ref="N196:N259" si="6">IF(LEFT(RIGHT(M196,2),1)&lt;&gt;"/",RIGHT(M196,6),INDEX(CandidateFileArray,MATCH(RIGHT(M196,8),CandidateFileList,0),2))</f>
        <v/>
      </c>
    </row>
    <row r="197" spans="12:14" x14ac:dyDescent="0.25">
      <c r="L197" s="22" t="str">
        <f>TRIM(RIGHT(SUBSTITUTE(Candidate!B197,"\",REPT(" ",100)),100))</f>
        <v/>
      </c>
      <c r="M197" s="22" t="str">
        <f t="shared" ref="M197:M260" si="7">TRIM(LEFT(SUBSTITUTE(L197,".",REPT(" ",100)),100))</f>
        <v/>
      </c>
      <c r="N197" s="4" t="str">
        <f t="shared" si="6"/>
        <v/>
      </c>
    </row>
    <row r="198" spans="12:14" x14ac:dyDescent="0.25">
      <c r="L198" s="22" t="str">
        <f>TRIM(RIGHT(SUBSTITUTE(Candidate!B198,"\",REPT(" ",100)),100))</f>
        <v/>
      </c>
      <c r="M198" s="22" t="str">
        <f t="shared" si="7"/>
        <v/>
      </c>
      <c r="N198" s="4" t="str">
        <f t="shared" si="6"/>
        <v/>
      </c>
    </row>
    <row r="199" spans="12:14" x14ac:dyDescent="0.25">
      <c r="L199" s="22" t="str">
        <f>TRIM(RIGHT(SUBSTITUTE(Candidate!B199,"\",REPT(" ",100)),100))</f>
        <v/>
      </c>
      <c r="M199" s="22" t="str">
        <f t="shared" si="7"/>
        <v/>
      </c>
      <c r="N199" s="4" t="str">
        <f t="shared" si="6"/>
        <v/>
      </c>
    </row>
    <row r="200" spans="12:14" x14ac:dyDescent="0.25">
      <c r="L200" s="22" t="str">
        <f>TRIM(RIGHT(SUBSTITUTE(Candidate!B200,"\",REPT(" ",100)),100))</f>
        <v/>
      </c>
      <c r="M200" s="22" t="str">
        <f t="shared" si="7"/>
        <v/>
      </c>
      <c r="N200" s="4" t="str">
        <f t="shared" si="6"/>
        <v/>
      </c>
    </row>
    <row r="201" spans="12:14" x14ac:dyDescent="0.25">
      <c r="L201" s="22" t="str">
        <f>TRIM(RIGHT(SUBSTITUTE(Candidate!B201,"\",REPT(" ",100)),100))</f>
        <v/>
      </c>
      <c r="M201" s="22" t="str">
        <f t="shared" si="7"/>
        <v/>
      </c>
      <c r="N201" s="4" t="str">
        <f t="shared" si="6"/>
        <v/>
      </c>
    </row>
    <row r="202" spans="12:14" x14ac:dyDescent="0.25">
      <c r="L202" s="22" t="str">
        <f>TRIM(RIGHT(SUBSTITUTE(Candidate!B202,"\",REPT(" ",100)),100))</f>
        <v/>
      </c>
      <c r="M202" s="22" t="str">
        <f t="shared" si="7"/>
        <v/>
      </c>
      <c r="N202" s="4" t="str">
        <f t="shared" si="6"/>
        <v/>
      </c>
    </row>
    <row r="203" spans="12:14" x14ac:dyDescent="0.25">
      <c r="L203" s="22" t="str">
        <f>TRIM(RIGHT(SUBSTITUTE(Candidate!B203,"\",REPT(" ",100)),100))</f>
        <v/>
      </c>
      <c r="M203" s="22" t="str">
        <f t="shared" si="7"/>
        <v/>
      </c>
      <c r="N203" s="4" t="str">
        <f t="shared" si="6"/>
        <v/>
      </c>
    </row>
    <row r="204" spans="12:14" x14ac:dyDescent="0.25">
      <c r="L204" s="22" t="str">
        <f>TRIM(RIGHT(SUBSTITUTE(Candidate!B204,"\",REPT(" ",100)),100))</f>
        <v/>
      </c>
      <c r="M204" s="22" t="str">
        <f t="shared" si="7"/>
        <v/>
      </c>
      <c r="N204" s="4" t="str">
        <f t="shared" si="6"/>
        <v/>
      </c>
    </row>
    <row r="205" spans="12:14" x14ac:dyDescent="0.25">
      <c r="L205" s="22" t="str">
        <f>TRIM(RIGHT(SUBSTITUTE(Candidate!B205,"\",REPT(" ",100)),100))</f>
        <v/>
      </c>
      <c r="M205" s="22" t="str">
        <f t="shared" si="7"/>
        <v/>
      </c>
      <c r="N205" s="4" t="str">
        <f t="shared" si="6"/>
        <v/>
      </c>
    </row>
    <row r="206" spans="12:14" x14ac:dyDescent="0.25">
      <c r="L206" s="22" t="str">
        <f>TRIM(RIGHT(SUBSTITUTE(Candidate!B206,"\",REPT(" ",100)),100))</f>
        <v/>
      </c>
      <c r="M206" s="22" t="str">
        <f t="shared" si="7"/>
        <v/>
      </c>
      <c r="N206" s="4" t="str">
        <f t="shared" si="6"/>
        <v/>
      </c>
    </row>
    <row r="207" spans="12:14" x14ac:dyDescent="0.25">
      <c r="L207" s="22" t="str">
        <f>TRIM(RIGHT(SUBSTITUTE(Candidate!B207,"\",REPT(" ",100)),100))</f>
        <v/>
      </c>
      <c r="M207" s="22" t="str">
        <f t="shared" si="7"/>
        <v/>
      </c>
      <c r="N207" s="4" t="str">
        <f t="shared" si="6"/>
        <v/>
      </c>
    </row>
    <row r="208" spans="12:14" x14ac:dyDescent="0.25">
      <c r="L208" s="22" t="str">
        <f>TRIM(RIGHT(SUBSTITUTE(Candidate!B208,"\",REPT(" ",100)),100))</f>
        <v/>
      </c>
      <c r="M208" s="22" t="str">
        <f t="shared" si="7"/>
        <v/>
      </c>
      <c r="N208" s="4" t="str">
        <f t="shared" si="6"/>
        <v/>
      </c>
    </row>
    <row r="209" spans="12:14" x14ac:dyDescent="0.25">
      <c r="L209" s="22" t="str">
        <f>TRIM(RIGHT(SUBSTITUTE(Candidate!B209,"\",REPT(" ",100)),100))</f>
        <v/>
      </c>
      <c r="M209" s="22" t="str">
        <f t="shared" si="7"/>
        <v/>
      </c>
      <c r="N209" s="4" t="str">
        <f t="shared" si="6"/>
        <v/>
      </c>
    </row>
    <row r="210" spans="12:14" x14ac:dyDescent="0.25">
      <c r="L210" s="22" t="str">
        <f>TRIM(RIGHT(SUBSTITUTE(Candidate!B210,"\",REPT(" ",100)),100))</f>
        <v/>
      </c>
      <c r="M210" s="22" t="str">
        <f t="shared" si="7"/>
        <v/>
      </c>
      <c r="N210" s="4" t="str">
        <f t="shared" si="6"/>
        <v/>
      </c>
    </row>
    <row r="211" spans="12:14" x14ac:dyDescent="0.25">
      <c r="L211" s="22" t="str">
        <f>TRIM(RIGHT(SUBSTITUTE(Candidate!B211,"\",REPT(" ",100)),100))</f>
        <v/>
      </c>
      <c r="M211" s="22" t="str">
        <f t="shared" si="7"/>
        <v/>
      </c>
      <c r="N211" s="4" t="str">
        <f t="shared" si="6"/>
        <v/>
      </c>
    </row>
    <row r="212" spans="12:14" x14ac:dyDescent="0.25">
      <c r="L212" s="22" t="str">
        <f>TRIM(RIGHT(SUBSTITUTE(Candidate!B212,"\",REPT(" ",100)),100))</f>
        <v/>
      </c>
      <c r="M212" s="22" t="str">
        <f t="shared" si="7"/>
        <v/>
      </c>
      <c r="N212" s="4" t="str">
        <f t="shared" si="6"/>
        <v/>
      </c>
    </row>
    <row r="213" spans="12:14" x14ac:dyDescent="0.25">
      <c r="L213" s="22" t="str">
        <f>TRIM(RIGHT(SUBSTITUTE(Candidate!B213,"\",REPT(" ",100)),100))</f>
        <v/>
      </c>
      <c r="M213" s="22" t="str">
        <f t="shared" si="7"/>
        <v/>
      </c>
      <c r="N213" s="4" t="str">
        <f t="shared" si="6"/>
        <v/>
      </c>
    </row>
    <row r="214" spans="12:14" x14ac:dyDescent="0.25">
      <c r="L214" s="22" t="str">
        <f>TRIM(RIGHT(SUBSTITUTE(Candidate!B214,"\",REPT(" ",100)),100))</f>
        <v/>
      </c>
      <c r="M214" s="22" t="str">
        <f t="shared" si="7"/>
        <v/>
      </c>
      <c r="N214" s="4" t="str">
        <f t="shared" si="6"/>
        <v/>
      </c>
    </row>
    <row r="215" spans="12:14" x14ac:dyDescent="0.25">
      <c r="L215" s="22" t="str">
        <f>TRIM(RIGHT(SUBSTITUTE(Candidate!B215,"\",REPT(" ",100)),100))</f>
        <v/>
      </c>
      <c r="M215" s="22" t="str">
        <f t="shared" si="7"/>
        <v/>
      </c>
      <c r="N215" s="4" t="str">
        <f t="shared" si="6"/>
        <v/>
      </c>
    </row>
    <row r="216" spans="12:14" x14ac:dyDescent="0.25">
      <c r="L216" s="22" t="str">
        <f>TRIM(RIGHT(SUBSTITUTE(Candidate!B216,"\",REPT(" ",100)),100))</f>
        <v/>
      </c>
      <c r="M216" s="22" t="str">
        <f t="shared" si="7"/>
        <v/>
      </c>
      <c r="N216" s="4" t="str">
        <f t="shared" si="6"/>
        <v/>
      </c>
    </row>
    <row r="217" spans="12:14" x14ac:dyDescent="0.25">
      <c r="L217" s="22" t="str">
        <f>TRIM(RIGHT(SUBSTITUTE(Candidate!B217,"\",REPT(" ",100)),100))</f>
        <v/>
      </c>
      <c r="M217" s="22" t="str">
        <f t="shared" si="7"/>
        <v/>
      </c>
      <c r="N217" s="4" t="str">
        <f t="shared" si="6"/>
        <v/>
      </c>
    </row>
    <row r="218" spans="12:14" x14ac:dyDescent="0.25">
      <c r="L218" s="22" t="str">
        <f>TRIM(RIGHT(SUBSTITUTE(Candidate!B218,"\",REPT(" ",100)),100))</f>
        <v/>
      </c>
      <c r="M218" s="22" t="str">
        <f t="shared" si="7"/>
        <v/>
      </c>
      <c r="N218" s="4" t="str">
        <f t="shared" si="6"/>
        <v/>
      </c>
    </row>
    <row r="219" spans="12:14" x14ac:dyDescent="0.25">
      <c r="L219" s="22" t="str">
        <f>TRIM(RIGHT(SUBSTITUTE(Candidate!B219,"\",REPT(" ",100)),100))</f>
        <v/>
      </c>
      <c r="M219" s="22" t="str">
        <f t="shared" si="7"/>
        <v/>
      </c>
      <c r="N219" s="4" t="str">
        <f t="shared" si="6"/>
        <v/>
      </c>
    </row>
    <row r="220" spans="12:14" x14ac:dyDescent="0.25">
      <c r="L220" s="22" t="str">
        <f>TRIM(RIGHT(SUBSTITUTE(Candidate!B220,"\",REPT(" ",100)),100))</f>
        <v/>
      </c>
      <c r="M220" s="22" t="str">
        <f t="shared" si="7"/>
        <v/>
      </c>
      <c r="N220" s="4" t="str">
        <f t="shared" si="6"/>
        <v/>
      </c>
    </row>
    <row r="221" spans="12:14" x14ac:dyDescent="0.25">
      <c r="L221" s="22" t="str">
        <f>TRIM(RIGHT(SUBSTITUTE(Candidate!B221,"\",REPT(" ",100)),100))</f>
        <v/>
      </c>
      <c r="M221" s="22" t="str">
        <f t="shared" si="7"/>
        <v/>
      </c>
      <c r="N221" s="4" t="str">
        <f t="shared" si="6"/>
        <v/>
      </c>
    </row>
    <row r="222" spans="12:14" x14ac:dyDescent="0.25">
      <c r="L222" s="22" t="str">
        <f>TRIM(RIGHT(SUBSTITUTE(Candidate!B222,"\",REPT(" ",100)),100))</f>
        <v/>
      </c>
      <c r="M222" s="22" t="str">
        <f t="shared" si="7"/>
        <v/>
      </c>
      <c r="N222" s="4" t="str">
        <f t="shared" si="6"/>
        <v/>
      </c>
    </row>
    <row r="223" spans="12:14" x14ac:dyDescent="0.25">
      <c r="L223" s="22" t="str">
        <f>TRIM(RIGHT(SUBSTITUTE(Candidate!B223,"\",REPT(" ",100)),100))</f>
        <v/>
      </c>
      <c r="M223" s="22" t="str">
        <f t="shared" si="7"/>
        <v/>
      </c>
      <c r="N223" s="4" t="str">
        <f t="shared" si="6"/>
        <v/>
      </c>
    </row>
    <row r="224" spans="12:14" x14ac:dyDescent="0.25">
      <c r="L224" s="22" t="str">
        <f>TRIM(RIGHT(SUBSTITUTE(Candidate!B224,"\",REPT(" ",100)),100))</f>
        <v/>
      </c>
      <c r="M224" s="22" t="str">
        <f t="shared" si="7"/>
        <v/>
      </c>
      <c r="N224" s="4" t="str">
        <f t="shared" si="6"/>
        <v/>
      </c>
    </row>
    <row r="225" spans="12:14" x14ac:dyDescent="0.25">
      <c r="L225" s="22" t="str">
        <f>TRIM(RIGHT(SUBSTITUTE(Candidate!B225,"\",REPT(" ",100)),100))</f>
        <v/>
      </c>
      <c r="M225" s="22" t="str">
        <f t="shared" si="7"/>
        <v/>
      </c>
      <c r="N225" s="4" t="str">
        <f t="shared" si="6"/>
        <v/>
      </c>
    </row>
    <row r="226" spans="12:14" x14ac:dyDescent="0.25">
      <c r="L226" s="22" t="str">
        <f>TRIM(RIGHT(SUBSTITUTE(Candidate!B226,"\",REPT(" ",100)),100))</f>
        <v/>
      </c>
      <c r="M226" s="22" t="str">
        <f t="shared" si="7"/>
        <v/>
      </c>
      <c r="N226" s="4" t="str">
        <f t="shared" si="6"/>
        <v/>
      </c>
    </row>
    <row r="227" spans="12:14" x14ac:dyDescent="0.25">
      <c r="L227" s="22" t="str">
        <f>TRIM(RIGHT(SUBSTITUTE(Candidate!B227,"\",REPT(" ",100)),100))</f>
        <v/>
      </c>
      <c r="M227" s="22" t="str">
        <f t="shared" si="7"/>
        <v/>
      </c>
      <c r="N227" s="4" t="str">
        <f t="shared" si="6"/>
        <v/>
      </c>
    </row>
    <row r="228" spans="12:14" x14ac:dyDescent="0.25">
      <c r="L228" s="22" t="str">
        <f>TRIM(RIGHT(SUBSTITUTE(Candidate!B228,"\",REPT(" ",100)),100))</f>
        <v/>
      </c>
      <c r="M228" s="22" t="str">
        <f t="shared" si="7"/>
        <v/>
      </c>
      <c r="N228" s="4" t="str">
        <f t="shared" si="6"/>
        <v/>
      </c>
    </row>
    <row r="229" spans="12:14" x14ac:dyDescent="0.25">
      <c r="L229" s="22" t="str">
        <f>TRIM(RIGHT(SUBSTITUTE(Candidate!B229,"\",REPT(" ",100)),100))</f>
        <v/>
      </c>
      <c r="M229" s="22" t="str">
        <f t="shared" si="7"/>
        <v/>
      </c>
      <c r="N229" s="4" t="str">
        <f t="shared" si="6"/>
        <v/>
      </c>
    </row>
    <row r="230" spans="12:14" x14ac:dyDescent="0.25">
      <c r="L230" s="22" t="str">
        <f>TRIM(RIGHT(SUBSTITUTE(Candidate!B230,"\",REPT(" ",100)),100))</f>
        <v/>
      </c>
      <c r="M230" s="22" t="str">
        <f t="shared" si="7"/>
        <v/>
      </c>
      <c r="N230" s="4" t="str">
        <f t="shared" si="6"/>
        <v/>
      </c>
    </row>
    <row r="231" spans="12:14" x14ac:dyDescent="0.25">
      <c r="L231" s="22" t="str">
        <f>TRIM(RIGHT(SUBSTITUTE(Candidate!B231,"\",REPT(" ",100)),100))</f>
        <v/>
      </c>
      <c r="M231" s="22" t="str">
        <f t="shared" si="7"/>
        <v/>
      </c>
      <c r="N231" s="4" t="str">
        <f t="shared" si="6"/>
        <v/>
      </c>
    </row>
    <row r="232" spans="12:14" x14ac:dyDescent="0.25">
      <c r="L232" s="22" t="str">
        <f>TRIM(RIGHT(SUBSTITUTE(Candidate!B232,"\",REPT(" ",100)),100))</f>
        <v/>
      </c>
      <c r="M232" s="22" t="str">
        <f t="shared" si="7"/>
        <v/>
      </c>
      <c r="N232" s="4" t="str">
        <f t="shared" si="6"/>
        <v/>
      </c>
    </row>
    <row r="233" spans="12:14" x14ac:dyDescent="0.25">
      <c r="L233" s="22" t="str">
        <f>TRIM(RIGHT(SUBSTITUTE(Candidate!B233,"\",REPT(" ",100)),100))</f>
        <v/>
      </c>
      <c r="M233" s="22" t="str">
        <f t="shared" si="7"/>
        <v/>
      </c>
      <c r="N233" s="4" t="str">
        <f t="shared" si="6"/>
        <v/>
      </c>
    </row>
    <row r="234" spans="12:14" x14ac:dyDescent="0.25">
      <c r="L234" s="22" t="str">
        <f>TRIM(RIGHT(SUBSTITUTE(Candidate!B234,"\",REPT(" ",100)),100))</f>
        <v/>
      </c>
      <c r="M234" s="22" t="str">
        <f t="shared" si="7"/>
        <v/>
      </c>
      <c r="N234" s="4" t="str">
        <f t="shared" si="6"/>
        <v/>
      </c>
    </row>
    <row r="235" spans="12:14" x14ac:dyDescent="0.25">
      <c r="L235" s="22" t="str">
        <f>TRIM(RIGHT(SUBSTITUTE(Candidate!B235,"\",REPT(" ",100)),100))</f>
        <v/>
      </c>
      <c r="M235" s="22" t="str">
        <f t="shared" si="7"/>
        <v/>
      </c>
      <c r="N235" s="4" t="str">
        <f t="shared" si="6"/>
        <v/>
      </c>
    </row>
    <row r="236" spans="12:14" x14ac:dyDescent="0.25">
      <c r="L236" s="22" t="str">
        <f>TRIM(RIGHT(SUBSTITUTE(Candidate!B236,"\",REPT(" ",100)),100))</f>
        <v/>
      </c>
      <c r="M236" s="22" t="str">
        <f t="shared" si="7"/>
        <v/>
      </c>
      <c r="N236" s="4" t="str">
        <f t="shared" si="6"/>
        <v/>
      </c>
    </row>
    <row r="237" spans="12:14" x14ac:dyDescent="0.25">
      <c r="L237" s="22" t="str">
        <f>TRIM(RIGHT(SUBSTITUTE(Candidate!B237,"\",REPT(" ",100)),100))</f>
        <v/>
      </c>
      <c r="M237" s="22" t="str">
        <f t="shared" si="7"/>
        <v/>
      </c>
      <c r="N237" s="4" t="str">
        <f t="shared" si="6"/>
        <v/>
      </c>
    </row>
    <row r="238" spans="12:14" x14ac:dyDescent="0.25">
      <c r="L238" s="22" t="str">
        <f>TRIM(RIGHT(SUBSTITUTE(Candidate!B238,"\",REPT(" ",100)),100))</f>
        <v/>
      </c>
      <c r="M238" s="22" t="str">
        <f t="shared" si="7"/>
        <v/>
      </c>
      <c r="N238" s="4" t="str">
        <f t="shared" si="6"/>
        <v/>
      </c>
    </row>
    <row r="239" spans="12:14" x14ac:dyDescent="0.25">
      <c r="L239" s="22" t="str">
        <f>TRIM(RIGHT(SUBSTITUTE(Candidate!B239,"\",REPT(" ",100)),100))</f>
        <v/>
      </c>
      <c r="M239" s="22" t="str">
        <f t="shared" si="7"/>
        <v/>
      </c>
      <c r="N239" s="4" t="str">
        <f t="shared" si="6"/>
        <v/>
      </c>
    </row>
    <row r="240" spans="12:14" x14ac:dyDescent="0.25">
      <c r="L240" s="22" t="str">
        <f>TRIM(RIGHT(SUBSTITUTE(Candidate!B240,"\",REPT(" ",100)),100))</f>
        <v/>
      </c>
      <c r="M240" s="22" t="str">
        <f t="shared" si="7"/>
        <v/>
      </c>
      <c r="N240" s="4" t="str">
        <f t="shared" si="6"/>
        <v/>
      </c>
    </row>
    <row r="241" spans="12:14" x14ac:dyDescent="0.25">
      <c r="L241" s="22" t="str">
        <f>TRIM(RIGHT(SUBSTITUTE(Candidate!B241,"\",REPT(" ",100)),100))</f>
        <v/>
      </c>
      <c r="M241" s="22" t="str">
        <f t="shared" si="7"/>
        <v/>
      </c>
      <c r="N241" s="4" t="str">
        <f t="shared" si="6"/>
        <v/>
      </c>
    </row>
    <row r="242" spans="12:14" x14ac:dyDescent="0.25">
      <c r="L242" s="22" t="str">
        <f>TRIM(RIGHT(SUBSTITUTE(Candidate!B242,"\",REPT(" ",100)),100))</f>
        <v/>
      </c>
      <c r="M242" s="22" t="str">
        <f t="shared" si="7"/>
        <v/>
      </c>
      <c r="N242" s="4" t="str">
        <f t="shared" si="6"/>
        <v/>
      </c>
    </row>
    <row r="243" spans="12:14" x14ac:dyDescent="0.25">
      <c r="L243" s="22" t="str">
        <f>TRIM(RIGHT(SUBSTITUTE(Candidate!B243,"\",REPT(" ",100)),100))</f>
        <v/>
      </c>
      <c r="M243" s="22" t="str">
        <f t="shared" si="7"/>
        <v/>
      </c>
      <c r="N243" s="4" t="str">
        <f t="shared" si="6"/>
        <v/>
      </c>
    </row>
    <row r="244" spans="12:14" x14ac:dyDescent="0.25">
      <c r="L244" s="22" t="str">
        <f>TRIM(RIGHT(SUBSTITUTE(Candidate!B244,"\",REPT(" ",100)),100))</f>
        <v/>
      </c>
      <c r="M244" s="22" t="str">
        <f t="shared" si="7"/>
        <v/>
      </c>
      <c r="N244" s="4" t="str">
        <f t="shared" si="6"/>
        <v/>
      </c>
    </row>
    <row r="245" spans="12:14" x14ac:dyDescent="0.25">
      <c r="L245" s="22" t="str">
        <f>TRIM(RIGHT(SUBSTITUTE(Candidate!B245,"\",REPT(" ",100)),100))</f>
        <v/>
      </c>
      <c r="M245" s="22" t="str">
        <f t="shared" si="7"/>
        <v/>
      </c>
      <c r="N245" s="4" t="str">
        <f t="shared" si="6"/>
        <v/>
      </c>
    </row>
    <row r="246" spans="12:14" x14ac:dyDescent="0.25">
      <c r="L246" s="22" t="str">
        <f>TRIM(RIGHT(SUBSTITUTE(Candidate!B246,"\",REPT(" ",100)),100))</f>
        <v/>
      </c>
      <c r="M246" s="22" t="str">
        <f t="shared" si="7"/>
        <v/>
      </c>
      <c r="N246" s="4" t="str">
        <f t="shared" si="6"/>
        <v/>
      </c>
    </row>
    <row r="247" spans="12:14" x14ac:dyDescent="0.25">
      <c r="L247" s="22" t="str">
        <f>TRIM(RIGHT(SUBSTITUTE(Candidate!B247,"\",REPT(" ",100)),100))</f>
        <v/>
      </c>
      <c r="M247" s="22" t="str">
        <f t="shared" si="7"/>
        <v/>
      </c>
      <c r="N247" s="4" t="str">
        <f t="shared" si="6"/>
        <v/>
      </c>
    </row>
    <row r="248" spans="12:14" x14ac:dyDescent="0.25">
      <c r="L248" s="22" t="str">
        <f>TRIM(RIGHT(SUBSTITUTE(Candidate!B248,"\",REPT(" ",100)),100))</f>
        <v/>
      </c>
      <c r="M248" s="22" t="str">
        <f t="shared" si="7"/>
        <v/>
      </c>
      <c r="N248" s="4" t="str">
        <f t="shared" si="6"/>
        <v/>
      </c>
    </row>
    <row r="249" spans="12:14" x14ac:dyDescent="0.25">
      <c r="L249" s="22" t="str">
        <f>TRIM(RIGHT(SUBSTITUTE(Candidate!B249,"\",REPT(" ",100)),100))</f>
        <v/>
      </c>
      <c r="M249" s="22" t="str">
        <f t="shared" si="7"/>
        <v/>
      </c>
      <c r="N249" s="4" t="str">
        <f t="shared" si="6"/>
        <v/>
      </c>
    </row>
    <row r="250" spans="12:14" x14ac:dyDescent="0.25">
      <c r="L250" s="22" t="str">
        <f>TRIM(RIGHT(SUBSTITUTE(Candidate!B250,"\",REPT(" ",100)),100))</f>
        <v/>
      </c>
      <c r="M250" s="22" t="str">
        <f t="shared" si="7"/>
        <v/>
      </c>
      <c r="N250" s="4" t="str">
        <f t="shared" si="6"/>
        <v/>
      </c>
    </row>
    <row r="251" spans="12:14" x14ac:dyDescent="0.25">
      <c r="L251" s="22" t="str">
        <f>TRIM(RIGHT(SUBSTITUTE(Candidate!B251,"\",REPT(" ",100)),100))</f>
        <v/>
      </c>
      <c r="M251" s="22" t="str">
        <f t="shared" si="7"/>
        <v/>
      </c>
      <c r="N251" s="4" t="str">
        <f t="shared" si="6"/>
        <v/>
      </c>
    </row>
    <row r="252" spans="12:14" x14ac:dyDescent="0.25">
      <c r="L252" s="22" t="str">
        <f>TRIM(RIGHT(SUBSTITUTE(Candidate!B252,"\",REPT(" ",100)),100))</f>
        <v/>
      </c>
      <c r="M252" s="22" t="str">
        <f t="shared" si="7"/>
        <v/>
      </c>
      <c r="N252" s="4" t="str">
        <f t="shared" si="6"/>
        <v/>
      </c>
    </row>
    <row r="253" spans="12:14" x14ac:dyDescent="0.25">
      <c r="L253" s="22" t="str">
        <f>TRIM(RIGHT(SUBSTITUTE(Candidate!B253,"\",REPT(" ",100)),100))</f>
        <v/>
      </c>
      <c r="M253" s="22" t="str">
        <f t="shared" si="7"/>
        <v/>
      </c>
      <c r="N253" s="4" t="str">
        <f t="shared" si="6"/>
        <v/>
      </c>
    </row>
    <row r="254" spans="12:14" x14ac:dyDescent="0.25">
      <c r="L254" s="22" t="str">
        <f>TRIM(RIGHT(SUBSTITUTE(Candidate!B254,"\",REPT(" ",100)),100))</f>
        <v/>
      </c>
      <c r="M254" s="22" t="str">
        <f t="shared" si="7"/>
        <v/>
      </c>
      <c r="N254" s="4" t="str">
        <f t="shared" si="6"/>
        <v/>
      </c>
    </row>
    <row r="255" spans="12:14" x14ac:dyDescent="0.25">
      <c r="L255" s="22" t="str">
        <f>TRIM(RIGHT(SUBSTITUTE(Candidate!B255,"\",REPT(" ",100)),100))</f>
        <v/>
      </c>
      <c r="M255" s="22" t="str">
        <f t="shared" si="7"/>
        <v/>
      </c>
      <c r="N255" s="4" t="str">
        <f t="shared" si="6"/>
        <v/>
      </c>
    </row>
    <row r="256" spans="12:14" x14ac:dyDescent="0.25">
      <c r="L256" s="22" t="str">
        <f>TRIM(RIGHT(SUBSTITUTE(Candidate!B256,"\",REPT(" ",100)),100))</f>
        <v/>
      </c>
      <c r="M256" s="22" t="str">
        <f t="shared" si="7"/>
        <v/>
      </c>
      <c r="N256" s="4" t="str">
        <f t="shared" si="6"/>
        <v/>
      </c>
    </row>
    <row r="257" spans="12:14" x14ac:dyDescent="0.25">
      <c r="L257" s="22" t="str">
        <f>TRIM(RIGHT(SUBSTITUTE(Candidate!B257,"\",REPT(" ",100)),100))</f>
        <v/>
      </c>
      <c r="M257" s="22" t="str">
        <f t="shared" si="7"/>
        <v/>
      </c>
      <c r="N257" s="4" t="str">
        <f t="shared" si="6"/>
        <v/>
      </c>
    </row>
    <row r="258" spans="12:14" x14ac:dyDescent="0.25">
      <c r="L258" s="22" t="str">
        <f>TRIM(RIGHT(SUBSTITUTE(Candidate!B258,"\",REPT(" ",100)),100))</f>
        <v/>
      </c>
      <c r="M258" s="22" t="str">
        <f t="shared" si="7"/>
        <v/>
      </c>
      <c r="N258" s="4" t="str">
        <f t="shared" si="6"/>
        <v/>
      </c>
    </row>
    <row r="259" spans="12:14" x14ac:dyDescent="0.25">
      <c r="L259" s="22" t="str">
        <f>TRIM(RIGHT(SUBSTITUTE(Candidate!B259,"\",REPT(" ",100)),100))</f>
        <v/>
      </c>
      <c r="M259" s="22" t="str">
        <f t="shared" si="7"/>
        <v/>
      </c>
      <c r="N259" s="4" t="str">
        <f t="shared" si="6"/>
        <v/>
      </c>
    </row>
    <row r="260" spans="12:14" x14ac:dyDescent="0.25">
      <c r="L260" s="22" t="str">
        <f>TRIM(RIGHT(SUBSTITUTE(Candidate!B260,"\",REPT(" ",100)),100))</f>
        <v/>
      </c>
      <c r="M260" s="22" t="str">
        <f t="shared" si="7"/>
        <v/>
      </c>
      <c r="N260" s="4" t="str">
        <f t="shared" ref="N260:N323" si="8">IF(LEFT(RIGHT(M260,2),1)&lt;&gt;"/",RIGHT(M260,6),INDEX(CandidateFileArray,MATCH(RIGHT(M260,8),CandidateFileList,0),2))</f>
        <v/>
      </c>
    </row>
    <row r="261" spans="12:14" x14ac:dyDescent="0.25">
      <c r="L261" s="22" t="str">
        <f>TRIM(RIGHT(SUBSTITUTE(Candidate!B261,"\",REPT(" ",100)),100))</f>
        <v/>
      </c>
      <c r="M261" s="22" t="str">
        <f t="shared" ref="M261:M324" si="9">TRIM(LEFT(SUBSTITUTE(L261,".",REPT(" ",100)),100))</f>
        <v/>
      </c>
      <c r="N261" s="4" t="str">
        <f t="shared" si="8"/>
        <v/>
      </c>
    </row>
    <row r="262" spans="12:14" x14ac:dyDescent="0.25">
      <c r="L262" s="22" t="str">
        <f>TRIM(RIGHT(SUBSTITUTE(Candidate!B262,"\",REPT(" ",100)),100))</f>
        <v/>
      </c>
      <c r="M262" s="22" t="str">
        <f t="shared" si="9"/>
        <v/>
      </c>
      <c r="N262" s="4" t="str">
        <f t="shared" si="8"/>
        <v/>
      </c>
    </row>
    <row r="263" spans="12:14" x14ac:dyDescent="0.25">
      <c r="L263" s="22" t="str">
        <f>TRIM(RIGHT(SUBSTITUTE(Candidate!B263,"\",REPT(" ",100)),100))</f>
        <v/>
      </c>
      <c r="M263" s="22" t="str">
        <f t="shared" si="9"/>
        <v/>
      </c>
      <c r="N263" s="4" t="str">
        <f t="shared" si="8"/>
        <v/>
      </c>
    </row>
    <row r="264" spans="12:14" x14ac:dyDescent="0.25">
      <c r="L264" s="22" t="str">
        <f>TRIM(RIGHT(SUBSTITUTE(Candidate!B264,"\",REPT(" ",100)),100))</f>
        <v/>
      </c>
      <c r="M264" s="22" t="str">
        <f t="shared" si="9"/>
        <v/>
      </c>
      <c r="N264" s="4" t="str">
        <f t="shared" si="8"/>
        <v/>
      </c>
    </row>
    <row r="265" spans="12:14" x14ac:dyDescent="0.25">
      <c r="L265" s="22" t="str">
        <f>TRIM(RIGHT(SUBSTITUTE(Candidate!B265,"\",REPT(" ",100)),100))</f>
        <v/>
      </c>
      <c r="M265" s="22" t="str">
        <f t="shared" si="9"/>
        <v/>
      </c>
      <c r="N265" s="4" t="str">
        <f t="shared" si="8"/>
        <v/>
      </c>
    </row>
    <row r="266" spans="12:14" x14ac:dyDescent="0.25">
      <c r="L266" s="22" t="str">
        <f>TRIM(RIGHT(SUBSTITUTE(Candidate!B266,"\",REPT(" ",100)),100))</f>
        <v/>
      </c>
      <c r="M266" s="22" t="str">
        <f t="shared" si="9"/>
        <v/>
      </c>
      <c r="N266" s="4" t="str">
        <f t="shared" si="8"/>
        <v/>
      </c>
    </row>
    <row r="267" spans="12:14" x14ac:dyDescent="0.25">
      <c r="L267" s="22" t="str">
        <f>TRIM(RIGHT(SUBSTITUTE(Candidate!B267,"\",REPT(" ",100)),100))</f>
        <v/>
      </c>
      <c r="M267" s="22" t="str">
        <f t="shared" si="9"/>
        <v/>
      </c>
      <c r="N267" s="4" t="str">
        <f t="shared" si="8"/>
        <v/>
      </c>
    </row>
    <row r="268" spans="12:14" x14ac:dyDescent="0.25">
      <c r="L268" s="22" t="str">
        <f>TRIM(RIGHT(SUBSTITUTE(Candidate!B268,"\",REPT(" ",100)),100))</f>
        <v/>
      </c>
      <c r="M268" s="22" t="str">
        <f t="shared" si="9"/>
        <v/>
      </c>
      <c r="N268" s="4" t="str">
        <f t="shared" si="8"/>
        <v/>
      </c>
    </row>
    <row r="269" spans="12:14" x14ac:dyDescent="0.25">
      <c r="L269" s="22" t="str">
        <f>TRIM(RIGHT(SUBSTITUTE(Candidate!B269,"\",REPT(" ",100)),100))</f>
        <v/>
      </c>
      <c r="M269" s="22" t="str">
        <f t="shared" si="9"/>
        <v/>
      </c>
      <c r="N269" s="4" t="str">
        <f t="shared" si="8"/>
        <v/>
      </c>
    </row>
    <row r="270" spans="12:14" x14ac:dyDescent="0.25">
      <c r="L270" s="22" t="str">
        <f>TRIM(RIGHT(SUBSTITUTE(Candidate!B270,"\",REPT(" ",100)),100))</f>
        <v/>
      </c>
      <c r="M270" s="22" t="str">
        <f t="shared" si="9"/>
        <v/>
      </c>
      <c r="N270" s="4" t="str">
        <f t="shared" si="8"/>
        <v/>
      </c>
    </row>
    <row r="271" spans="12:14" x14ac:dyDescent="0.25">
      <c r="L271" s="22" t="str">
        <f>TRIM(RIGHT(SUBSTITUTE(Candidate!B271,"\",REPT(" ",100)),100))</f>
        <v/>
      </c>
      <c r="M271" s="22" t="str">
        <f t="shared" si="9"/>
        <v/>
      </c>
      <c r="N271" s="4" t="str">
        <f t="shared" si="8"/>
        <v/>
      </c>
    </row>
    <row r="272" spans="12:14" x14ac:dyDescent="0.25">
      <c r="L272" s="22" t="str">
        <f>TRIM(RIGHT(SUBSTITUTE(Candidate!B272,"\",REPT(" ",100)),100))</f>
        <v/>
      </c>
      <c r="M272" s="22" t="str">
        <f t="shared" si="9"/>
        <v/>
      </c>
      <c r="N272" s="4" t="str">
        <f t="shared" si="8"/>
        <v/>
      </c>
    </row>
    <row r="273" spans="12:14" x14ac:dyDescent="0.25">
      <c r="L273" s="22" t="str">
        <f>TRIM(RIGHT(SUBSTITUTE(Candidate!B273,"\",REPT(" ",100)),100))</f>
        <v/>
      </c>
      <c r="M273" s="22" t="str">
        <f t="shared" si="9"/>
        <v/>
      </c>
      <c r="N273" s="4" t="str">
        <f t="shared" si="8"/>
        <v/>
      </c>
    </row>
    <row r="274" spans="12:14" x14ac:dyDescent="0.25">
      <c r="L274" s="22" t="str">
        <f>TRIM(RIGHT(SUBSTITUTE(Candidate!B274,"\",REPT(" ",100)),100))</f>
        <v/>
      </c>
      <c r="M274" s="22" t="str">
        <f t="shared" si="9"/>
        <v/>
      </c>
      <c r="N274" s="4" t="str">
        <f t="shared" si="8"/>
        <v/>
      </c>
    </row>
    <row r="275" spans="12:14" x14ac:dyDescent="0.25">
      <c r="L275" s="22" t="str">
        <f>TRIM(RIGHT(SUBSTITUTE(Candidate!B275,"\",REPT(" ",100)),100))</f>
        <v/>
      </c>
      <c r="M275" s="22" t="str">
        <f t="shared" si="9"/>
        <v/>
      </c>
      <c r="N275" s="4" t="str">
        <f t="shared" si="8"/>
        <v/>
      </c>
    </row>
    <row r="276" spans="12:14" x14ac:dyDescent="0.25">
      <c r="L276" s="22" t="str">
        <f>TRIM(RIGHT(SUBSTITUTE(Candidate!B276,"\",REPT(" ",100)),100))</f>
        <v/>
      </c>
      <c r="M276" s="22" t="str">
        <f t="shared" si="9"/>
        <v/>
      </c>
      <c r="N276" s="4" t="str">
        <f t="shared" si="8"/>
        <v/>
      </c>
    </row>
    <row r="277" spans="12:14" x14ac:dyDescent="0.25">
      <c r="L277" s="22" t="str">
        <f>TRIM(RIGHT(SUBSTITUTE(Candidate!B277,"\",REPT(" ",100)),100))</f>
        <v/>
      </c>
      <c r="M277" s="22" t="str">
        <f t="shared" si="9"/>
        <v/>
      </c>
      <c r="N277" s="4" t="str">
        <f t="shared" si="8"/>
        <v/>
      </c>
    </row>
    <row r="278" spans="12:14" x14ac:dyDescent="0.25">
      <c r="L278" s="22" t="str">
        <f>TRIM(RIGHT(SUBSTITUTE(Candidate!B278,"\",REPT(" ",100)),100))</f>
        <v/>
      </c>
      <c r="M278" s="22" t="str">
        <f t="shared" si="9"/>
        <v/>
      </c>
      <c r="N278" s="4" t="str">
        <f t="shared" si="8"/>
        <v/>
      </c>
    </row>
    <row r="279" spans="12:14" x14ac:dyDescent="0.25">
      <c r="L279" s="22" t="str">
        <f>TRIM(RIGHT(SUBSTITUTE(Candidate!B279,"\",REPT(" ",100)),100))</f>
        <v/>
      </c>
      <c r="M279" s="22" t="str">
        <f t="shared" si="9"/>
        <v/>
      </c>
      <c r="N279" s="4" t="str">
        <f t="shared" si="8"/>
        <v/>
      </c>
    </row>
    <row r="280" spans="12:14" x14ac:dyDescent="0.25">
      <c r="L280" s="22" t="str">
        <f>TRIM(RIGHT(SUBSTITUTE(Candidate!B280,"\",REPT(" ",100)),100))</f>
        <v/>
      </c>
      <c r="M280" s="22" t="str">
        <f t="shared" si="9"/>
        <v/>
      </c>
      <c r="N280" s="4" t="str">
        <f t="shared" si="8"/>
        <v/>
      </c>
    </row>
    <row r="281" spans="12:14" x14ac:dyDescent="0.25">
      <c r="L281" s="22" t="str">
        <f>TRIM(RIGHT(SUBSTITUTE(Candidate!B281,"\",REPT(" ",100)),100))</f>
        <v/>
      </c>
      <c r="M281" s="22" t="str">
        <f t="shared" si="9"/>
        <v/>
      </c>
      <c r="N281" s="4" t="str">
        <f t="shared" si="8"/>
        <v/>
      </c>
    </row>
    <row r="282" spans="12:14" x14ac:dyDescent="0.25">
      <c r="L282" s="22" t="str">
        <f>TRIM(RIGHT(SUBSTITUTE(Candidate!B282,"\",REPT(" ",100)),100))</f>
        <v/>
      </c>
      <c r="M282" s="22" t="str">
        <f t="shared" si="9"/>
        <v/>
      </c>
      <c r="N282" s="4" t="str">
        <f t="shared" si="8"/>
        <v/>
      </c>
    </row>
    <row r="283" spans="12:14" x14ac:dyDescent="0.25">
      <c r="L283" s="22" t="str">
        <f>TRIM(RIGHT(SUBSTITUTE(Candidate!B283,"\",REPT(" ",100)),100))</f>
        <v/>
      </c>
      <c r="M283" s="22" t="str">
        <f t="shared" si="9"/>
        <v/>
      </c>
      <c r="N283" s="4" t="str">
        <f t="shared" si="8"/>
        <v/>
      </c>
    </row>
    <row r="284" spans="12:14" x14ac:dyDescent="0.25">
      <c r="L284" s="22" t="str">
        <f>TRIM(RIGHT(SUBSTITUTE(Candidate!B284,"\",REPT(" ",100)),100))</f>
        <v/>
      </c>
      <c r="M284" s="22" t="str">
        <f t="shared" si="9"/>
        <v/>
      </c>
      <c r="N284" s="4" t="str">
        <f t="shared" si="8"/>
        <v/>
      </c>
    </row>
    <row r="285" spans="12:14" x14ac:dyDescent="0.25">
      <c r="L285" s="22" t="str">
        <f>TRIM(RIGHT(SUBSTITUTE(Candidate!B285,"\",REPT(" ",100)),100))</f>
        <v/>
      </c>
      <c r="M285" s="22" t="str">
        <f t="shared" si="9"/>
        <v/>
      </c>
      <c r="N285" s="4" t="str">
        <f t="shared" si="8"/>
        <v/>
      </c>
    </row>
    <row r="286" spans="12:14" x14ac:dyDescent="0.25">
      <c r="L286" s="22" t="str">
        <f>TRIM(RIGHT(SUBSTITUTE(Candidate!B286,"\",REPT(" ",100)),100))</f>
        <v/>
      </c>
      <c r="M286" s="22" t="str">
        <f t="shared" si="9"/>
        <v/>
      </c>
      <c r="N286" s="4" t="str">
        <f t="shared" si="8"/>
        <v/>
      </c>
    </row>
    <row r="287" spans="12:14" x14ac:dyDescent="0.25">
      <c r="L287" s="22" t="str">
        <f>TRIM(RIGHT(SUBSTITUTE(Candidate!B287,"\",REPT(" ",100)),100))</f>
        <v/>
      </c>
      <c r="M287" s="22" t="str">
        <f t="shared" si="9"/>
        <v/>
      </c>
      <c r="N287" s="4" t="str">
        <f t="shared" si="8"/>
        <v/>
      </c>
    </row>
    <row r="288" spans="12:14" x14ac:dyDescent="0.25">
      <c r="L288" s="22" t="str">
        <f>TRIM(RIGHT(SUBSTITUTE(Candidate!B288,"\",REPT(" ",100)),100))</f>
        <v/>
      </c>
      <c r="M288" s="22" t="str">
        <f t="shared" si="9"/>
        <v/>
      </c>
      <c r="N288" s="4" t="str">
        <f t="shared" si="8"/>
        <v/>
      </c>
    </row>
    <row r="289" spans="12:14" x14ac:dyDescent="0.25">
      <c r="L289" s="22" t="str">
        <f>TRIM(RIGHT(SUBSTITUTE(Candidate!B289,"\",REPT(" ",100)),100))</f>
        <v/>
      </c>
      <c r="M289" s="22" t="str">
        <f t="shared" si="9"/>
        <v/>
      </c>
      <c r="N289" s="4" t="str">
        <f t="shared" si="8"/>
        <v/>
      </c>
    </row>
    <row r="290" spans="12:14" x14ac:dyDescent="0.25">
      <c r="L290" s="22" t="str">
        <f>TRIM(RIGHT(SUBSTITUTE(Candidate!B290,"\",REPT(" ",100)),100))</f>
        <v/>
      </c>
      <c r="M290" s="22" t="str">
        <f t="shared" si="9"/>
        <v/>
      </c>
      <c r="N290" s="4" t="str">
        <f t="shared" si="8"/>
        <v/>
      </c>
    </row>
    <row r="291" spans="12:14" x14ac:dyDescent="0.25">
      <c r="L291" s="22" t="str">
        <f>TRIM(RIGHT(SUBSTITUTE(Candidate!B291,"\",REPT(" ",100)),100))</f>
        <v/>
      </c>
      <c r="M291" s="22" t="str">
        <f t="shared" si="9"/>
        <v/>
      </c>
      <c r="N291" s="4" t="str">
        <f t="shared" si="8"/>
        <v/>
      </c>
    </row>
    <row r="292" spans="12:14" x14ac:dyDescent="0.25">
      <c r="L292" s="22" t="str">
        <f>TRIM(RIGHT(SUBSTITUTE(Candidate!B292,"\",REPT(" ",100)),100))</f>
        <v/>
      </c>
      <c r="M292" s="22" t="str">
        <f t="shared" si="9"/>
        <v/>
      </c>
      <c r="N292" s="4" t="str">
        <f t="shared" si="8"/>
        <v/>
      </c>
    </row>
    <row r="293" spans="12:14" x14ac:dyDescent="0.25">
      <c r="L293" s="22" t="str">
        <f>TRIM(RIGHT(SUBSTITUTE(Candidate!B293,"\",REPT(" ",100)),100))</f>
        <v/>
      </c>
      <c r="M293" s="22" t="str">
        <f t="shared" si="9"/>
        <v/>
      </c>
      <c r="N293" s="4" t="str">
        <f t="shared" si="8"/>
        <v/>
      </c>
    </row>
    <row r="294" spans="12:14" x14ac:dyDescent="0.25">
      <c r="L294" s="22" t="str">
        <f>TRIM(RIGHT(SUBSTITUTE(Candidate!B294,"\",REPT(" ",100)),100))</f>
        <v/>
      </c>
      <c r="M294" s="22" t="str">
        <f t="shared" si="9"/>
        <v/>
      </c>
      <c r="N294" s="4" t="str">
        <f t="shared" si="8"/>
        <v/>
      </c>
    </row>
    <row r="295" spans="12:14" x14ac:dyDescent="0.25">
      <c r="L295" s="22" t="str">
        <f>TRIM(RIGHT(SUBSTITUTE(Candidate!B295,"\",REPT(" ",100)),100))</f>
        <v/>
      </c>
      <c r="M295" s="22" t="str">
        <f t="shared" si="9"/>
        <v/>
      </c>
      <c r="N295" s="4" t="str">
        <f t="shared" si="8"/>
        <v/>
      </c>
    </row>
    <row r="296" spans="12:14" x14ac:dyDescent="0.25">
      <c r="L296" s="22" t="str">
        <f>TRIM(RIGHT(SUBSTITUTE(Candidate!B296,"\",REPT(" ",100)),100))</f>
        <v/>
      </c>
      <c r="M296" s="22" t="str">
        <f t="shared" si="9"/>
        <v/>
      </c>
      <c r="N296" s="4" t="str">
        <f t="shared" si="8"/>
        <v/>
      </c>
    </row>
    <row r="297" spans="12:14" x14ac:dyDescent="0.25">
      <c r="L297" s="22" t="str">
        <f>TRIM(RIGHT(SUBSTITUTE(Candidate!B297,"\",REPT(" ",100)),100))</f>
        <v/>
      </c>
      <c r="M297" s="22" t="str">
        <f t="shared" si="9"/>
        <v/>
      </c>
      <c r="N297" s="4" t="str">
        <f t="shared" si="8"/>
        <v/>
      </c>
    </row>
    <row r="298" spans="12:14" x14ac:dyDescent="0.25">
      <c r="L298" s="22" t="str">
        <f>TRIM(RIGHT(SUBSTITUTE(Candidate!B298,"\",REPT(" ",100)),100))</f>
        <v/>
      </c>
      <c r="M298" s="22" t="str">
        <f t="shared" si="9"/>
        <v/>
      </c>
      <c r="N298" s="4" t="str">
        <f t="shared" si="8"/>
        <v/>
      </c>
    </row>
    <row r="299" spans="12:14" x14ac:dyDescent="0.25">
      <c r="L299" s="22" t="str">
        <f>TRIM(RIGHT(SUBSTITUTE(Candidate!B299,"\",REPT(" ",100)),100))</f>
        <v/>
      </c>
      <c r="M299" s="22" t="str">
        <f t="shared" si="9"/>
        <v/>
      </c>
      <c r="N299" s="4" t="str">
        <f t="shared" si="8"/>
        <v/>
      </c>
    </row>
    <row r="300" spans="12:14" x14ac:dyDescent="0.25">
      <c r="L300" s="22" t="str">
        <f>TRIM(RIGHT(SUBSTITUTE(Candidate!B300,"\",REPT(" ",100)),100))</f>
        <v/>
      </c>
      <c r="M300" s="22" t="str">
        <f t="shared" si="9"/>
        <v/>
      </c>
      <c r="N300" s="4" t="str">
        <f t="shared" si="8"/>
        <v/>
      </c>
    </row>
    <row r="301" spans="12:14" x14ac:dyDescent="0.25">
      <c r="L301" s="22" t="str">
        <f>TRIM(RIGHT(SUBSTITUTE(Candidate!B301,"\",REPT(" ",100)),100))</f>
        <v/>
      </c>
      <c r="M301" s="22" t="str">
        <f t="shared" si="9"/>
        <v/>
      </c>
      <c r="N301" s="4" t="str">
        <f t="shared" si="8"/>
        <v/>
      </c>
    </row>
    <row r="302" spans="12:14" x14ac:dyDescent="0.25">
      <c r="L302" s="22" t="str">
        <f>TRIM(RIGHT(SUBSTITUTE(Candidate!B302,"\",REPT(" ",100)),100))</f>
        <v/>
      </c>
      <c r="M302" s="22" t="str">
        <f t="shared" si="9"/>
        <v/>
      </c>
      <c r="N302" s="4" t="str">
        <f t="shared" si="8"/>
        <v/>
      </c>
    </row>
    <row r="303" spans="12:14" x14ac:dyDescent="0.25">
      <c r="L303" s="22" t="str">
        <f>TRIM(RIGHT(SUBSTITUTE(Candidate!B303,"\",REPT(" ",100)),100))</f>
        <v/>
      </c>
      <c r="M303" s="22" t="str">
        <f t="shared" si="9"/>
        <v/>
      </c>
      <c r="N303" s="4" t="str">
        <f t="shared" si="8"/>
        <v/>
      </c>
    </row>
    <row r="304" spans="12:14" x14ac:dyDescent="0.25">
      <c r="L304" s="22" t="str">
        <f>TRIM(RIGHT(SUBSTITUTE(Candidate!B304,"\",REPT(" ",100)),100))</f>
        <v/>
      </c>
      <c r="M304" s="22" t="str">
        <f t="shared" si="9"/>
        <v/>
      </c>
      <c r="N304" s="4" t="str">
        <f t="shared" si="8"/>
        <v/>
      </c>
    </row>
    <row r="305" spans="12:14" x14ac:dyDescent="0.25">
      <c r="L305" s="22" t="str">
        <f>TRIM(RIGHT(SUBSTITUTE(Candidate!B305,"\",REPT(" ",100)),100))</f>
        <v/>
      </c>
      <c r="M305" s="22" t="str">
        <f t="shared" si="9"/>
        <v/>
      </c>
      <c r="N305" s="4" t="str">
        <f t="shared" si="8"/>
        <v/>
      </c>
    </row>
    <row r="306" spans="12:14" x14ac:dyDescent="0.25">
      <c r="L306" s="22" t="str">
        <f>TRIM(RIGHT(SUBSTITUTE(Candidate!B306,"\",REPT(" ",100)),100))</f>
        <v/>
      </c>
      <c r="M306" s="22" t="str">
        <f t="shared" si="9"/>
        <v/>
      </c>
      <c r="N306" s="4" t="str">
        <f t="shared" si="8"/>
        <v/>
      </c>
    </row>
    <row r="307" spans="12:14" x14ac:dyDescent="0.25">
      <c r="L307" s="22" t="str">
        <f>TRIM(RIGHT(SUBSTITUTE(Candidate!B307,"\",REPT(" ",100)),100))</f>
        <v/>
      </c>
      <c r="M307" s="22" t="str">
        <f t="shared" si="9"/>
        <v/>
      </c>
      <c r="N307" s="4" t="str">
        <f t="shared" si="8"/>
        <v/>
      </c>
    </row>
    <row r="308" spans="12:14" x14ac:dyDescent="0.25">
      <c r="L308" s="22" t="str">
        <f>TRIM(RIGHT(SUBSTITUTE(Candidate!B308,"\",REPT(" ",100)),100))</f>
        <v/>
      </c>
      <c r="M308" s="22" t="str">
        <f t="shared" si="9"/>
        <v/>
      </c>
      <c r="N308" s="4" t="str">
        <f t="shared" si="8"/>
        <v/>
      </c>
    </row>
    <row r="309" spans="12:14" x14ac:dyDescent="0.25">
      <c r="L309" s="22" t="str">
        <f>TRIM(RIGHT(SUBSTITUTE(Candidate!B309,"\",REPT(" ",100)),100))</f>
        <v/>
      </c>
      <c r="M309" s="22" t="str">
        <f t="shared" si="9"/>
        <v/>
      </c>
      <c r="N309" s="4" t="str">
        <f t="shared" si="8"/>
        <v/>
      </c>
    </row>
    <row r="310" spans="12:14" x14ac:dyDescent="0.25">
      <c r="L310" s="22" t="str">
        <f>TRIM(RIGHT(SUBSTITUTE(Candidate!B310,"\",REPT(" ",100)),100))</f>
        <v/>
      </c>
      <c r="M310" s="22" t="str">
        <f t="shared" si="9"/>
        <v/>
      </c>
      <c r="N310" s="4" t="str">
        <f t="shared" si="8"/>
        <v/>
      </c>
    </row>
    <row r="311" spans="12:14" x14ac:dyDescent="0.25">
      <c r="L311" s="22" t="str">
        <f>TRIM(RIGHT(SUBSTITUTE(Candidate!B311,"\",REPT(" ",100)),100))</f>
        <v/>
      </c>
      <c r="M311" s="22" t="str">
        <f t="shared" si="9"/>
        <v/>
      </c>
      <c r="N311" s="4" t="str">
        <f t="shared" si="8"/>
        <v/>
      </c>
    </row>
    <row r="312" spans="12:14" x14ac:dyDescent="0.25">
      <c r="L312" s="22" t="str">
        <f>TRIM(RIGHT(SUBSTITUTE(Candidate!B312,"\",REPT(" ",100)),100))</f>
        <v/>
      </c>
      <c r="M312" s="22" t="str">
        <f t="shared" si="9"/>
        <v/>
      </c>
      <c r="N312" s="4" t="str">
        <f t="shared" si="8"/>
        <v/>
      </c>
    </row>
    <row r="313" spans="12:14" x14ac:dyDescent="0.25">
      <c r="L313" s="22" t="str">
        <f>TRIM(RIGHT(SUBSTITUTE(Candidate!B313,"\",REPT(" ",100)),100))</f>
        <v/>
      </c>
      <c r="M313" s="22" t="str">
        <f t="shared" si="9"/>
        <v/>
      </c>
      <c r="N313" s="4" t="str">
        <f t="shared" si="8"/>
        <v/>
      </c>
    </row>
    <row r="314" spans="12:14" x14ac:dyDescent="0.25">
      <c r="L314" s="22" t="str">
        <f>TRIM(RIGHT(SUBSTITUTE(Candidate!B314,"\",REPT(" ",100)),100))</f>
        <v/>
      </c>
      <c r="M314" s="22" t="str">
        <f t="shared" si="9"/>
        <v/>
      </c>
      <c r="N314" s="4" t="str">
        <f t="shared" si="8"/>
        <v/>
      </c>
    </row>
    <row r="315" spans="12:14" x14ac:dyDescent="0.25">
      <c r="L315" s="22" t="str">
        <f>TRIM(RIGHT(SUBSTITUTE(Candidate!B315,"\",REPT(" ",100)),100))</f>
        <v/>
      </c>
      <c r="M315" s="22" t="str">
        <f t="shared" si="9"/>
        <v/>
      </c>
      <c r="N315" s="4" t="str">
        <f t="shared" si="8"/>
        <v/>
      </c>
    </row>
    <row r="316" spans="12:14" x14ac:dyDescent="0.25">
      <c r="L316" s="22" t="str">
        <f>TRIM(RIGHT(SUBSTITUTE(Candidate!B316,"\",REPT(" ",100)),100))</f>
        <v/>
      </c>
      <c r="M316" s="22" t="str">
        <f t="shared" si="9"/>
        <v/>
      </c>
      <c r="N316" s="4" t="str">
        <f t="shared" si="8"/>
        <v/>
      </c>
    </row>
    <row r="317" spans="12:14" x14ac:dyDescent="0.25">
      <c r="L317" s="22" t="str">
        <f>TRIM(RIGHT(SUBSTITUTE(Candidate!B317,"\",REPT(" ",100)),100))</f>
        <v/>
      </c>
      <c r="M317" s="22" t="str">
        <f t="shared" si="9"/>
        <v/>
      </c>
      <c r="N317" s="4" t="str">
        <f t="shared" si="8"/>
        <v/>
      </c>
    </row>
    <row r="318" spans="12:14" x14ac:dyDescent="0.25">
      <c r="L318" s="22" t="str">
        <f>TRIM(RIGHT(SUBSTITUTE(Candidate!B318,"\",REPT(" ",100)),100))</f>
        <v/>
      </c>
      <c r="M318" s="22" t="str">
        <f t="shared" si="9"/>
        <v/>
      </c>
      <c r="N318" s="4" t="str">
        <f t="shared" si="8"/>
        <v/>
      </c>
    </row>
    <row r="319" spans="12:14" x14ac:dyDescent="0.25">
      <c r="L319" s="22" t="str">
        <f>TRIM(RIGHT(SUBSTITUTE(Candidate!B319,"\",REPT(" ",100)),100))</f>
        <v/>
      </c>
      <c r="M319" s="22" t="str">
        <f t="shared" si="9"/>
        <v/>
      </c>
      <c r="N319" s="4" t="str">
        <f t="shared" si="8"/>
        <v/>
      </c>
    </row>
    <row r="320" spans="12:14" x14ac:dyDescent="0.25">
      <c r="L320" s="22" t="str">
        <f>TRIM(RIGHT(SUBSTITUTE(Candidate!B320,"\",REPT(" ",100)),100))</f>
        <v/>
      </c>
      <c r="M320" s="22" t="str">
        <f t="shared" si="9"/>
        <v/>
      </c>
      <c r="N320" s="4" t="str">
        <f t="shared" si="8"/>
        <v/>
      </c>
    </row>
    <row r="321" spans="12:14" x14ac:dyDescent="0.25">
      <c r="L321" s="22" t="str">
        <f>TRIM(RIGHT(SUBSTITUTE(Candidate!B321,"\",REPT(" ",100)),100))</f>
        <v/>
      </c>
      <c r="M321" s="22" t="str">
        <f t="shared" si="9"/>
        <v/>
      </c>
      <c r="N321" s="4" t="str">
        <f t="shared" si="8"/>
        <v/>
      </c>
    </row>
    <row r="322" spans="12:14" x14ac:dyDescent="0.25">
      <c r="L322" s="22" t="str">
        <f>TRIM(RIGHT(SUBSTITUTE(Candidate!B322,"\",REPT(" ",100)),100))</f>
        <v/>
      </c>
      <c r="M322" s="22" t="str">
        <f t="shared" si="9"/>
        <v/>
      </c>
      <c r="N322" s="4" t="str">
        <f t="shared" si="8"/>
        <v/>
      </c>
    </row>
    <row r="323" spans="12:14" x14ac:dyDescent="0.25">
      <c r="L323" s="22" t="str">
        <f>TRIM(RIGHT(SUBSTITUTE(Candidate!B323,"\",REPT(" ",100)),100))</f>
        <v/>
      </c>
      <c r="M323" s="22" t="str">
        <f t="shared" si="9"/>
        <v/>
      </c>
      <c r="N323" s="4" t="str">
        <f t="shared" si="8"/>
        <v/>
      </c>
    </row>
    <row r="324" spans="12:14" x14ac:dyDescent="0.25">
      <c r="L324" s="22" t="str">
        <f>TRIM(RIGHT(SUBSTITUTE(Candidate!B324,"\",REPT(" ",100)),100))</f>
        <v/>
      </c>
      <c r="M324" s="22" t="str">
        <f t="shared" si="9"/>
        <v/>
      </c>
      <c r="N324" s="4" t="str">
        <f t="shared" ref="N324:N387" si="10">IF(LEFT(RIGHT(M324,2),1)&lt;&gt;"/",RIGHT(M324,6),INDEX(CandidateFileArray,MATCH(RIGHT(M324,8),CandidateFileList,0),2))</f>
        <v/>
      </c>
    </row>
    <row r="325" spans="12:14" x14ac:dyDescent="0.25">
      <c r="L325" s="22" t="str">
        <f>TRIM(RIGHT(SUBSTITUTE(Candidate!B325,"\",REPT(" ",100)),100))</f>
        <v/>
      </c>
      <c r="M325" s="22" t="str">
        <f t="shared" ref="M325:M388" si="11">TRIM(LEFT(SUBSTITUTE(L325,".",REPT(" ",100)),100))</f>
        <v/>
      </c>
      <c r="N325" s="4" t="str">
        <f t="shared" si="10"/>
        <v/>
      </c>
    </row>
    <row r="326" spans="12:14" x14ac:dyDescent="0.25">
      <c r="L326" s="22" t="str">
        <f>TRIM(RIGHT(SUBSTITUTE(Candidate!B326,"\",REPT(" ",100)),100))</f>
        <v/>
      </c>
      <c r="M326" s="22" t="str">
        <f t="shared" si="11"/>
        <v/>
      </c>
      <c r="N326" s="4" t="str">
        <f t="shared" si="10"/>
        <v/>
      </c>
    </row>
    <row r="327" spans="12:14" x14ac:dyDescent="0.25">
      <c r="L327" s="22" t="str">
        <f>TRIM(RIGHT(SUBSTITUTE(Candidate!B327,"\",REPT(" ",100)),100))</f>
        <v/>
      </c>
      <c r="M327" s="22" t="str">
        <f t="shared" si="11"/>
        <v/>
      </c>
      <c r="N327" s="4" t="str">
        <f t="shared" si="10"/>
        <v/>
      </c>
    </row>
    <row r="328" spans="12:14" x14ac:dyDescent="0.25">
      <c r="L328" s="22" t="str">
        <f>TRIM(RIGHT(SUBSTITUTE(Candidate!B328,"\",REPT(" ",100)),100))</f>
        <v/>
      </c>
      <c r="M328" s="22" t="str">
        <f t="shared" si="11"/>
        <v/>
      </c>
      <c r="N328" s="4" t="str">
        <f t="shared" si="10"/>
        <v/>
      </c>
    </row>
    <row r="329" spans="12:14" x14ac:dyDescent="0.25">
      <c r="L329" s="22" t="str">
        <f>TRIM(RIGHT(SUBSTITUTE(Candidate!B329,"\",REPT(" ",100)),100))</f>
        <v/>
      </c>
      <c r="M329" s="22" t="str">
        <f t="shared" si="11"/>
        <v/>
      </c>
      <c r="N329" s="4" t="str">
        <f t="shared" si="10"/>
        <v/>
      </c>
    </row>
    <row r="330" spans="12:14" x14ac:dyDescent="0.25">
      <c r="L330" s="22" t="str">
        <f>TRIM(RIGHT(SUBSTITUTE(Candidate!B330,"\",REPT(" ",100)),100))</f>
        <v/>
      </c>
      <c r="M330" s="22" t="str">
        <f t="shared" si="11"/>
        <v/>
      </c>
      <c r="N330" s="4" t="str">
        <f t="shared" si="10"/>
        <v/>
      </c>
    </row>
    <row r="331" spans="12:14" x14ac:dyDescent="0.25">
      <c r="L331" s="22" t="str">
        <f>TRIM(RIGHT(SUBSTITUTE(Candidate!B331,"\",REPT(" ",100)),100))</f>
        <v/>
      </c>
      <c r="M331" s="22" t="str">
        <f t="shared" si="11"/>
        <v/>
      </c>
      <c r="N331" s="4" t="str">
        <f t="shared" si="10"/>
        <v/>
      </c>
    </row>
    <row r="332" spans="12:14" x14ac:dyDescent="0.25">
      <c r="L332" s="22" t="str">
        <f>TRIM(RIGHT(SUBSTITUTE(Candidate!B332,"\",REPT(" ",100)),100))</f>
        <v/>
      </c>
      <c r="M332" s="22" t="str">
        <f t="shared" si="11"/>
        <v/>
      </c>
      <c r="N332" s="4" t="str">
        <f t="shared" si="10"/>
        <v/>
      </c>
    </row>
    <row r="333" spans="12:14" x14ac:dyDescent="0.25">
      <c r="L333" s="22" t="str">
        <f>TRIM(RIGHT(SUBSTITUTE(Candidate!B333,"\",REPT(" ",100)),100))</f>
        <v/>
      </c>
      <c r="M333" s="22" t="str">
        <f t="shared" si="11"/>
        <v/>
      </c>
      <c r="N333" s="4" t="str">
        <f t="shared" si="10"/>
        <v/>
      </c>
    </row>
    <row r="334" spans="12:14" x14ac:dyDescent="0.25">
      <c r="L334" s="22" t="str">
        <f>TRIM(RIGHT(SUBSTITUTE(Candidate!B334,"\",REPT(" ",100)),100))</f>
        <v/>
      </c>
      <c r="M334" s="22" t="str">
        <f t="shared" si="11"/>
        <v/>
      </c>
      <c r="N334" s="4" t="str">
        <f t="shared" si="10"/>
        <v/>
      </c>
    </row>
    <row r="335" spans="12:14" x14ac:dyDescent="0.25">
      <c r="L335" s="22" t="str">
        <f>TRIM(RIGHT(SUBSTITUTE(Candidate!B335,"\",REPT(" ",100)),100))</f>
        <v/>
      </c>
      <c r="M335" s="22" t="str">
        <f t="shared" si="11"/>
        <v/>
      </c>
      <c r="N335" s="4" t="str">
        <f t="shared" si="10"/>
        <v/>
      </c>
    </row>
    <row r="336" spans="12:14" x14ac:dyDescent="0.25">
      <c r="L336" s="22" t="str">
        <f>TRIM(RIGHT(SUBSTITUTE(Candidate!B336,"\",REPT(" ",100)),100))</f>
        <v/>
      </c>
      <c r="M336" s="22" t="str">
        <f t="shared" si="11"/>
        <v/>
      </c>
      <c r="N336" s="4" t="str">
        <f t="shared" si="10"/>
        <v/>
      </c>
    </row>
    <row r="337" spans="12:14" x14ac:dyDescent="0.25">
      <c r="L337" s="22" t="str">
        <f>TRIM(RIGHT(SUBSTITUTE(Candidate!B337,"\",REPT(" ",100)),100))</f>
        <v/>
      </c>
      <c r="M337" s="22" t="str">
        <f t="shared" si="11"/>
        <v/>
      </c>
      <c r="N337" s="4" t="str">
        <f t="shared" si="10"/>
        <v/>
      </c>
    </row>
    <row r="338" spans="12:14" x14ac:dyDescent="0.25">
      <c r="L338" s="22" t="str">
        <f>TRIM(RIGHT(SUBSTITUTE(Candidate!B338,"\",REPT(" ",100)),100))</f>
        <v/>
      </c>
      <c r="M338" s="22" t="str">
        <f t="shared" si="11"/>
        <v/>
      </c>
      <c r="N338" s="4" t="str">
        <f t="shared" si="10"/>
        <v/>
      </c>
    </row>
    <row r="339" spans="12:14" x14ac:dyDescent="0.25">
      <c r="L339" s="22" t="str">
        <f>TRIM(RIGHT(SUBSTITUTE(Candidate!B339,"\",REPT(" ",100)),100))</f>
        <v/>
      </c>
      <c r="M339" s="22" t="str">
        <f t="shared" si="11"/>
        <v/>
      </c>
      <c r="N339" s="4" t="str">
        <f t="shared" si="10"/>
        <v/>
      </c>
    </row>
    <row r="340" spans="12:14" x14ac:dyDescent="0.25">
      <c r="L340" s="22" t="str">
        <f>TRIM(RIGHT(SUBSTITUTE(Candidate!B340,"\",REPT(" ",100)),100))</f>
        <v/>
      </c>
      <c r="M340" s="22" t="str">
        <f t="shared" si="11"/>
        <v/>
      </c>
      <c r="N340" s="4" t="str">
        <f t="shared" si="10"/>
        <v/>
      </c>
    </row>
    <row r="341" spans="12:14" x14ac:dyDescent="0.25">
      <c r="L341" s="22" t="str">
        <f>TRIM(RIGHT(SUBSTITUTE(Candidate!B341,"\",REPT(" ",100)),100))</f>
        <v/>
      </c>
      <c r="M341" s="22" t="str">
        <f t="shared" si="11"/>
        <v/>
      </c>
      <c r="N341" s="4" t="str">
        <f t="shared" si="10"/>
        <v/>
      </c>
    </row>
    <row r="342" spans="12:14" x14ac:dyDescent="0.25">
      <c r="L342" s="22" t="str">
        <f>TRIM(RIGHT(SUBSTITUTE(Candidate!B342,"\",REPT(" ",100)),100))</f>
        <v/>
      </c>
      <c r="M342" s="22" t="str">
        <f t="shared" si="11"/>
        <v/>
      </c>
      <c r="N342" s="4" t="str">
        <f t="shared" si="10"/>
        <v/>
      </c>
    </row>
    <row r="343" spans="12:14" x14ac:dyDescent="0.25">
      <c r="L343" s="22" t="str">
        <f>TRIM(RIGHT(SUBSTITUTE(Candidate!B343,"\",REPT(" ",100)),100))</f>
        <v/>
      </c>
      <c r="M343" s="22" t="str">
        <f t="shared" si="11"/>
        <v/>
      </c>
      <c r="N343" s="4" t="str">
        <f t="shared" si="10"/>
        <v/>
      </c>
    </row>
    <row r="344" spans="12:14" x14ac:dyDescent="0.25">
      <c r="L344" s="22" t="str">
        <f>TRIM(RIGHT(SUBSTITUTE(Candidate!B344,"\",REPT(" ",100)),100))</f>
        <v/>
      </c>
      <c r="M344" s="22" t="str">
        <f t="shared" si="11"/>
        <v/>
      </c>
      <c r="N344" s="4" t="str">
        <f t="shared" si="10"/>
        <v/>
      </c>
    </row>
    <row r="345" spans="12:14" x14ac:dyDescent="0.25">
      <c r="L345" s="22" t="str">
        <f>TRIM(RIGHT(SUBSTITUTE(Candidate!B345,"\",REPT(" ",100)),100))</f>
        <v/>
      </c>
      <c r="M345" s="22" t="str">
        <f t="shared" si="11"/>
        <v/>
      </c>
      <c r="N345" s="4" t="str">
        <f t="shared" si="10"/>
        <v/>
      </c>
    </row>
    <row r="346" spans="12:14" x14ac:dyDescent="0.25">
      <c r="L346" s="22" t="str">
        <f>TRIM(RIGHT(SUBSTITUTE(Candidate!B346,"\",REPT(" ",100)),100))</f>
        <v/>
      </c>
      <c r="M346" s="22" t="str">
        <f t="shared" si="11"/>
        <v/>
      </c>
      <c r="N346" s="4" t="str">
        <f t="shared" si="10"/>
        <v/>
      </c>
    </row>
    <row r="347" spans="12:14" x14ac:dyDescent="0.25">
      <c r="L347" s="22" t="str">
        <f>TRIM(RIGHT(SUBSTITUTE(Candidate!B347,"\",REPT(" ",100)),100))</f>
        <v/>
      </c>
      <c r="M347" s="22" t="str">
        <f t="shared" si="11"/>
        <v/>
      </c>
      <c r="N347" s="4" t="str">
        <f t="shared" si="10"/>
        <v/>
      </c>
    </row>
    <row r="348" spans="12:14" x14ac:dyDescent="0.25">
      <c r="L348" s="22" t="str">
        <f>TRIM(RIGHT(SUBSTITUTE(Candidate!B348,"\",REPT(" ",100)),100))</f>
        <v/>
      </c>
      <c r="M348" s="22" t="str">
        <f t="shared" si="11"/>
        <v/>
      </c>
      <c r="N348" s="4" t="str">
        <f t="shared" si="10"/>
        <v/>
      </c>
    </row>
    <row r="349" spans="12:14" x14ac:dyDescent="0.25">
      <c r="L349" s="22" t="str">
        <f>TRIM(RIGHT(SUBSTITUTE(Candidate!B349,"\",REPT(" ",100)),100))</f>
        <v/>
      </c>
      <c r="M349" s="22" t="str">
        <f t="shared" si="11"/>
        <v/>
      </c>
      <c r="N349" s="4" t="str">
        <f t="shared" si="10"/>
        <v/>
      </c>
    </row>
    <row r="350" spans="12:14" x14ac:dyDescent="0.25">
      <c r="L350" s="22" t="str">
        <f>TRIM(RIGHT(SUBSTITUTE(Candidate!B350,"\",REPT(" ",100)),100))</f>
        <v/>
      </c>
      <c r="M350" s="22" t="str">
        <f t="shared" si="11"/>
        <v/>
      </c>
      <c r="N350" s="4" t="str">
        <f t="shared" si="10"/>
        <v/>
      </c>
    </row>
    <row r="351" spans="12:14" x14ac:dyDescent="0.25">
      <c r="L351" s="22" t="str">
        <f>TRIM(RIGHT(SUBSTITUTE(Candidate!B351,"\",REPT(" ",100)),100))</f>
        <v/>
      </c>
      <c r="M351" s="22" t="str">
        <f t="shared" si="11"/>
        <v/>
      </c>
      <c r="N351" s="4" t="str">
        <f t="shared" si="10"/>
        <v/>
      </c>
    </row>
    <row r="352" spans="12:14" x14ac:dyDescent="0.25">
      <c r="L352" s="22" t="str">
        <f>TRIM(RIGHT(SUBSTITUTE(Candidate!B352,"\",REPT(" ",100)),100))</f>
        <v/>
      </c>
      <c r="M352" s="22" t="str">
        <f t="shared" si="11"/>
        <v/>
      </c>
      <c r="N352" s="4" t="str">
        <f t="shared" si="10"/>
        <v/>
      </c>
    </row>
    <row r="353" spans="12:14" x14ac:dyDescent="0.25">
      <c r="L353" s="22" t="str">
        <f>TRIM(RIGHT(SUBSTITUTE(Candidate!B353,"\",REPT(" ",100)),100))</f>
        <v/>
      </c>
      <c r="M353" s="22" t="str">
        <f t="shared" si="11"/>
        <v/>
      </c>
      <c r="N353" s="4" t="str">
        <f t="shared" si="10"/>
        <v/>
      </c>
    </row>
    <row r="354" spans="12:14" x14ac:dyDescent="0.25">
      <c r="L354" s="22" t="str">
        <f>TRIM(RIGHT(SUBSTITUTE(Candidate!B354,"\",REPT(" ",100)),100))</f>
        <v/>
      </c>
      <c r="M354" s="22" t="str">
        <f t="shared" si="11"/>
        <v/>
      </c>
      <c r="N354" s="4" t="str">
        <f t="shared" si="10"/>
        <v/>
      </c>
    </row>
    <row r="355" spans="12:14" x14ac:dyDescent="0.25">
      <c r="L355" s="22" t="str">
        <f>TRIM(RIGHT(SUBSTITUTE(Candidate!B355,"\",REPT(" ",100)),100))</f>
        <v/>
      </c>
      <c r="M355" s="22" t="str">
        <f t="shared" si="11"/>
        <v/>
      </c>
      <c r="N355" s="4" t="str">
        <f t="shared" si="10"/>
        <v/>
      </c>
    </row>
    <row r="356" spans="12:14" x14ac:dyDescent="0.25">
      <c r="L356" s="22" t="str">
        <f>TRIM(RIGHT(SUBSTITUTE(Candidate!B356,"\",REPT(" ",100)),100))</f>
        <v/>
      </c>
      <c r="M356" s="22" t="str">
        <f t="shared" si="11"/>
        <v/>
      </c>
      <c r="N356" s="4" t="str">
        <f t="shared" si="10"/>
        <v/>
      </c>
    </row>
    <row r="357" spans="12:14" x14ac:dyDescent="0.25">
      <c r="L357" s="22" t="str">
        <f>TRIM(RIGHT(SUBSTITUTE(Candidate!B357,"\",REPT(" ",100)),100))</f>
        <v/>
      </c>
      <c r="M357" s="22" t="str">
        <f t="shared" si="11"/>
        <v/>
      </c>
      <c r="N357" s="4" t="str">
        <f t="shared" si="10"/>
        <v/>
      </c>
    </row>
    <row r="358" spans="12:14" x14ac:dyDescent="0.25">
      <c r="L358" s="22" t="str">
        <f>TRIM(RIGHT(SUBSTITUTE(Candidate!B358,"\",REPT(" ",100)),100))</f>
        <v/>
      </c>
      <c r="M358" s="22" t="str">
        <f t="shared" si="11"/>
        <v/>
      </c>
      <c r="N358" s="4" t="str">
        <f t="shared" si="10"/>
        <v/>
      </c>
    </row>
    <row r="359" spans="12:14" x14ac:dyDescent="0.25">
      <c r="L359" s="22" t="str">
        <f>TRIM(RIGHT(SUBSTITUTE(Candidate!B359,"\",REPT(" ",100)),100))</f>
        <v/>
      </c>
      <c r="M359" s="22" t="str">
        <f t="shared" si="11"/>
        <v/>
      </c>
      <c r="N359" s="4" t="str">
        <f t="shared" si="10"/>
        <v/>
      </c>
    </row>
    <row r="360" spans="12:14" x14ac:dyDescent="0.25">
      <c r="L360" s="22" t="str">
        <f>TRIM(RIGHT(SUBSTITUTE(Candidate!B360,"\",REPT(" ",100)),100))</f>
        <v/>
      </c>
      <c r="M360" s="22" t="str">
        <f t="shared" si="11"/>
        <v/>
      </c>
      <c r="N360" s="4" t="str">
        <f t="shared" si="10"/>
        <v/>
      </c>
    </row>
    <row r="361" spans="12:14" x14ac:dyDescent="0.25">
      <c r="L361" s="22" t="str">
        <f>TRIM(RIGHT(SUBSTITUTE(Candidate!B361,"\",REPT(" ",100)),100))</f>
        <v/>
      </c>
      <c r="M361" s="22" t="str">
        <f t="shared" si="11"/>
        <v/>
      </c>
      <c r="N361" s="4" t="str">
        <f t="shared" si="10"/>
        <v/>
      </c>
    </row>
    <row r="362" spans="12:14" x14ac:dyDescent="0.25">
      <c r="L362" s="22" t="str">
        <f>TRIM(RIGHT(SUBSTITUTE(Candidate!B362,"\",REPT(" ",100)),100))</f>
        <v/>
      </c>
      <c r="M362" s="22" t="str">
        <f t="shared" si="11"/>
        <v/>
      </c>
      <c r="N362" s="4" t="str">
        <f t="shared" si="10"/>
        <v/>
      </c>
    </row>
    <row r="363" spans="12:14" x14ac:dyDescent="0.25">
      <c r="L363" s="22" t="str">
        <f>TRIM(RIGHT(SUBSTITUTE(Candidate!B363,"\",REPT(" ",100)),100))</f>
        <v/>
      </c>
      <c r="M363" s="22" t="str">
        <f t="shared" si="11"/>
        <v/>
      </c>
      <c r="N363" s="4" t="str">
        <f t="shared" si="10"/>
        <v/>
      </c>
    </row>
    <row r="364" spans="12:14" x14ac:dyDescent="0.25">
      <c r="L364" s="22" t="str">
        <f>TRIM(RIGHT(SUBSTITUTE(Candidate!B364,"\",REPT(" ",100)),100))</f>
        <v/>
      </c>
      <c r="M364" s="22" t="str">
        <f t="shared" si="11"/>
        <v/>
      </c>
      <c r="N364" s="4" t="str">
        <f t="shared" si="10"/>
        <v/>
      </c>
    </row>
    <row r="365" spans="12:14" x14ac:dyDescent="0.25">
      <c r="L365" s="22" t="str">
        <f>TRIM(RIGHT(SUBSTITUTE(Candidate!B365,"\",REPT(" ",100)),100))</f>
        <v/>
      </c>
      <c r="M365" s="22" t="str">
        <f t="shared" si="11"/>
        <v/>
      </c>
      <c r="N365" s="4" t="str">
        <f t="shared" si="10"/>
        <v/>
      </c>
    </row>
    <row r="366" spans="12:14" x14ac:dyDescent="0.25">
      <c r="L366" s="22" t="str">
        <f>TRIM(RIGHT(SUBSTITUTE(Candidate!B366,"\",REPT(" ",100)),100))</f>
        <v/>
      </c>
      <c r="M366" s="22" t="str">
        <f t="shared" si="11"/>
        <v/>
      </c>
      <c r="N366" s="4" t="str">
        <f t="shared" si="10"/>
        <v/>
      </c>
    </row>
    <row r="367" spans="12:14" x14ac:dyDescent="0.25">
      <c r="L367" s="22" t="str">
        <f>TRIM(RIGHT(SUBSTITUTE(Candidate!B367,"\",REPT(" ",100)),100))</f>
        <v/>
      </c>
      <c r="M367" s="22" t="str">
        <f t="shared" si="11"/>
        <v/>
      </c>
      <c r="N367" s="4" t="str">
        <f t="shared" si="10"/>
        <v/>
      </c>
    </row>
    <row r="368" spans="12:14" x14ac:dyDescent="0.25">
      <c r="L368" s="22" t="str">
        <f>TRIM(RIGHT(SUBSTITUTE(Candidate!B368,"\",REPT(" ",100)),100))</f>
        <v/>
      </c>
      <c r="M368" s="22" t="str">
        <f t="shared" si="11"/>
        <v/>
      </c>
      <c r="N368" s="4" t="str">
        <f t="shared" si="10"/>
        <v/>
      </c>
    </row>
    <row r="369" spans="12:14" x14ac:dyDescent="0.25">
      <c r="L369" s="22" t="str">
        <f>TRIM(RIGHT(SUBSTITUTE(Candidate!B369,"\",REPT(" ",100)),100))</f>
        <v/>
      </c>
      <c r="M369" s="22" t="str">
        <f t="shared" si="11"/>
        <v/>
      </c>
      <c r="N369" s="4" t="str">
        <f t="shared" si="10"/>
        <v/>
      </c>
    </row>
    <row r="370" spans="12:14" x14ac:dyDescent="0.25">
      <c r="L370" s="22" t="str">
        <f>TRIM(RIGHT(SUBSTITUTE(Candidate!B370,"\",REPT(" ",100)),100))</f>
        <v/>
      </c>
      <c r="M370" s="22" t="str">
        <f t="shared" si="11"/>
        <v/>
      </c>
      <c r="N370" s="4" t="str">
        <f t="shared" si="10"/>
        <v/>
      </c>
    </row>
    <row r="371" spans="12:14" x14ac:dyDescent="0.25">
      <c r="L371" s="22" t="str">
        <f>TRIM(RIGHT(SUBSTITUTE(Candidate!B371,"\",REPT(" ",100)),100))</f>
        <v/>
      </c>
      <c r="M371" s="22" t="str">
        <f t="shared" si="11"/>
        <v/>
      </c>
      <c r="N371" s="4" t="str">
        <f t="shared" si="10"/>
        <v/>
      </c>
    </row>
    <row r="372" spans="12:14" x14ac:dyDescent="0.25">
      <c r="L372" s="22" t="str">
        <f>TRIM(RIGHT(SUBSTITUTE(Candidate!B372,"\",REPT(" ",100)),100))</f>
        <v/>
      </c>
      <c r="M372" s="22" t="str">
        <f t="shared" si="11"/>
        <v/>
      </c>
      <c r="N372" s="4" t="str">
        <f t="shared" si="10"/>
        <v/>
      </c>
    </row>
    <row r="373" spans="12:14" x14ac:dyDescent="0.25">
      <c r="L373" s="22" t="str">
        <f>TRIM(RIGHT(SUBSTITUTE(Candidate!B373,"\",REPT(" ",100)),100))</f>
        <v/>
      </c>
      <c r="M373" s="22" t="str">
        <f t="shared" si="11"/>
        <v/>
      </c>
      <c r="N373" s="4" t="str">
        <f t="shared" si="10"/>
        <v/>
      </c>
    </row>
    <row r="374" spans="12:14" x14ac:dyDescent="0.25">
      <c r="L374" s="22" t="str">
        <f>TRIM(RIGHT(SUBSTITUTE(Candidate!B374,"\",REPT(" ",100)),100))</f>
        <v/>
      </c>
      <c r="M374" s="22" t="str">
        <f t="shared" si="11"/>
        <v/>
      </c>
      <c r="N374" s="4" t="str">
        <f t="shared" si="10"/>
        <v/>
      </c>
    </row>
    <row r="375" spans="12:14" x14ac:dyDescent="0.25">
      <c r="L375" s="22" t="str">
        <f>TRIM(RIGHT(SUBSTITUTE(Candidate!B375,"\",REPT(" ",100)),100))</f>
        <v/>
      </c>
      <c r="M375" s="22" t="str">
        <f t="shared" si="11"/>
        <v/>
      </c>
      <c r="N375" s="4" t="str">
        <f t="shared" si="10"/>
        <v/>
      </c>
    </row>
    <row r="376" spans="12:14" x14ac:dyDescent="0.25">
      <c r="L376" s="22" t="str">
        <f>TRIM(RIGHT(SUBSTITUTE(Candidate!B376,"\",REPT(" ",100)),100))</f>
        <v/>
      </c>
      <c r="M376" s="22" t="str">
        <f t="shared" si="11"/>
        <v/>
      </c>
      <c r="N376" s="4" t="str">
        <f t="shared" si="10"/>
        <v/>
      </c>
    </row>
    <row r="377" spans="12:14" x14ac:dyDescent="0.25">
      <c r="L377" s="22" t="str">
        <f>TRIM(RIGHT(SUBSTITUTE(Candidate!B377,"\",REPT(" ",100)),100))</f>
        <v/>
      </c>
      <c r="M377" s="22" t="str">
        <f t="shared" si="11"/>
        <v/>
      </c>
      <c r="N377" s="4" t="str">
        <f t="shared" si="10"/>
        <v/>
      </c>
    </row>
    <row r="378" spans="12:14" x14ac:dyDescent="0.25">
      <c r="L378" s="22" t="str">
        <f>TRIM(RIGHT(SUBSTITUTE(Candidate!B378,"\",REPT(" ",100)),100))</f>
        <v/>
      </c>
      <c r="M378" s="22" t="str">
        <f t="shared" si="11"/>
        <v/>
      </c>
      <c r="N378" s="4" t="str">
        <f t="shared" si="10"/>
        <v/>
      </c>
    </row>
    <row r="379" spans="12:14" x14ac:dyDescent="0.25">
      <c r="L379" s="22" t="str">
        <f>TRIM(RIGHT(SUBSTITUTE(Candidate!B379,"\",REPT(" ",100)),100))</f>
        <v/>
      </c>
      <c r="M379" s="22" t="str">
        <f t="shared" si="11"/>
        <v/>
      </c>
      <c r="N379" s="4" t="str">
        <f t="shared" si="10"/>
        <v/>
      </c>
    </row>
    <row r="380" spans="12:14" x14ac:dyDescent="0.25">
      <c r="L380" s="22" t="str">
        <f>TRIM(RIGHT(SUBSTITUTE(Candidate!B380,"\",REPT(" ",100)),100))</f>
        <v/>
      </c>
      <c r="M380" s="22" t="str">
        <f t="shared" si="11"/>
        <v/>
      </c>
      <c r="N380" s="4" t="str">
        <f t="shared" si="10"/>
        <v/>
      </c>
    </row>
    <row r="381" spans="12:14" x14ac:dyDescent="0.25">
      <c r="L381" s="22" t="str">
        <f>TRIM(RIGHT(SUBSTITUTE(Candidate!B381,"\",REPT(" ",100)),100))</f>
        <v/>
      </c>
      <c r="M381" s="22" t="str">
        <f t="shared" si="11"/>
        <v/>
      </c>
      <c r="N381" s="4" t="str">
        <f t="shared" si="10"/>
        <v/>
      </c>
    </row>
    <row r="382" spans="12:14" x14ac:dyDescent="0.25">
      <c r="L382" s="22" t="str">
        <f>TRIM(RIGHT(SUBSTITUTE(Candidate!B382,"\",REPT(" ",100)),100))</f>
        <v/>
      </c>
      <c r="M382" s="22" t="str">
        <f t="shared" si="11"/>
        <v/>
      </c>
      <c r="N382" s="4" t="str">
        <f t="shared" si="10"/>
        <v/>
      </c>
    </row>
    <row r="383" spans="12:14" x14ac:dyDescent="0.25">
      <c r="L383" s="22" t="str">
        <f>TRIM(RIGHT(SUBSTITUTE(Candidate!B383,"\",REPT(" ",100)),100))</f>
        <v/>
      </c>
      <c r="M383" s="22" t="str">
        <f t="shared" si="11"/>
        <v/>
      </c>
      <c r="N383" s="4" t="str">
        <f t="shared" si="10"/>
        <v/>
      </c>
    </row>
    <row r="384" spans="12:14" x14ac:dyDescent="0.25">
      <c r="L384" s="22" t="str">
        <f>TRIM(RIGHT(SUBSTITUTE(Candidate!B384,"\",REPT(" ",100)),100))</f>
        <v/>
      </c>
      <c r="M384" s="22" t="str">
        <f t="shared" si="11"/>
        <v/>
      </c>
      <c r="N384" s="4" t="str">
        <f t="shared" si="10"/>
        <v/>
      </c>
    </row>
    <row r="385" spans="12:14" x14ac:dyDescent="0.25">
      <c r="L385" s="22" t="str">
        <f>TRIM(RIGHT(SUBSTITUTE(Candidate!B385,"\",REPT(" ",100)),100))</f>
        <v/>
      </c>
      <c r="M385" s="22" t="str">
        <f t="shared" si="11"/>
        <v/>
      </c>
      <c r="N385" s="4" t="str">
        <f t="shared" si="10"/>
        <v/>
      </c>
    </row>
    <row r="386" spans="12:14" x14ac:dyDescent="0.25">
      <c r="L386" s="22" t="str">
        <f>TRIM(RIGHT(SUBSTITUTE(Candidate!B386,"\",REPT(" ",100)),100))</f>
        <v/>
      </c>
      <c r="M386" s="22" t="str">
        <f t="shared" si="11"/>
        <v/>
      </c>
      <c r="N386" s="4" t="str">
        <f t="shared" si="10"/>
        <v/>
      </c>
    </row>
    <row r="387" spans="12:14" x14ac:dyDescent="0.25">
      <c r="L387" s="22" t="str">
        <f>TRIM(RIGHT(SUBSTITUTE(Candidate!B387,"\",REPT(" ",100)),100))</f>
        <v/>
      </c>
      <c r="M387" s="22" t="str">
        <f t="shared" si="11"/>
        <v/>
      </c>
      <c r="N387" s="4" t="str">
        <f t="shared" si="10"/>
        <v/>
      </c>
    </row>
    <row r="388" spans="12:14" x14ac:dyDescent="0.25">
      <c r="L388" s="22" t="str">
        <f>TRIM(RIGHT(SUBSTITUTE(Candidate!B388,"\",REPT(" ",100)),100))</f>
        <v/>
      </c>
      <c r="M388" s="22" t="str">
        <f t="shared" si="11"/>
        <v/>
      </c>
      <c r="N388" s="4" t="str">
        <f t="shared" ref="N388:N451" si="12">IF(LEFT(RIGHT(M388,2),1)&lt;&gt;"/",RIGHT(M388,6),INDEX(CandidateFileArray,MATCH(RIGHT(M388,8),CandidateFileList,0),2))</f>
        <v/>
      </c>
    </row>
    <row r="389" spans="12:14" x14ac:dyDescent="0.25">
      <c r="L389" s="22" t="str">
        <f>TRIM(RIGHT(SUBSTITUTE(Candidate!B389,"\",REPT(" ",100)),100))</f>
        <v/>
      </c>
      <c r="M389" s="22" t="str">
        <f t="shared" ref="M389:M452" si="13">TRIM(LEFT(SUBSTITUTE(L389,".",REPT(" ",100)),100))</f>
        <v/>
      </c>
      <c r="N389" s="4" t="str">
        <f t="shared" si="12"/>
        <v/>
      </c>
    </row>
    <row r="390" spans="12:14" x14ac:dyDescent="0.25">
      <c r="L390" s="22" t="str">
        <f>TRIM(RIGHT(SUBSTITUTE(Candidate!B390,"\",REPT(" ",100)),100))</f>
        <v/>
      </c>
      <c r="M390" s="22" t="str">
        <f t="shared" si="13"/>
        <v/>
      </c>
      <c r="N390" s="4" t="str">
        <f t="shared" si="12"/>
        <v/>
      </c>
    </row>
    <row r="391" spans="12:14" x14ac:dyDescent="0.25">
      <c r="L391" s="22" t="str">
        <f>TRIM(RIGHT(SUBSTITUTE(Candidate!B391,"\",REPT(" ",100)),100))</f>
        <v/>
      </c>
      <c r="M391" s="22" t="str">
        <f t="shared" si="13"/>
        <v/>
      </c>
      <c r="N391" s="4" t="str">
        <f t="shared" si="12"/>
        <v/>
      </c>
    </row>
    <row r="392" spans="12:14" x14ac:dyDescent="0.25">
      <c r="L392" s="22" t="str">
        <f>TRIM(RIGHT(SUBSTITUTE(Candidate!B392,"\",REPT(" ",100)),100))</f>
        <v/>
      </c>
      <c r="M392" s="22" t="str">
        <f t="shared" si="13"/>
        <v/>
      </c>
      <c r="N392" s="4" t="str">
        <f t="shared" si="12"/>
        <v/>
      </c>
    </row>
    <row r="393" spans="12:14" x14ac:dyDescent="0.25">
      <c r="L393" s="22" t="str">
        <f>TRIM(RIGHT(SUBSTITUTE(Candidate!B393,"\",REPT(" ",100)),100))</f>
        <v/>
      </c>
      <c r="M393" s="22" t="str">
        <f t="shared" si="13"/>
        <v/>
      </c>
      <c r="N393" s="4" t="str">
        <f t="shared" si="12"/>
        <v/>
      </c>
    </row>
    <row r="394" spans="12:14" x14ac:dyDescent="0.25">
      <c r="L394" s="22" t="str">
        <f>TRIM(RIGHT(SUBSTITUTE(Candidate!B394,"\",REPT(" ",100)),100))</f>
        <v/>
      </c>
      <c r="M394" s="22" t="str">
        <f t="shared" si="13"/>
        <v/>
      </c>
      <c r="N394" s="4" t="str">
        <f t="shared" si="12"/>
        <v/>
      </c>
    </row>
    <row r="395" spans="12:14" x14ac:dyDescent="0.25">
      <c r="L395" s="22" t="str">
        <f>TRIM(RIGHT(SUBSTITUTE(Candidate!B395,"\",REPT(" ",100)),100))</f>
        <v/>
      </c>
      <c r="M395" s="22" t="str">
        <f t="shared" si="13"/>
        <v/>
      </c>
      <c r="N395" s="4" t="str">
        <f t="shared" si="12"/>
        <v/>
      </c>
    </row>
    <row r="396" spans="12:14" x14ac:dyDescent="0.25">
      <c r="L396" s="22" t="str">
        <f>TRIM(RIGHT(SUBSTITUTE(Candidate!B396,"\",REPT(" ",100)),100))</f>
        <v/>
      </c>
      <c r="M396" s="22" t="str">
        <f t="shared" si="13"/>
        <v/>
      </c>
      <c r="N396" s="4" t="str">
        <f t="shared" si="12"/>
        <v/>
      </c>
    </row>
    <row r="397" spans="12:14" x14ac:dyDescent="0.25">
      <c r="L397" s="22" t="str">
        <f>TRIM(RIGHT(SUBSTITUTE(Candidate!B397,"\",REPT(" ",100)),100))</f>
        <v/>
      </c>
      <c r="M397" s="22" t="str">
        <f t="shared" si="13"/>
        <v/>
      </c>
      <c r="N397" s="4" t="str">
        <f t="shared" si="12"/>
        <v/>
      </c>
    </row>
    <row r="398" spans="12:14" x14ac:dyDescent="0.25">
      <c r="L398" s="22" t="str">
        <f>TRIM(RIGHT(SUBSTITUTE(Candidate!B398,"\",REPT(" ",100)),100))</f>
        <v/>
      </c>
      <c r="M398" s="22" t="str">
        <f t="shared" si="13"/>
        <v/>
      </c>
      <c r="N398" s="4" t="str">
        <f t="shared" si="12"/>
        <v/>
      </c>
    </row>
    <row r="399" spans="12:14" x14ac:dyDescent="0.25">
      <c r="L399" s="22" t="str">
        <f>TRIM(RIGHT(SUBSTITUTE(Candidate!B399,"\",REPT(" ",100)),100))</f>
        <v/>
      </c>
      <c r="M399" s="22" t="str">
        <f t="shared" si="13"/>
        <v/>
      </c>
      <c r="N399" s="4" t="str">
        <f t="shared" si="12"/>
        <v/>
      </c>
    </row>
    <row r="400" spans="12:14" x14ac:dyDescent="0.25">
      <c r="L400" s="22" t="str">
        <f>TRIM(RIGHT(SUBSTITUTE(Candidate!B400,"\",REPT(" ",100)),100))</f>
        <v/>
      </c>
      <c r="M400" s="22" t="str">
        <f t="shared" si="13"/>
        <v/>
      </c>
      <c r="N400" s="4" t="str">
        <f t="shared" si="12"/>
        <v/>
      </c>
    </row>
    <row r="401" spans="12:14" x14ac:dyDescent="0.25">
      <c r="L401" s="22" t="str">
        <f>TRIM(RIGHT(SUBSTITUTE(Candidate!B401,"\",REPT(" ",100)),100))</f>
        <v/>
      </c>
      <c r="M401" s="22" t="str">
        <f t="shared" si="13"/>
        <v/>
      </c>
      <c r="N401" s="4" t="str">
        <f t="shared" si="12"/>
        <v/>
      </c>
    </row>
    <row r="402" spans="12:14" x14ac:dyDescent="0.25">
      <c r="L402" s="22" t="str">
        <f>TRIM(RIGHT(SUBSTITUTE(Candidate!B402,"\",REPT(" ",100)),100))</f>
        <v/>
      </c>
      <c r="M402" s="22" t="str">
        <f t="shared" si="13"/>
        <v/>
      </c>
      <c r="N402" s="4" t="str">
        <f t="shared" si="12"/>
        <v/>
      </c>
    </row>
    <row r="403" spans="12:14" x14ac:dyDescent="0.25">
      <c r="L403" s="22" t="str">
        <f>TRIM(RIGHT(SUBSTITUTE(Candidate!B403,"\",REPT(" ",100)),100))</f>
        <v/>
      </c>
      <c r="M403" s="22" t="str">
        <f t="shared" si="13"/>
        <v/>
      </c>
      <c r="N403" s="4" t="str">
        <f t="shared" si="12"/>
        <v/>
      </c>
    </row>
    <row r="404" spans="12:14" x14ac:dyDescent="0.25">
      <c r="L404" s="22" t="str">
        <f>TRIM(RIGHT(SUBSTITUTE(Candidate!B404,"\",REPT(" ",100)),100))</f>
        <v/>
      </c>
      <c r="M404" s="22" t="str">
        <f t="shared" si="13"/>
        <v/>
      </c>
      <c r="N404" s="4" t="str">
        <f t="shared" si="12"/>
        <v/>
      </c>
    </row>
    <row r="405" spans="12:14" x14ac:dyDescent="0.25">
      <c r="L405" s="22" t="str">
        <f>TRIM(RIGHT(SUBSTITUTE(Candidate!B405,"\",REPT(" ",100)),100))</f>
        <v/>
      </c>
      <c r="M405" s="22" t="str">
        <f t="shared" si="13"/>
        <v/>
      </c>
      <c r="N405" s="4" t="str">
        <f t="shared" si="12"/>
        <v/>
      </c>
    </row>
    <row r="406" spans="12:14" x14ac:dyDescent="0.25">
      <c r="L406" s="22" t="str">
        <f>TRIM(RIGHT(SUBSTITUTE(Candidate!B406,"\",REPT(" ",100)),100))</f>
        <v/>
      </c>
      <c r="M406" s="22" t="str">
        <f t="shared" si="13"/>
        <v/>
      </c>
      <c r="N406" s="4" t="str">
        <f t="shared" si="12"/>
        <v/>
      </c>
    </row>
    <row r="407" spans="12:14" x14ac:dyDescent="0.25">
      <c r="L407" s="22" t="str">
        <f>TRIM(RIGHT(SUBSTITUTE(Candidate!B407,"\",REPT(" ",100)),100))</f>
        <v/>
      </c>
      <c r="M407" s="22" t="str">
        <f t="shared" si="13"/>
        <v/>
      </c>
      <c r="N407" s="4" t="str">
        <f t="shared" si="12"/>
        <v/>
      </c>
    </row>
    <row r="408" spans="12:14" x14ac:dyDescent="0.25">
      <c r="L408" s="22" t="str">
        <f>TRIM(RIGHT(SUBSTITUTE(Candidate!B408,"\",REPT(" ",100)),100))</f>
        <v/>
      </c>
      <c r="M408" s="22" t="str">
        <f t="shared" si="13"/>
        <v/>
      </c>
      <c r="N408" s="4" t="str">
        <f t="shared" si="12"/>
        <v/>
      </c>
    </row>
    <row r="409" spans="12:14" x14ac:dyDescent="0.25">
      <c r="L409" s="22" t="str">
        <f>TRIM(RIGHT(SUBSTITUTE(Candidate!B409,"\",REPT(" ",100)),100))</f>
        <v/>
      </c>
      <c r="M409" s="22" t="str">
        <f t="shared" si="13"/>
        <v/>
      </c>
      <c r="N409" s="4" t="str">
        <f t="shared" si="12"/>
        <v/>
      </c>
    </row>
    <row r="410" spans="12:14" x14ac:dyDescent="0.25">
      <c r="L410" s="22" t="str">
        <f>TRIM(RIGHT(SUBSTITUTE(Candidate!B410,"\",REPT(" ",100)),100))</f>
        <v/>
      </c>
      <c r="M410" s="22" t="str">
        <f t="shared" si="13"/>
        <v/>
      </c>
      <c r="N410" s="4" t="str">
        <f t="shared" si="12"/>
        <v/>
      </c>
    </row>
    <row r="411" spans="12:14" x14ac:dyDescent="0.25">
      <c r="L411" s="22" t="str">
        <f>TRIM(RIGHT(SUBSTITUTE(Candidate!B411,"\",REPT(" ",100)),100))</f>
        <v/>
      </c>
      <c r="M411" s="22" t="str">
        <f t="shared" si="13"/>
        <v/>
      </c>
      <c r="N411" s="4" t="str">
        <f t="shared" si="12"/>
        <v/>
      </c>
    </row>
    <row r="412" spans="12:14" x14ac:dyDescent="0.25">
      <c r="L412" s="22" t="str">
        <f>TRIM(RIGHT(SUBSTITUTE(Candidate!B412,"\",REPT(" ",100)),100))</f>
        <v/>
      </c>
      <c r="M412" s="22" t="str">
        <f t="shared" si="13"/>
        <v/>
      </c>
      <c r="N412" s="4" t="str">
        <f t="shared" si="12"/>
        <v/>
      </c>
    </row>
    <row r="413" spans="12:14" x14ac:dyDescent="0.25">
      <c r="L413" s="22" t="str">
        <f>TRIM(RIGHT(SUBSTITUTE(Candidate!B413,"\",REPT(" ",100)),100))</f>
        <v/>
      </c>
      <c r="M413" s="22" t="str">
        <f t="shared" si="13"/>
        <v/>
      </c>
      <c r="N413" s="4" t="str">
        <f t="shared" si="12"/>
        <v/>
      </c>
    </row>
    <row r="414" spans="12:14" x14ac:dyDescent="0.25">
      <c r="L414" s="22" t="str">
        <f>TRIM(RIGHT(SUBSTITUTE(Candidate!B414,"\",REPT(" ",100)),100))</f>
        <v/>
      </c>
      <c r="M414" s="22" t="str">
        <f t="shared" si="13"/>
        <v/>
      </c>
      <c r="N414" s="4" t="str">
        <f t="shared" si="12"/>
        <v/>
      </c>
    </row>
    <row r="415" spans="12:14" x14ac:dyDescent="0.25">
      <c r="L415" s="22" t="str">
        <f>TRIM(RIGHT(SUBSTITUTE(Candidate!B415,"\",REPT(" ",100)),100))</f>
        <v/>
      </c>
      <c r="M415" s="22" t="str">
        <f t="shared" si="13"/>
        <v/>
      </c>
      <c r="N415" s="4" t="str">
        <f t="shared" si="12"/>
        <v/>
      </c>
    </row>
    <row r="416" spans="12:14" x14ac:dyDescent="0.25">
      <c r="L416" s="22" t="str">
        <f>TRIM(RIGHT(SUBSTITUTE(Candidate!B416,"\",REPT(" ",100)),100))</f>
        <v/>
      </c>
      <c r="M416" s="22" t="str">
        <f t="shared" si="13"/>
        <v/>
      </c>
      <c r="N416" s="4" t="str">
        <f t="shared" si="12"/>
        <v/>
      </c>
    </row>
    <row r="417" spans="12:14" x14ac:dyDescent="0.25">
      <c r="L417" s="22" t="str">
        <f>TRIM(RIGHT(SUBSTITUTE(Candidate!B417,"\",REPT(" ",100)),100))</f>
        <v/>
      </c>
      <c r="M417" s="22" t="str">
        <f t="shared" si="13"/>
        <v/>
      </c>
      <c r="N417" s="4" t="str">
        <f t="shared" si="12"/>
        <v/>
      </c>
    </row>
    <row r="418" spans="12:14" x14ac:dyDescent="0.25">
      <c r="L418" s="22" t="str">
        <f>TRIM(RIGHT(SUBSTITUTE(Candidate!B418,"\",REPT(" ",100)),100))</f>
        <v/>
      </c>
      <c r="M418" s="22" t="str">
        <f t="shared" si="13"/>
        <v/>
      </c>
      <c r="N418" s="4" t="str">
        <f t="shared" si="12"/>
        <v/>
      </c>
    </row>
    <row r="419" spans="12:14" x14ac:dyDescent="0.25">
      <c r="L419" s="22" t="str">
        <f>TRIM(RIGHT(SUBSTITUTE(Candidate!B419,"\",REPT(" ",100)),100))</f>
        <v/>
      </c>
      <c r="M419" s="22" t="str">
        <f t="shared" si="13"/>
        <v/>
      </c>
      <c r="N419" s="4" t="str">
        <f t="shared" si="12"/>
        <v/>
      </c>
    </row>
    <row r="420" spans="12:14" x14ac:dyDescent="0.25">
      <c r="L420" s="22" t="str">
        <f>TRIM(RIGHT(SUBSTITUTE(Candidate!B420,"\",REPT(" ",100)),100))</f>
        <v/>
      </c>
      <c r="M420" s="22" t="str">
        <f t="shared" si="13"/>
        <v/>
      </c>
      <c r="N420" s="4" t="str">
        <f t="shared" si="12"/>
        <v/>
      </c>
    </row>
    <row r="421" spans="12:14" x14ac:dyDescent="0.25">
      <c r="L421" s="22" t="str">
        <f>TRIM(RIGHT(SUBSTITUTE(Candidate!B421,"\",REPT(" ",100)),100))</f>
        <v/>
      </c>
      <c r="M421" s="22" t="str">
        <f t="shared" si="13"/>
        <v/>
      </c>
      <c r="N421" s="4" t="str">
        <f t="shared" si="12"/>
        <v/>
      </c>
    </row>
    <row r="422" spans="12:14" x14ac:dyDescent="0.25">
      <c r="L422" s="22" t="str">
        <f>TRIM(RIGHT(SUBSTITUTE(Candidate!B422,"\",REPT(" ",100)),100))</f>
        <v/>
      </c>
      <c r="M422" s="22" t="str">
        <f t="shared" si="13"/>
        <v/>
      </c>
      <c r="N422" s="4" t="str">
        <f t="shared" si="12"/>
        <v/>
      </c>
    </row>
    <row r="423" spans="12:14" x14ac:dyDescent="0.25">
      <c r="L423" s="22" t="str">
        <f>TRIM(RIGHT(SUBSTITUTE(Candidate!B423,"\",REPT(" ",100)),100))</f>
        <v/>
      </c>
      <c r="M423" s="22" t="str">
        <f t="shared" si="13"/>
        <v/>
      </c>
      <c r="N423" s="4" t="str">
        <f t="shared" si="12"/>
        <v/>
      </c>
    </row>
    <row r="424" spans="12:14" x14ac:dyDescent="0.25">
      <c r="L424" s="22" t="str">
        <f>TRIM(RIGHT(SUBSTITUTE(Candidate!B424,"\",REPT(" ",100)),100))</f>
        <v/>
      </c>
      <c r="M424" s="22" t="str">
        <f t="shared" si="13"/>
        <v/>
      </c>
      <c r="N424" s="4" t="str">
        <f t="shared" si="12"/>
        <v/>
      </c>
    </row>
    <row r="425" spans="12:14" x14ac:dyDescent="0.25">
      <c r="L425" s="22" t="str">
        <f>TRIM(RIGHT(SUBSTITUTE(Candidate!B425,"\",REPT(" ",100)),100))</f>
        <v/>
      </c>
      <c r="M425" s="22" t="str">
        <f t="shared" si="13"/>
        <v/>
      </c>
      <c r="N425" s="4" t="str">
        <f t="shared" si="12"/>
        <v/>
      </c>
    </row>
    <row r="426" spans="12:14" x14ac:dyDescent="0.25">
      <c r="L426" s="22" t="str">
        <f>TRIM(RIGHT(SUBSTITUTE(Candidate!B426,"\",REPT(" ",100)),100))</f>
        <v/>
      </c>
      <c r="M426" s="22" t="str">
        <f t="shared" si="13"/>
        <v/>
      </c>
      <c r="N426" s="4" t="str">
        <f t="shared" si="12"/>
        <v/>
      </c>
    </row>
    <row r="427" spans="12:14" x14ac:dyDescent="0.25">
      <c r="L427" s="22" t="str">
        <f>TRIM(RIGHT(SUBSTITUTE(Candidate!B427,"\",REPT(" ",100)),100))</f>
        <v/>
      </c>
      <c r="M427" s="22" t="str">
        <f t="shared" si="13"/>
        <v/>
      </c>
      <c r="N427" s="4" t="str">
        <f t="shared" si="12"/>
        <v/>
      </c>
    </row>
    <row r="428" spans="12:14" x14ac:dyDescent="0.25">
      <c r="L428" s="22" t="str">
        <f>TRIM(RIGHT(SUBSTITUTE(Candidate!B428,"\",REPT(" ",100)),100))</f>
        <v/>
      </c>
      <c r="M428" s="22" t="str">
        <f t="shared" si="13"/>
        <v/>
      </c>
      <c r="N428" s="4" t="str">
        <f t="shared" si="12"/>
        <v/>
      </c>
    </row>
    <row r="429" spans="12:14" x14ac:dyDescent="0.25">
      <c r="L429" s="22" t="str">
        <f>TRIM(RIGHT(SUBSTITUTE(Candidate!B429,"\",REPT(" ",100)),100))</f>
        <v/>
      </c>
      <c r="M429" s="22" t="str">
        <f t="shared" si="13"/>
        <v/>
      </c>
      <c r="N429" s="4" t="str">
        <f t="shared" si="12"/>
        <v/>
      </c>
    </row>
    <row r="430" spans="12:14" x14ac:dyDescent="0.25">
      <c r="L430" s="22" t="str">
        <f>TRIM(RIGHT(SUBSTITUTE(Candidate!B430,"\",REPT(" ",100)),100))</f>
        <v/>
      </c>
      <c r="M430" s="22" t="str">
        <f t="shared" si="13"/>
        <v/>
      </c>
      <c r="N430" s="4" t="str">
        <f t="shared" si="12"/>
        <v/>
      </c>
    </row>
    <row r="431" spans="12:14" x14ac:dyDescent="0.25">
      <c r="L431" s="22" t="str">
        <f>TRIM(RIGHT(SUBSTITUTE(Candidate!B431,"\",REPT(" ",100)),100))</f>
        <v/>
      </c>
      <c r="M431" s="22" t="str">
        <f t="shared" si="13"/>
        <v/>
      </c>
      <c r="N431" s="4" t="str">
        <f t="shared" si="12"/>
        <v/>
      </c>
    </row>
    <row r="432" spans="12:14" x14ac:dyDescent="0.25">
      <c r="L432" s="22" t="str">
        <f>TRIM(RIGHT(SUBSTITUTE(Candidate!B432,"\",REPT(" ",100)),100))</f>
        <v/>
      </c>
      <c r="M432" s="22" t="str">
        <f t="shared" si="13"/>
        <v/>
      </c>
      <c r="N432" s="4" t="str">
        <f t="shared" si="12"/>
        <v/>
      </c>
    </row>
    <row r="433" spans="12:14" x14ac:dyDescent="0.25">
      <c r="L433" s="22" t="str">
        <f>TRIM(RIGHT(SUBSTITUTE(Candidate!B433,"\",REPT(" ",100)),100))</f>
        <v/>
      </c>
      <c r="M433" s="22" t="str">
        <f t="shared" si="13"/>
        <v/>
      </c>
      <c r="N433" s="4" t="str">
        <f t="shared" si="12"/>
        <v/>
      </c>
    </row>
    <row r="434" spans="12:14" x14ac:dyDescent="0.25">
      <c r="L434" s="22" t="str">
        <f>TRIM(RIGHT(SUBSTITUTE(Candidate!B434,"\",REPT(" ",100)),100))</f>
        <v/>
      </c>
      <c r="M434" s="22" t="str">
        <f t="shared" si="13"/>
        <v/>
      </c>
      <c r="N434" s="4" t="str">
        <f t="shared" si="12"/>
        <v/>
      </c>
    </row>
    <row r="435" spans="12:14" x14ac:dyDescent="0.25">
      <c r="L435" s="22" t="str">
        <f>TRIM(RIGHT(SUBSTITUTE(Candidate!B435,"\",REPT(" ",100)),100))</f>
        <v/>
      </c>
      <c r="M435" s="22" t="str">
        <f t="shared" si="13"/>
        <v/>
      </c>
      <c r="N435" s="4" t="str">
        <f t="shared" si="12"/>
        <v/>
      </c>
    </row>
    <row r="436" spans="12:14" x14ac:dyDescent="0.25">
      <c r="L436" s="22" t="str">
        <f>TRIM(RIGHT(SUBSTITUTE(Candidate!B436,"\",REPT(" ",100)),100))</f>
        <v/>
      </c>
      <c r="M436" s="22" t="str">
        <f t="shared" si="13"/>
        <v/>
      </c>
      <c r="N436" s="4" t="str">
        <f t="shared" si="12"/>
        <v/>
      </c>
    </row>
    <row r="437" spans="12:14" x14ac:dyDescent="0.25">
      <c r="L437" s="22" t="str">
        <f>TRIM(RIGHT(SUBSTITUTE(Candidate!B437,"\",REPT(" ",100)),100))</f>
        <v/>
      </c>
      <c r="M437" s="22" t="str">
        <f t="shared" si="13"/>
        <v/>
      </c>
      <c r="N437" s="4" t="str">
        <f t="shared" si="12"/>
        <v/>
      </c>
    </row>
    <row r="438" spans="12:14" x14ac:dyDescent="0.25">
      <c r="L438" s="22" t="str">
        <f>TRIM(RIGHT(SUBSTITUTE(Candidate!B438,"\",REPT(" ",100)),100))</f>
        <v/>
      </c>
      <c r="M438" s="22" t="str">
        <f t="shared" si="13"/>
        <v/>
      </c>
      <c r="N438" s="4" t="str">
        <f t="shared" si="12"/>
        <v/>
      </c>
    </row>
    <row r="439" spans="12:14" x14ac:dyDescent="0.25">
      <c r="L439" s="22" t="str">
        <f>TRIM(RIGHT(SUBSTITUTE(Candidate!B439,"\",REPT(" ",100)),100))</f>
        <v/>
      </c>
      <c r="M439" s="22" t="str">
        <f t="shared" si="13"/>
        <v/>
      </c>
      <c r="N439" s="4" t="str">
        <f t="shared" si="12"/>
        <v/>
      </c>
    </row>
    <row r="440" spans="12:14" x14ac:dyDescent="0.25">
      <c r="L440" s="22" t="str">
        <f>TRIM(RIGHT(SUBSTITUTE(Candidate!B440,"\",REPT(" ",100)),100))</f>
        <v/>
      </c>
      <c r="M440" s="22" t="str">
        <f t="shared" si="13"/>
        <v/>
      </c>
      <c r="N440" s="4" t="str">
        <f t="shared" si="12"/>
        <v/>
      </c>
    </row>
    <row r="441" spans="12:14" x14ac:dyDescent="0.25">
      <c r="L441" s="22" t="str">
        <f>TRIM(RIGHT(SUBSTITUTE(Candidate!B441,"\",REPT(" ",100)),100))</f>
        <v/>
      </c>
      <c r="M441" s="22" t="str">
        <f t="shared" si="13"/>
        <v/>
      </c>
      <c r="N441" s="4" t="str">
        <f t="shared" si="12"/>
        <v/>
      </c>
    </row>
    <row r="442" spans="12:14" x14ac:dyDescent="0.25">
      <c r="L442" s="22" t="str">
        <f>TRIM(RIGHT(SUBSTITUTE(Candidate!B442,"\",REPT(" ",100)),100))</f>
        <v/>
      </c>
      <c r="M442" s="22" t="str">
        <f t="shared" si="13"/>
        <v/>
      </c>
      <c r="N442" s="4" t="str">
        <f t="shared" si="12"/>
        <v/>
      </c>
    </row>
    <row r="443" spans="12:14" x14ac:dyDescent="0.25">
      <c r="L443" s="22" t="str">
        <f>TRIM(RIGHT(SUBSTITUTE(Candidate!B443,"\",REPT(" ",100)),100))</f>
        <v/>
      </c>
      <c r="M443" s="22" t="str">
        <f t="shared" si="13"/>
        <v/>
      </c>
      <c r="N443" s="4" t="str">
        <f t="shared" si="12"/>
        <v/>
      </c>
    </row>
    <row r="444" spans="12:14" x14ac:dyDescent="0.25">
      <c r="L444" s="22" t="str">
        <f>TRIM(RIGHT(SUBSTITUTE(Candidate!B444,"\",REPT(" ",100)),100))</f>
        <v/>
      </c>
      <c r="M444" s="22" t="str">
        <f t="shared" si="13"/>
        <v/>
      </c>
      <c r="N444" s="4" t="str">
        <f t="shared" si="12"/>
        <v/>
      </c>
    </row>
    <row r="445" spans="12:14" x14ac:dyDescent="0.25">
      <c r="L445" s="22" t="str">
        <f>TRIM(RIGHT(SUBSTITUTE(Candidate!B445,"\",REPT(" ",100)),100))</f>
        <v/>
      </c>
      <c r="M445" s="22" t="str">
        <f t="shared" si="13"/>
        <v/>
      </c>
      <c r="N445" s="4" t="str">
        <f t="shared" si="12"/>
        <v/>
      </c>
    </row>
    <row r="446" spans="12:14" x14ac:dyDescent="0.25">
      <c r="L446" s="22" t="str">
        <f>TRIM(RIGHT(SUBSTITUTE(Candidate!B446,"\",REPT(" ",100)),100))</f>
        <v/>
      </c>
      <c r="M446" s="22" t="str">
        <f t="shared" si="13"/>
        <v/>
      </c>
      <c r="N446" s="4" t="str">
        <f t="shared" si="12"/>
        <v/>
      </c>
    </row>
    <row r="447" spans="12:14" x14ac:dyDescent="0.25">
      <c r="L447" s="22" t="str">
        <f>TRIM(RIGHT(SUBSTITUTE(Candidate!B447,"\",REPT(" ",100)),100))</f>
        <v/>
      </c>
      <c r="M447" s="22" t="str">
        <f t="shared" si="13"/>
        <v/>
      </c>
      <c r="N447" s="4" t="str">
        <f t="shared" si="12"/>
        <v/>
      </c>
    </row>
    <row r="448" spans="12:14" x14ac:dyDescent="0.25">
      <c r="L448" s="22" t="str">
        <f>TRIM(RIGHT(SUBSTITUTE(Candidate!B448,"\",REPT(" ",100)),100))</f>
        <v/>
      </c>
      <c r="M448" s="22" t="str">
        <f t="shared" si="13"/>
        <v/>
      </c>
      <c r="N448" s="4" t="str">
        <f t="shared" si="12"/>
        <v/>
      </c>
    </row>
    <row r="449" spans="12:14" x14ac:dyDescent="0.25">
      <c r="L449" s="22" t="str">
        <f>TRIM(RIGHT(SUBSTITUTE(Candidate!B449,"\",REPT(" ",100)),100))</f>
        <v/>
      </c>
      <c r="M449" s="22" t="str">
        <f t="shared" si="13"/>
        <v/>
      </c>
      <c r="N449" s="4" t="str">
        <f t="shared" si="12"/>
        <v/>
      </c>
    </row>
    <row r="450" spans="12:14" x14ac:dyDescent="0.25">
      <c r="L450" s="22" t="str">
        <f>TRIM(RIGHT(SUBSTITUTE(Candidate!B450,"\",REPT(" ",100)),100))</f>
        <v/>
      </c>
      <c r="M450" s="22" t="str">
        <f t="shared" si="13"/>
        <v/>
      </c>
      <c r="N450" s="4" t="str">
        <f t="shared" si="12"/>
        <v/>
      </c>
    </row>
    <row r="451" spans="12:14" x14ac:dyDescent="0.25">
      <c r="L451" s="22" t="str">
        <f>TRIM(RIGHT(SUBSTITUTE(Candidate!B451,"\",REPT(" ",100)),100))</f>
        <v/>
      </c>
      <c r="M451" s="22" t="str">
        <f t="shared" si="13"/>
        <v/>
      </c>
      <c r="N451" s="4" t="str">
        <f t="shared" si="12"/>
        <v/>
      </c>
    </row>
    <row r="452" spans="12:14" x14ac:dyDescent="0.25">
      <c r="L452" s="22" t="str">
        <f>TRIM(RIGHT(SUBSTITUTE(Candidate!B452,"\",REPT(" ",100)),100))</f>
        <v/>
      </c>
      <c r="M452" s="22" t="str">
        <f t="shared" si="13"/>
        <v/>
      </c>
      <c r="N452" s="4" t="str">
        <f t="shared" ref="N452:N511" si="14">IF(LEFT(RIGHT(M452,2),1)&lt;&gt;"/",RIGHT(M452,6),INDEX(CandidateFileArray,MATCH(RIGHT(M452,8),CandidateFileList,0),2))</f>
        <v/>
      </c>
    </row>
    <row r="453" spans="12:14" x14ac:dyDescent="0.25">
      <c r="L453" s="22" t="str">
        <f>TRIM(RIGHT(SUBSTITUTE(Candidate!B453,"\",REPT(" ",100)),100))</f>
        <v/>
      </c>
      <c r="M453" s="22" t="str">
        <f t="shared" ref="M453:M511" si="15">TRIM(LEFT(SUBSTITUTE(L453,".",REPT(" ",100)),100))</f>
        <v/>
      </c>
      <c r="N453" s="4" t="str">
        <f t="shared" si="14"/>
        <v/>
      </c>
    </row>
    <row r="454" spans="12:14" x14ac:dyDescent="0.25">
      <c r="L454" s="22" t="str">
        <f>TRIM(RIGHT(SUBSTITUTE(Candidate!B454,"\",REPT(" ",100)),100))</f>
        <v/>
      </c>
      <c r="M454" s="22" t="str">
        <f t="shared" si="15"/>
        <v/>
      </c>
      <c r="N454" s="4" t="str">
        <f t="shared" si="14"/>
        <v/>
      </c>
    </row>
    <row r="455" spans="12:14" x14ac:dyDescent="0.25">
      <c r="L455" s="22" t="str">
        <f>TRIM(RIGHT(SUBSTITUTE(Candidate!B455,"\",REPT(" ",100)),100))</f>
        <v/>
      </c>
      <c r="M455" s="22" t="str">
        <f t="shared" si="15"/>
        <v/>
      </c>
      <c r="N455" s="4" t="str">
        <f t="shared" si="14"/>
        <v/>
      </c>
    </row>
    <row r="456" spans="12:14" x14ac:dyDescent="0.25">
      <c r="L456" s="22" t="str">
        <f>TRIM(RIGHT(SUBSTITUTE(Candidate!B456,"\",REPT(" ",100)),100))</f>
        <v/>
      </c>
      <c r="M456" s="22" t="str">
        <f t="shared" si="15"/>
        <v/>
      </c>
      <c r="N456" s="4" t="str">
        <f t="shared" si="14"/>
        <v/>
      </c>
    </row>
    <row r="457" spans="12:14" x14ac:dyDescent="0.25">
      <c r="L457" s="22" t="str">
        <f>TRIM(RIGHT(SUBSTITUTE(Candidate!B457,"\",REPT(" ",100)),100))</f>
        <v/>
      </c>
      <c r="M457" s="22" t="str">
        <f t="shared" si="15"/>
        <v/>
      </c>
      <c r="N457" s="4" t="str">
        <f t="shared" si="14"/>
        <v/>
      </c>
    </row>
    <row r="458" spans="12:14" x14ac:dyDescent="0.25">
      <c r="L458" s="22" t="str">
        <f>TRIM(RIGHT(SUBSTITUTE(Candidate!B458,"\",REPT(" ",100)),100))</f>
        <v/>
      </c>
      <c r="M458" s="22" t="str">
        <f t="shared" si="15"/>
        <v/>
      </c>
      <c r="N458" s="4" t="str">
        <f t="shared" si="14"/>
        <v/>
      </c>
    </row>
    <row r="459" spans="12:14" x14ac:dyDescent="0.25">
      <c r="L459" s="22" t="str">
        <f>TRIM(RIGHT(SUBSTITUTE(Candidate!B459,"\",REPT(" ",100)),100))</f>
        <v/>
      </c>
      <c r="M459" s="22" t="str">
        <f t="shared" si="15"/>
        <v/>
      </c>
      <c r="N459" s="4" t="str">
        <f t="shared" si="14"/>
        <v/>
      </c>
    </row>
    <row r="460" spans="12:14" x14ac:dyDescent="0.25">
      <c r="L460" s="22" t="str">
        <f>TRIM(RIGHT(SUBSTITUTE(Candidate!B460,"\",REPT(" ",100)),100))</f>
        <v/>
      </c>
      <c r="M460" s="22" t="str">
        <f t="shared" si="15"/>
        <v/>
      </c>
      <c r="N460" s="4" t="str">
        <f t="shared" si="14"/>
        <v/>
      </c>
    </row>
    <row r="461" spans="12:14" x14ac:dyDescent="0.25">
      <c r="L461" s="22" t="str">
        <f>TRIM(RIGHT(SUBSTITUTE(Candidate!B461,"\",REPT(" ",100)),100))</f>
        <v/>
      </c>
      <c r="M461" s="22" t="str">
        <f t="shared" si="15"/>
        <v/>
      </c>
      <c r="N461" s="4" t="str">
        <f t="shared" si="14"/>
        <v/>
      </c>
    </row>
    <row r="462" spans="12:14" x14ac:dyDescent="0.25">
      <c r="L462" s="22" t="str">
        <f>TRIM(RIGHT(SUBSTITUTE(Candidate!B462,"\",REPT(" ",100)),100))</f>
        <v/>
      </c>
      <c r="M462" s="22" t="str">
        <f t="shared" si="15"/>
        <v/>
      </c>
      <c r="N462" s="4" t="str">
        <f t="shared" si="14"/>
        <v/>
      </c>
    </row>
    <row r="463" spans="12:14" x14ac:dyDescent="0.25">
      <c r="L463" s="22" t="str">
        <f>TRIM(RIGHT(SUBSTITUTE(Candidate!B463,"\",REPT(" ",100)),100))</f>
        <v/>
      </c>
      <c r="M463" s="22" t="str">
        <f t="shared" si="15"/>
        <v/>
      </c>
      <c r="N463" s="4" t="str">
        <f t="shared" si="14"/>
        <v/>
      </c>
    </row>
    <row r="464" spans="12:14" x14ac:dyDescent="0.25">
      <c r="L464" s="22" t="str">
        <f>TRIM(RIGHT(SUBSTITUTE(Candidate!B464,"\",REPT(" ",100)),100))</f>
        <v/>
      </c>
      <c r="M464" s="22" t="str">
        <f t="shared" si="15"/>
        <v/>
      </c>
      <c r="N464" s="4" t="str">
        <f t="shared" si="14"/>
        <v/>
      </c>
    </row>
    <row r="465" spans="12:14" x14ac:dyDescent="0.25">
      <c r="L465" s="22" t="str">
        <f>TRIM(RIGHT(SUBSTITUTE(Candidate!B465,"\",REPT(" ",100)),100))</f>
        <v/>
      </c>
      <c r="M465" s="22" t="str">
        <f t="shared" si="15"/>
        <v/>
      </c>
      <c r="N465" s="4" t="str">
        <f t="shared" si="14"/>
        <v/>
      </c>
    </row>
    <row r="466" spans="12:14" x14ac:dyDescent="0.25">
      <c r="L466" s="22" t="str">
        <f>TRIM(RIGHT(SUBSTITUTE(Candidate!B466,"\",REPT(" ",100)),100))</f>
        <v/>
      </c>
      <c r="M466" s="22" t="str">
        <f t="shared" si="15"/>
        <v/>
      </c>
      <c r="N466" s="4" t="str">
        <f t="shared" si="14"/>
        <v/>
      </c>
    </row>
    <row r="467" spans="12:14" x14ac:dyDescent="0.25">
      <c r="L467" s="22" t="str">
        <f>TRIM(RIGHT(SUBSTITUTE(Candidate!B467,"\",REPT(" ",100)),100))</f>
        <v/>
      </c>
      <c r="M467" s="22" t="str">
        <f t="shared" si="15"/>
        <v/>
      </c>
      <c r="N467" s="4" t="str">
        <f t="shared" si="14"/>
        <v/>
      </c>
    </row>
    <row r="468" spans="12:14" x14ac:dyDescent="0.25">
      <c r="L468" s="22" t="str">
        <f>TRIM(RIGHT(SUBSTITUTE(Candidate!B468,"\",REPT(" ",100)),100))</f>
        <v/>
      </c>
      <c r="M468" s="22" t="str">
        <f t="shared" si="15"/>
        <v/>
      </c>
      <c r="N468" s="4" t="str">
        <f t="shared" si="14"/>
        <v/>
      </c>
    </row>
    <row r="469" spans="12:14" x14ac:dyDescent="0.25">
      <c r="L469" s="22" t="str">
        <f>TRIM(RIGHT(SUBSTITUTE(Candidate!B469,"\",REPT(" ",100)),100))</f>
        <v/>
      </c>
      <c r="M469" s="22" t="str">
        <f t="shared" si="15"/>
        <v/>
      </c>
      <c r="N469" s="4" t="str">
        <f t="shared" si="14"/>
        <v/>
      </c>
    </row>
    <row r="470" spans="12:14" x14ac:dyDescent="0.25">
      <c r="L470" s="22" t="str">
        <f>TRIM(RIGHT(SUBSTITUTE(Candidate!B470,"\",REPT(" ",100)),100))</f>
        <v/>
      </c>
      <c r="M470" s="22" t="str">
        <f t="shared" si="15"/>
        <v/>
      </c>
      <c r="N470" s="4" t="str">
        <f t="shared" si="14"/>
        <v/>
      </c>
    </row>
    <row r="471" spans="12:14" x14ac:dyDescent="0.25">
      <c r="L471" s="22" t="str">
        <f>TRIM(RIGHT(SUBSTITUTE(Candidate!B471,"\",REPT(" ",100)),100))</f>
        <v/>
      </c>
      <c r="M471" s="22" t="str">
        <f t="shared" si="15"/>
        <v/>
      </c>
      <c r="N471" s="4" t="str">
        <f t="shared" si="14"/>
        <v/>
      </c>
    </row>
    <row r="472" spans="12:14" x14ac:dyDescent="0.25">
      <c r="L472" s="22" t="str">
        <f>TRIM(RIGHT(SUBSTITUTE(Candidate!B472,"\",REPT(" ",100)),100))</f>
        <v/>
      </c>
      <c r="M472" s="22" t="str">
        <f t="shared" si="15"/>
        <v/>
      </c>
      <c r="N472" s="4" t="str">
        <f t="shared" si="14"/>
        <v/>
      </c>
    </row>
    <row r="473" spans="12:14" x14ac:dyDescent="0.25">
      <c r="L473" s="22" t="str">
        <f>TRIM(RIGHT(SUBSTITUTE(Candidate!B473,"\",REPT(" ",100)),100))</f>
        <v/>
      </c>
      <c r="M473" s="22" t="str">
        <f t="shared" si="15"/>
        <v/>
      </c>
      <c r="N473" s="4" t="str">
        <f t="shared" si="14"/>
        <v/>
      </c>
    </row>
    <row r="474" spans="12:14" x14ac:dyDescent="0.25">
      <c r="L474" s="22" t="str">
        <f>TRIM(RIGHT(SUBSTITUTE(Candidate!B474,"\",REPT(" ",100)),100))</f>
        <v/>
      </c>
      <c r="M474" s="22" t="str">
        <f t="shared" si="15"/>
        <v/>
      </c>
      <c r="N474" s="4" t="str">
        <f t="shared" si="14"/>
        <v/>
      </c>
    </row>
    <row r="475" spans="12:14" x14ac:dyDescent="0.25">
      <c r="L475" s="22" t="str">
        <f>TRIM(RIGHT(SUBSTITUTE(Candidate!B475,"\",REPT(" ",100)),100))</f>
        <v/>
      </c>
      <c r="M475" s="22" t="str">
        <f t="shared" si="15"/>
        <v/>
      </c>
      <c r="N475" s="4" t="str">
        <f t="shared" si="14"/>
        <v/>
      </c>
    </row>
    <row r="476" spans="12:14" x14ac:dyDescent="0.25">
      <c r="L476" s="22" t="str">
        <f>TRIM(RIGHT(SUBSTITUTE(Candidate!B476,"\",REPT(" ",100)),100))</f>
        <v/>
      </c>
      <c r="M476" s="22" t="str">
        <f t="shared" si="15"/>
        <v/>
      </c>
      <c r="N476" s="4" t="str">
        <f t="shared" si="14"/>
        <v/>
      </c>
    </row>
    <row r="477" spans="12:14" x14ac:dyDescent="0.25">
      <c r="L477" s="22" t="str">
        <f>TRIM(RIGHT(SUBSTITUTE(Candidate!B477,"\",REPT(" ",100)),100))</f>
        <v/>
      </c>
      <c r="M477" s="22" t="str">
        <f t="shared" si="15"/>
        <v/>
      </c>
      <c r="N477" s="4" t="str">
        <f t="shared" si="14"/>
        <v/>
      </c>
    </row>
    <row r="478" spans="12:14" x14ac:dyDescent="0.25">
      <c r="L478" s="22" t="str">
        <f>TRIM(RIGHT(SUBSTITUTE(Candidate!B478,"\",REPT(" ",100)),100))</f>
        <v/>
      </c>
      <c r="M478" s="22" t="str">
        <f t="shared" si="15"/>
        <v/>
      </c>
      <c r="N478" s="4" t="str">
        <f t="shared" si="14"/>
        <v/>
      </c>
    </row>
    <row r="479" spans="12:14" x14ac:dyDescent="0.25">
      <c r="L479" s="22" t="str">
        <f>TRIM(RIGHT(SUBSTITUTE(Candidate!B479,"\",REPT(" ",100)),100))</f>
        <v/>
      </c>
      <c r="M479" s="22" t="str">
        <f t="shared" si="15"/>
        <v/>
      </c>
      <c r="N479" s="4" t="str">
        <f t="shared" si="14"/>
        <v/>
      </c>
    </row>
    <row r="480" spans="12:14" x14ac:dyDescent="0.25">
      <c r="L480" s="22" t="str">
        <f>TRIM(RIGHT(SUBSTITUTE(Candidate!B480,"\",REPT(" ",100)),100))</f>
        <v/>
      </c>
      <c r="M480" s="22" t="str">
        <f t="shared" si="15"/>
        <v/>
      </c>
      <c r="N480" s="4" t="str">
        <f t="shared" si="14"/>
        <v/>
      </c>
    </row>
    <row r="481" spans="12:14" x14ac:dyDescent="0.25">
      <c r="L481" s="22" t="str">
        <f>TRIM(RIGHT(SUBSTITUTE(Candidate!B481,"\",REPT(" ",100)),100))</f>
        <v/>
      </c>
      <c r="M481" s="22" t="str">
        <f t="shared" si="15"/>
        <v/>
      </c>
      <c r="N481" s="4" t="str">
        <f t="shared" si="14"/>
        <v/>
      </c>
    </row>
    <row r="482" spans="12:14" x14ac:dyDescent="0.25">
      <c r="L482" s="22" t="str">
        <f>TRIM(RIGHT(SUBSTITUTE(Candidate!B482,"\",REPT(" ",100)),100))</f>
        <v/>
      </c>
      <c r="M482" s="22" t="str">
        <f t="shared" si="15"/>
        <v/>
      </c>
      <c r="N482" s="4" t="str">
        <f t="shared" si="14"/>
        <v/>
      </c>
    </row>
    <row r="483" spans="12:14" x14ac:dyDescent="0.25">
      <c r="L483" s="22" t="str">
        <f>TRIM(RIGHT(SUBSTITUTE(Candidate!B483,"\",REPT(" ",100)),100))</f>
        <v/>
      </c>
      <c r="M483" s="22" t="str">
        <f t="shared" si="15"/>
        <v/>
      </c>
      <c r="N483" s="4" t="str">
        <f t="shared" si="14"/>
        <v/>
      </c>
    </row>
    <row r="484" spans="12:14" x14ac:dyDescent="0.25">
      <c r="L484" s="22" t="str">
        <f>TRIM(RIGHT(SUBSTITUTE(Candidate!B484,"\",REPT(" ",100)),100))</f>
        <v/>
      </c>
      <c r="M484" s="22" t="str">
        <f t="shared" si="15"/>
        <v/>
      </c>
      <c r="N484" s="4" t="str">
        <f t="shared" si="14"/>
        <v/>
      </c>
    </row>
    <row r="485" spans="12:14" x14ac:dyDescent="0.25">
      <c r="L485" s="22" t="str">
        <f>TRIM(RIGHT(SUBSTITUTE(Candidate!B485,"\",REPT(" ",100)),100))</f>
        <v/>
      </c>
      <c r="M485" s="22" t="str">
        <f t="shared" si="15"/>
        <v/>
      </c>
      <c r="N485" s="4" t="str">
        <f t="shared" si="14"/>
        <v/>
      </c>
    </row>
    <row r="486" spans="12:14" x14ac:dyDescent="0.25">
      <c r="L486" s="22" t="str">
        <f>TRIM(RIGHT(SUBSTITUTE(Candidate!B486,"\",REPT(" ",100)),100))</f>
        <v/>
      </c>
      <c r="M486" s="22" t="str">
        <f t="shared" si="15"/>
        <v/>
      </c>
      <c r="N486" s="4" t="str">
        <f t="shared" si="14"/>
        <v/>
      </c>
    </row>
    <row r="487" spans="12:14" x14ac:dyDescent="0.25">
      <c r="L487" s="22" t="str">
        <f>TRIM(RIGHT(SUBSTITUTE(Candidate!B487,"\",REPT(" ",100)),100))</f>
        <v/>
      </c>
      <c r="M487" s="22" t="str">
        <f t="shared" si="15"/>
        <v/>
      </c>
      <c r="N487" s="4" t="str">
        <f t="shared" si="14"/>
        <v/>
      </c>
    </row>
    <row r="488" spans="12:14" x14ac:dyDescent="0.25">
      <c r="L488" s="22" t="str">
        <f>TRIM(RIGHT(SUBSTITUTE(Candidate!B488,"\",REPT(" ",100)),100))</f>
        <v/>
      </c>
      <c r="M488" s="22" t="str">
        <f t="shared" si="15"/>
        <v/>
      </c>
      <c r="N488" s="4" t="str">
        <f t="shared" si="14"/>
        <v/>
      </c>
    </row>
    <row r="489" spans="12:14" x14ac:dyDescent="0.25">
      <c r="L489" s="22" t="str">
        <f>TRIM(RIGHT(SUBSTITUTE(Candidate!B489,"\",REPT(" ",100)),100))</f>
        <v/>
      </c>
      <c r="M489" s="22" t="str">
        <f t="shared" si="15"/>
        <v/>
      </c>
      <c r="N489" s="4" t="str">
        <f t="shared" si="14"/>
        <v/>
      </c>
    </row>
    <row r="490" spans="12:14" x14ac:dyDescent="0.25">
      <c r="L490" s="22" t="str">
        <f>TRIM(RIGHT(SUBSTITUTE(Candidate!B490,"\",REPT(" ",100)),100))</f>
        <v/>
      </c>
      <c r="M490" s="22" t="str">
        <f t="shared" si="15"/>
        <v/>
      </c>
      <c r="N490" s="4" t="str">
        <f t="shared" si="14"/>
        <v/>
      </c>
    </row>
    <row r="491" spans="12:14" x14ac:dyDescent="0.25">
      <c r="L491" s="22" t="str">
        <f>TRIM(RIGHT(SUBSTITUTE(Candidate!B491,"\",REPT(" ",100)),100))</f>
        <v/>
      </c>
      <c r="M491" s="22" t="str">
        <f t="shared" si="15"/>
        <v/>
      </c>
      <c r="N491" s="4" t="str">
        <f t="shared" si="14"/>
        <v/>
      </c>
    </row>
    <row r="492" spans="12:14" x14ac:dyDescent="0.25">
      <c r="L492" s="22" t="str">
        <f>TRIM(RIGHT(SUBSTITUTE(Candidate!B492,"\",REPT(" ",100)),100))</f>
        <v/>
      </c>
      <c r="M492" s="22" t="str">
        <f t="shared" si="15"/>
        <v/>
      </c>
      <c r="N492" s="4" t="str">
        <f t="shared" si="14"/>
        <v/>
      </c>
    </row>
    <row r="493" spans="12:14" x14ac:dyDescent="0.25">
      <c r="L493" s="22" t="str">
        <f>TRIM(RIGHT(SUBSTITUTE(Candidate!B493,"\",REPT(" ",100)),100))</f>
        <v/>
      </c>
      <c r="M493" s="22" t="str">
        <f t="shared" si="15"/>
        <v/>
      </c>
      <c r="N493" s="4" t="str">
        <f t="shared" si="14"/>
        <v/>
      </c>
    </row>
    <row r="494" spans="12:14" x14ac:dyDescent="0.25">
      <c r="L494" s="22" t="str">
        <f>TRIM(RIGHT(SUBSTITUTE(Candidate!B494,"\",REPT(" ",100)),100))</f>
        <v/>
      </c>
      <c r="M494" s="22" t="str">
        <f t="shared" si="15"/>
        <v/>
      </c>
      <c r="N494" s="4" t="str">
        <f t="shared" si="14"/>
        <v/>
      </c>
    </row>
    <row r="495" spans="12:14" x14ac:dyDescent="0.25">
      <c r="L495" s="22" t="str">
        <f>TRIM(RIGHT(SUBSTITUTE(Candidate!B495,"\",REPT(" ",100)),100))</f>
        <v/>
      </c>
      <c r="M495" s="22" t="str">
        <f t="shared" si="15"/>
        <v/>
      </c>
      <c r="N495" s="4" t="str">
        <f t="shared" si="14"/>
        <v/>
      </c>
    </row>
    <row r="496" spans="12:14" x14ac:dyDescent="0.25">
      <c r="L496" s="22" t="str">
        <f>TRIM(RIGHT(SUBSTITUTE(Candidate!B496,"\",REPT(" ",100)),100))</f>
        <v/>
      </c>
      <c r="M496" s="22" t="str">
        <f t="shared" si="15"/>
        <v/>
      </c>
      <c r="N496" s="4" t="str">
        <f t="shared" si="14"/>
        <v/>
      </c>
    </row>
    <row r="497" spans="12:14" x14ac:dyDescent="0.25">
      <c r="L497" s="22" t="str">
        <f>TRIM(RIGHT(SUBSTITUTE(Candidate!B497,"\",REPT(" ",100)),100))</f>
        <v/>
      </c>
      <c r="M497" s="22" t="str">
        <f t="shared" si="15"/>
        <v/>
      </c>
      <c r="N497" s="4" t="str">
        <f t="shared" si="14"/>
        <v/>
      </c>
    </row>
    <row r="498" spans="12:14" x14ac:dyDescent="0.25">
      <c r="L498" s="22" t="str">
        <f>TRIM(RIGHT(SUBSTITUTE(Candidate!B498,"\",REPT(" ",100)),100))</f>
        <v/>
      </c>
      <c r="M498" s="22" t="str">
        <f t="shared" si="15"/>
        <v/>
      </c>
      <c r="N498" s="4" t="str">
        <f t="shared" si="14"/>
        <v/>
      </c>
    </row>
    <row r="499" spans="12:14" x14ac:dyDescent="0.25">
      <c r="L499" s="22" t="str">
        <f>TRIM(RIGHT(SUBSTITUTE(Candidate!B499,"\",REPT(" ",100)),100))</f>
        <v/>
      </c>
      <c r="M499" s="22" t="str">
        <f t="shared" si="15"/>
        <v/>
      </c>
      <c r="N499" s="4" t="str">
        <f t="shared" si="14"/>
        <v/>
      </c>
    </row>
    <row r="500" spans="12:14" x14ac:dyDescent="0.25">
      <c r="L500" s="22" t="str">
        <f>TRIM(RIGHT(SUBSTITUTE(Candidate!B500,"\",REPT(" ",100)),100))</f>
        <v/>
      </c>
      <c r="M500" s="22" t="str">
        <f t="shared" si="15"/>
        <v/>
      </c>
      <c r="N500" s="4" t="str">
        <f t="shared" si="14"/>
        <v/>
      </c>
    </row>
    <row r="501" spans="12:14" x14ac:dyDescent="0.25">
      <c r="L501" s="22" t="str">
        <f>TRIM(RIGHT(SUBSTITUTE(Candidate!B501,"\",REPT(" ",100)),100))</f>
        <v/>
      </c>
      <c r="M501" s="22" t="str">
        <f t="shared" si="15"/>
        <v/>
      </c>
      <c r="N501" s="4" t="str">
        <f t="shared" si="14"/>
        <v/>
      </c>
    </row>
    <row r="502" spans="12:14" x14ac:dyDescent="0.25">
      <c r="L502" s="22" t="str">
        <f>TRIM(RIGHT(SUBSTITUTE(Candidate!B502,"\",REPT(" ",100)),100))</f>
        <v/>
      </c>
      <c r="M502" s="22" t="str">
        <f t="shared" si="15"/>
        <v/>
      </c>
      <c r="N502" s="4" t="str">
        <f t="shared" si="14"/>
        <v/>
      </c>
    </row>
    <row r="503" spans="12:14" x14ac:dyDescent="0.25">
      <c r="L503" s="22" t="str">
        <f>TRIM(RIGHT(SUBSTITUTE(Candidate!B503,"\",REPT(" ",100)),100))</f>
        <v/>
      </c>
      <c r="M503" s="22" t="str">
        <f t="shared" si="15"/>
        <v/>
      </c>
      <c r="N503" s="4" t="str">
        <f t="shared" si="14"/>
        <v/>
      </c>
    </row>
    <row r="504" spans="12:14" x14ac:dyDescent="0.25">
      <c r="L504" s="22" t="str">
        <f>TRIM(RIGHT(SUBSTITUTE(Candidate!B504,"\",REPT(" ",100)),100))</f>
        <v/>
      </c>
      <c r="M504" s="22" t="str">
        <f t="shared" si="15"/>
        <v/>
      </c>
      <c r="N504" s="4" t="str">
        <f t="shared" si="14"/>
        <v/>
      </c>
    </row>
    <row r="505" spans="12:14" x14ac:dyDescent="0.25">
      <c r="L505" s="22" t="str">
        <f>TRIM(RIGHT(SUBSTITUTE(Candidate!B505,"\",REPT(" ",100)),100))</f>
        <v/>
      </c>
      <c r="M505" s="22" t="str">
        <f t="shared" si="15"/>
        <v/>
      </c>
      <c r="N505" s="4" t="str">
        <f t="shared" si="14"/>
        <v/>
      </c>
    </row>
    <row r="506" spans="12:14" x14ac:dyDescent="0.25">
      <c r="L506" s="22" t="str">
        <f>TRIM(RIGHT(SUBSTITUTE(Candidate!B506,"\",REPT(" ",100)),100))</f>
        <v/>
      </c>
      <c r="M506" s="22" t="str">
        <f t="shared" si="15"/>
        <v/>
      </c>
      <c r="N506" s="4" t="str">
        <f t="shared" si="14"/>
        <v/>
      </c>
    </row>
    <row r="507" spans="12:14" x14ac:dyDescent="0.25">
      <c r="L507" s="22" t="str">
        <f>TRIM(RIGHT(SUBSTITUTE(Candidate!B507,"\",REPT(" ",100)),100))</f>
        <v/>
      </c>
      <c r="M507" s="22" t="str">
        <f t="shared" si="15"/>
        <v/>
      </c>
      <c r="N507" s="4" t="str">
        <f t="shared" si="14"/>
        <v/>
      </c>
    </row>
    <row r="508" spans="12:14" x14ac:dyDescent="0.25">
      <c r="L508" s="22" t="str">
        <f>TRIM(RIGHT(SUBSTITUTE(Candidate!B508,"\",REPT(" ",100)),100))</f>
        <v/>
      </c>
      <c r="M508" s="22" t="str">
        <f t="shared" si="15"/>
        <v/>
      </c>
      <c r="N508" s="4" t="str">
        <f t="shared" si="14"/>
        <v/>
      </c>
    </row>
    <row r="509" spans="12:14" x14ac:dyDescent="0.25">
      <c r="L509" s="22" t="str">
        <f>TRIM(RIGHT(SUBSTITUTE(Candidate!B509,"\",REPT(" ",100)),100))</f>
        <v/>
      </c>
      <c r="M509" s="22" t="str">
        <f t="shared" si="15"/>
        <v/>
      </c>
      <c r="N509" s="4" t="str">
        <f t="shared" si="14"/>
        <v/>
      </c>
    </row>
    <row r="510" spans="12:14" x14ac:dyDescent="0.25">
      <c r="L510" s="22" t="str">
        <f>TRIM(RIGHT(SUBSTITUTE(Candidate!B510,"\",REPT(" ",100)),100))</f>
        <v/>
      </c>
      <c r="M510" s="22" t="str">
        <f t="shared" si="15"/>
        <v/>
      </c>
      <c r="N510" s="4" t="str">
        <f t="shared" si="14"/>
        <v/>
      </c>
    </row>
    <row r="511" spans="12:14" x14ac:dyDescent="0.25">
      <c r="L511" s="22" t="str">
        <f>TRIM(RIGHT(SUBSTITUTE(Candidate!B511,"\",REPT(" ",100)),100))</f>
        <v/>
      </c>
      <c r="M511" s="22" t="str">
        <f t="shared" si="15"/>
        <v/>
      </c>
      <c r="N511" s="4" t="str">
        <f t="shared" si="14"/>
        <v/>
      </c>
    </row>
    <row r="512" spans="12:14" x14ac:dyDescent="0.25">
      <c r="L512" s="4"/>
      <c r="M512" s="4"/>
      <c r="N512" s="4" t="str">
        <f>IF(LEFT(RIGHT(Candidate!CN512,2),1)&lt;&gt;"/",RIGHT(Candidate!CN512,6),INDEX(CandidateFileArray,MATCH(RIGHT(Candidate!CN512,8),CandidateFileList,0),2))</f>
        <v/>
      </c>
    </row>
    <row r="513" spans="12:14" x14ac:dyDescent="0.25">
      <c r="L513" s="4"/>
      <c r="M513" s="4"/>
      <c r="N513" s="4" t="str">
        <f>IF(LEFT(RIGHT(Candidate!CN513,2),1)&lt;&gt;"/",RIGHT(Candidate!CN513,6),INDEX(CandidateFileArray,MATCH(RIGHT(Candidate!CN513,8),CandidateFileList,0),2))</f>
        <v/>
      </c>
    </row>
    <row r="514" spans="12:14" x14ac:dyDescent="0.25">
      <c r="L514" s="4"/>
      <c r="M514" s="4"/>
      <c r="N514" s="4" t="str">
        <f>IF(LEFT(RIGHT(Candidate!CN514,2),1)&lt;&gt;"/",RIGHT(Candidate!CN514,6),INDEX(CandidateFileArray,MATCH(RIGHT(Candidate!CN514,8),CandidateFileList,0),2))</f>
        <v/>
      </c>
    </row>
    <row r="515" spans="12:14" x14ac:dyDescent="0.25">
      <c r="L515" s="4"/>
      <c r="M515" s="4"/>
      <c r="N515" s="4" t="str">
        <f>IF(LEFT(RIGHT(Candidate!CN515,2),1)&lt;&gt;"/",RIGHT(Candidate!CN515,6),INDEX(CandidateFileArray,MATCH(RIGHT(Candidate!CN515,8),CandidateFileList,0),2))</f>
        <v/>
      </c>
    </row>
    <row r="516" spans="12:14" x14ac:dyDescent="0.25">
      <c r="L516" s="4"/>
      <c r="M516" s="4"/>
      <c r="N516" s="4" t="str">
        <f>IF(LEFT(RIGHT(Candidate!CN516,2),1)&lt;&gt;"/",RIGHT(Candidate!CN516,6),INDEX(CandidateFileArray,MATCH(RIGHT(Candidate!CN516,8),CandidateFileList,0),2))</f>
        <v/>
      </c>
    </row>
    <row r="517" spans="12:14" x14ac:dyDescent="0.25">
      <c r="L517" s="4"/>
      <c r="M517" s="4"/>
      <c r="N517" s="4" t="str">
        <f>IF(LEFT(RIGHT(Candidate!CN517,2),1)&lt;&gt;"/",RIGHT(Candidate!CN517,6),INDEX(CandidateFileArray,MATCH(RIGHT(Candidate!CN517,8),CandidateFileList,0),2))</f>
        <v/>
      </c>
    </row>
    <row r="518" spans="12:14" x14ac:dyDescent="0.25">
      <c r="L518" s="4"/>
      <c r="M518" s="4"/>
      <c r="N518" s="4" t="str">
        <f>IF(LEFT(RIGHT(Candidate!CN518,2),1)&lt;&gt;"/",RIGHT(Candidate!CN518,6),INDEX(CandidateFileArray,MATCH(RIGHT(Candidate!CN518,8),CandidateFileList,0),2))</f>
        <v/>
      </c>
    </row>
    <row r="519" spans="12:14" x14ac:dyDescent="0.25">
      <c r="L519" s="4"/>
      <c r="M519" s="4"/>
      <c r="N519" s="4" t="str">
        <f>IF(LEFT(RIGHT(Candidate!CN519,2),1)&lt;&gt;"/",RIGHT(Candidate!CN519,6),INDEX(CandidateFileArray,MATCH(RIGHT(Candidate!CN519,8),CandidateFileList,0),2))</f>
        <v/>
      </c>
    </row>
    <row r="520" spans="12:14" x14ac:dyDescent="0.25">
      <c r="L520" s="4"/>
      <c r="M520" s="4"/>
      <c r="N520" s="4" t="str">
        <f>IF(LEFT(RIGHT(Candidate!CN520,2),1)&lt;&gt;"/",RIGHT(Candidate!CN520,6),INDEX(CandidateFileArray,MATCH(RIGHT(Candidate!CN520,8),CandidateFileList,0),2))</f>
        <v/>
      </c>
    </row>
    <row r="521" spans="12:14" x14ac:dyDescent="0.25">
      <c r="L521" s="4"/>
      <c r="M521" s="4"/>
      <c r="N521" s="4" t="str">
        <f>IF(LEFT(RIGHT(Candidate!CN521,2),1)&lt;&gt;"/",RIGHT(Candidate!CN521,6),INDEX(CandidateFileArray,MATCH(RIGHT(Candidate!CN521,8),CandidateFileList,0),2))</f>
        <v/>
      </c>
    </row>
    <row r="522" spans="12:14" x14ac:dyDescent="0.25">
      <c r="L522" s="4"/>
      <c r="M522" s="4"/>
      <c r="N522" s="4" t="str">
        <f>IF(LEFT(RIGHT(Candidate!CN522,2),1)&lt;&gt;"/",RIGHT(Candidate!CN522,6),INDEX(CandidateFileArray,MATCH(RIGHT(Candidate!CN522,8),CandidateFileList,0),2))</f>
        <v/>
      </c>
    </row>
    <row r="523" spans="12:14" x14ac:dyDescent="0.25">
      <c r="L523" s="4"/>
      <c r="M523" s="4"/>
      <c r="N523" s="4" t="str">
        <f>IF(LEFT(RIGHT(Candidate!CN523,2),1)&lt;&gt;"/",RIGHT(Candidate!CN523,6),INDEX(CandidateFileArray,MATCH(RIGHT(Candidate!CN523,8),CandidateFileList,0),2))</f>
        <v/>
      </c>
    </row>
    <row r="524" spans="12:14" x14ac:dyDescent="0.25">
      <c r="L524" s="4"/>
      <c r="M524" s="4"/>
      <c r="N524" s="4" t="str">
        <f>IF(LEFT(RIGHT(Candidate!CN524,2),1)&lt;&gt;"/",RIGHT(Candidate!CN524,6),INDEX(CandidateFileArray,MATCH(RIGHT(Candidate!CN524,8),CandidateFileList,0),2))</f>
        <v/>
      </c>
    </row>
    <row r="525" spans="12:14" x14ac:dyDescent="0.25">
      <c r="L525" s="4"/>
      <c r="M525" s="4"/>
      <c r="N525" s="4" t="str">
        <f>IF(LEFT(RIGHT(Candidate!CN525,2),1)&lt;&gt;"/",RIGHT(Candidate!CN525,6),INDEX(CandidateFileArray,MATCH(RIGHT(Candidate!CN525,8),CandidateFileList,0),2))</f>
        <v/>
      </c>
    </row>
    <row r="526" spans="12:14" x14ac:dyDescent="0.25">
      <c r="L526" s="4"/>
      <c r="M526" s="4"/>
      <c r="N526" s="4" t="str">
        <f>IF(LEFT(RIGHT(Candidate!CN526,2),1)&lt;&gt;"/",RIGHT(Candidate!CN526,6),INDEX(CandidateFileArray,MATCH(RIGHT(Candidate!CN526,8),CandidateFileList,0),2))</f>
        <v/>
      </c>
    </row>
    <row r="527" spans="12:14" x14ac:dyDescent="0.25">
      <c r="L527" s="4"/>
      <c r="M527" s="4"/>
      <c r="N527" s="4" t="str">
        <f>IF(LEFT(RIGHT(Candidate!CN527,2),1)&lt;&gt;"/",RIGHT(Candidate!CN527,6),INDEX(CandidateFileArray,MATCH(RIGHT(Candidate!CN527,8),CandidateFileList,0),2))</f>
        <v/>
      </c>
    </row>
    <row r="528" spans="12:14" x14ac:dyDescent="0.25">
      <c r="L528" s="4"/>
      <c r="M528" s="4"/>
      <c r="N528" s="4" t="str">
        <f>IF(LEFT(RIGHT(Candidate!CN528,2),1)&lt;&gt;"/",RIGHT(Candidate!CN528,6),INDEX(CandidateFileArray,MATCH(RIGHT(Candidate!CN528,8),CandidateFileList,0),2))</f>
        <v/>
      </c>
    </row>
    <row r="529" spans="12:14" x14ac:dyDescent="0.25">
      <c r="L529" s="4"/>
      <c r="M529" s="4"/>
      <c r="N529" s="4" t="str">
        <f>IF(LEFT(RIGHT(Candidate!CN529,2),1)&lt;&gt;"/",RIGHT(Candidate!CN529,6),INDEX(CandidateFileArray,MATCH(RIGHT(Candidate!CN529,8),CandidateFileList,0),2))</f>
        <v/>
      </c>
    </row>
    <row r="530" spans="12:14" x14ac:dyDescent="0.25">
      <c r="L530" s="4"/>
      <c r="M530" s="4"/>
      <c r="N530" s="4" t="str">
        <f>IF(LEFT(RIGHT(Candidate!CN530,2),1)&lt;&gt;"/",RIGHT(Candidate!CN530,6),INDEX(CandidateFileArray,MATCH(RIGHT(Candidate!CN530,8),CandidateFileList,0),2))</f>
        <v/>
      </c>
    </row>
    <row r="531" spans="12:14" x14ac:dyDescent="0.25">
      <c r="L531" s="4"/>
      <c r="M531" s="4"/>
      <c r="N531" s="4" t="str">
        <f>IF(LEFT(RIGHT(Candidate!CN531,2),1)&lt;&gt;"/",RIGHT(Candidate!CN531,6),INDEX(CandidateFileArray,MATCH(RIGHT(Candidate!CN531,8),CandidateFileList,0),2))</f>
        <v/>
      </c>
    </row>
    <row r="532" spans="12:14" x14ac:dyDescent="0.25">
      <c r="L532" s="4"/>
      <c r="M532" s="4"/>
      <c r="N532" s="4" t="str">
        <f>IF(LEFT(RIGHT(Candidate!CN532,2),1)&lt;&gt;"/",RIGHT(Candidate!CN532,6),INDEX(CandidateFileArray,MATCH(RIGHT(Candidate!CN532,8),CandidateFileList,0),2))</f>
        <v/>
      </c>
    </row>
    <row r="533" spans="12:14" x14ac:dyDescent="0.25">
      <c r="L533" s="4"/>
      <c r="M533" s="4"/>
      <c r="N533" s="4" t="str">
        <f>IF(LEFT(RIGHT(Candidate!CN533,2),1)&lt;&gt;"/",RIGHT(Candidate!CN533,6),INDEX(CandidateFileArray,MATCH(RIGHT(Candidate!CN533,8),CandidateFileList,0),2))</f>
        <v/>
      </c>
    </row>
    <row r="534" spans="12:14" x14ac:dyDescent="0.25">
      <c r="L534" s="4"/>
      <c r="M534" s="4"/>
      <c r="N534" s="4" t="str">
        <f>IF(LEFT(RIGHT(Candidate!CN534,2),1)&lt;&gt;"/",RIGHT(Candidate!CN534,6),INDEX(CandidateFileArray,MATCH(RIGHT(Candidate!CN534,8),CandidateFileList,0),2))</f>
        <v/>
      </c>
    </row>
    <row r="535" spans="12:14" x14ac:dyDescent="0.25">
      <c r="L535" s="4"/>
      <c r="M535" s="4"/>
      <c r="N535" s="4" t="str">
        <f>IF(LEFT(RIGHT(Candidate!CN535,2),1)&lt;&gt;"/",RIGHT(Candidate!CN535,6),INDEX(CandidateFileArray,MATCH(RIGHT(Candidate!CN535,8),CandidateFileList,0),2))</f>
        <v/>
      </c>
    </row>
    <row r="536" spans="12:14" x14ac:dyDescent="0.25">
      <c r="L536" s="4"/>
      <c r="M536" s="4"/>
      <c r="N536" s="4" t="str">
        <f>IF(LEFT(RIGHT(Candidate!CN536,2),1)&lt;&gt;"/",RIGHT(Candidate!CN536,6),INDEX(CandidateFileArray,MATCH(RIGHT(Candidate!CN536,8),CandidateFileList,0),2))</f>
        <v/>
      </c>
    </row>
    <row r="537" spans="12:14" x14ac:dyDescent="0.25">
      <c r="L537" s="4"/>
      <c r="M537" s="4"/>
      <c r="N537" s="4" t="str">
        <f>IF(LEFT(RIGHT(Candidate!CN537,2),1)&lt;&gt;"/",RIGHT(Candidate!CN537,6),INDEX(CandidateFileArray,MATCH(RIGHT(Candidate!CN537,8),CandidateFileList,0),2))</f>
        <v/>
      </c>
    </row>
    <row r="538" spans="12:14" x14ac:dyDescent="0.25">
      <c r="L538" s="4"/>
      <c r="M538" s="4"/>
      <c r="N538" s="4" t="str">
        <f>IF(LEFT(RIGHT(Candidate!CN538,2),1)&lt;&gt;"/",RIGHT(Candidate!CN538,6),INDEX(CandidateFileArray,MATCH(RIGHT(Candidate!CN538,8),CandidateFileList,0),2))</f>
        <v/>
      </c>
    </row>
    <row r="539" spans="12:14" x14ac:dyDescent="0.25">
      <c r="L539" s="4"/>
      <c r="M539" s="4"/>
      <c r="N539" s="4" t="str">
        <f>IF(LEFT(RIGHT(Candidate!CN539,2),1)&lt;&gt;"/",RIGHT(Candidate!CN539,6),INDEX(CandidateFileArray,MATCH(RIGHT(Candidate!CN539,8),CandidateFileList,0),2))</f>
        <v/>
      </c>
    </row>
    <row r="540" spans="12:14" x14ac:dyDescent="0.25">
      <c r="L540" s="4"/>
      <c r="M540" s="4"/>
      <c r="N540" s="4" t="str">
        <f>IF(LEFT(RIGHT(Candidate!CN540,2),1)&lt;&gt;"/",RIGHT(Candidate!CN540,6),INDEX(CandidateFileArray,MATCH(RIGHT(Candidate!CN540,8),CandidateFileList,0),2))</f>
        <v/>
      </c>
    </row>
    <row r="541" spans="12:14" x14ac:dyDescent="0.25">
      <c r="L541" s="4"/>
      <c r="M541" s="4"/>
      <c r="N541" s="4" t="str">
        <f>IF(LEFT(RIGHT(Candidate!CN541,2),1)&lt;&gt;"/",RIGHT(Candidate!CN541,6),INDEX(CandidateFileArray,MATCH(RIGHT(Candidate!CN541,8),CandidateFileList,0),2))</f>
        <v/>
      </c>
    </row>
    <row r="542" spans="12:14" x14ac:dyDescent="0.25">
      <c r="L542" s="4"/>
      <c r="M542" s="4"/>
      <c r="N542" s="4" t="str">
        <f>IF(LEFT(RIGHT(Candidate!CN542,2),1)&lt;&gt;"/",RIGHT(Candidate!CN542,6),INDEX(CandidateFileArray,MATCH(RIGHT(Candidate!CN542,8),CandidateFileList,0),2))</f>
        <v/>
      </c>
    </row>
    <row r="543" spans="12:14" x14ac:dyDescent="0.25">
      <c r="L543" s="4"/>
      <c r="M543" s="4"/>
      <c r="N543" s="4" t="str">
        <f>IF(LEFT(RIGHT(Candidate!CN543,2),1)&lt;&gt;"/",RIGHT(Candidate!CN543,6),INDEX(CandidateFileArray,MATCH(RIGHT(Candidate!CN543,8),CandidateFileList,0),2))</f>
        <v/>
      </c>
    </row>
    <row r="544" spans="12:14" x14ac:dyDescent="0.25">
      <c r="L544" s="4"/>
      <c r="M544" s="4"/>
      <c r="N544" s="4" t="str">
        <f>IF(LEFT(RIGHT(Candidate!CN544,2),1)&lt;&gt;"/",RIGHT(Candidate!CN544,6),INDEX(CandidateFileArray,MATCH(RIGHT(Candidate!CN544,8),CandidateFileList,0),2))</f>
        <v/>
      </c>
    </row>
    <row r="545" spans="12:14" x14ac:dyDescent="0.25">
      <c r="L545" s="4"/>
      <c r="M545" s="4"/>
      <c r="N545" s="4" t="str">
        <f>IF(LEFT(RIGHT(Candidate!CN545,2),1)&lt;&gt;"/",RIGHT(Candidate!CN545,6),INDEX(CandidateFileArray,MATCH(RIGHT(Candidate!CN545,8),CandidateFileList,0),2))</f>
        <v/>
      </c>
    </row>
    <row r="546" spans="12:14" x14ac:dyDescent="0.25">
      <c r="L546" s="4"/>
      <c r="M546" s="4"/>
      <c r="N546" s="4" t="str">
        <f>IF(LEFT(RIGHT(Candidate!CN546,2),1)&lt;&gt;"/",RIGHT(Candidate!CN546,6),INDEX(CandidateFileArray,MATCH(RIGHT(Candidate!CN546,8),CandidateFileList,0),2))</f>
        <v/>
      </c>
    </row>
    <row r="547" spans="12:14" x14ac:dyDescent="0.25">
      <c r="L547" s="4"/>
      <c r="M547" s="4"/>
      <c r="N547" s="4" t="str">
        <f>IF(LEFT(RIGHT(Candidate!CN547,2),1)&lt;&gt;"/",RIGHT(Candidate!CN547,6),INDEX(CandidateFileArray,MATCH(RIGHT(Candidate!CN547,8),CandidateFileList,0),2))</f>
        <v/>
      </c>
    </row>
    <row r="548" spans="12:14" x14ac:dyDescent="0.25">
      <c r="L548" s="4"/>
      <c r="M548" s="4"/>
      <c r="N548" s="4" t="str">
        <f>IF(LEFT(RIGHT(Candidate!CN548,2),1)&lt;&gt;"/",RIGHT(Candidate!CN548,6),INDEX(CandidateFileArray,MATCH(RIGHT(Candidate!CN548,8),CandidateFileList,0),2))</f>
        <v/>
      </c>
    </row>
    <row r="549" spans="12:14" x14ac:dyDescent="0.25">
      <c r="L549" s="4"/>
      <c r="M549" s="4"/>
      <c r="N549" s="4" t="str">
        <f>IF(LEFT(RIGHT(Candidate!CN549,2),1)&lt;&gt;"/",RIGHT(Candidate!CN549,6),INDEX(CandidateFileArray,MATCH(RIGHT(Candidate!CN549,8),CandidateFileList,0),2))</f>
        <v/>
      </c>
    </row>
    <row r="550" spans="12:14" x14ac:dyDescent="0.25">
      <c r="L550" s="4"/>
      <c r="M550" s="4"/>
      <c r="N550" s="4" t="str">
        <f>IF(LEFT(RIGHT(Candidate!CN550,2),1)&lt;&gt;"/",RIGHT(Candidate!CN550,6),INDEX(CandidateFileArray,MATCH(RIGHT(Candidate!CN550,8),CandidateFileList,0),2))</f>
        <v/>
      </c>
    </row>
    <row r="551" spans="12:14" x14ac:dyDescent="0.25">
      <c r="L551" s="4"/>
      <c r="M551" s="4"/>
      <c r="N551" s="4" t="str">
        <f>IF(LEFT(RIGHT(Candidate!CN551,2),1)&lt;&gt;"/",RIGHT(Candidate!CN551,6),INDEX(CandidateFileArray,MATCH(RIGHT(Candidate!CN551,8),CandidateFileList,0),2))</f>
        <v/>
      </c>
    </row>
    <row r="552" spans="12:14" x14ac:dyDescent="0.25">
      <c r="L552" s="4"/>
      <c r="M552" s="4"/>
      <c r="N552" s="4" t="str">
        <f>IF(LEFT(RIGHT(Candidate!CN552,2),1)&lt;&gt;"/",RIGHT(Candidate!CN552,6),INDEX(CandidateFileArray,MATCH(RIGHT(Candidate!CN552,8),CandidateFileList,0),2))</f>
        <v/>
      </c>
    </row>
    <row r="553" spans="12:14" x14ac:dyDescent="0.25">
      <c r="L553" s="4"/>
      <c r="M553" s="4"/>
      <c r="N553" s="4" t="str">
        <f>IF(LEFT(RIGHT(Candidate!CN553,2),1)&lt;&gt;"/",RIGHT(Candidate!CN553,6),INDEX(CandidateFileArray,MATCH(RIGHT(Candidate!CN553,8),CandidateFileList,0),2))</f>
        <v/>
      </c>
    </row>
    <row r="554" spans="12:14" x14ac:dyDescent="0.25">
      <c r="L554" s="4"/>
      <c r="M554" s="4"/>
      <c r="N554" s="4" t="str">
        <f>IF(LEFT(RIGHT(Candidate!CN554,2),1)&lt;&gt;"/",RIGHT(Candidate!CN554,6),INDEX(CandidateFileArray,MATCH(RIGHT(Candidate!CN554,8),CandidateFileList,0),2))</f>
        <v/>
      </c>
    </row>
    <row r="555" spans="12:14" x14ac:dyDescent="0.25">
      <c r="L555" s="4"/>
      <c r="M555" s="4"/>
      <c r="N555" s="4" t="str">
        <f>IF(LEFT(RIGHT(Candidate!CN555,2),1)&lt;&gt;"/",RIGHT(Candidate!CN555,6),INDEX(CandidateFileArray,MATCH(RIGHT(Candidate!CN555,8),CandidateFileList,0),2))</f>
        <v/>
      </c>
    </row>
    <row r="556" spans="12:14" x14ac:dyDescent="0.25">
      <c r="L556" s="4"/>
      <c r="M556" s="4"/>
      <c r="N556" s="4" t="str">
        <f>IF(LEFT(RIGHT(Candidate!CN556,2),1)&lt;&gt;"/",RIGHT(Candidate!CN556,6),INDEX(CandidateFileArray,MATCH(RIGHT(Candidate!CN556,8),CandidateFileList,0),2))</f>
        <v/>
      </c>
    </row>
    <row r="557" spans="12:14" x14ac:dyDescent="0.25">
      <c r="L557" s="4"/>
      <c r="M557" s="4"/>
      <c r="N557" s="4" t="str">
        <f>IF(LEFT(RIGHT(Candidate!CN557,2),1)&lt;&gt;"/",RIGHT(Candidate!CN557,6),INDEX(CandidateFileArray,MATCH(RIGHT(Candidate!CN557,8),CandidateFileList,0),2))</f>
        <v/>
      </c>
    </row>
    <row r="558" spans="12:14" x14ac:dyDescent="0.25">
      <c r="L558" s="4"/>
      <c r="M558" s="4"/>
      <c r="N558" s="4" t="str">
        <f>IF(LEFT(RIGHT(Candidate!CN558,2),1)&lt;&gt;"/",RIGHT(Candidate!CN558,6),INDEX(CandidateFileArray,MATCH(RIGHT(Candidate!CN558,8),CandidateFileList,0),2))</f>
        <v/>
      </c>
    </row>
    <row r="559" spans="12:14" x14ac:dyDescent="0.25">
      <c r="L559" s="4"/>
      <c r="M559" s="4"/>
      <c r="N559" s="4" t="str">
        <f>IF(LEFT(RIGHT(Candidate!CN559,2),1)&lt;&gt;"/",RIGHT(Candidate!CN559,6),INDEX(CandidateFileArray,MATCH(RIGHT(Candidate!CN559,8),CandidateFileList,0),2))</f>
        <v/>
      </c>
    </row>
    <row r="560" spans="12:14" x14ac:dyDescent="0.25">
      <c r="L560" s="4"/>
      <c r="M560" s="4"/>
      <c r="N560" s="4" t="str">
        <f>IF(LEFT(RIGHT(Candidate!CN560,2),1)&lt;&gt;"/",RIGHT(Candidate!CN560,6),INDEX(CandidateFileArray,MATCH(RIGHT(Candidate!CN560,8),CandidateFileList,0),2))</f>
        <v/>
      </c>
    </row>
    <row r="561" spans="12:14" x14ac:dyDescent="0.25">
      <c r="L561" s="4"/>
      <c r="M561" s="4"/>
      <c r="N561" s="4" t="str">
        <f>IF(LEFT(RIGHT(Candidate!CN561,2),1)&lt;&gt;"/",RIGHT(Candidate!CN561,6),INDEX(CandidateFileArray,MATCH(RIGHT(Candidate!CN561,8),CandidateFileList,0),2))</f>
        <v/>
      </c>
    </row>
    <row r="562" spans="12:14" x14ac:dyDescent="0.25">
      <c r="L562" s="4"/>
      <c r="M562" s="4"/>
      <c r="N562" s="4" t="str">
        <f>IF(LEFT(RIGHT(Candidate!CN562,2),1)&lt;&gt;"/",RIGHT(Candidate!CN562,6),INDEX(CandidateFileArray,MATCH(RIGHT(Candidate!CN562,8),CandidateFileList,0),2))</f>
        <v/>
      </c>
    </row>
    <row r="563" spans="12:14" x14ac:dyDescent="0.25">
      <c r="L563" s="4"/>
      <c r="M563" s="4"/>
      <c r="N563" s="4" t="str">
        <f>IF(LEFT(RIGHT(Candidate!CN563,2),1)&lt;&gt;"/",RIGHT(Candidate!CN563,6),INDEX(CandidateFileArray,MATCH(RIGHT(Candidate!CN563,8),CandidateFileList,0),2))</f>
        <v/>
      </c>
    </row>
    <row r="564" spans="12:14" x14ac:dyDescent="0.25">
      <c r="L564" s="4"/>
      <c r="M564" s="4"/>
      <c r="N564" s="4" t="str">
        <f>IF(LEFT(RIGHT(Candidate!CN564,2),1)&lt;&gt;"/",RIGHT(Candidate!CN564,6),INDEX(CandidateFileArray,MATCH(RIGHT(Candidate!CN564,8),CandidateFileList,0),2))</f>
        <v/>
      </c>
    </row>
    <row r="565" spans="12:14" x14ac:dyDescent="0.25">
      <c r="L565" s="4"/>
      <c r="M565" s="4"/>
      <c r="N565" s="4" t="str">
        <f>IF(LEFT(RIGHT(Candidate!CN565,2),1)&lt;&gt;"/",RIGHT(Candidate!CN565,6),INDEX(CandidateFileArray,MATCH(RIGHT(Candidate!CN565,8),CandidateFileList,0),2))</f>
        <v/>
      </c>
    </row>
    <row r="566" spans="12:14" x14ac:dyDescent="0.25">
      <c r="L566" s="4"/>
      <c r="M566" s="4"/>
      <c r="N566" s="4" t="str">
        <f>IF(LEFT(RIGHT(Candidate!CN566,2),1)&lt;&gt;"/",RIGHT(Candidate!CN566,6),INDEX(CandidateFileArray,MATCH(RIGHT(Candidate!CN566,8),CandidateFileList,0),2))</f>
        <v/>
      </c>
    </row>
    <row r="567" spans="12:14" x14ac:dyDescent="0.25">
      <c r="L567" s="4"/>
      <c r="M567" s="4"/>
      <c r="N567" s="4" t="str">
        <f>IF(LEFT(RIGHT(Candidate!CN567,2),1)&lt;&gt;"/",RIGHT(Candidate!CN567,6),INDEX(CandidateFileArray,MATCH(RIGHT(Candidate!CN567,8),CandidateFileList,0),2))</f>
        <v/>
      </c>
    </row>
    <row r="568" spans="12:14" x14ac:dyDescent="0.25">
      <c r="L568" s="4"/>
      <c r="M568" s="4"/>
      <c r="N568" s="4" t="str">
        <f>IF(LEFT(RIGHT(Candidate!CN568,2),1)&lt;&gt;"/",RIGHT(Candidate!CN568,6),INDEX(CandidateFileArray,MATCH(RIGHT(Candidate!CN568,8),CandidateFileList,0),2))</f>
        <v/>
      </c>
    </row>
    <row r="569" spans="12:14" x14ac:dyDescent="0.25">
      <c r="L569" s="4"/>
      <c r="M569" s="4"/>
      <c r="N569" s="4" t="str">
        <f>IF(LEFT(RIGHT(Candidate!CN569,2),1)&lt;&gt;"/",RIGHT(Candidate!CN569,6),INDEX(CandidateFileArray,MATCH(RIGHT(Candidate!CN569,8),CandidateFileList,0),2))</f>
        <v/>
      </c>
    </row>
    <row r="570" spans="12:14" x14ac:dyDescent="0.25">
      <c r="L570" s="4"/>
      <c r="M570" s="4"/>
      <c r="N570" s="4" t="str">
        <f>IF(LEFT(RIGHT(Candidate!CN570,2),1)&lt;&gt;"/",RIGHT(Candidate!CN570,6),INDEX(CandidateFileArray,MATCH(RIGHT(Candidate!CN570,8),CandidateFileList,0),2))</f>
        <v/>
      </c>
    </row>
    <row r="571" spans="12:14" x14ac:dyDescent="0.25">
      <c r="L571" s="4"/>
      <c r="M571" s="4"/>
      <c r="N571" s="4" t="str">
        <f>IF(LEFT(RIGHT(Candidate!CN571,2),1)&lt;&gt;"/",RIGHT(Candidate!CN571,6),INDEX(CandidateFileArray,MATCH(RIGHT(Candidate!CN571,8),CandidateFileList,0),2))</f>
        <v/>
      </c>
    </row>
    <row r="572" spans="12:14" x14ac:dyDescent="0.25">
      <c r="L572" s="4"/>
      <c r="M572" s="4"/>
      <c r="N572" s="4" t="str">
        <f>IF(LEFT(RIGHT(Candidate!CN572,2),1)&lt;&gt;"/",RIGHT(Candidate!CN572,6),INDEX(CandidateFileArray,MATCH(RIGHT(Candidate!CN572,8),CandidateFileList,0),2))</f>
        <v/>
      </c>
    </row>
    <row r="573" spans="12:14" x14ac:dyDescent="0.25">
      <c r="L573" s="4"/>
      <c r="M573" s="4"/>
      <c r="N573" s="4" t="str">
        <f>IF(LEFT(RIGHT(Candidate!CN573,2),1)&lt;&gt;"/",RIGHT(Candidate!CN573,6),INDEX(CandidateFileArray,MATCH(RIGHT(Candidate!CN573,8),CandidateFileList,0),2))</f>
        <v/>
      </c>
    </row>
    <row r="574" spans="12:14" x14ac:dyDescent="0.25">
      <c r="L574" s="4"/>
      <c r="M574" s="4"/>
      <c r="N574" s="4" t="str">
        <f>IF(LEFT(RIGHT(Candidate!CN574,2),1)&lt;&gt;"/",RIGHT(Candidate!CN574,6),INDEX(CandidateFileArray,MATCH(RIGHT(Candidate!CN574,8),CandidateFileList,0),2))</f>
        <v/>
      </c>
    </row>
    <row r="575" spans="12:14" x14ac:dyDescent="0.25">
      <c r="L575" s="4"/>
      <c r="M575" s="4"/>
      <c r="N575" s="4" t="str">
        <f>IF(LEFT(RIGHT(Candidate!CN575,2),1)&lt;&gt;"/",RIGHT(Candidate!CN575,6),INDEX(CandidateFileArray,MATCH(RIGHT(Candidate!CN575,8),CandidateFileList,0),2))</f>
        <v/>
      </c>
    </row>
    <row r="576" spans="12:14" x14ac:dyDescent="0.25">
      <c r="L576" s="4"/>
      <c r="M576" s="4"/>
      <c r="N576" s="4" t="str">
        <f>IF(LEFT(RIGHT(Candidate!CN576,2),1)&lt;&gt;"/",RIGHT(Candidate!CN576,6),INDEX(CandidateFileArray,MATCH(RIGHT(Candidate!CN576,8),CandidateFileList,0),2))</f>
        <v/>
      </c>
    </row>
    <row r="577" spans="12:14" x14ac:dyDescent="0.25">
      <c r="L577" s="4"/>
      <c r="M577" s="4"/>
      <c r="N577" s="4" t="str">
        <f>IF(LEFT(RIGHT(Candidate!CN577,2),1)&lt;&gt;"/",RIGHT(Candidate!CN577,6),INDEX(CandidateFileArray,MATCH(RIGHT(Candidate!CN577,8),CandidateFileList,0),2))</f>
        <v/>
      </c>
    </row>
    <row r="578" spans="12:14" x14ac:dyDescent="0.25">
      <c r="L578" s="4"/>
      <c r="M578" s="4"/>
      <c r="N578" s="4" t="str">
        <f>IF(LEFT(RIGHT(Candidate!CN578,2),1)&lt;&gt;"/",RIGHT(Candidate!CN578,6),INDEX(CandidateFileArray,MATCH(RIGHT(Candidate!CN578,8),CandidateFileList,0),2))</f>
        <v/>
      </c>
    </row>
    <row r="579" spans="12:14" x14ac:dyDescent="0.25">
      <c r="L579" s="4"/>
      <c r="M579" s="4"/>
      <c r="N579" s="4" t="str">
        <f>IF(LEFT(RIGHT(Candidate!CN579,2),1)&lt;&gt;"/",RIGHT(Candidate!CN579,6),INDEX(CandidateFileArray,MATCH(RIGHT(Candidate!CN579,8),CandidateFileList,0),2))</f>
        <v/>
      </c>
    </row>
    <row r="580" spans="12:14" x14ac:dyDescent="0.25">
      <c r="L580" s="4"/>
      <c r="M580" s="4"/>
      <c r="N580" s="4" t="str">
        <f>IF(LEFT(RIGHT(Candidate!CN580,2),1)&lt;&gt;"/",RIGHT(Candidate!CN580,6),INDEX(CandidateFileArray,MATCH(RIGHT(Candidate!CN580,8),CandidateFileList,0),2))</f>
        <v/>
      </c>
    </row>
    <row r="581" spans="12:14" x14ac:dyDescent="0.25">
      <c r="L581" s="4"/>
      <c r="M581" s="4"/>
      <c r="N581" s="4" t="str">
        <f>IF(LEFT(RIGHT(Candidate!CN581,2),1)&lt;&gt;"/",RIGHT(Candidate!CN581,6),INDEX(CandidateFileArray,MATCH(RIGHT(Candidate!CN581,8),CandidateFileList,0),2))</f>
        <v/>
      </c>
    </row>
    <row r="582" spans="12:14" x14ac:dyDescent="0.25">
      <c r="L582" s="4"/>
      <c r="M582" s="4"/>
      <c r="N582" s="4" t="str">
        <f>IF(LEFT(RIGHT(Candidate!CN582,2),1)&lt;&gt;"/",RIGHT(Candidate!CN582,6),INDEX(CandidateFileArray,MATCH(RIGHT(Candidate!CN582,8),CandidateFileList,0),2))</f>
        <v/>
      </c>
    </row>
    <row r="583" spans="12:14" x14ac:dyDescent="0.25">
      <c r="L583" s="4"/>
      <c r="M583" s="4"/>
      <c r="N583" s="4" t="str">
        <f>IF(LEFT(RIGHT(Candidate!CN583,2),1)&lt;&gt;"/",RIGHT(Candidate!CN583,6),INDEX(CandidateFileArray,MATCH(RIGHT(Candidate!CN583,8),CandidateFileList,0),2))</f>
        <v/>
      </c>
    </row>
    <row r="584" spans="12:14" x14ac:dyDescent="0.25">
      <c r="L584" s="4"/>
      <c r="M584" s="4"/>
      <c r="N584" s="4" t="str">
        <f>IF(LEFT(RIGHT(Candidate!CN584,2),1)&lt;&gt;"/",RIGHT(Candidate!CN584,6),INDEX(CandidateFileArray,MATCH(RIGHT(Candidate!CN584,8),CandidateFileList,0),2))</f>
        <v/>
      </c>
    </row>
    <row r="585" spans="12:14" x14ac:dyDescent="0.25">
      <c r="L585" s="4"/>
      <c r="M585" s="4"/>
      <c r="N585" s="4" t="str">
        <f>IF(LEFT(RIGHT(Candidate!CN585,2),1)&lt;&gt;"/",RIGHT(Candidate!CN585,6),INDEX(CandidateFileArray,MATCH(RIGHT(Candidate!CN585,8),CandidateFileList,0),2))</f>
        <v/>
      </c>
    </row>
    <row r="586" spans="12:14" x14ac:dyDescent="0.25">
      <c r="L586" s="4"/>
      <c r="M586" s="4"/>
      <c r="N586" s="4" t="str">
        <f>IF(LEFT(RIGHT(Candidate!CN586,2),1)&lt;&gt;"/",RIGHT(Candidate!CN586,6),INDEX(CandidateFileArray,MATCH(RIGHT(Candidate!CN586,8),CandidateFileList,0),2))</f>
        <v/>
      </c>
    </row>
    <row r="587" spans="12:14" x14ac:dyDescent="0.25">
      <c r="L587" s="4"/>
      <c r="M587" s="4"/>
      <c r="N587" s="4" t="str">
        <f>IF(LEFT(RIGHT(Candidate!CN587,2),1)&lt;&gt;"/",RIGHT(Candidate!CN587,6),INDEX(CandidateFileArray,MATCH(RIGHT(Candidate!CN587,8),CandidateFileList,0),2))</f>
        <v/>
      </c>
    </row>
    <row r="588" spans="12:14" x14ac:dyDescent="0.25">
      <c r="L588" s="4"/>
      <c r="M588" s="4"/>
      <c r="N588" s="4" t="str">
        <f>IF(LEFT(RIGHT(Candidate!CN588,2),1)&lt;&gt;"/",RIGHT(Candidate!CN588,6),INDEX(CandidateFileArray,MATCH(RIGHT(Candidate!CN588,8),CandidateFileList,0),2))</f>
        <v/>
      </c>
    </row>
    <row r="589" spans="12:14" x14ac:dyDescent="0.25">
      <c r="L589" s="4"/>
      <c r="M589" s="4"/>
      <c r="N589" s="4" t="str">
        <f>IF(LEFT(RIGHT(Candidate!CN589,2),1)&lt;&gt;"/",RIGHT(Candidate!CN589,6),INDEX(CandidateFileArray,MATCH(RIGHT(Candidate!CN589,8),CandidateFileList,0),2))</f>
        <v/>
      </c>
    </row>
    <row r="590" spans="12:14" x14ac:dyDescent="0.25">
      <c r="L590" s="4"/>
      <c r="M590" s="4"/>
      <c r="N590" s="4" t="str">
        <f>IF(LEFT(RIGHT(Candidate!CN590,2),1)&lt;&gt;"/",RIGHT(Candidate!CN590,6),INDEX(CandidateFileArray,MATCH(RIGHT(Candidate!CN590,8),CandidateFileList,0),2))</f>
        <v/>
      </c>
    </row>
    <row r="591" spans="12:14" x14ac:dyDescent="0.25">
      <c r="L591" s="4"/>
      <c r="M591" s="4"/>
      <c r="N591" s="4" t="str">
        <f>IF(LEFT(RIGHT(Candidate!CN591,2),1)&lt;&gt;"/",RIGHT(Candidate!CN591,6),INDEX(CandidateFileArray,MATCH(RIGHT(Candidate!CN591,8),CandidateFileList,0),2))</f>
        <v/>
      </c>
    </row>
    <row r="592" spans="12:14" x14ac:dyDescent="0.25">
      <c r="L592" s="4"/>
      <c r="M592" s="4"/>
      <c r="N592" s="4" t="str">
        <f>IF(LEFT(RIGHT(Candidate!CN592,2),1)&lt;&gt;"/",RIGHT(Candidate!CN592,6),INDEX(CandidateFileArray,MATCH(RIGHT(Candidate!CN592,8),CandidateFileList,0),2))</f>
        <v/>
      </c>
    </row>
    <row r="593" spans="12:14" x14ac:dyDescent="0.25">
      <c r="L593" s="4"/>
      <c r="M593" s="4"/>
      <c r="N593" s="4" t="str">
        <f>IF(LEFT(RIGHT(Candidate!CN593,2),1)&lt;&gt;"/",RIGHT(Candidate!CN593,6),INDEX(CandidateFileArray,MATCH(RIGHT(Candidate!CN593,8),CandidateFileList,0),2))</f>
        <v/>
      </c>
    </row>
    <row r="594" spans="12:14" x14ac:dyDescent="0.25">
      <c r="L594" s="4"/>
      <c r="M594" s="4"/>
      <c r="N594" s="4" t="str">
        <f>IF(LEFT(RIGHT(Candidate!CN594,2),1)&lt;&gt;"/",RIGHT(Candidate!CN594,6),INDEX(CandidateFileArray,MATCH(RIGHT(Candidate!CN594,8),CandidateFileList,0),2))</f>
        <v/>
      </c>
    </row>
    <row r="595" spans="12:14" x14ac:dyDescent="0.25">
      <c r="L595" s="4"/>
      <c r="M595" s="4"/>
      <c r="N595" s="4" t="str">
        <f>IF(LEFT(RIGHT(Candidate!CN595,2),1)&lt;&gt;"/",RIGHT(Candidate!CN595,6),INDEX(CandidateFileArray,MATCH(RIGHT(Candidate!CN595,8),CandidateFileList,0),2))</f>
        <v/>
      </c>
    </row>
    <row r="596" spans="12:14" x14ac:dyDescent="0.25">
      <c r="L596" s="4"/>
      <c r="M596" s="4"/>
      <c r="N596" s="4" t="str">
        <f>IF(LEFT(RIGHT(Candidate!CN596,2),1)&lt;&gt;"/",RIGHT(Candidate!CN596,6),INDEX(CandidateFileArray,MATCH(RIGHT(Candidate!CN596,8),CandidateFileList,0),2))</f>
        <v/>
      </c>
    </row>
    <row r="597" spans="12:14" x14ac:dyDescent="0.25">
      <c r="L597" s="4"/>
      <c r="M597" s="4"/>
      <c r="N597" s="4" t="str">
        <f>IF(LEFT(RIGHT(Candidate!CN597,2),1)&lt;&gt;"/",RIGHT(Candidate!CN597,6),INDEX(CandidateFileArray,MATCH(RIGHT(Candidate!CN597,8),CandidateFileList,0),2))</f>
        <v/>
      </c>
    </row>
    <row r="598" spans="12:14" x14ac:dyDescent="0.25">
      <c r="L598" s="4"/>
      <c r="M598" s="4"/>
      <c r="N598" s="4" t="str">
        <f>IF(LEFT(RIGHT(Candidate!CN598,2),1)&lt;&gt;"/",RIGHT(Candidate!CN598,6),INDEX(CandidateFileArray,MATCH(RIGHT(Candidate!CN598,8),CandidateFileList,0),2))</f>
        <v/>
      </c>
    </row>
    <row r="599" spans="12:14" x14ac:dyDescent="0.25">
      <c r="L599" s="4"/>
      <c r="M599" s="4"/>
      <c r="N599" s="4" t="str">
        <f>IF(LEFT(RIGHT(Candidate!CN599,2),1)&lt;&gt;"/",RIGHT(Candidate!CN599,6),INDEX(CandidateFileArray,MATCH(RIGHT(Candidate!CN599,8),CandidateFileList,0),2))</f>
        <v/>
      </c>
    </row>
    <row r="600" spans="12:14" x14ac:dyDescent="0.25">
      <c r="L600" s="4"/>
      <c r="M600" s="4"/>
      <c r="N600" s="4" t="str">
        <f>IF(LEFT(RIGHT(Candidate!CN600,2),1)&lt;&gt;"/",RIGHT(Candidate!CN600,6),INDEX(CandidateFileArray,MATCH(RIGHT(Candidate!CN600,8),CandidateFileList,0),2))</f>
        <v/>
      </c>
    </row>
    <row r="601" spans="12:14" x14ac:dyDescent="0.25">
      <c r="L601" s="4"/>
      <c r="M601" s="4"/>
      <c r="N601" s="4" t="str">
        <f>IF(LEFT(RIGHT(Candidate!CN601,2),1)&lt;&gt;"/",RIGHT(Candidate!CN601,6),INDEX(CandidateFileArray,MATCH(RIGHT(Candidate!CN601,8),CandidateFileList,0),2))</f>
        <v/>
      </c>
    </row>
    <row r="602" spans="12:14" x14ac:dyDescent="0.25">
      <c r="L602" s="4"/>
      <c r="M602" s="4"/>
      <c r="N602" s="4" t="str">
        <f>IF(LEFT(RIGHT(Candidate!CN602,2),1)&lt;&gt;"/",RIGHT(Candidate!CN602,6),INDEX(CandidateFileArray,MATCH(RIGHT(Candidate!CN602,8),CandidateFileList,0),2))</f>
        <v/>
      </c>
    </row>
    <row r="603" spans="12:14" x14ac:dyDescent="0.25">
      <c r="L603" s="4"/>
      <c r="M603" s="4"/>
      <c r="N603" s="4" t="str">
        <f>IF(LEFT(RIGHT(Candidate!CN603,2),1)&lt;&gt;"/",RIGHT(Candidate!CN603,6),INDEX(CandidateFileArray,MATCH(RIGHT(Candidate!CN603,8),CandidateFileList,0),2))</f>
        <v/>
      </c>
    </row>
    <row r="604" spans="12:14" x14ac:dyDescent="0.25">
      <c r="L604" s="4"/>
      <c r="M604" s="4"/>
      <c r="N604" s="4" t="str">
        <f>IF(LEFT(RIGHT(Candidate!CN604,2),1)&lt;&gt;"/",RIGHT(Candidate!CN604,6),INDEX(CandidateFileArray,MATCH(RIGHT(Candidate!CN604,8),CandidateFileList,0),2))</f>
        <v/>
      </c>
    </row>
    <row r="605" spans="12:14" x14ac:dyDescent="0.25">
      <c r="L605" s="4"/>
      <c r="M605" s="4"/>
      <c r="N605" s="4" t="str">
        <f>IF(LEFT(RIGHT(Candidate!CN605,2),1)&lt;&gt;"/",RIGHT(Candidate!CN605,6),INDEX(CandidateFileArray,MATCH(RIGHT(Candidate!CN605,8),CandidateFileList,0),2))</f>
        <v/>
      </c>
    </row>
    <row r="606" spans="12:14" x14ac:dyDescent="0.25">
      <c r="L606" s="4"/>
      <c r="M606" s="4"/>
      <c r="N606" s="4" t="str">
        <f>IF(LEFT(RIGHT(Candidate!CN606,2),1)&lt;&gt;"/",RIGHT(Candidate!CN606,6),INDEX(CandidateFileArray,MATCH(RIGHT(Candidate!CN606,8),CandidateFileList,0),2))</f>
        <v/>
      </c>
    </row>
    <row r="607" spans="12:14" x14ac:dyDescent="0.25">
      <c r="L607" s="4"/>
      <c r="M607" s="4"/>
      <c r="N607" s="4" t="str">
        <f>IF(LEFT(RIGHT(Candidate!CN607,2),1)&lt;&gt;"/",RIGHT(Candidate!CN607,6),INDEX(CandidateFileArray,MATCH(RIGHT(Candidate!CN607,8),CandidateFileList,0),2))</f>
        <v/>
      </c>
    </row>
    <row r="608" spans="12:14" x14ac:dyDescent="0.25">
      <c r="L608" s="4"/>
      <c r="M608" s="4"/>
      <c r="N608" s="4" t="str">
        <f>IF(LEFT(RIGHT(Candidate!CN608,2),1)&lt;&gt;"/",RIGHT(Candidate!CN608,6),INDEX(CandidateFileArray,MATCH(RIGHT(Candidate!CN608,8),CandidateFileList,0),2))</f>
        <v/>
      </c>
    </row>
    <row r="609" spans="12:14" x14ac:dyDescent="0.25">
      <c r="L609" s="4"/>
      <c r="M609" s="4"/>
      <c r="N609" s="4" t="str">
        <f>IF(LEFT(RIGHT(Candidate!CN609,2),1)&lt;&gt;"/",RIGHT(Candidate!CN609,6),INDEX(CandidateFileArray,MATCH(RIGHT(Candidate!CN609,8),CandidateFileList,0),2))</f>
        <v/>
      </c>
    </row>
    <row r="610" spans="12:14" x14ac:dyDescent="0.25">
      <c r="L610" s="4"/>
      <c r="M610" s="4"/>
      <c r="N610" s="4" t="str">
        <f>IF(LEFT(RIGHT(Candidate!CN610,2),1)&lt;&gt;"/",RIGHT(Candidate!CN610,6),INDEX(CandidateFileArray,MATCH(RIGHT(Candidate!CN610,8),CandidateFileList,0),2))</f>
        <v/>
      </c>
    </row>
    <row r="611" spans="12:14" x14ac:dyDescent="0.25">
      <c r="L611" s="4"/>
      <c r="M611" s="4"/>
      <c r="N611" s="4" t="str">
        <f>IF(LEFT(RIGHT(Candidate!CN611,2),1)&lt;&gt;"/",RIGHT(Candidate!CN611,6),INDEX(CandidateFileArray,MATCH(RIGHT(Candidate!CN611,8),CandidateFileList,0),2))</f>
        <v/>
      </c>
    </row>
    <row r="612" spans="12:14" x14ac:dyDescent="0.25">
      <c r="L612" s="4"/>
      <c r="M612" s="4"/>
      <c r="N612" s="4" t="str">
        <f>IF(LEFT(RIGHT(Candidate!CN612,2),1)&lt;&gt;"/",RIGHT(Candidate!CN612,6),INDEX(CandidateFileArray,MATCH(RIGHT(Candidate!CN612,8),CandidateFileList,0),2))</f>
        <v/>
      </c>
    </row>
    <row r="613" spans="12:14" x14ac:dyDescent="0.25">
      <c r="L613" s="4"/>
      <c r="M613" s="4"/>
      <c r="N613" s="4" t="str">
        <f>IF(LEFT(RIGHT(Candidate!CN613,2),1)&lt;&gt;"/",RIGHT(Candidate!CN613,6),INDEX(CandidateFileArray,MATCH(RIGHT(Candidate!CN613,8),CandidateFileList,0),2))</f>
        <v/>
      </c>
    </row>
    <row r="614" spans="12:14" x14ac:dyDescent="0.25">
      <c r="L614" s="4"/>
      <c r="M614" s="4"/>
      <c r="N614" s="4" t="str">
        <f>IF(LEFT(RIGHT(Candidate!CN614,2),1)&lt;&gt;"/",RIGHT(Candidate!CN614,6),INDEX(CandidateFileArray,MATCH(RIGHT(Candidate!CN614,8),CandidateFileList,0),2))</f>
        <v/>
      </c>
    </row>
    <row r="615" spans="12:14" x14ac:dyDescent="0.25">
      <c r="L615" s="4"/>
      <c r="M615" s="4"/>
      <c r="N615" s="4" t="str">
        <f>IF(LEFT(RIGHT(Candidate!CN615,2),1)&lt;&gt;"/",RIGHT(Candidate!CN615,6),INDEX(CandidateFileArray,MATCH(RIGHT(Candidate!CN615,8),CandidateFileList,0),2))</f>
        <v/>
      </c>
    </row>
    <row r="616" spans="12:14" x14ac:dyDescent="0.25">
      <c r="L616" s="4"/>
      <c r="M616" s="4"/>
      <c r="N616" s="4" t="str">
        <f>IF(LEFT(RIGHT(Candidate!CN616,2),1)&lt;&gt;"/",RIGHT(Candidate!CN616,6),INDEX(CandidateFileArray,MATCH(RIGHT(Candidate!CN616,8),CandidateFileList,0),2))</f>
        <v/>
      </c>
    </row>
    <row r="617" spans="12:14" x14ac:dyDescent="0.25">
      <c r="L617" s="4"/>
      <c r="M617" s="4"/>
      <c r="N617" s="4" t="str">
        <f>IF(LEFT(RIGHT(Candidate!CN617,2),1)&lt;&gt;"/",RIGHT(Candidate!CN617,6),INDEX(CandidateFileArray,MATCH(RIGHT(Candidate!CN617,8),CandidateFileList,0),2))</f>
        <v/>
      </c>
    </row>
    <row r="618" spans="12:14" x14ac:dyDescent="0.25">
      <c r="L618" s="4"/>
      <c r="M618" s="4"/>
      <c r="N618" s="4" t="str">
        <f>IF(LEFT(RIGHT(Candidate!CN618,2),1)&lt;&gt;"/",RIGHT(Candidate!CN618,6),INDEX(CandidateFileArray,MATCH(RIGHT(Candidate!CN618,8),CandidateFileList,0),2))</f>
        <v/>
      </c>
    </row>
    <row r="619" spans="12:14" x14ac:dyDescent="0.25">
      <c r="L619" s="4"/>
      <c r="M619" s="4"/>
      <c r="N619" s="4" t="str">
        <f>IF(LEFT(RIGHT(Candidate!CN619,2),1)&lt;&gt;"/",RIGHT(Candidate!CN619,6),INDEX(CandidateFileArray,MATCH(RIGHT(Candidate!CN619,8),CandidateFileList,0),2))</f>
        <v/>
      </c>
    </row>
    <row r="620" spans="12:14" x14ac:dyDescent="0.25">
      <c r="L620" s="4"/>
      <c r="M620" s="4"/>
      <c r="N620" s="4" t="str">
        <f>IF(LEFT(RIGHT(Candidate!CN620,2),1)&lt;&gt;"/",RIGHT(Candidate!CN620,6),INDEX(CandidateFileArray,MATCH(RIGHT(Candidate!CN620,8),CandidateFileList,0),2))</f>
        <v/>
      </c>
    </row>
    <row r="621" spans="12:14" x14ac:dyDescent="0.25">
      <c r="L621" s="4"/>
      <c r="M621" s="4"/>
      <c r="N621" s="4" t="str">
        <f>IF(LEFT(RIGHT(Candidate!CN621,2),1)&lt;&gt;"/",RIGHT(Candidate!CN621,6),INDEX(CandidateFileArray,MATCH(RIGHT(Candidate!CN621,8),CandidateFileList,0),2))</f>
        <v/>
      </c>
    </row>
    <row r="622" spans="12:14" x14ac:dyDescent="0.25">
      <c r="L622" s="4"/>
      <c r="M622" s="4"/>
      <c r="N622" s="4" t="str">
        <f>IF(LEFT(RIGHT(Candidate!CN622,2),1)&lt;&gt;"/",RIGHT(Candidate!CN622,6),INDEX(CandidateFileArray,MATCH(RIGHT(Candidate!CN622,8),CandidateFileList,0),2))</f>
        <v/>
      </c>
    </row>
    <row r="623" spans="12:14" x14ac:dyDescent="0.25">
      <c r="L623" s="4"/>
      <c r="M623" s="4"/>
      <c r="N623" s="4" t="str">
        <f>IF(LEFT(RIGHT(Candidate!CN623,2),1)&lt;&gt;"/",RIGHT(Candidate!CN623,6),INDEX(CandidateFileArray,MATCH(RIGHT(Candidate!CN623,8),CandidateFileList,0),2))</f>
        <v/>
      </c>
    </row>
    <row r="624" spans="12:14" x14ac:dyDescent="0.25">
      <c r="L624" s="4"/>
      <c r="M624" s="4"/>
      <c r="N624" s="4" t="str">
        <f>IF(LEFT(RIGHT(Candidate!CN624,2),1)&lt;&gt;"/",RIGHT(Candidate!CN624,6),INDEX(CandidateFileArray,MATCH(RIGHT(Candidate!CN624,8),CandidateFileList,0),2))</f>
        <v/>
      </c>
    </row>
    <row r="625" spans="12:14" x14ac:dyDescent="0.25">
      <c r="L625" s="4"/>
      <c r="M625" s="4"/>
      <c r="N625" s="4" t="str">
        <f>IF(LEFT(RIGHT(Candidate!CN625,2),1)&lt;&gt;"/",RIGHT(Candidate!CN625,6),INDEX(CandidateFileArray,MATCH(RIGHT(Candidate!CN625,8),CandidateFileList,0),2))</f>
        <v/>
      </c>
    </row>
    <row r="626" spans="12:14" x14ac:dyDescent="0.25">
      <c r="L626" s="4"/>
      <c r="M626" s="4"/>
      <c r="N626" s="4" t="str">
        <f>IF(LEFT(RIGHT(Candidate!CN626,2),1)&lt;&gt;"/",RIGHT(Candidate!CN626,6),INDEX(CandidateFileArray,MATCH(RIGHT(Candidate!CN626,8),CandidateFileList,0),2))</f>
        <v/>
      </c>
    </row>
    <row r="627" spans="12:14" x14ac:dyDescent="0.25">
      <c r="L627" s="4"/>
      <c r="M627" s="4"/>
      <c r="N627" s="4" t="str">
        <f>IF(LEFT(RIGHT(Candidate!CN627,2),1)&lt;&gt;"/",RIGHT(Candidate!CN627,6),INDEX(CandidateFileArray,MATCH(RIGHT(Candidate!CN627,8),CandidateFileList,0),2))</f>
        <v/>
      </c>
    </row>
    <row r="628" spans="12:14" x14ac:dyDescent="0.25">
      <c r="L628" s="4"/>
      <c r="M628" s="4"/>
      <c r="N628" s="4" t="str">
        <f>IF(LEFT(RIGHT(Candidate!CN628,2),1)&lt;&gt;"/",RIGHT(Candidate!CN628,6),INDEX(CandidateFileArray,MATCH(RIGHT(Candidate!CN628,8),CandidateFileList,0),2))</f>
        <v/>
      </c>
    </row>
    <row r="629" spans="12:14" x14ac:dyDescent="0.25">
      <c r="L629" s="4"/>
      <c r="M629" s="4"/>
      <c r="N629" s="4" t="str">
        <f>IF(LEFT(RIGHT(Candidate!CN629,2),1)&lt;&gt;"/",RIGHT(Candidate!CN629,6),INDEX(CandidateFileArray,MATCH(RIGHT(Candidate!CN629,8),CandidateFileList,0),2))</f>
        <v/>
      </c>
    </row>
    <row r="630" spans="12:14" x14ac:dyDescent="0.25">
      <c r="L630" s="4"/>
      <c r="M630" s="4"/>
      <c r="N630" s="4" t="str">
        <f>IF(LEFT(RIGHT(Candidate!CN630,2),1)&lt;&gt;"/",RIGHT(Candidate!CN630,6),INDEX(CandidateFileArray,MATCH(RIGHT(Candidate!CN630,8),CandidateFileList,0),2))</f>
        <v/>
      </c>
    </row>
    <row r="631" spans="12:14" x14ac:dyDescent="0.25">
      <c r="L631" s="4"/>
      <c r="M631" s="4"/>
      <c r="N631" s="4" t="str">
        <f>IF(LEFT(RIGHT(Candidate!CN631,2),1)&lt;&gt;"/",RIGHT(Candidate!CN631,6),INDEX(CandidateFileArray,MATCH(RIGHT(Candidate!CN631,8),CandidateFileList,0),2))</f>
        <v/>
      </c>
    </row>
    <row r="632" spans="12:14" x14ac:dyDescent="0.25">
      <c r="L632" s="4"/>
      <c r="M632" s="4"/>
      <c r="N632" s="4" t="str">
        <f>IF(LEFT(RIGHT(Candidate!CN632,2),1)&lt;&gt;"/",RIGHT(Candidate!CN632,6),INDEX(CandidateFileArray,MATCH(RIGHT(Candidate!CN632,8),CandidateFileList,0),2))</f>
        <v/>
      </c>
    </row>
    <row r="633" spans="12:14" x14ac:dyDescent="0.25">
      <c r="L633" s="4"/>
      <c r="M633" s="4"/>
      <c r="N633" s="4" t="str">
        <f>IF(LEFT(RIGHT(Candidate!CN633,2),1)&lt;&gt;"/",RIGHT(Candidate!CN633,6),INDEX(CandidateFileArray,MATCH(RIGHT(Candidate!CN633,8),CandidateFileList,0),2))</f>
        <v/>
      </c>
    </row>
    <row r="634" spans="12:14" x14ac:dyDescent="0.25">
      <c r="L634" s="4"/>
      <c r="M634" s="4"/>
      <c r="N634" s="4" t="str">
        <f>IF(LEFT(RIGHT(Candidate!CN634,2),1)&lt;&gt;"/",RIGHT(Candidate!CN634,6),INDEX(CandidateFileArray,MATCH(RIGHT(Candidate!CN634,8),CandidateFileList,0),2))</f>
        <v/>
      </c>
    </row>
    <row r="635" spans="12:14" x14ac:dyDescent="0.25">
      <c r="L635" s="4"/>
      <c r="M635" s="4"/>
      <c r="N635" s="4" t="str">
        <f>IF(LEFT(RIGHT(Candidate!CN635,2),1)&lt;&gt;"/",RIGHT(Candidate!CN635,6),INDEX(CandidateFileArray,MATCH(RIGHT(Candidate!CN635,8),CandidateFileList,0),2))</f>
        <v/>
      </c>
    </row>
    <row r="636" spans="12:14" x14ac:dyDescent="0.25">
      <c r="L636" s="4"/>
      <c r="M636" s="4"/>
      <c r="N636" s="4" t="str">
        <f>IF(LEFT(RIGHT(Candidate!CN636,2),1)&lt;&gt;"/",RIGHT(Candidate!CN636,6),INDEX(CandidateFileArray,MATCH(RIGHT(Candidate!CN636,8),CandidateFileList,0),2))</f>
        <v/>
      </c>
    </row>
    <row r="637" spans="12:14" x14ac:dyDescent="0.25">
      <c r="L637" s="4"/>
      <c r="M637" s="4"/>
      <c r="N637" s="4" t="str">
        <f>IF(LEFT(RIGHT(Candidate!CN637,2),1)&lt;&gt;"/",RIGHT(Candidate!CN637,6),INDEX(CandidateFileArray,MATCH(RIGHT(Candidate!CN637,8),CandidateFileList,0),2))</f>
        <v/>
      </c>
    </row>
    <row r="638" spans="12:14" x14ac:dyDescent="0.25">
      <c r="L638" s="4"/>
      <c r="M638" s="4"/>
      <c r="N638" s="4" t="str">
        <f>IF(LEFT(RIGHT(Candidate!CN638,2),1)&lt;&gt;"/",RIGHT(Candidate!CN638,6),INDEX(CandidateFileArray,MATCH(RIGHT(Candidate!CN638,8),CandidateFileList,0),2))</f>
        <v/>
      </c>
    </row>
    <row r="639" spans="12:14" x14ac:dyDescent="0.25">
      <c r="L639" s="4"/>
      <c r="M639" s="4"/>
      <c r="N639" s="4" t="str">
        <f>IF(LEFT(RIGHT(Candidate!CN639,2),1)&lt;&gt;"/",RIGHT(Candidate!CN639,6),INDEX(CandidateFileArray,MATCH(RIGHT(Candidate!CN639,8),CandidateFileList,0),2))</f>
        <v/>
      </c>
    </row>
    <row r="640" spans="12:14" x14ac:dyDescent="0.25">
      <c r="L640" s="4"/>
      <c r="M640" s="4"/>
      <c r="N640" s="4" t="str">
        <f>IF(LEFT(RIGHT(Candidate!CN640,2),1)&lt;&gt;"/",RIGHT(Candidate!CN640,6),INDEX(CandidateFileArray,MATCH(RIGHT(Candidate!CN640,8),CandidateFileList,0),2))</f>
        <v/>
      </c>
    </row>
    <row r="641" spans="12:14" x14ac:dyDescent="0.25">
      <c r="L641" s="4"/>
      <c r="M641" s="4"/>
      <c r="N641" s="4" t="str">
        <f>IF(LEFT(RIGHT(Candidate!CN641,2),1)&lt;&gt;"/",RIGHT(Candidate!CN641,6),INDEX(CandidateFileArray,MATCH(RIGHT(Candidate!CN641,8),CandidateFileList,0),2))</f>
        <v/>
      </c>
    </row>
    <row r="642" spans="12:14" x14ac:dyDescent="0.25">
      <c r="L642" s="4"/>
      <c r="M642" s="4"/>
      <c r="N642" s="4" t="str">
        <f>IF(LEFT(RIGHT(Candidate!CN642,2),1)&lt;&gt;"/",RIGHT(Candidate!CN642,6),INDEX(CandidateFileArray,MATCH(RIGHT(Candidate!CN642,8),CandidateFileList,0),2))</f>
        <v/>
      </c>
    </row>
    <row r="643" spans="12:14" x14ac:dyDescent="0.25">
      <c r="L643" s="4"/>
      <c r="M643" s="4"/>
      <c r="N643" s="4" t="str">
        <f>IF(LEFT(RIGHT(Candidate!CN643,2),1)&lt;&gt;"/",RIGHT(Candidate!CN643,6),INDEX(CandidateFileArray,MATCH(RIGHT(Candidate!CN643,8),CandidateFileList,0),2))</f>
        <v/>
      </c>
    </row>
    <row r="644" spans="12:14" x14ac:dyDescent="0.25">
      <c r="L644" s="4"/>
      <c r="M644" s="4"/>
      <c r="N644" s="4" t="str">
        <f>IF(LEFT(RIGHT(Candidate!CN644,2),1)&lt;&gt;"/",RIGHT(Candidate!CN644,6),INDEX(CandidateFileArray,MATCH(RIGHT(Candidate!CN644,8),CandidateFileList,0),2))</f>
        <v/>
      </c>
    </row>
    <row r="645" spans="12:14" x14ac:dyDescent="0.25">
      <c r="L645" s="4"/>
      <c r="M645" s="4"/>
      <c r="N645" s="4" t="str">
        <f>IF(LEFT(RIGHT(Candidate!CN645,2),1)&lt;&gt;"/",RIGHT(Candidate!CN645,6),INDEX(CandidateFileArray,MATCH(RIGHT(Candidate!CN645,8),CandidateFileList,0),2))</f>
        <v/>
      </c>
    </row>
    <row r="646" spans="12:14" x14ac:dyDescent="0.25">
      <c r="L646" s="4"/>
      <c r="M646" s="4"/>
      <c r="N646" s="4" t="str">
        <f>IF(LEFT(RIGHT(Candidate!CN646,2),1)&lt;&gt;"/",RIGHT(Candidate!CN646,6),INDEX(CandidateFileArray,MATCH(RIGHT(Candidate!CN646,8),CandidateFileList,0),2))</f>
        <v/>
      </c>
    </row>
    <row r="647" spans="12:14" x14ac:dyDescent="0.25">
      <c r="L647" s="4"/>
      <c r="M647" s="4"/>
      <c r="N647" s="4" t="str">
        <f>IF(LEFT(RIGHT(Candidate!CN647,2),1)&lt;&gt;"/",RIGHT(Candidate!CN647,6),INDEX(CandidateFileArray,MATCH(RIGHT(Candidate!CN647,8),CandidateFileList,0),2))</f>
        <v/>
      </c>
    </row>
    <row r="648" spans="12:14" x14ac:dyDescent="0.25">
      <c r="L648" s="4"/>
      <c r="M648" s="4"/>
      <c r="N648" s="4" t="str">
        <f>IF(LEFT(RIGHT(Candidate!CN648,2),1)&lt;&gt;"/",RIGHT(Candidate!CN648,6),INDEX(CandidateFileArray,MATCH(RIGHT(Candidate!CN648,8),CandidateFileList,0),2))</f>
        <v/>
      </c>
    </row>
    <row r="649" spans="12:14" x14ac:dyDescent="0.25">
      <c r="L649" s="4"/>
      <c r="M649" s="4"/>
      <c r="N649" s="4" t="str">
        <f>IF(LEFT(RIGHT(Candidate!CN649,2),1)&lt;&gt;"/",RIGHT(Candidate!CN649,6),INDEX(CandidateFileArray,MATCH(RIGHT(Candidate!CN649,8),CandidateFileList,0),2))</f>
        <v/>
      </c>
    </row>
    <row r="650" spans="12:14" x14ac:dyDescent="0.25">
      <c r="L650" s="4"/>
      <c r="M650" s="4"/>
      <c r="N650" s="4" t="str">
        <f>IF(LEFT(RIGHT(Candidate!CN650,2),1)&lt;&gt;"/",RIGHT(Candidate!CN650,6),INDEX(CandidateFileArray,MATCH(RIGHT(Candidate!CN650,8),CandidateFileList,0),2))</f>
        <v/>
      </c>
    </row>
    <row r="651" spans="12:14" x14ac:dyDescent="0.25">
      <c r="L651" s="4"/>
      <c r="M651" s="4"/>
      <c r="N651" s="4" t="str">
        <f>IF(LEFT(RIGHT(Candidate!CN651,2),1)&lt;&gt;"/",RIGHT(Candidate!CN651,6),INDEX(CandidateFileArray,MATCH(RIGHT(Candidate!CN651,8),CandidateFileList,0),2))</f>
        <v/>
      </c>
    </row>
    <row r="652" spans="12:14" x14ac:dyDescent="0.25">
      <c r="L652" s="4"/>
      <c r="M652" s="4"/>
      <c r="N652" s="4" t="str">
        <f>IF(LEFT(RIGHT(Candidate!CN652,2),1)&lt;&gt;"/",RIGHT(Candidate!CN652,6),INDEX(CandidateFileArray,MATCH(RIGHT(Candidate!CN652,8),CandidateFileList,0),2))</f>
        <v/>
      </c>
    </row>
    <row r="653" spans="12:14" x14ac:dyDescent="0.25">
      <c r="L653" s="4"/>
      <c r="M653" s="4"/>
      <c r="N653" s="4" t="str">
        <f>IF(LEFT(RIGHT(Candidate!CN653,2),1)&lt;&gt;"/",RIGHT(Candidate!CN653,6),INDEX(CandidateFileArray,MATCH(RIGHT(Candidate!CN653,8),CandidateFileList,0),2))</f>
        <v/>
      </c>
    </row>
    <row r="654" spans="12:14" x14ac:dyDescent="0.25">
      <c r="L654" s="4"/>
      <c r="M654" s="4"/>
      <c r="N654" s="4" t="str">
        <f>IF(LEFT(RIGHT(Candidate!CN654,2),1)&lt;&gt;"/",RIGHT(Candidate!CN654,6),INDEX(CandidateFileArray,MATCH(RIGHT(Candidate!CN654,8),CandidateFileList,0),2))</f>
        <v/>
      </c>
    </row>
    <row r="655" spans="12:14" x14ac:dyDescent="0.25">
      <c r="L655" s="4"/>
      <c r="M655" s="4"/>
      <c r="N655" s="4" t="str">
        <f>IF(LEFT(RIGHT(Candidate!CN655,2),1)&lt;&gt;"/",RIGHT(Candidate!CN655,6),INDEX(CandidateFileArray,MATCH(RIGHT(Candidate!CN655,8),CandidateFileList,0),2))</f>
        <v/>
      </c>
    </row>
    <row r="656" spans="12:14" x14ac:dyDescent="0.25">
      <c r="L656" s="4"/>
      <c r="M656" s="4"/>
      <c r="N656" s="4" t="str">
        <f>IF(LEFT(RIGHT(Candidate!CN656,2),1)&lt;&gt;"/",RIGHT(Candidate!CN656,6),INDEX(CandidateFileArray,MATCH(RIGHT(Candidate!CN656,8),CandidateFileList,0),2))</f>
        <v/>
      </c>
    </row>
    <row r="657" spans="12:14" x14ac:dyDescent="0.25">
      <c r="L657" s="4"/>
      <c r="M657" s="4"/>
      <c r="N657" s="4" t="str">
        <f>IF(LEFT(RIGHT(Candidate!CN657,2),1)&lt;&gt;"/",RIGHT(Candidate!CN657,6),INDEX(CandidateFileArray,MATCH(RIGHT(Candidate!CN657,8),CandidateFileList,0),2))</f>
        <v/>
      </c>
    </row>
    <row r="658" spans="12:14" x14ac:dyDescent="0.25">
      <c r="L658" s="4"/>
      <c r="M658" s="4"/>
      <c r="N658" s="4" t="str">
        <f>IF(LEFT(RIGHT(Candidate!CN658,2),1)&lt;&gt;"/",RIGHT(Candidate!CN658,6),INDEX(CandidateFileArray,MATCH(RIGHT(Candidate!CN658,8),CandidateFileList,0),2))</f>
        <v/>
      </c>
    </row>
    <row r="659" spans="12:14" x14ac:dyDescent="0.25">
      <c r="L659" s="4"/>
      <c r="M659" s="4"/>
      <c r="N659" s="4" t="str">
        <f>IF(LEFT(RIGHT(Candidate!CN659,2),1)&lt;&gt;"/",RIGHT(Candidate!CN659,6),INDEX(CandidateFileArray,MATCH(RIGHT(Candidate!CN659,8),CandidateFileList,0),2))</f>
        <v/>
      </c>
    </row>
    <row r="660" spans="12:14" x14ac:dyDescent="0.25">
      <c r="L660" s="4"/>
      <c r="M660" s="4"/>
      <c r="N660" s="4" t="str">
        <f>IF(LEFT(RIGHT(Candidate!CN660,2),1)&lt;&gt;"/",RIGHT(Candidate!CN660,6),INDEX(CandidateFileArray,MATCH(RIGHT(Candidate!CN660,8),CandidateFileList,0),2))</f>
        <v/>
      </c>
    </row>
    <row r="661" spans="12:14" x14ac:dyDescent="0.25">
      <c r="L661" s="4"/>
      <c r="M661" s="4"/>
      <c r="N661" s="4" t="str">
        <f>IF(LEFT(RIGHT(Candidate!CN661,2),1)&lt;&gt;"/",RIGHT(Candidate!CN661,6),INDEX(CandidateFileArray,MATCH(RIGHT(Candidate!CN661,8),CandidateFileList,0),2))</f>
        <v/>
      </c>
    </row>
    <row r="662" spans="12:14" x14ac:dyDescent="0.25">
      <c r="L662" s="4"/>
      <c r="M662" s="4"/>
      <c r="N662" s="4" t="str">
        <f>IF(LEFT(RIGHT(Candidate!CN662,2),1)&lt;&gt;"/",RIGHT(Candidate!CN662,6),INDEX(CandidateFileArray,MATCH(RIGHT(Candidate!CN662,8),CandidateFileList,0),2))</f>
        <v/>
      </c>
    </row>
    <row r="663" spans="12:14" x14ac:dyDescent="0.25">
      <c r="L663" s="4"/>
      <c r="M663" s="4"/>
      <c r="N663" s="4" t="str">
        <f>IF(LEFT(RIGHT(Candidate!CN663,2),1)&lt;&gt;"/",RIGHT(Candidate!CN663,6),INDEX(CandidateFileArray,MATCH(RIGHT(Candidate!CN663,8),CandidateFileList,0),2))</f>
        <v/>
      </c>
    </row>
    <row r="664" spans="12:14" x14ac:dyDescent="0.25">
      <c r="L664" s="4"/>
      <c r="M664" s="4"/>
      <c r="N664" s="4" t="str">
        <f>IF(LEFT(RIGHT(Candidate!CN664,2),1)&lt;&gt;"/",RIGHT(Candidate!CN664,6),INDEX(CandidateFileArray,MATCH(RIGHT(Candidate!CN664,8),CandidateFileList,0),2))</f>
        <v/>
      </c>
    </row>
    <row r="665" spans="12:14" x14ac:dyDescent="0.25">
      <c r="L665" s="4"/>
      <c r="M665" s="4"/>
      <c r="N665" s="4" t="str">
        <f>IF(LEFT(RIGHT(Candidate!CN665,2),1)&lt;&gt;"/",RIGHT(Candidate!CN665,6),INDEX(CandidateFileArray,MATCH(RIGHT(Candidate!CN665,8),CandidateFileList,0),2))</f>
        <v/>
      </c>
    </row>
    <row r="666" spans="12:14" x14ac:dyDescent="0.25">
      <c r="L666" s="4"/>
      <c r="M666" s="4"/>
      <c r="N666" s="4" t="str">
        <f>IF(LEFT(RIGHT(Candidate!CN666,2),1)&lt;&gt;"/",RIGHT(Candidate!CN666,6),INDEX(CandidateFileArray,MATCH(RIGHT(Candidate!CN666,8),CandidateFileList,0),2))</f>
        <v/>
      </c>
    </row>
    <row r="667" spans="12:14" x14ac:dyDescent="0.25">
      <c r="L667" s="4"/>
      <c r="M667" s="4"/>
      <c r="N667" s="4" t="str">
        <f>IF(LEFT(RIGHT(Candidate!CN667,2),1)&lt;&gt;"/",RIGHT(Candidate!CN667,6),INDEX(CandidateFileArray,MATCH(RIGHT(Candidate!CN667,8),CandidateFileList,0),2))</f>
        <v/>
      </c>
    </row>
    <row r="668" spans="12:14" x14ac:dyDescent="0.25">
      <c r="L668" s="4"/>
      <c r="M668" s="4"/>
      <c r="N668" s="4" t="str">
        <f>IF(LEFT(RIGHT(Candidate!CN668,2),1)&lt;&gt;"/",RIGHT(Candidate!CN668,6),INDEX(CandidateFileArray,MATCH(RIGHT(Candidate!CN668,8),CandidateFileList,0),2))</f>
        <v/>
      </c>
    </row>
    <row r="669" spans="12:14" x14ac:dyDescent="0.25">
      <c r="L669" s="4"/>
      <c r="M669" s="4"/>
      <c r="N669" s="4" t="str">
        <f>IF(LEFT(RIGHT(Candidate!CN669,2),1)&lt;&gt;"/",RIGHT(Candidate!CN669,6),INDEX(CandidateFileArray,MATCH(RIGHT(Candidate!CN669,8),CandidateFileList,0),2))</f>
        <v/>
      </c>
    </row>
    <row r="670" spans="12:14" x14ac:dyDescent="0.25">
      <c r="L670" s="4"/>
      <c r="M670" s="4"/>
      <c r="N670" s="4" t="str">
        <f>IF(LEFT(RIGHT(Candidate!CN670,2),1)&lt;&gt;"/",RIGHT(Candidate!CN670,6),INDEX(CandidateFileArray,MATCH(RIGHT(Candidate!CN670,8),CandidateFileList,0),2))</f>
        <v/>
      </c>
    </row>
    <row r="671" spans="12:14" x14ac:dyDescent="0.25">
      <c r="L671" s="4"/>
      <c r="M671" s="4"/>
      <c r="N671" s="4" t="str">
        <f>IF(LEFT(RIGHT(Candidate!CN671,2),1)&lt;&gt;"/",RIGHT(Candidate!CN671,6),INDEX(CandidateFileArray,MATCH(RIGHT(Candidate!CN671,8),CandidateFileList,0),2))</f>
        <v/>
      </c>
    </row>
    <row r="672" spans="12:14" x14ac:dyDescent="0.25">
      <c r="L672" s="4"/>
      <c r="M672" s="4"/>
      <c r="N672" s="4" t="str">
        <f>IF(LEFT(RIGHT(Candidate!CN672,2),1)&lt;&gt;"/",RIGHT(Candidate!CN672,6),INDEX(CandidateFileArray,MATCH(RIGHT(Candidate!CN672,8),CandidateFileList,0),2))</f>
        <v/>
      </c>
    </row>
    <row r="673" spans="12:14" x14ac:dyDescent="0.25">
      <c r="L673" s="4"/>
      <c r="M673" s="4"/>
      <c r="N673" s="4" t="str">
        <f>IF(LEFT(RIGHT(Candidate!CN673,2),1)&lt;&gt;"/",RIGHT(Candidate!CN673,6),INDEX(CandidateFileArray,MATCH(RIGHT(Candidate!CN673,8),CandidateFileList,0),2))</f>
        <v/>
      </c>
    </row>
    <row r="674" spans="12:14" x14ac:dyDescent="0.25">
      <c r="L674" s="4"/>
      <c r="M674" s="4"/>
      <c r="N674" s="4" t="str">
        <f>IF(LEFT(RIGHT(Candidate!CN674,2),1)&lt;&gt;"/",RIGHT(Candidate!CN674,6),INDEX(CandidateFileArray,MATCH(RIGHT(Candidate!CN674,8),CandidateFileList,0),2))</f>
        <v/>
      </c>
    </row>
    <row r="675" spans="12:14" x14ac:dyDescent="0.25">
      <c r="L675" s="4"/>
      <c r="M675" s="4"/>
      <c r="N675" s="4" t="str">
        <f>IF(LEFT(RIGHT(Candidate!CN675,2),1)&lt;&gt;"/",RIGHT(Candidate!CN675,6),INDEX(CandidateFileArray,MATCH(RIGHT(Candidate!CN675,8),CandidateFileList,0),2))</f>
        <v/>
      </c>
    </row>
    <row r="676" spans="12:14" x14ac:dyDescent="0.25">
      <c r="L676" s="4"/>
      <c r="M676" s="4"/>
      <c r="N676" s="4" t="str">
        <f>IF(LEFT(RIGHT(Candidate!CN676,2),1)&lt;&gt;"/",RIGHT(Candidate!CN676,6),INDEX(CandidateFileArray,MATCH(RIGHT(Candidate!CN676,8),CandidateFileList,0),2))</f>
        <v/>
      </c>
    </row>
    <row r="677" spans="12:14" x14ac:dyDescent="0.25">
      <c r="L677" s="4"/>
      <c r="M677" s="4"/>
      <c r="N677" s="4" t="str">
        <f>IF(LEFT(RIGHT(Candidate!CN677,2),1)&lt;&gt;"/",RIGHT(Candidate!CN677,6),INDEX(CandidateFileArray,MATCH(RIGHT(Candidate!CN677,8),CandidateFileList,0),2))</f>
        <v/>
      </c>
    </row>
    <row r="678" spans="12:14" x14ac:dyDescent="0.25">
      <c r="L678" s="4"/>
      <c r="M678" s="4"/>
      <c r="N678" s="4" t="str">
        <f>IF(LEFT(RIGHT(Candidate!CN678,2),1)&lt;&gt;"/",RIGHT(Candidate!CN678,6),INDEX(CandidateFileArray,MATCH(RIGHT(Candidate!CN678,8),CandidateFileList,0),2))</f>
        <v/>
      </c>
    </row>
    <row r="679" spans="12:14" x14ac:dyDescent="0.25">
      <c r="L679" s="4"/>
      <c r="M679" s="4"/>
      <c r="N679" s="4" t="str">
        <f>IF(LEFT(RIGHT(Candidate!CN679,2),1)&lt;&gt;"/",RIGHT(Candidate!CN679,6),INDEX(CandidateFileArray,MATCH(RIGHT(Candidate!CN679,8),CandidateFileList,0),2))</f>
        <v/>
      </c>
    </row>
    <row r="680" spans="12:14" x14ac:dyDescent="0.25">
      <c r="L680" s="4"/>
      <c r="M680" s="4"/>
      <c r="N680" s="4" t="str">
        <f>IF(LEFT(RIGHT(Candidate!CN680,2),1)&lt;&gt;"/",RIGHT(Candidate!CN680,6),INDEX(CandidateFileArray,MATCH(RIGHT(Candidate!CN680,8),CandidateFileList,0),2))</f>
        <v/>
      </c>
    </row>
    <row r="681" spans="12:14" x14ac:dyDescent="0.25">
      <c r="L681" s="4"/>
      <c r="M681" s="4"/>
      <c r="N681" s="4" t="str">
        <f>IF(LEFT(RIGHT(Candidate!CN681,2),1)&lt;&gt;"/",RIGHT(Candidate!CN681,6),INDEX(CandidateFileArray,MATCH(RIGHT(Candidate!CN681,8),CandidateFileList,0),2))</f>
        <v/>
      </c>
    </row>
    <row r="682" spans="12:14" x14ac:dyDescent="0.25">
      <c r="L682" s="4"/>
      <c r="M682" s="4"/>
      <c r="N682" s="4" t="str">
        <f>IF(LEFT(RIGHT(Candidate!CN682,2),1)&lt;&gt;"/",RIGHT(Candidate!CN682,6),INDEX(CandidateFileArray,MATCH(RIGHT(Candidate!CN682,8),CandidateFileList,0),2))</f>
        <v/>
      </c>
    </row>
    <row r="683" spans="12:14" x14ac:dyDescent="0.25">
      <c r="L683" s="4"/>
      <c r="M683" s="4"/>
      <c r="N683" s="4" t="str">
        <f>IF(LEFT(RIGHT(Candidate!CN683,2),1)&lt;&gt;"/",RIGHT(Candidate!CN683,6),INDEX(CandidateFileArray,MATCH(RIGHT(Candidate!CN683,8),CandidateFileList,0),2))</f>
        <v/>
      </c>
    </row>
    <row r="684" spans="12:14" x14ac:dyDescent="0.25">
      <c r="L684" s="4"/>
      <c r="M684" s="4"/>
      <c r="N684" s="4" t="str">
        <f>IF(LEFT(RIGHT(Candidate!CN684,2),1)&lt;&gt;"/",RIGHT(Candidate!CN684,6),INDEX(CandidateFileArray,MATCH(RIGHT(Candidate!CN684,8),CandidateFileList,0),2))</f>
        <v/>
      </c>
    </row>
    <row r="685" spans="12:14" x14ac:dyDescent="0.25">
      <c r="L685" s="4"/>
      <c r="M685" s="4"/>
      <c r="N685" s="4" t="str">
        <f>IF(LEFT(RIGHT(Candidate!CN685,2),1)&lt;&gt;"/",RIGHT(Candidate!CN685,6),INDEX(CandidateFileArray,MATCH(RIGHT(Candidate!CN685,8),CandidateFileList,0),2))</f>
        <v/>
      </c>
    </row>
    <row r="686" spans="12:14" x14ac:dyDescent="0.25">
      <c r="L686" s="4"/>
      <c r="M686" s="4"/>
      <c r="N686" s="4" t="str">
        <f>IF(LEFT(RIGHT(Candidate!CN686,2),1)&lt;&gt;"/",RIGHT(Candidate!CN686,6),INDEX(CandidateFileArray,MATCH(RIGHT(Candidate!CN686,8),CandidateFileList,0),2))</f>
        <v/>
      </c>
    </row>
    <row r="687" spans="12:14" x14ac:dyDescent="0.25">
      <c r="L687" s="4"/>
      <c r="M687" s="4"/>
      <c r="N687" s="4" t="str">
        <f>IF(LEFT(RIGHT(Candidate!CN687,2),1)&lt;&gt;"/",RIGHT(Candidate!CN687,6),INDEX(CandidateFileArray,MATCH(RIGHT(Candidate!CN687,8),CandidateFileList,0),2))</f>
        <v/>
      </c>
    </row>
    <row r="688" spans="12:14" x14ac:dyDescent="0.25">
      <c r="L688" s="4"/>
      <c r="M688" s="4"/>
      <c r="N688" s="4" t="str">
        <f>IF(LEFT(RIGHT(Candidate!CN688,2),1)&lt;&gt;"/",RIGHT(Candidate!CN688,6),INDEX(CandidateFileArray,MATCH(RIGHT(Candidate!CN688,8),CandidateFileList,0),2))</f>
        <v/>
      </c>
    </row>
    <row r="689" spans="12:14" x14ac:dyDescent="0.25">
      <c r="L689" s="4"/>
      <c r="M689" s="4"/>
      <c r="N689" s="4" t="str">
        <f>IF(LEFT(RIGHT(Candidate!CN689,2),1)&lt;&gt;"/",RIGHT(Candidate!CN689,6),INDEX(CandidateFileArray,MATCH(RIGHT(Candidate!CN689,8),CandidateFileList,0),2))</f>
        <v/>
      </c>
    </row>
    <row r="690" spans="12:14" x14ac:dyDescent="0.25">
      <c r="L690" s="4"/>
      <c r="M690" s="4"/>
      <c r="N690" s="4" t="str">
        <f>IF(LEFT(RIGHT(Candidate!CN690,2),1)&lt;&gt;"/",RIGHT(Candidate!CN690,6),INDEX(CandidateFileArray,MATCH(RIGHT(Candidate!CN690,8),CandidateFileList,0),2))</f>
        <v/>
      </c>
    </row>
    <row r="691" spans="12:14" x14ac:dyDescent="0.25">
      <c r="L691" s="4"/>
      <c r="M691" s="4"/>
      <c r="N691" s="4" t="str">
        <f>IF(LEFT(RIGHT(Candidate!CN691,2),1)&lt;&gt;"/",RIGHT(Candidate!CN691,6),INDEX(CandidateFileArray,MATCH(RIGHT(Candidate!CN691,8),CandidateFileList,0),2))</f>
        <v/>
      </c>
    </row>
    <row r="692" spans="12:14" x14ac:dyDescent="0.25">
      <c r="L692" s="4"/>
      <c r="M692" s="4"/>
      <c r="N692" s="4" t="str">
        <f>IF(LEFT(RIGHT(Candidate!CN692,2),1)&lt;&gt;"/",RIGHT(Candidate!CN692,6),INDEX(CandidateFileArray,MATCH(RIGHT(Candidate!CN692,8),CandidateFileList,0),2))</f>
        <v/>
      </c>
    </row>
    <row r="693" spans="12:14" x14ac:dyDescent="0.25">
      <c r="L693" s="4"/>
      <c r="M693" s="4"/>
      <c r="N693" s="4" t="str">
        <f>IF(LEFT(RIGHT(Candidate!CN693,2),1)&lt;&gt;"/",RIGHT(Candidate!CN693,6),INDEX(CandidateFileArray,MATCH(RIGHT(Candidate!CN693,8),CandidateFileList,0),2))</f>
        <v/>
      </c>
    </row>
    <row r="694" spans="12:14" x14ac:dyDescent="0.25">
      <c r="L694" s="4"/>
      <c r="M694" s="4"/>
      <c r="N694" s="4" t="str">
        <f>IF(LEFT(RIGHT(Candidate!CN694,2),1)&lt;&gt;"/",RIGHT(Candidate!CN694,6),INDEX(CandidateFileArray,MATCH(RIGHT(Candidate!CN694,8),CandidateFileList,0),2))</f>
        <v/>
      </c>
    </row>
    <row r="695" spans="12:14" x14ac:dyDescent="0.25">
      <c r="L695" s="4"/>
      <c r="M695" s="4"/>
      <c r="N695" s="4" t="str">
        <f>IF(LEFT(RIGHT(Candidate!CN695,2),1)&lt;&gt;"/",RIGHT(Candidate!CN695,6),INDEX(CandidateFileArray,MATCH(RIGHT(Candidate!CN695,8),CandidateFileList,0),2))</f>
        <v/>
      </c>
    </row>
    <row r="696" spans="12:14" x14ac:dyDescent="0.25">
      <c r="L696" s="4"/>
      <c r="M696" s="4"/>
      <c r="N696" s="4" t="str">
        <f>IF(LEFT(RIGHT(Candidate!CN696,2),1)&lt;&gt;"/",RIGHT(Candidate!CN696,6),INDEX(CandidateFileArray,MATCH(RIGHT(Candidate!CN696,8),CandidateFileList,0),2))</f>
        <v/>
      </c>
    </row>
    <row r="697" spans="12:14" x14ac:dyDescent="0.25">
      <c r="L697" s="4"/>
      <c r="M697" s="4"/>
      <c r="N697" s="4" t="str">
        <f>IF(LEFT(RIGHT(Candidate!CN697,2),1)&lt;&gt;"/",RIGHT(Candidate!CN697,6),INDEX(CandidateFileArray,MATCH(RIGHT(Candidate!CN697,8),CandidateFileList,0),2))</f>
        <v/>
      </c>
    </row>
    <row r="698" spans="12:14" x14ac:dyDescent="0.25">
      <c r="L698" s="4"/>
      <c r="M698" s="4"/>
      <c r="N698" s="4" t="str">
        <f>IF(LEFT(RIGHT(Candidate!CN698,2),1)&lt;&gt;"/",RIGHT(Candidate!CN698,6),INDEX(CandidateFileArray,MATCH(RIGHT(Candidate!CN698,8),CandidateFileList,0),2))</f>
        <v/>
      </c>
    </row>
    <row r="699" spans="12:14" x14ac:dyDescent="0.25">
      <c r="L699" s="4"/>
      <c r="M699" s="4"/>
      <c r="N699" s="4" t="str">
        <f>IF(LEFT(RIGHT(Candidate!CN699,2),1)&lt;&gt;"/",RIGHT(Candidate!CN699,6),INDEX(CandidateFileArray,MATCH(RIGHT(Candidate!CN699,8),CandidateFileList,0),2))</f>
        <v/>
      </c>
    </row>
    <row r="700" spans="12:14" x14ac:dyDescent="0.25">
      <c r="L700" s="4"/>
      <c r="M700" s="4"/>
      <c r="N700" s="4" t="str">
        <f>IF(LEFT(RIGHT(Candidate!CN700,2),1)&lt;&gt;"/",RIGHT(Candidate!CN700,6),INDEX(CandidateFileArray,MATCH(RIGHT(Candidate!CN700,8),CandidateFileList,0),2))</f>
        <v/>
      </c>
    </row>
    <row r="701" spans="12:14" x14ac:dyDescent="0.25">
      <c r="L701" s="4"/>
      <c r="M701" s="4"/>
      <c r="N701" s="4" t="str">
        <f>IF(LEFT(RIGHT(Candidate!CN701,2),1)&lt;&gt;"/",RIGHT(Candidate!CN701,6),INDEX(CandidateFileArray,MATCH(RIGHT(Candidate!CN701,8),CandidateFileList,0),2))</f>
        <v/>
      </c>
    </row>
    <row r="702" spans="12:14" x14ac:dyDescent="0.25">
      <c r="L702" s="4"/>
      <c r="M702" s="4"/>
      <c r="N702" s="4" t="str">
        <f>IF(LEFT(RIGHT(Candidate!CN702,2),1)&lt;&gt;"/",RIGHT(Candidate!CN702,6),INDEX(CandidateFileArray,MATCH(RIGHT(Candidate!CN702,8),CandidateFileList,0),2))</f>
        <v/>
      </c>
    </row>
    <row r="703" spans="12:14" x14ac:dyDescent="0.25">
      <c r="L703" s="4"/>
      <c r="M703" s="4"/>
      <c r="N703" s="4" t="str">
        <f>IF(LEFT(RIGHT(Candidate!CN703,2),1)&lt;&gt;"/",RIGHT(Candidate!CN703,6),INDEX(CandidateFileArray,MATCH(RIGHT(Candidate!CN703,8),CandidateFileList,0),2))</f>
        <v/>
      </c>
    </row>
    <row r="704" spans="12:14" x14ac:dyDescent="0.25">
      <c r="L704" s="4"/>
      <c r="M704" s="4"/>
      <c r="N704" s="4" t="str">
        <f>IF(LEFT(RIGHT(Candidate!CN704,2),1)&lt;&gt;"/",RIGHT(Candidate!CN704,6),INDEX(CandidateFileArray,MATCH(RIGHT(Candidate!CN704,8),CandidateFileList,0),2))</f>
        <v/>
      </c>
    </row>
    <row r="705" spans="12:14" x14ac:dyDescent="0.25">
      <c r="L705" s="4"/>
      <c r="M705" s="4"/>
      <c r="N705" s="4" t="str">
        <f>IF(LEFT(RIGHT(Candidate!CN705,2),1)&lt;&gt;"/",RIGHT(Candidate!CN705,6),INDEX(CandidateFileArray,MATCH(RIGHT(Candidate!CN705,8),CandidateFileList,0),2))</f>
        <v/>
      </c>
    </row>
    <row r="706" spans="12:14" x14ac:dyDescent="0.25">
      <c r="L706" s="4"/>
      <c r="M706" s="4"/>
      <c r="N706" s="4" t="str">
        <f>IF(LEFT(RIGHT(Candidate!CN706,2),1)&lt;&gt;"/",RIGHT(Candidate!CN706,6),INDEX(CandidateFileArray,MATCH(RIGHT(Candidate!CN706,8),CandidateFileList,0),2))</f>
        <v/>
      </c>
    </row>
    <row r="707" spans="12:14" x14ac:dyDescent="0.25">
      <c r="L707" s="4"/>
      <c r="M707" s="4"/>
      <c r="N707" s="4" t="str">
        <f>IF(LEFT(RIGHT(Candidate!CN707,2),1)&lt;&gt;"/",RIGHT(Candidate!CN707,6),INDEX(CandidateFileArray,MATCH(RIGHT(Candidate!CN707,8),CandidateFileList,0),2))</f>
        <v/>
      </c>
    </row>
    <row r="708" spans="12:14" x14ac:dyDescent="0.25">
      <c r="L708" s="4"/>
      <c r="M708" s="4"/>
      <c r="N708" s="4" t="str">
        <f>IF(LEFT(RIGHT(Candidate!CN708,2),1)&lt;&gt;"/",RIGHT(Candidate!CN708,6),INDEX(CandidateFileArray,MATCH(RIGHT(Candidate!CN708,8),CandidateFileList,0),2))</f>
        <v/>
      </c>
    </row>
    <row r="709" spans="12:14" x14ac:dyDescent="0.25">
      <c r="L709" s="4"/>
      <c r="M709" s="4"/>
      <c r="N709" s="4" t="str">
        <f>IF(LEFT(RIGHT(Candidate!CN709,2),1)&lt;&gt;"/",RIGHT(Candidate!CN709,6),INDEX(CandidateFileArray,MATCH(RIGHT(Candidate!CN709,8),CandidateFileList,0),2))</f>
        <v/>
      </c>
    </row>
    <row r="710" spans="12:14" x14ac:dyDescent="0.25">
      <c r="L710" s="4"/>
      <c r="M710" s="4"/>
      <c r="N710" s="4" t="str">
        <f>IF(LEFT(RIGHT(Candidate!CN710,2),1)&lt;&gt;"/",RIGHT(Candidate!CN710,6),INDEX(CandidateFileArray,MATCH(RIGHT(Candidate!CN710,8),CandidateFileList,0),2))</f>
        <v/>
      </c>
    </row>
    <row r="711" spans="12:14" x14ac:dyDescent="0.25">
      <c r="L711" s="4"/>
      <c r="M711" s="4"/>
      <c r="N711" s="4" t="str">
        <f>IF(LEFT(RIGHT(Candidate!CN711,2),1)&lt;&gt;"/",RIGHT(Candidate!CN711,6),INDEX(CandidateFileArray,MATCH(RIGHT(Candidate!CN711,8),CandidateFileList,0),2))</f>
        <v/>
      </c>
    </row>
    <row r="712" spans="12:14" x14ac:dyDescent="0.25">
      <c r="L712" s="4"/>
      <c r="M712" s="4"/>
      <c r="N712" s="4" t="str">
        <f>IF(LEFT(RIGHT(Candidate!CN712,2),1)&lt;&gt;"/",RIGHT(Candidate!CN712,6),INDEX(CandidateFileArray,MATCH(RIGHT(Candidate!CN712,8),CandidateFileList,0),2))</f>
        <v/>
      </c>
    </row>
    <row r="713" spans="12:14" x14ac:dyDescent="0.25">
      <c r="L713" s="4"/>
      <c r="M713" s="4"/>
      <c r="N713" s="4" t="str">
        <f>IF(LEFT(RIGHT(Candidate!CN713,2),1)&lt;&gt;"/",RIGHT(Candidate!CN713,6),INDEX(CandidateFileArray,MATCH(RIGHT(Candidate!CN713,8),CandidateFileList,0),2))</f>
        <v/>
      </c>
    </row>
    <row r="714" spans="12:14" x14ac:dyDescent="0.25">
      <c r="L714" s="4"/>
      <c r="M714" s="4"/>
      <c r="N714" s="4" t="str">
        <f>IF(LEFT(RIGHT(Candidate!CN714,2),1)&lt;&gt;"/",RIGHT(Candidate!CN714,6),INDEX(CandidateFileArray,MATCH(RIGHT(Candidate!CN714,8),CandidateFileList,0),2))</f>
        <v/>
      </c>
    </row>
    <row r="715" spans="12:14" x14ac:dyDescent="0.25">
      <c r="L715" s="4"/>
      <c r="M715" s="4"/>
      <c r="N715" s="4" t="str">
        <f>IF(LEFT(RIGHT(Candidate!CN715,2),1)&lt;&gt;"/",RIGHT(Candidate!CN715,6),INDEX(CandidateFileArray,MATCH(RIGHT(Candidate!CN715,8),CandidateFileList,0),2))</f>
        <v/>
      </c>
    </row>
    <row r="716" spans="12:14" x14ac:dyDescent="0.25">
      <c r="L716" s="4"/>
      <c r="M716" s="4"/>
      <c r="N716" s="4" t="str">
        <f>IF(LEFT(RIGHT(Candidate!CN716,2),1)&lt;&gt;"/",RIGHT(Candidate!CN716,6),INDEX(CandidateFileArray,MATCH(RIGHT(Candidate!CN716,8),CandidateFileList,0),2))</f>
        <v/>
      </c>
    </row>
    <row r="717" spans="12:14" x14ac:dyDescent="0.25">
      <c r="L717" s="4"/>
      <c r="M717" s="4"/>
      <c r="N717" s="4" t="str">
        <f>IF(LEFT(RIGHT(Candidate!CN717,2),1)&lt;&gt;"/",RIGHT(Candidate!CN717,6),INDEX(CandidateFileArray,MATCH(RIGHT(Candidate!CN717,8),CandidateFileList,0),2))</f>
        <v/>
      </c>
    </row>
    <row r="718" spans="12:14" x14ac:dyDescent="0.25">
      <c r="L718" s="4"/>
      <c r="M718" s="4"/>
      <c r="N718" s="4" t="str">
        <f>IF(LEFT(RIGHT(Candidate!CN718,2),1)&lt;&gt;"/",RIGHT(Candidate!CN718,6),INDEX(CandidateFileArray,MATCH(RIGHT(Candidate!CN718,8),CandidateFileList,0),2))</f>
        <v/>
      </c>
    </row>
    <row r="719" spans="12:14" x14ac:dyDescent="0.25">
      <c r="L719" s="4"/>
      <c r="M719" s="4"/>
      <c r="N719" s="4" t="str">
        <f>IF(LEFT(RIGHT(Candidate!CN719,2),1)&lt;&gt;"/",RIGHT(Candidate!CN719,6),INDEX(CandidateFileArray,MATCH(RIGHT(Candidate!CN719,8),CandidateFileList,0),2))</f>
        <v/>
      </c>
    </row>
    <row r="720" spans="12:14" x14ac:dyDescent="0.25">
      <c r="L720" s="4"/>
      <c r="M720" s="4"/>
      <c r="N720" s="4" t="str">
        <f>IF(LEFT(RIGHT(Candidate!CN720,2),1)&lt;&gt;"/",RIGHT(Candidate!CN720,6),INDEX(CandidateFileArray,MATCH(RIGHT(Candidate!CN720,8),CandidateFileList,0),2))</f>
        <v/>
      </c>
    </row>
    <row r="721" spans="12:14" x14ac:dyDescent="0.25">
      <c r="L721" s="4"/>
      <c r="M721" s="4"/>
      <c r="N721" s="4" t="str">
        <f>IF(LEFT(RIGHT(Candidate!CN721,2),1)&lt;&gt;"/",RIGHT(Candidate!CN721,6),INDEX(CandidateFileArray,MATCH(RIGHT(Candidate!CN721,8),CandidateFileList,0),2))</f>
        <v/>
      </c>
    </row>
    <row r="722" spans="12:14" x14ac:dyDescent="0.25">
      <c r="L722" s="4"/>
      <c r="M722" s="4"/>
      <c r="N722" s="4" t="str">
        <f>IF(LEFT(RIGHT(Candidate!CN722,2),1)&lt;&gt;"/",RIGHT(Candidate!CN722,6),INDEX(CandidateFileArray,MATCH(RIGHT(Candidate!CN722,8),CandidateFileList,0),2))</f>
        <v/>
      </c>
    </row>
    <row r="723" spans="12:14" x14ac:dyDescent="0.25">
      <c r="L723" s="4"/>
      <c r="M723" s="4"/>
      <c r="N723" s="4" t="str">
        <f>IF(LEFT(RIGHT(Candidate!CN723,2),1)&lt;&gt;"/",RIGHT(Candidate!CN723,6),INDEX(CandidateFileArray,MATCH(RIGHT(Candidate!CN723,8),CandidateFileList,0),2))</f>
        <v/>
      </c>
    </row>
    <row r="724" spans="12:14" x14ac:dyDescent="0.25">
      <c r="L724" s="4"/>
      <c r="M724" s="4"/>
      <c r="N724" s="4" t="str">
        <f>IF(LEFT(RIGHT(Candidate!CN724,2),1)&lt;&gt;"/",RIGHT(Candidate!CN724,6),INDEX(CandidateFileArray,MATCH(RIGHT(Candidate!CN724,8),CandidateFileList,0),2))</f>
        <v/>
      </c>
    </row>
    <row r="725" spans="12:14" x14ac:dyDescent="0.25">
      <c r="L725" s="4"/>
      <c r="M725" s="4"/>
      <c r="N725" s="4" t="str">
        <f>IF(LEFT(RIGHT(Candidate!CN725,2),1)&lt;&gt;"/",RIGHT(Candidate!CN725,6),INDEX(CandidateFileArray,MATCH(RIGHT(Candidate!CN725,8),CandidateFileList,0),2))</f>
        <v/>
      </c>
    </row>
    <row r="726" spans="12:14" x14ac:dyDescent="0.25">
      <c r="L726" s="4"/>
      <c r="M726" s="4"/>
      <c r="N726" s="4" t="str">
        <f>IF(LEFT(RIGHT(Candidate!CN726,2),1)&lt;&gt;"/",RIGHT(Candidate!CN726,6),INDEX(CandidateFileArray,MATCH(RIGHT(Candidate!CN726,8),CandidateFileList,0),2))</f>
        <v/>
      </c>
    </row>
    <row r="727" spans="12:14" x14ac:dyDescent="0.25">
      <c r="L727" s="4"/>
      <c r="M727" s="4"/>
      <c r="N727" s="4" t="str">
        <f>IF(LEFT(RIGHT(Candidate!CN727,2),1)&lt;&gt;"/",RIGHT(Candidate!CN727,6),INDEX(CandidateFileArray,MATCH(RIGHT(Candidate!CN727,8),CandidateFileList,0),2))</f>
        <v/>
      </c>
    </row>
    <row r="728" spans="12:14" x14ac:dyDescent="0.25">
      <c r="L728" s="4"/>
      <c r="M728" s="4"/>
      <c r="N728" s="4" t="str">
        <f>IF(LEFT(RIGHT(Candidate!CN728,2),1)&lt;&gt;"/",RIGHT(Candidate!CN728,6),INDEX(CandidateFileArray,MATCH(RIGHT(Candidate!CN728,8),CandidateFileList,0),2))</f>
        <v/>
      </c>
    </row>
    <row r="729" spans="12:14" x14ac:dyDescent="0.25">
      <c r="L729" s="4"/>
      <c r="M729" s="4"/>
      <c r="N729" s="4" t="str">
        <f>IF(LEFT(RIGHT(Candidate!CN729,2),1)&lt;&gt;"/",RIGHT(Candidate!CN729,6),INDEX(CandidateFileArray,MATCH(RIGHT(Candidate!CN729,8),CandidateFileList,0),2))</f>
        <v/>
      </c>
    </row>
    <row r="730" spans="12:14" x14ac:dyDescent="0.25">
      <c r="L730" s="4"/>
      <c r="M730" s="4"/>
      <c r="N730" s="4" t="str">
        <f>IF(LEFT(RIGHT(Candidate!CN730,2),1)&lt;&gt;"/",RIGHT(Candidate!CN730,6),INDEX(CandidateFileArray,MATCH(RIGHT(Candidate!CN730,8),CandidateFileList,0),2))</f>
        <v/>
      </c>
    </row>
    <row r="731" spans="12:14" x14ac:dyDescent="0.25">
      <c r="L731" s="4"/>
      <c r="M731" s="4"/>
      <c r="N731" s="4" t="str">
        <f>IF(LEFT(RIGHT(Candidate!CN731,2),1)&lt;&gt;"/",RIGHT(Candidate!CN731,6),INDEX(CandidateFileArray,MATCH(RIGHT(Candidate!CN731,8),CandidateFileList,0),2))</f>
        <v/>
      </c>
    </row>
    <row r="732" spans="12:14" x14ac:dyDescent="0.25">
      <c r="L732" s="4"/>
      <c r="M732" s="4"/>
      <c r="N732" s="4" t="str">
        <f>IF(LEFT(RIGHT(Candidate!CN732,2),1)&lt;&gt;"/",RIGHT(Candidate!CN732,6),INDEX(CandidateFileArray,MATCH(RIGHT(Candidate!CN732,8),CandidateFileList,0),2))</f>
        <v/>
      </c>
    </row>
    <row r="733" spans="12:14" x14ac:dyDescent="0.25">
      <c r="L733" s="4"/>
      <c r="M733" s="4"/>
      <c r="N733" s="4" t="str">
        <f>IF(LEFT(RIGHT(Candidate!CN733,2),1)&lt;&gt;"/",RIGHT(Candidate!CN733,6),INDEX(CandidateFileArray,MATCH(RIGHT(Candidate!CN733,8),CandidateFileList,0),2))</f>
        <v/>
      </c>
    </row>
    <row r="734" spans="12:14" x14ac:dyDescent="0.25">
      <c r="L734" s="4"/>
      <c r="M734" s="4"/>
      <c r="N734" s="4" t="str">
        <f>IF(LEFT(RIGHT(Candidate!CN734,2),1)&lt;&gt;"/",RIGHT(Candidate!CN734,6),INDEX(CandidateFileArray,MATCH(RIGHT(Candidate!CN734,8),CandidateFileList,0),2))</f>
        <v/>
      </c>
    </row>
    <row r="735" spans="12:14" x14ac:dyDescent="0.25">
      <c r="L735" s="4"/>
      <c r="M735" s="4"/>
      <c r="N735" s="4" t="str">
        <f>IF(LEFT(RIGHT(Candidate!CN735,2),1)&lt;&gt;"/",RIGHT(Candidate!CN735,6),INDEX(CandidateFileArray,MATCH(RIGHT(Candidate!CN735,8),CandidateFileList,0),2))</f>
        <v/>
      </c>
    </row>
    <row r="736" spans="12:14" x14ac:dyDescent="0.25">
      <c r="L736" s="4"/>
      <c r="M736" s="4"/>
      <c r="N736" s="4" t="str">
        <f>IF(LEFT(RIGHT(Candidate!CN736,2),1)&lt;&gt;"/",RIGHT(Candidate!CN736,6),INDEX(CandidateFileArray,MATCH(RIGHT(Candidate!CN736,8),CandidateFileList,0),2))</f>
        <v/>
      </c>
    </row>
    <row r="737" spans="12:14" x14ac:dyDescent="0.25">
      <c r="L737" s="4"/>
      <c r="M737" s="4"/>
      <c r="N737" s="4" t="str">
        <f>IF(LEFT(RIGHT(Candidate!CN737,2),1)&lt;&gt;"/",RIGHT(Candidate!CN737,6),INDEX(CandidateFileArray,MATCH(RIGHT(Candidate!CN737,8),CandidateFileList,0),2))</f>
        <v/>
      </c>
    </row>
    <row r="738" spans="12:14" x14ac:dyDescent="0.25">
      <c r="L738" s="4"/>
      <c r="M738" s="4"/>
      <c r="N738" s="4" t="str">
        <f>IF(LEFT(RIGHT(Candidate!CN738,2),1)&lt;&gt;"/",RIGHT(Candidate!CN738,6),INDEX(CandidateFileArray,MATCH(RIGHT(Candidate!CN738,8),CandidateFileList,0),2))</f>
        <v/>
      </c>
    </row>
    <row r="739" spans="12:14" x14ac:dyDescent="0.25">
      <c r="L739" s="4"/>
      <c r="M739" s="4"/>
      <c r="N739" s="4" t="str">
        <f>IF(LEFT(RIGHT(Candidate!CN739,2),1)&lt;&gt;"/",RIGHT(Candidate!CN739,6),INDEX(CandidateFileArray,MATCH(RIGHT(Candidate!CN739,8),CandidateFileList,0),2))</f>
        <v/>
      </c>
    </row>
    <row r="740" spans="12:14" x14ac:dyDescent="0.25">
      <c r="L740" s="4"/>
      <c r="M740" s="4"/>
      <c r="N740" s="4" t="str">
        <f>IF(LEFT(RIGHT(Candidate!CN740,2),1)&lt;&gt;"/",RIGHT(Candidate!CN740,6),INDEX(CandidateFileArray,MATCH(RIGHT(Candidate!CN740,8),CandidateFileList,0),2))</f>
        <v/>
      </c>
    </row>
    <row r="741" spans="12:14" x14ac:dyDescent="0.25">
      <c r="L741" s="4"/>
      <c r="M741" s="4"/>
      <c r="N741" s="4" t="str">
        <f>IF(LEFT(RIGHT(Candidate!CN741,2),1)&lt;&gt;"/",RIGHT(Candidate!CN741,6),INDEX(CandidateFileArray,MATCH(RIGHT(Candidate!CN741,8),CandidateFileList,0),2))</f>
        <v/>
      </c>
    </row>
    <row r="742" spans="12:14" x14ac:dyDescent="0.25">
      <c r="L742" s="4"/>
      <c r="M742" s="4"/>
      <c r="N742" s="4" t="str">
        <f>IF(LEFT(RIGHT(Candidate!CN742,2),1)&lt;&gt;"/",RIGHT(Candidate!CN742,6),INDEX(CandidateFileArray,MATCH(RIGHT(Candidate!CN742,8),CandidateFileList,0),2))</f>
        <v/>
      </c>
    </row>
    <row r="743" spans="12:14" x14ac:dyDescent="0.25">
      <c r="L743" s="4"/>
      <c r="M743" s="4"/>
      <c r="N743" s="4" t="str">
        <f>IF(LEFT(RIGHT(Candidate!CN743,2),1)&lt;&gt;"/",RIGHT(Candidate!CN743,6),INDEX(CandidateFileArray,MATCH(RIGHT(Candidate!CN743,8),CandidateFileList,0),2))</f>
        <v/>
      </c>
    </row>
    <row r="744" spans="12:14" x14ac:dyDescent="0.25">
      <c r="L744" s="4"/>
      <c r="M744" s="4"/>
      <c r="N744" s="4" t="str">
        <f>IF(LEFT(RIGHT(Candidate!CN744,2),1)&lt;&gt;"/",RIGHT(Candidate!CN744,6),INDEX(CandidateFileArray,MATCH(RIGHT(Candidate!CN744,8),CandidateFileList,0),2))</f>
        <v/>
      </c>
    </row>
    <row r="745" spans="12:14" x14ac:dyDescent="0.25">
      <c r="L745" s="4"/>
      <c r="M745" s="4"/>
      <c r="N745" s="4" t="str">
        <f>IF(LEFT(RIGHT(Candidate!CN745,2),1)&lt;&gt;"/",RIGHT(Candidate!CN745,6),INDEX(CandidateFileArray,MATCH(RIGHT(Candidate!CN745,8),CandidateFileList,0),2))</f>
        <v/>
      </c>
    </row>
    <row r="746" spans="12:14" x14ac:dyDescent="0.25">
      <c r="L746" s="4"/>
      <c r="M746" s="4"/>
      <c r="N746" s="4" t="str">
        <f>IF(LEFT(RIGHT(Candidate!CN746,2),1)&lt;&gt;"/",RIGHT(Candidate!CN746,6),INDEX(CandidateFileArray,MATCH(RIGHT(Candidate!CN746,8),CandidateFileList,0),2))</f>
        <v/>
      </c>
    </row>
    <row r="747" spans="12:14" x14ac:dyDescent="0.25">
      <c r="L747" s="4"/>
      <c r="M747" s="4"/>
      <c r="N747" s="4" t="str">
        <f>IF(LEFT(RIGHT(Candidate!CN747,2),1)&lt;&gt;"/",RIGHT(Candidate!CN747,6),INDEX(CandidateFileArray,MATCH(RIGHT(Candidate!CN747,8),CandidateFileList,0),2))</f>
        <v/>
      </c>
    </row>
    <row r="748" spans="12:14" x14ac:dyDescent="0.25">
      <c r="L748" s="4"/>
      <c r="M748" s="4"/>
      <c r="N748" s="4" t="str">
        <f>IF(LEFT(RIGHT(Candidate!CN748,2),1)&lt;&gt;"/",RIGHT(Candidate!CN748,6),INDEX(CandidateFileArray,MATCH(RIGHT(Candidate!CN748,8),CandidateFileList,0),2))</f>
        <v/>
      </c>
    </row>
    <row r="749" spans="12:14" x14ac:dyDescent="0.25">
      <c r="L749" s="4"/>
      <c r="M749" s="4"/>
      <c r="N749" s="4" t="str">
        <f>IF(LEFT(RIGHT(Candidate!CN749,2),1)&lt;&gt;"/",RIGHT(Candidate!CN749,6),INDEX(CandidateFileArray,MATCH(RIGHT(Candidate!CN749,8),CandidateFileList,0),2))</f>
        <v/>
      </c>
    </row>
    <row r="750" spans="12:14" x14ac:dyDescent="0.25">
      <c r="L750" s="4"/>
      <c r="M750" s="4"/>
      <c r="N750" s="4" t="str">
        <f>IF(LEFT(RIGHT(Candidate!CN750,2),1)&lt;&gt;"/",RIGHT(Candidate!CN750,6),INDEX(CandidateFileArray,MATCH(RIGHT(Candidate!CN750,8),CandidateFileList,0),2))</f>
        <v/>
      </c>
    </row>
    <row r="751" spans="12:14" x14ac:dyDescent="0.25">
      <c r="L751" s="4"/>
      <c r="M751" s="4"/>
      <c r="N751" s="4" t="str">
        <f>IF(LEFT(RIGHT(Candidate!CN751,2),1)&lt;&gt;"/",RIGHT(Candidate!CN751,6),INDEX(CandidateFileArray,MATCH(RIGHT(Candidate!CN751,8),CandidateFileList,0),2))</f>
        <v/>
      </c>
    </row>
    <row r="752" spans="12:14" x14ac:dyDescent="0.25">
      <c r="L752" s="4"/>
      <c r="M752" s="4"/>
      <c r="N752" s="4" t="str">
        <f>IF(LEFT(RIGHT(Candidate!CN752,2),1)&lt;&gt;"/",RIGHT(Candidate!CN752,6),INDEX(CandidateFileArray,MATCH(RIGHT(Candidate!CN752,8),CandidateFileList,0),2))</f>
        <v/>
      </c>
    </row>
    <row r="753" spans="12:14" x14ac:dyDescent="0.25">
      <c r="L753" s="4"/>
      <c r="M753" s="4"/>
      <c r="N753" s="4" t="str">
        <f>IF(LEFT(RIGHT(Candidate!CN753,2),1)&lt;&gt;"/",RIGHT(Candidate!CN753,6),INDEX(CandidateFileArray,MATCH(RIGHT(Candidate!CN753,8),CandidateFileList,0),2))</f>
        <v/>
      </c>
    </row>
    <row r="754" spans="12:14" x14ac:dyDescent="0.25">
      <c r="L754" s="4"/>
      <c r="M754" s="4"/>
      <c r="N754" s="4" t="str">
        <f>IF(LEFT(RIGHT(Candidate!CN754,2),1)&lt;&gt;"/",RIGHT(Candidate!CN754,6),INDEX(CandidateFileArray,MATCH(RIGHT(Candidate!CN754,8),CandidateFileList,0),2))</f>
        <v/>
      </c>
    </row>
    <row r="755" spans="12:14" x14ac:dyDescent="0.25">
      <c r="L755" s="4"/>
      <c r="M755" s="4"/>
      <c r="N755" s="4" t="str">
        <f>IF(LEFT(RIGHT(Candidate!CN755,2),1)&lt;&gt;"/",RIGHT(Candidate!CN755,6),INDEX(CandidateFileArray,MATCH(RIGHT(Candidate!CN755,8),CandidateFileList,0),2))</f>
        <v/>
      </c>
    </row>
    <row r="756" spans="12:14" x14ac:dyDescent="0.25">
      <c r="L756" s="4"/>
      <c r="M756" s="4"/>
      <c r="N756" s="4" t="str">
        <f>IF(LEFT(RIGHT(Candidate!CN756,2),1)&lt;&gt;"/",RIGHT(Candidate!CN756,6),INDEX(CandidateFileArray,MATCH(RIGHT(Candidate!CN756,8),CandidateFileList,0),2))</f>
        <v/>
      </c>
    </row>
    <row r="757" spans="12:14" x14ac:dyDescent="0.25">
      <c r="L757" s="4"/>
      <c r="M757" s="4"/>
      <c r="N757" s="4" t="str">
        <f>IF(LEFT(RIGHT(Candidate!CN757,2),1)&lt;&gt;"/",RIGHT(Candidate!CN757,6),INDEX(CandidateFileArray,MATCH(RIGHT(Candidate!CN757,8),CandidateFileList,0),2))</f>
        <v/>
      </c>
    </row>
    <row r="758" spans="12:14" x14ac:dyDescent="0.25">
      <c r="L758" s="4"/>
      <c r="M758" s="4"/>
      <c r="N758" s="4" t="str">
        <f>IF(LEFT(RIGHT(Candidate!CN758,2),1)&lt;&gt;"/",RIGHT(Candidate!CN758,6),INDEX(CandidateFileArray,MATCH(RIGHT(Candidate!CN758,8),CandidateFileList,0),2))</f>
        <v/>
      </c>
    </row>
    <row r="759" spans="12:14" x14ac:dyDescent="0.25">
      <c r="L759" s="4"/>
      <c r="M759" s="4"/>
      <c r="N759" s="4" t="str">
        <f>IF(LEFT(RIGHT(Candidate!CN759,2),1)&lt;&gt;"/",RIGHT(Candidate!CN759,6),INDEX(CandidateFileArray,MATCH(RIGHT(Candidate!CN759,8),CandidateFileList,0),2))</f>
        <v/>
      </c>
    </row>
    <row r="760" spans="12:14" x14ac:dyDescent="0.25">
      <c r="L760" s="4"/>
      <c r="M760" s="4"/>
      <c r="N760" s="4" t="str">
        <f>IF(LEFT(RIGHT(Candidate!CN760,2),1)&lt;&gt;"/",RIGHT(Candidate!CN760,6),INDEX(CandidateFileArray,MATCH(RIGHT(Candidate!CN760,8),CandidateFileList,0),2))</f>
        <v/>
      </c>
    </row>
    <row r="761" spans="12:14" x14ac:dyDescent="0.25">
      <c r="L761" s="4"/>
      <c r="M761" s="4"/>
      <c r="N761" s="4" t="str">
        <f>IF(LEFT(RIGHT(Candidate!CN761,2),1)&lt;&gt;"/",RIGHT(Candidate!CN761,6),INDEX(CandidateFileArray,MATCH(RIGHT(Candidate!CN761,8),CandidateFileList,0),2))</f>
        <v/>
      </c>
    </row>
    <row r="762" spans="12:14" x14ac:dyDescent="0.25">
      <c r="L762" s="4"/>
      <c r="M762" s="4"/>
      <c r="N762" s="4" t="str">
        <f>IF(LEFT(RIGHT(Candidate!CN762,2),1)&lt;&gt;"/",RIGHT(Candidate!CN762,6),INDEX(CandidateFileArray,MATCH(RIGHT(Candidate!CN762,8),CandidateFileList,0),2))</f>
        <v/>
      </c>
    </row>
    <row r="763" spans="12:14" x14ac:dyDescent="0.25">
      <c r="L763" s="4"/>
      <c r="M763" s="4"/>
      <c r="N763" s="4" t="str">
        <f>IF(LEFT(RIGHT(Candidate!CN763,2),1)&lt;&gt;"/",RIGHT(Candidate!CN763,6),INDEX(CandidateFileArray,MATCH(RIGHT(Candidate!CN763,8),CandidateFileList,0),2))</f>
        <v/>
      </c>
    </row>
    <row r="764" spans="12:14" x14ac:dyDescent="0.25">
      <c r="L764" s="4"/>
      <c r="M764" s="4"/>
      <c r="N764" s="4" t="str">
        <f>IF(LEFT(RIGHT(Candidate!CN764,2),1)&lt;&gt;"/",RIGHT(Candidate!CN764,6),INDEX(CandidateFileArray,MATCH(RIGHT(Candidate!CN764,8),CandidateFileList,0),2))</f>
        <v/>
      </c>
    </row>
    <row r="765" spans="12:14" x14ac:dyDescent="0.25">
      <c r="L765" s="4"/>
      <c r="M765" s="4"/>
      <c r="N765" s="4" t="str">
        <f>IF(LEFT(RIGHT(Candidate!CN765,2),1)&lt;&gt;"/",RIGHT(Candidate!CN765,6),INDEX(CandidateFileArray,MATCH(RIGHT(Candidate!CN765,8),CandidateFileList,0),2))</f>
        <v/>
      </c>
    </row>
    <row r="766" spans="12:14" x14ac:dyDescent="0.25">
      <c r="L766" s="4"/>
      <c r="M766" s="4"/>
      <c r="N766" s="4" t="str">
        <f>IF(LEFT(RIGHT(Candidate!CN766,2),1)&lt;&gt;"/",RIGHT(Candidate!CN766,6),INDEX(CandidateFileArray,MATCH(RIGHT(Candidate!CN766,8),CandidateFileList,0),2))</f>
        <v/>
      </c>
    </row>
    <row r="767" spans="12:14" x14ac:dyDescent="0.25">
      <c r="L767" s="4"/>
      <c r="M767" s="4"/>
      <c r="N767" s="4" t="str">
        <f>IF(LEFT(RIGHT(Candidate!CN767,2),1)&lt;&gt;"/",RIGHT(Candidate!CN767,6),INDEX(CandidateFileArray,MATCH(RIGHT(Candidate!CN767,8),CandidateFileList,0),2))</f>
        <v/>
      </c>
    </row>
    <row r="768" spans="12:14" x14ac:dyDescent="0.25">
      <c r="L768" s="4"/>
      <c r="M768" s="4"/>
      <c r="N768" s="4" t="str">
        <f>IF(LEFT(RIGHT(Candidate!CN768,2),1)&lt;&gt;"/",RIGHT(Candidate!CN768,6),INDEX(CandidateFileArray,MATCH(RIGHT(Candidate!CN768,8),CandidateFileList,0),2))</f>
        <v/>
      </c>
    </row>
    <row r="769" spans="12:14" x14ac:dyDescent="0.25">
      <c r="L769" s="4"/>
      <c r="M769" s="4"/>
      <c r="N769" s="4" t="str">
        <f>IF(LEFT(RIGHT(Candidate!CN769,2),1)&lt;&gt;"/",RIGHT(Candidate!CN769,6),INDEX(CandidateFileArray,MATCH(RIGHT(Candidate!CN769,8),CandidateFileList,0),2))</f>
        <v/>
      </c>
    </row>
    <row r="770" spans="12:14" x14ac:dyDescent="0.25">
      <c r="L770" s="4"/>
      <c r="M770" s="4"/>
      <c r="N770" s="4" t="str">
        <f>IF(LEFT(RIGHT(Candidate!CN770,2),1)&lt;&gt;"/",RIGHT(Candidate!CN770,6),INDEX(CandidateFileArray,MATCH(RIGHT(Candidate!CN770,8),CandidateFileList,0),2))</f>
        <v/>
      </c>
    </row>
    <row r="771" spans="12:14" x14ac:dyDescent="0.25">
      <c r="L771" s="4"/>
      <c r="M771" s="4"/>
      <c r="N771" s="4" t="str">
        <f>IF(LEFT(RIGHT(Candidate!CN771,2),1)&lt;&gt;"/",RIGHT(Candidate!CN771,6),INDEX(CandidateFileArray,MATCH(RIGHT(Candidate!CN771,8),CandidateFileList,0),2))</f>
        <v/>
      </c>
    </row>
    <row r="772" spans="12:14" x14ac:dyDescent="0.25">
      <c r="L772" s="4"/>
      <c r="M772" s="4"/>
      <c r="N772" s="4" t="str">
        <f>IF(LEFT(RIGHT(Candidate!CN772,2),1)&lt;&gt;"/",RIGHT(Candidate!CN772,6),INDEX(CandidateFileArray,MATCH(RIGHT(Candidate!CN772,8),CandidateFileList,0),2))</f>
        <v/>
      </c>
    </row>
    <row r="773" spans="12:14" x14ac:dyDescent="0.25">
      <c r="L773" s="4"/>
      <c r="M773" s="4"/>
      <c r="N773" s="4" t="str">
        <f>IF(LEFT(RIGHT(Candidate!CN773,2),1)&lt;&gt;"/",RIGHT(Candidate!CN773,6),INDEX(CandidateFileArray,MATCH(RIGHT(Candidate!CN773,8),CandidateFileList,0),2))</f>
        <v/>
      </c>
    </row>
    <row r="774" spans="12:14" x14ac:dyDescent="0.25">
      <c r="L774" s="4"/>
      <c r="M774" s="4"/>
      <c r="N774" s="4" t="str">
        <f>IF(LEFT(RIGHT(Candidate!CN774,2),1)&lt;&gt;"/",RIGHT(Candidate!CN774,6),INDEX(CandidateFileArray,MATCH(RIGHT(Candidate!CN774,8),CandidateFileList,0),2))</f>
        <v/>
      </c>
    </row>
    <row r="775" spans="12:14" x14ac:dyDescent="0.25">
      <c r="L775" s="4"/>
      <c r="M775" s="4"/>
      <c r="N775" s="4" t="str">
        <f>IF(LEFT(RIGHT(Candidate!CN775,2),1)&lt;&gt;"/",RIGHT(Candidate!CN775,6),INDEX(CandidateFileArray,MATCH(RIGHT(Candidate!CN775,8),CandidateFileList,0),2))</f>
        <v/>
      </c>
    </row>
    <row r="776" spans="12:14" x14ac:dyDescent="0.25">
      <c r="L776" s="4"/>
      <c r="M776" s="4"/>
      <c r="N776" s="4" t="str">
        <f>IF(LEFT(RIGHT(Candidate!CN776,2),1)&lt;&gt;"/",RIGHT(Candidate!CN776,6),INDEX(CandidateFileArray,MATCH(RIGHT(Candidate!CN776,8),CandidateFileList,0),2))</f>
        <v/>
      </c>
    </row>
    <row r="777" spans="12:14" x14ac:dyDescent="0.25">
      <c r="L777" s="4"/>
      <c r="M777" s="4"/>
      <c r="N777" s="4" t="str">
        <f>IF(LEFT(RIGHT(Candidate!CN777,2),1)&lt;&gt;"/",RIGHT(Candidate!CN777,6),INDEX(CandidateFileArray,MATCH(RIGHT(Candidate!CN777,8),CandidateFileList,0),2))</f>
        <v/>
      </c>
    </row>
    <row r="778" spans="12:14" x14ac:dyDescent="0.25">
      <c r="L778" s="4"/>
      <c r="M778" s="4"/>
      <c r="N778" s="4" t="str">
        <f>IF(LEFT(RIGHT(Candidate!CN778,2),1)&lt;&gt;"/",RIGHT(Candidate!CN778,6),INDEX(CandidateFileArray,MATCH(RIGHT(Candidate!CN778,8),CandidateFileList,0),2))</f>
        <v/>
      </c>
    </row>
    <row r="779" spans="12:14" x14ac:dyDescent="0.25">
      <c r="L779" s="4"/>
      <c r="M779" s="4"/>
      <c r="N779" s="4" t="str">
        <f>IF(LEFT(RIGHT(Candidate!CN779,2),1)&lt;&gt;"/",RIGHT(Candidate!CN779,6),INDEX(CandidateFileArray,MATCH(RIGHT(Candidate!CN779,8),CandidateFileList,0),2))</f>
        <v/>
      </c>
    </row>
    <row r="780" spans="12:14" x14ac:dyDescent="0.25">
      <c r="L780" s="4"/>
      <c r="M780" s="4"/>
      <c r="N780" s="4" t="str">
        <f>IF(LEFT(RIGHT(Candidate!CN780,2),1)&lt;&gt;"/",RIGHT(Candidate!CN780,6),INDEX(CandidateFileArray,MATCH(RIGHT(Candidate!CN780,8),CandidateFileList,0),2))</f>
        <v/>
      </c>
    </row>
    <row r="781" spans="12:14" x14ac:dyDescent="0.25">
      <c r="L781" s="4"/>
      <c r="M781" s="4"/>
      <c r="N781" s="4" t="str">
        <f>IF(LEFT(RIGHT(Candidate!CN781,2),1)&lt;&gt;"/",RIGHT(Candidate!CN781,6),INDEX(CandidateFileArray,MATCH(RIGHT(Candidate!CN781,8),CandidateFileList,0),2))</f>
        <v/>
      </c>
    </row>
    <row r="782" spans="12:14" x14ac:dyDescent="0.25">
      <c r="L782" s="4"/>
      <c r="M782" s="4"/>
      <c r="N782" s="4" t="str">
        <f>IF(LEFT(RIGHT(Candidate!CN782,2),1)&lt;&gt;"/",RIGHT(Candidate!CN782,6),INDEX(CandidateFileArray,MATCH(RIGHT(Candidate!CN782,8),CandidateFileList,0),2))</f>
        <v/>
      </c>
    </row>
    <row r="783" spans="12:14" x14ac:dyDescent="0.25">
      <c r="L783" s="4"/>
      <c r="M783" s="4"/>
      <c r="N783" s="4" t="str">
        <f>IF(LEFT(RIGHT(Candidate!CN783,2),1)&lt;&gt;"/",RIGHT(Candidate!CN783,6),INDEX(CandidateFileArray,MATCH(RIGHT(Candidate!CN783,8),CandidateFileList,0),2))</f>
        <v/>
      </c>
    </row>
    <row r="784" spans="12:14" x14ac:dyDescent="0.25">
      <c r="L784" s="4"/>
      <c r="M784" s="4"/>
      <c r="N784" s="4" t="str">
        <f>IF(LEFT(RIGHT(Candidate!CN784,2),1)&lt;&gt;"/",RIGHT(Candidate!CN784,6),INDEX(CandidateFileArray,MATCH(RIGHT(Candidate!CN784,8),CandidateFileList,0),2))</f>
        <v/>
      </c>
    </row>
    <row r="785" spans="12:14" x14ac:dyDescent="0.25">
      <c r="L785" s="4"/>
      <c r="M785" s="4"/>
      <c r="N785" s="4" t="str">
        <f>IF(LEFT(RIGHT(Candidate!CN785,2),1)&lt;&gt;"/",RIGHT(Candidate!CN785,6),INDEX(CandidateFileArray,MATCH(RIGHT(Candidate!CN785,8),CandidateFileList,0),2))</f>
        <v/>
      </c>
    </row>
    <row r="786" spans="12:14" x14ac:dyDescent="0.25">
      <c r="L786" s="4"/>
      <c r="M786" s="4"/>
      <c r="N786" s="4" t="str">
        <f>IF(LEFT(RIGHT(Candidate!CN786,2),1)&lt;&gt;"/",RIGHT(Candidate!CN786,6),INDEX(CandidateFileArray,MATCH(RIGHT(Candidate!CN786,8),CandidateFileList,0),2))</f>
        <v/>
      </c>
    </row>
    <row r="787" spans="12:14" x14ac:dyDescent="0.25">
      <c r="L787" s="4"/>
      <c r="M787" s="4"/>
      <c r="N787" s="4" t="str">
        <f>IF(LEFT(RIGHT(Candidate!CN787,2),1)&lt;&gt;"/",RIGHT(Candidate!CN787,6),INDEX(CandidateFileArray,MATCH(RIGHT(Candidate!CN787,8),CandidateFileList,0),2))</f>
        <v/>
      </c>
    </row>
    <row r="788" spans="12:14" x14ac:dyDescent="0.25">
      <c r="L788" s="4"/>
      <c r="M788" s="4"/>
      <c r="N788" s="4" t="str">
        <f>IF(LEFT(RIGHT(Candidate!CN788,2),1)&lt;&gt;"/",RIGHT(Candidate!CN788,6),INDEX(CandidateFileArray,MATCH(RIGHT(Candidate!CN788,8),CandidateFileList,0),2))</f>
        <v/>
      </c>
    </row>
    <row r="789" spans="12:14" x14ac:dyDescent="0.25">
      <c r="L789" s="4"/>
      <c r="M789" s="4"/>
      <c r="N789" s="4" t="str">
        <f>IF(LEFT(RIGHT(Candidate!CN789,2),1)&lt;&gt;"/",RIGHT(Candidate!CN789,6),INDEX(CandidateFileArray,MATCH(RIGHT(Candidate!CN789,8),CandidateFileList,0),2))</f>
        <v/>
      </c>
    </row>
    <row r="790" spans="12:14" x14ac:dyDescent="0.25">
      <c r="L790" s="4"/>
      <c r="M790" s="4"/>
      <c r="N790" s="4" t="str">
        <f>IF(LEFT(RIGHT(Candidate!CN790,2),1)&lt;&gt;"/",RIGHT(Candidate!CN790,6),INDEX(CandidateFileArray,MATCH(RIGHT(Candidate!CN790,8),CandidateFileList,0),2))</f>
        <v/>
      </c>
    </row>
    <row r="791" spans="12:14" x14ac:dyDescent="0.25">
      <c r="L791" s="4"/>
      <c r="M791" s="4"/>
      <c r="N791" s="4" t="str">
        <f>IF(LEFT(RIGHT(Candidate!CN791,2),1)&lt;&gt;"/",RIGHT(Candidate!CN791,6),INDEX(CandidateFileArray,MATCH(RIGHT(Candidate!CN791,8),CandidateFileList,0),2))</f>
        <v/>
      </c>
    </row>
    <row r="792" spans="12:14" x14ac:dyDescent="0.25">
      <c r="L792" s="4"/>
      <c r="M792" s="4"/>
      <c r="N792" s="4" t="str">
        <f>IF(LEFT(RIGHT(Candidate!CN792,2),1)&lt;&gt;"/",RIGHT(Candidate!CN792,6),INDEX(CandidateFileArray,MATCH(RIGHT(Candidate!CN792,8),CandidateFileList,0),2))</f>
        <v/>
      </c>
    </row>
    <row r="793" spans="12:14" x14ac:dyDescent="0.25">
      <c r="L793" s="4"/>
      <c r="M793" s="4"/>
      <c r="N793" s="4" t="str">
        <f>IF(LEFT(RIGHT(Candidate!CN793,2),1)&lt;&gt;"/",RIGHT(Candidate!CN793,6),INDEX(CandidateFileArray,MATCH(RIGHT(Candidate!CN793,8),CandidateFileList,0),2))</f>
        <v/>
      </c>
    </row>
    <row r="794" spans="12:14" x14ac:dyDescent="0.25">
      <c r="L794" s="4"/>
      <c r="M794" s="4"/>
      <c r="N794" s="4" t="str">
        <f>IF(LEFT(RIGHT(Candidate!CN794,2),1)&lt;&gt;"/",RIGHT(Candidate!CN794,6),INDEX(CandidateFileArray,MATCH(RIGHT(Candidate!CN794,8),CandidateFileList,0),2))</f>
        <v/>
      </c>
    </row>
    <row r="795" spans="12:14" x14ac:dyDescent="0.25">
      <c r="L795" s="4"/>
      <c r="M795" s="4"/>
      <c r="N795" s="4" t="str">
        <f>IF(LEFT(RIGHT(Candidate!CN795,2),1)&lt;&gt;"/",RIGHT(Candidate!CN795,6),INDEX(CandidateFileArray,MATCH(RIGHT(Candidate!CN795,8),CandidateFileList,0),2))</f>
        <v/>
      </c>
    </row>
    <row r="796" spans="12:14" x14ac:dyDescent="0.25">
      <c r="L796" s="4"/>
      <c r="M796" s="4"/>
      <c r="N796" s="4" t="str">
        <f>IF(LEFT(RIGHT(Candidate!CN796,2),1)&lt;&gt;"/",RIGHT(Candidate!CN796,6),INDEX(CandidateFileArray,MATCH(RIGHT(Candidate!CN796,8),CandidateFileList,0),2))</f>
        <v/>
      </c>
    </row>
    <row r="797" spans="12:14" x14ac:dyDescent="0.25">
      <c r="L797" s="4"/>
      <c r="M797" s="4"/>
      <c r="N797" s="4" t="str">
        <f>IF(LEFT(RIGHT(Candidate!CN797,2),1)&lt;&gt;"/",RIGHT(Candidate!CN797,6),INDEX(CandidateFileArray,MATCH(RIGHT(Candidate!CN797,8),CandidateFileList,0),2))</f>
        <v/>
      </c>
    </row>
    <row r="798" spans="12:14" x14ac:dyDescent="0.25">
      <c r="L798" s="4"/>
      <c r="M798" s="4"/>
      <c r="N798" s="4" t="str">
        <f>IF(LEFT(RIGHT(Candidate!CN798,2),1)&lt;&gt;"/",RIGHT(Candidate!CN798,6),INDEX(CandidateFileArray,MATCH(RIGHT(Candidate!CN798,8),CandidateFileList,0),2))</f>
        <v/>
      </c>
    </row>
    <row r="799" spans="12:14" x14ac:dyDescent="0.25">
      <c r="L799" s="4"/>
      <c r="M799" s="4"/>
      <c r="N799" s="4" t="str">
        <f>IF(LEFT(RIGHT(Candidate!CN799,2),1)&lt;&gt;"/",RIGHT(Candidate!CN799,6),INDEX(CandidateFileArray,MATCH(RIGHT(Candidate!CN799,8),CandidateFileList,0),2))</f>
        <v/>
      </c>
    </row>
    <row r="800" spans="12:14" x14ac:dyDescent="0.25">
      <c r="L800" s="4"/>
      <c r="M800" s="4"/>
      <c r="N800" s="4" t="str">
        <f>IF(LEFT(RIGHT(Candidate!CN800,2),1)&lt;&gt;"/",RIGHT(Candidate!CN800,6),INDEX(CandidateFileArray,MATCH(RIGHT(Candidate!CN800,8),CandidateFileList,0),2))</f>
        <v/>
      </c>
    </row>
    <row r="801" spans="12:14" x14ac:dyDescent="0.25">
      <c r="L801" s="4"/>
      <c r="M801" s="4"/>
      <c r="N801" s="4" t="str">
        <f>IF(LEFT(RIGHT(Candidate!CN801,2),1)&lt;&gt;"/",RIGHT(Candidate!CN801,6),INDEX(CandidateFileArray,MATCH(RIGHT(Candidate!CN801,8),CandidateFileList,0),2))</f>
        <v/>
      </c>
    </row>
    <row r="802" spans="12:14" x14ac:dyDescent="0.25">
      <c r="L802" s="4"/>
      <c r="M802" s="4"/>
      <c r="N802" s="4" t="str">
        <f>IF(LEFT(RIGHT(Candidate!CN802,2),1)&lt;&gt;"/",RIGHT(Candidate!CN802,6),INDEX(CandidateFileArray,MATCH(RIGHT(Candidate!CN802,8),CandidateFileList,0),2))</f>
        <v/>
      </c>
    </row>
    <row r="803" spans="12:14" x14ac:dyDescent="0.25">
      <c r="L803" s="4"/>
      <c r="M803" s="4"/>
      <c r="N803" s="4" t="str">
        <f>IF(LEFT(RIGHT(Candidate!CN803,2),1)&lt;&gt;"/",RIGHT(Candidate!CN803,6),INDEX(CandidateFileArray,MATCH(RIGHT(Candidate!CN803,8),CandidateFileList,0),2))</f>
        <v/>
      </c>
    </row>
    <row r="804" spans="12:14" x14ac:dyDescent="0.25">
      <c r="L804" s="4"/>
      <c r="M804" s="4"/>
      <c r="N804" s="4" t="str">
        <f>IF(LEFT(RIGHT(Candidate!CN804,2),1)&lt;&gt;"/",RIGHT(Candidate!CN804,6),INDEX(CandidateFileArray,MATCH(RIGHT(Candidate!CN804,8),CandidateFileList,0),2))</f>
        <v/>
      </c>
    </row>
    <row r="805" spans="12:14" x14ac:dyDescent="0.25">
      <c r="L805" s="4"/>
      <c r="M805" s="4"/>
      <c r="N805" s="4" t="str">
        <f>IF(LEFT(RIGHT(Candidate!CN805,2),1)&lt;&gt;"/",RIGHT(Candidate!CN805,6),INDEX(CandidateFileArray,MATCH(RIGHT(Candidate!CN805,8),CandidateFileList,0),2))</f>
        <v/>
      </c>
    </row>
    <row r="806" spans="12:14" x14ac:dyDescent="0.25">
      <c r="L806" s="4"/>
      <c r="M806" s="4"/>
      <c r="N806" s="4" t="str">
        <f>IF(LEFT(RIGHT(Candidate!CN806,2),1)&lt;&gt;"/",RIGHT(Candidate!CN806,6),INDEX(CandidateFileArray,MATCH(RIGHT(Candidate!CN806,8),CandidateFileList,0),2))</f>
        <v/>
      </c>
    </row>
    <row r="807" spans="12:14" x14ac:dyDescent="0.25">
      <c r="L807" s="4"/>
      <c r="M807" s="4"/>
      <c r="N807" s="4" t="str">
        <f>IF(LEFT(RIGHT(Candidate!CN807,2),1)&lt;&gt;"/",RIGHT(Candidate!CN807,6),INDEX(CandidateFileArray,MATCH(RIGHT(Candidate!CN807,8),CandidateFileList,0),2))</f>
        <v/>
      </c>
    </row>
    <row r="808" spans="12:14" x14ac:dyDescent="0.25">
      <c r="L808" s="4"/>
      <c r="M808" s="4"/>
      <c r="N808" s="4" t="str">
        <f>IF(LEFT(RIGHT(Candidate!CN808,2),1)&lt;&gt;"/",RIGHT(Candidate!CN808,6),INDEX(CandidateFileArray,MATCH(RIGHT(Candidate!CN808,8),CandidateFileList,0),2))</f>
        <v/>
      </c>
    </row>
    <row r="809" spans="12:14" x14ac:dyDescent="0.25">
      <c r="L809" s="4"/>
      <c r="M809" s="4"/>
      <c r="N809" s="4" t="str">
        <f>IF(LEFT(RIGHT(Candidate!CN809,2),1)&lt;&gt;"/",RIGHT(Candidate!CN809,6),INDEX(CandidateFileArray,MATCH(RIGHT(Candidate!CN809,8),CandidateFileList,0),2))</f>
        <v/>
      </c>
    </row>
    <row r="810" spans="12:14" x14ac:dyDescent="0.25">
      <c r="L810" s="4"/>
      <c r="M810" s="4"/>
      <c r="N810" s="4" t="str">
        <f>IF(LEFT(RIGHT(Candidate!CN810,2),1)&lt;&gt;"/",RIGHT(Candidate!CN810,6),INDEX(CandidateFileArray,MATCH(RIGHT(Candidate!CN810,8),CandidateFileList,0),2))</f>
        <v/>
      </c>
    </row>
    <row r="811" spans="12:14" x14ac:dyDescent="0.25">
      <c r="L811" s="4"/>
      <c r="M811" s="4"/>
      <c r="N811" s="4" t="str">
        <f>IF(LEFT(RIGHT(Candidate!CN811,2),1)&lt;&gt;"/",RIGHT(Candidate!CN811,6),INDEX(CandidateFileArray,MATCH(RIGHT(Candidate!CN811,8),CandidateFileList,0),2))</f>
        <v/>
      </c>
    </row>
    <row r="812" spans="12:14" x14ac:dyDescent="0.25">
      <c r="L812" s="4"/>
      <c r="M812" s="4"/>
      <c r="N812" s="4" t="str">
        <f>IF(LEFT(RIGHT(Candidate!CN812,2),1)&lt;&gt;"/",RIGHT(Candidate!CN812,6),INDEX(CandidateFileArray,MATCH(RIGHT(Candidate!CN812,8),CandidateFileList,0),2))</f>
        <v/>
      </c>
    </row>
    <row r="813" spans="12:14" x14ac:dyDescent="0.25">
      <c r="L813" s="4"/>
      <c r="M813" s="4"/>
      <c r="N813" s="4" t="str">
        <f>IF(LEFT(RIGHT(Candidate!CN813,2),1)&lt;&gt;"/",RIGHT(Candidate!CN813,6),INDEX(CandidateFileArray,MATCH(RIGHT(Candidate!CN813,8),CandidateFileList,0),2))</f>
        <v/>
      </c>
    </row>
    <row r="814" spans="12:14" x14ac:dyDescent="0.25">
      <c r="L814" s="4"/>
      <c r="M814" s="4"/>
      <c r="N814" s="4" t="str">
        <f>IF(LEFT(RIGHT(Candidate!CN814,2),1)&lt;&gt;"/",RIGHT(Candidate!CN814,6),INDEX(CandidateFileArray,MATCH(RIGHT(Candidate!CN814,8),CandidateFileList,0),2))</f>
        <v/>
      </c>
    </row>
    <row r="815" spans="12:14" x14ac:dyDescent="0.25">
      <c r="L815" s="4"/>
      <c r="M815" s="4"/>
      <c r="N815" s="4" t="str">
        <f>IF(LEFT(RIGHT(Candidate!CN815,2),1)&lt;&gt;"/",RIGHT(Candidate!CN815,6),INDEX(CandidateFileArray,MATCH(RIGHT(Candidate!CN815,8),CandidateFileList,0),2))</f>
        <v/>
      </c>
    </row>
    <row r="816" spans="12:14" x14ac:dyDescent="0.25">
      <c r="L816" s="4"/>
      <c r="M816" s="4"/>
      <c r="N816" s="4" t="str">
        <f>IF(LEFT(RIGHT(Candidate!CN816,2),1)&lt;&gt;"/",RIGHT(Candidate!CN816,6),INDEX(CandidateFileArray,MATCH(RIGHT(Candidate!CN816,8),CandidateFileList,0),2))</f>
        <v/>
      </c>
    </row>
    <row r="817" spans="12:14" x14ac:dyDescent="0.25">
      <c r="L817" s="4"/>
      <c r="M817" s="4"/>
      <c r="N817" s="4" t="str">
        <f>IF(LEFT(RIGHT(Candidate!CN817,2),1)&lt;&gt;"/",RIGHT(Candidate!CN817,6),INDEX(CandidateFileArray,MATCH(RIGHT(Candidate!CN817,8),CandidateFileList,0),2))</f>
        <v/>
      </c>
    </row>
    <row r="818" spans="12:14" x14ac:dyDescent="0.25">
      <c r="L818" s="4"/>
      <c r="M818" s="4"/>
      <c r="N818" s="4" t="str">
        <f>IF(LEFT(RIGHT(Candidate!CN818,2),1)&lt;&gt;"/",RIGHT(Candidate!CN818,6),INDEX(CandidateFileArray,MATCH(RIGHT(Candidate!CN818,8),CandidateFileList,0),2))</f>
        <v/>
      </c>
    </row>
    <row r="819" spans="12:14" x14ac:dyDescent="0.25">
      <c r="L819" s="4"/>
      <c r="M819" s="4"/>
      <c r="N819" s="4" t="str">
        <f>IF(LEFT(RIGHT(Candidate!CN819,2),1)&lt;&gt;"/",RIGHT(Candidate!CN819,6),INDEX(CandidateFileArray,MATCH(RIGHT(Candidate!CN819,8),CandidateFileList,0),2))</f>
        <v/>
      </c>
    </row>
    <row r="820" spans="12:14" x14ac:dyDescent="0.25">
      <c r="L820" s="4"/>
      <c r="M820" s="4"/>
      <c r="N820" s="4" t="str">
        <f>IF(LEFT(RIGHT(Candidate!CN820,2),1)&lt;&gt;"/",RIGHT(Candidate!CN820,6),INDEX(CandidateFileArray,MATCH(RIGHT(Candidate!CN820,8),CandidateFileList,0),2))</f>
        <v/>
      </c>
    </row>
    <row r="821" spans="12:14" x14ac:dyDescent="0.25">
      <c r="L821" s="4"/>
      <c r="M821" s="4"/>
      <c r="N821" s="4" t="str">
        <f>IF(LEFT(RIGHT(Candidate!CN821,2),1)&lt;&gt;"/",RIGHT(Candidate!CN821,6),INDEX(CandidateFileArray,MATCH(RIGHT(Candidate!CN821,8),CandidateFileList,0),2))</f>
        <v/>
      </c>
    </row>
    <row r="822" spans="12:14" x14ac:dyDescent="0.25">
      <c r="L822" s="4"/>
      <c r="M822" s="4"/>
      <c r="N822" s="4" t="str">
        <f>IF(LEFT(RIGHT(Candidate!CN822,2),1)&lt;&gt;"/",RIGHT(Candidate!CN822,6),INDEX(CandidateFileArray,MATCH(RIGHT(Candidate!CN822,8),CandidateFileList,0),2))</f>
        <v/>
      </c>
    </row>
    <row r="823" spans="12:14" x14ac:dyDescent="0.25">
      <c r="L823" s="4"/>
      <c r="M823" s="4"/>
      <c r="N823" s="4" t="str">
        <f>IF(LEFT(RIGHT(Candidate!CN823,2),1)&lt;&gt;"/",RIGHT(Candidate!CN823,6),INDEX(CandidateFileArray,MATCH(RIGHT(Candidate!CN823,8),CandidateFileList,0),2))</f>
        <v/>
      </c>
    </row>
    <row r="824" spans="12:14" x14ac:dyDescent="0.25">
      <c r="L824" s="4"/>
      <c r="M824" s="4"/>
      <c r="N824" s="4" t="str">
        <f>IF(LEFT(RIGHT(Candidate!CN824,2),1)&lt;&gt;"/",RIGHT(Candidate!CN824,6),INDEX(CandidateFileArray,MATCH(RIGHT(Candidate!CN824,8),CandidateFileList,0),2))</f>
        <v/>
      </c>
    </row>
    <row r="825" spans="12:14" x14ac:dyDescent="0.25">
      <c r="L825" s="4"/>
      <c r="M825" s="4"/>
      <c r="N825" s="4" t="str">
        <f>IF(LEFT(RIGHT(Candidate!CN825,2),1)&lt;&gt;"/",RIGHT(Candidate!CN825,6),INDEX(CandidateFileArray,MATCH(RIGHT(Candidate!CN825,8),CandidateFileList,0),2))</f>
        <v/>
      </c>
    </row>
    <row r="826" spans="12:14" x14ac:dyDescent="0.25">
      <c r="L826" s="4"/>
      <c r="M826" s="4"/>
      <c r="N826" s="4" t="str">
        <f>IF(LEFT(RIGHT(Candidate!CN826,2),1)&lt;&gt;"/",RIGHT(Candidate!CN826,6),INDEX(CandidateFileArray,MATCH(RIGHT(Candidate!CN826,8),CandidateFileList,0),2))</f>
        <v/>
      </c>
    </row>
    <row r="827" spans="12:14" x14ac:dyDescent="0.25">
      <c r="L827" s="4"/>
      <c r="M827" s="4"/>
      <c r="N827" s="4" t="str">
        <f>IF(LEFT(RIGHT(Candidate!CN827,2),1)&lt;&gt;"/",RIGHT(Candidate!CN827,6),INDEX(CandidateFileArray,MATCH(RIGHT(Candidate!CN827,8),CandidateFileList,0),2))</f>
        <v/>
      </c>
    </row>
    <row r="828" spans="12:14" x14ac:dyDescent="0.25">
      <c r="L828" s="4"/>
      <c r="M828" s="4"/>
      <c r="N828" s="4" t="str">
        <f>IF(LEFT(RIGHT(Candidate!CN828,2),1)&lt;&gt;"/",RIGHT(Candidate!CN828,6),INDEX(CandidateFileArray,MATCH(RIGHT(Candidate!CN828,8),CandidateFileList,0),2))</f>
        <v/>
      </c>
    </row>
    <row r="829" spans="12:14" x14ac:dyDescent="0.25">
      <c r="L829" s="4"/>
      <c r="M829" s="4"/>
      <c r="N829" s="4" t="str">
        <f>IF(LEFT(RIGHT(Candidate!CN829,2),1)&lt;&gt;"/",RIGHT(Candidate!CN829,6),INDEX(CandidateFileArray,MATCH(RIGHT(Candidate!CN829,8),CandidateFileList,0),2))</f>
        <v/>
      </c>
    </row>
    <row r="830" spans="12:14" x14ac:dyDescent="0.25">
      <c r="L830" s="4"/>
      <c r="M830" s="4"/>
      <c r="N830" s="4" t="str">
        <f>IF(LEFT(RIGHT(Candidate!CN830,2),1)&lt;&gt;"/",RIGHT(Candidate!CN830,6),INDEX(CandidateFileArray,MATCH(RIGHT(Candidate!CN830,8),CandidateFileList,0),2))</f>
        <v/>
      </c>
    </row>
    <row r="831" spans="12:14" x14ac:dyDescent="0.25">
      <c r="L831" s="4"/>
      <c r="M831" s="4"/>
      <c r="N831" s="4" t="str">
        <f>IF(LEFT(RIGHT(Candidate!CN831,2),1)&lt;&gt;"/",RIGHT(Candidate!CN831,6),INDEX(CandidateFileArray,MATCH(RIGHT(Candidate!CN831,8),CandidateFileList,0),2))</f>
        <v/>
      </c>
    </row>
    <row r="832" spans="12:14" x14ac:dyDescent="0.25">
      <c r="L832" s="4"/>
      <c r="M832" s="4"/>
      <c r="N832" s="4" t="str">
        <f>IF(LEFT(RIGHT(Candidate!CN832,2),1)&lt;&gt;"/",RIGHT(Candidate!CN832,6),INDEX(CandidateFileArray,MATCH(RIGHT(Candidate!CN832,8),CandidateFileList,0),2))</f>
        <v/>
      </c>
    </row>
    <row r="833" spans="12:14" x14ac:dyDescent="0.25">
      <c r="L833" s="4"/>
      <c r="M833" s="4"/>
      <c r="N833" s="4" t="str">
        <f>IF(LEFT(RIGHT(Candidate!CN833,2),1)&lt;&gt;"/",RIGHT(Candidate!CN833,6),INDEX(CandidateFileArray,MATCH(RIGHT(Candidate!CN833,8),CandidateFileList,0),2))</f>
        <v/>
      </c>
    </row>
    <row r="834" spans="12:14" x14ac:dyDescent="0.25">
      <c r="L834" s="4"/>
      <c r="M834" s="4"/>
      <c r="N834" s="4" t="str">
        <f>IF(LEFT(RIGHT(Candidate!CN834,2),1)&lt;&gt;"/",RIGHT(Candidate!CN834,6),INDEX(CandidateFileArray,MATCH(RIGHT(Candidate!CN834,8),CandidateFileList,0),2))</f>
        <v/>
      </c>
    </row>
    <row r="835" spans="12:14" x14ac:dyDescent="0.25">
      <c r="L835" s="4"/>
      <c r="M835" s="4"/>
      <c r="N835" s="4" t="str">
        <f>IF(LEFT(RIGHT(Candidate!CN835,2),1)&lt;&gt;"/",RIGHT(Candidate!CN835,6),INDEX(CandidateFileArray,MATCH(RIGHT(Candidate!CN835,8),CandidateFileList,0),2))</f>
        <v/>
      </c>
    </row>
    <row r="836" spans="12:14" x14ac:dyDescent="0.25">
      <c r="L836" s="4"/>
      <c r="M836" s="4"/>
      <c r="N836" s="4" t="str">
        <f>IF(LEFT(RIGHT(Candidate!CN836,2),1)&lt;&gt;"/",RIGHT(Candidate!CN836,6),INDEX(CandidateFileArray,MATCH(RIGHT(Candidate!CN836,8),CandidateFileList,0),2))</f>
        <v/>
      </c>
    </row>
    <row r="837" spans="12:14" x14ac:dyDescent="0.25">
      <c r="L837" s="4"/>
      <c r="M837" s="4"/>
      <c r="N837" s="4" t="str">
        <f>IF(LEFT(RIGHT(Candidate!CN837,2),1)&lt;&gt;"/",RIGHT(Candidate!CN837,6),INDEX(CandidateFileArray,MATCH(RIGHT(Candidate!CN837,8),CandidateFileList,0),2))</f>
        <v/>
      </c>
    </row>
    <row r="838" spans="12:14" x14ac:dyDescent="0.25">
      <c r="L838" s="4"/>
      <c r="M838" s="4"/>
      <c r="N838" s="4" t="str">
        <f>IF(LEFT(RIGHT(Candidate!CN838,2),1)&lt;&gt;"/",RIGHT(Candidate!CN838,6),INDEX(CandidateFileArray,MATCH(RIGHT(Candidate!CN838,8),CandidateFileList,0),2))</f>
        <v/>
      </c>
    </row>
    <row r="839" spans="12:14" x14ac:dyDescent="0.25">
      <c r="L839" s="4"/>
      <c r="M839" s="4"/>
      <c r="N839" s="4" t="str">
        <f>IF(LEFT(RIGHT(Candidate!CN839,2),1)&lt;&gt;"/",RIGHT(Candidate!CN839,6),INDEX(CandidateFileArray,MATCH(RIGHT(Candidate!CN839,8),CandidateFileList,0),2))</f>
        <v/>
      </c>
    </row>
    <row r="840" spans="12:14" x14ac:dyDescent="0.25">
      <c r="L840" s="4"/>
      <c r="M840" s="4"/>
      <c r="N840" s="4" t="str">
        <f>IF(LEFT(RIGHT(Candidate!CN840,2),1)&lt;&gt;"/",RIGHT(Candidate!CN840,6),INDEX(CandidateFileArray,MATCH(RIGHT(Candidate!CN840,8),CandidateFileList,0),2))</f>
        <v/>
      </c>
    </row>
    <row r="841" spans="12:14" x14ac:dyDescent="0.25">
      <c r="L841" s="4"/>
      <c r="M841" s="4"/>
      <c r="N841" s="4" t="str">
        <f>IF(LEFT(RIGHT(Candidate!CN841,2),1)&lt;&gt;"/",RIGHT(Candidate!CN841,6),INDEX(CandidateFileArray,MATCH(RIGHT(Candidate!CN841,8),CandidateFileList,0),2))</f>
        <v/>
      </c>
    </row>
    <row r="842" spans="12:14" x14ac:dyDescent="0.25">
      <c r="L842" s="4"/>
      <c r="M842" s="4"/>
      <c r="N842" s="4" t="str">
        <f>IF(LEFT(RIGHT(Candidate!CN842,2),1)&lt;&gt;"/",RIGHT(Candidate!CN842,6),INDEX(CandidateFileArray,MATCH(RIGHT(Candidate!CN842,8),CandidateFileList,0),2))</f>
        <v/>
      </c>
    </row>
    <row r="843" spans="12:14" x14ac:dyDescent="0.25">
      <c r="L843" s="4"/>
      <c r="M843" s="4"/>
      <c r="N843" s="4" t="str">
        <f>IF(LEFT(RIGHT(Candidate!CN843,2),1)&lt;&gt;"/",RIGHT(Candidate!CN843,6),INDEX(CandidateFileArray,MATCH(RIGHT(Candidate!CN843,8),CandidateFileList,0),2))</f>
        <v/>
      </c>
    </row>
    <row r="844" spans="12:14" x14ac:dyDescent="0.25">
      <c r="L844" s="4"/>
      <c r="M844" s="4"/>
      <c r="N844" s="4" t="str">
        <f>IF(LEFT(RIGHT(Candidate!CN844,2),1)&lt;&gt;"/",RIGHT(Candidate!CN844,6),INDEX(CandidateFileArray,MATCH(RIGHT(Candidate!CN844,8),CandidateFileList,0),2))</f>
        <v/>
      </c>
    </row>
    <row r="845" spans="12:14" x14ac:dyDescent="0.25">
      <c r="L845" s="4"/>
      <c r="M845" s="4"/>
      <c r="N845" s="4" t="str">
        <f>IF(LEFT(RIGHT(Candidate!CN845,2),1)&lt;&gt;"/",RIGHT(Candidate!CN845,6),INDEX(CandidateFileArray,MATCH(RIGHT(Candidate!CN845,8),CandidateFileList,0),2))</f>
        <v/>
      </c>
    </row>
    <row r="846" spans="12:14" x14ac:dyDescent="0.25">
      <c r="L846" s="4"/>
      <c r="M846" s="4"/>
      <c r="N846" s="4" t="str">
        <f>IF(LEFT(RIGHT(Candidate!CN846,2),1)&lt;&gt;"/",RIGHT(Candidate!CN846,6),INDEX(CandidateFileArray,MATCH(RIGHT(Candidate!CN846,8),CandidateFileList,0),2))</f>
        <v/>
      </c>
    </row>
    <row r="847" spans="12:14" x14ac:dyDescent="0.25">
      <c r="L847" s="4"/>
      <c r="M847" s="4"/>
      <c r="N847" s="4" t="str">
        <f>IF(LEFT(RIGHT(Candidate!CN847,2),1)&lt;&gt;"/",RIGHT(Candidate!CN847,6),INDEX(CandidateFileArray,MATCH(RIGHT(Candidate!CN847,8),CandidateFileList,0),2))</f>
        <v/>
      </c>
    </row>
    <row r="848" spans="12:14" x14ac:dyDescent="0.25">
      <c r="L848" s="4"/>
      <c r="M848" s="4"/>
      <c r="N848" s="4" t="str">
        <f>IF(LEFT(RIGHT(Candidate!CN848,2),1)&lt;&gt;"/",RIGHT(Candidate!CN848,6),INDEX(CandidateFileArray,MATCH(RIGHT(Candidate!CN848,8),CandidateFileList,0),2))</f>
        <v/>
      </c>
    </row>
    <row r="849" spans="12:14" x14ac:dyDescent="0.25">
      <c r="L849" s="4"/>
      <c r="M849" s="4"/>
      <c r="N849" s="4" t="str">
        <f>IF(LEFT(RIGHT(Candidate!CN849,2),1)&lt;&gt;"/",RIGHT(Candidate!CN849,6),INDEX(CandidateFileArray,MATCH(RIGHT(Candidate!CN849,8),CandidateFileList,0),2))</f>
        <v/>
      </c>
    </row>
    <row r="850" spans="12:14" x14ac:dyDescent="0.25">
      <c r="L850" s="4"/>
      <c r="M850" s="4"/>
      <c r="N850" s="4" t="str">
        <f>IF(LEFT(RIGHT(Candidate!CN850,2),1)&lt;&gt;"/",RIGHT(Candidate!CN850,6),INDEX(CandidateFileArray,MATCH(RIGHT(Candidate!CN850,8),CandidateFileList,0),2))</f>
        <v/>
      </c>
    </row>
    <row r="851" spans="12:14" x14ac:dyDescent="0.25">
      <c r="L851" s="4"/>
      <c r="M851" s="4"/>
      <c r="N851" s="4" t="str">
        <f>IF(LEFT(RIGHT(Candidate!CN851,2),1)&lt;&gt;"/",RIGHT(Candidate!CN851,6),INDEX(CandidateFileArray,MATCH(RIGHT(Candidate!CN851,8),CandidateFileList,0),2))</f>
        <v/>
      </c>
    </row>
    <row r="852" spans="12:14" x14ac:dyDescent="0.25">
      <c r="L852" s="4"/>
      <c r="M852" s="4"/>
      <c r="N852" s="4" t="str">
        <f>IF(LEFT(RIGHT(Candidate!CN852,2),1)&lt;&gt;"/",RIGHT(Candidate!CN852,6),INDEX(CandidateFileArray,MATCH(RIGHT(Candidate!CN852,8),CandidateFileList,0),2))</f>
        <v/>
      </c>
    </row>
    <row r="853" spans="12:14" x14ac:dyDescent="0.25">
      <c r="L853" s="4"/>
      <c r="M853" s="4"/>
      <c r="N853" s="4" t="str">
        <f>IF(LEFT(RIGHT(Candidate!CN853,2),1)&lt;&gt;"/",RIGHT(Candidate!CN853,6),INDEX(CandidateFileArray,MATCH(RIGHT(Candidate!CN853,8),CandidateFileList,0),2))</f>
        <v/>
      </c>
    </row>
    <row r="854" spans="12:14" x14ac:dyDescent="0.25">
      <c r="L854" s="4"/>
      <c r="M854" s="4"/>
      <c r="N854" s="4" t="str">
        <f>IF(LEFT(RIGHT(Candidate!CN854,2),1)&lt;&gt;"/",RIGHT(Candidate!CN854,6),INDEX(CandidateFileArray,MATCH(RIGHT(Candidate!CN854,8),CandidateFileList,0),2))</f>
        <v/>
      </c>
    </row>
    <row r="855" spans="12:14" x14ac:dyDescent="0.25">
      <c r="L855" s="4"/>
      <c r="M855" s="4"/>
      <c r="N855" s="4" t="str">
        <f>IF(LEFT(RIGHT(Candidate!CN855,2),1)&lt;&gt;"/",RIGHT(Candidate!CN855,6),INDEX(CandidateFileArray,MATCH(RIGHT(Candidate!CN855,8),CandidateFileList,0),2))</f>
        <v/>
      </c>
    </row>
    <row r="856" spans="12:14" x14ac:dyDescent="0.25">
      <c r="L856" s="4"/>
      <c r="M856" s="4"/>
      <c r="N856" s="4" t="str">
        <f>IF(LEFT(RIGHT(Candidate!CN856,2),1)&lt;&gt;"/",RIGHT(Candidate!CN856,6),INDEX(CandidateFileArray,MATCH(RIGHT(Candidate!CN856,8),CandidateFileList,0),2))</f>
        <v/>
      </c>
    </row>
    <row r="857" spans="12:14" x14ac:dyDescent="0.25">
      <c r="L857" s="4"/>
      <c r="M857" s="4"/>
      <c r="N857" s="4" t="str">
        <f>IF(LEFT(RIGHT(Candidate!CN857,2),1)&lt;&gt;"/",RIGHT(Candidate!CN857,6),INDEX(CandidateFileArray,MATCH(RIGHT(Candidate!CN857,8),CandidateFileList,0),2))</f>
        <v/>
      </c>
    </row>
    <row r="858" spans="12:14" x14ac:dyDescent="0.25">
      <c r="L858" s="4"/>
      <c r="M858" s="4"/>
      <c r="N858" s="4" t="str">
        <f>IF(LEFT(RIGHT(Candidate!CN858,2),1)&lt;&gt;"/",RIGHT(Candidate!CN858,6),INDEX(CandidateFileArray,MATCH(RIGHT(Candidate!CN858,8),CandidateFileList,0),2))</f>
        <v/>
      </c>
    </row>
    <row r="859" spans="12:14" x14ac:dyDescent="0.25">
      <c r="L859" s="4"/>
      <c r="M859" s="4"/>
      <c r="N859" s="4" t="str">
        <f>IF(LEFT(RIGHT(Candidate!CN859,2),1)&lt;&gt;"/",RIGHT(Candidate!CN859,6),INDEX(CandidateFileArray,MATCH(RIGHT(Candidate!CN859,8),CandidateFileList,0),2))</f>
        <v/>
      </c>
    </row>
    <row r="860" spans="12:14" x14ac:dyDescent="0.25">
      <c r="L860" s="4"/>
      <c r="M860" s="4"/>
      <c r="N860" s="4" t="str">
        <f>IF(LEFT(RIGHT(Candidate!CN860,2),1)&lt;&gt;"/",RIGHT(Candidate!CN860,6),INDEX(CandidateFileArray,MATCH(RIGHT(Candidate!CN860,8),CandidateFileList,0),2))</f>
        <v/>
      </c>
    </row>
    <row r="861" spans="12:14" x14ac:dyDescent="0.25">
      <c r="L861" s="4"/>
      <c r="M861" s="4"/>
      <c r="N861" s="4" t="str">
        <f>IF(LEFT(RIGHT(Candidate!CN861,2),1)&lt;&gt;"/",RIGHT(Candidate!CN861,6),INDEX(CandidateFileArray,MATCH(RIGHT(Candidate!CN861,8),CandidateFileList,0),2))</f>
        <v/>
      </c>
    </row>
    <row r="862" spans="12:14" x14ac:dyDescent="0.25">
      <c r="L862" s="4"/>
      <c r="M862" s="4"/>
      <c r="N862" s="4" t="str">
        <f>IF(LEFT(RIGHT(Candidate!CN862,2),1)&lt;&gt;"/",RIGHT(Candidate!CN862,6),INDEX(CandidateFileArray,MATCH(RIGHT(Candidate!CN862,8),CandidateFileList,0),2))</f>
        <v/>
      </c>
    </row>
    <row r="863" spans="12:14" x14ac:dyDescent="0.25">
      <c r="L863" s="4"/>
      <c r="M863" s="4"/>
      <c r="N863" s="4" t="str">
        <f>IF(LEFT(RIGHT(Candidate!CN863,2),1)&lt;&gt;"/",RIGHT(Candidate!CN863,6),INDEX(CandidateFileArray,MATCH(RIGHT(Candidate!CN863,8),CandidateFileList,0),2))</f>
        <v/>
      </c>
    </row>
    <row r="864" spans="12:14" x14ac:dyDescent="0.25">
      <c r="L864" s="4"/>
      <c r="M864" s="4"/>
      <c r="N864" s="4" t="str">
        <f>IF(LEFT(RIGHT(Candidate!CN864,2),1)&lt;&gt;"/",RIGHT(Candidate!CN864,6),INDEX(CandidateFileArray,MATCH(RIGHT(Candidate!CN864,8),CandidateFileList,0),2))</f>
        <v/>
      </c>
    </row>
    <row r="865" spans="12:14" x14ac:dyDescent="0.25">
      <c r="L865" s="4"/>
      <c r="M865" s="4"/>
      <c r="N865" s="4" t="str">
        <f>IF(LEFT(RIGHT(Candidate!CN865,2),1)&lt;&gt;"/",RIGHT(Candidate!CN865,6),INDEX(CandidateFileArray,MATCH(RIGHT(Candidate!CN865,8),CandidateFileList,0),2))</f>
        <v/>
      </c>
    </row>
    <row r="866" spans="12:14" x14ac:dyDescent="0.25">
      <c r="L866" s="4"/>
      <c r="M866" s="4"/>
      <c r="N866" s="4" t="str">
        <f>IF(LEFT(RIGHT(Candidate!CN866,2),1)&lt;&gt;"/",RIGHT(Candidate!CN866,6),INDEX(CandidateFileArray,MATCH(RIGHT(Candidate!CN866,8),CandidateFileList,0),2))</f>
        <v/>
      </c>
    </row>
    <row r="867" spans="12:14" x14ac:dyDescent="0.25">
      <c r="L867" s="4"/>
      <c r="M867" s="4"/>
      <c r="N867" s="4" t="str">
        <f>IF(LEFT(RIGHT(Candidate!CN867,2),1)&lt;&gt;"/",RIGHT(Candidate!CN867,6),INDEX(CandidateFileArray,MATCH(RIGHT(Candidate!CN867,8),CandidateFileList,0),2))</f>
        <v/>
      </c>
    </row>
    <row r="868" spans="12:14" x14ac:dyDescent="0.25">
      <c r="L868" s="4"/>
      <c r="M868" s="4"/>
      <c r="N868" s="4" t="str">
        <f>IF(LEFT(RIGHT(Candidate!CN868,2),1)&lt;&gt;"/",RIGHT(Candidate!CN868,6),INDEX(CandidateFileArray,MATCH(RIGHT(Candidate!CN868,8),CandidateFileList,0),2))</f>
        <v/>
      </c>
    </row>
    <row r="869" spans="12:14" x14ac:dyDescent="0.25">
      <c r="L869" s="4"/>
      <c r="M869" s="4"/>
      <c r="N869" s="4" t="str">
        <f>IF(LEFT(RIGHT(Candidate!CN869,2),1)&lt;&gt;"/",RIGHT(Candidate!CN869,6),INDEX(CandidateFileArray,MATCH(RIGHT(Candidate!CN869,8),CandidateFileList,0),2))</f>
        <v/>
      </c>
    </row>
    <row r="870" spans="12:14" x14ac:dyDescent="0.25">
      <c r="L870" s="4"/>
      <c r="M870" s="4"/>
      <c r="N870" s="4" t="str">
        <f>IF(LEFT(RIGHT(Candidate!CN870,2),1)&lt;&gt;"/",RIGHT(Candidate!CN870,6),INDEX(CandidateFileArray,MATCH(RIGHT(Candidate!CN870,8),CandidateFileList,0),2))</f>
        <v/>
      </c>
    </row>
    <row r="871" spans="12:14" x14ac:dyDescent="0.25">
      <c r="L871" s="4"/>
      <c r="M871" s="4"/>
      <c r="N871" s="4" t="str">
        <f>IF(LEFT(RIGHT(Candidate!CN871,2),1)&lt;&gt;"/",RIGHT(Candidate!CN871,6),INDEX(CandidateFileArray,MATCH(RIGHT(Candidate!CN871,8),CandidateFileList,0),2))</f>
        <v/>
      </c>
    </row>
    <row r="872" spans="12:14" x14ac:dyDescent="0.25">
      <c r="L872" s="4"/>
      <c r="M872" s="4"/>
      <c r="N872" s="4" t="str">
        <f>IF(LEFT(RIGHT(Candidate!CN872,2),1)&lt;&gt;"/",RIGHT(Candidate!CN872,6),INDEX(CandidateFileArray,MATCH(RIGHT(Candidate!CN872,8),CandidateFileList,0),2))</f>
        <v/>
      </c>
    </row>
    <row r="873" spans="12:14" x14ac:dyDescent="0.25">
      <c r="L873" s="4"/>
      <c r="M873" s="4"/>
      <c r="N873" s="4" t="str">
        <f>IF(LEFT(RIGHT(Candidate!CN873,2),1)&lt;&gt;"/",RIGHT(Candidate!CN873,6),INDEX(CandidateFileArray,MATCH(RIGHT(Candidate!CN873,8),CandidateFileList,0),2))</f>
        <v/>
      </c>
    </row>
    <row r="874" spans="12:14" x14ac:dyDescent="0.25">
      <c r="L874" s="4"/>
      <c r="M874" s="4"/>
      <c r="N874" s="4" t="str">
        <f>IF(LEFT(RIGHT(Candidate!CN874,2),1)&lt;&gt;"/",RIGHT(Candidate!CN874,6),INDEX(CandidateFileArray,MATCH(RIGHT(Candidate!CN874,8),CandidateFileList,0),2))</f>
        <v/>
      </c>
    </row>
    <row r="875" spans="12:14" x14ac:dyDescent="0.25">
      <c r="L875" s="4"/>
      <c r="M875" s="4"/>
      <c r="N875" s="4" t="str">
        <f>IF(LEFT(RIGHT(Candidate!CN875,2),1)&lt;&gt;"/",RIGHT(Candidate!CN875,6),INDEX(CandidateFileArray,MATCH(RIGHT(Candidate!CN875,8),CandidateFileList,0),2))</f>
        <v/>
      </c>
    </row>
    <row r="876" spans="12:14" x14ac:dyDescent="0.25">
      <c r="L876" s="4"/>
      <c r="M876" s="4"/>
      <c r="N876" s="4" t="str">
        <f>IF(LEFT(RIGHT(Candidate!CN876,2),1)&lt;&gt;"/",RIGHT(Candidate!CN876,6),INDEX(CandidateFileArray,MATCH(RIGHT(Candidate!CN876,8),CandidateFileList,0),2))</f>
        <v/>
      </c>
    </row>
    <row r="877" spans="12:14" x14ac:dyDescent="0.25">
      <c r="L877" s="4"/>
      <c r="M877" s="4"/>
      <c r="N877" s="4" t="str">
        <f>IF(LEFT(RIGHT(Candidate!CN877,2),1)&lt;&gt;"/",RIGHT(Candidate!CN877,6),INDEX(CandidateFileArray,MATCH(RIGHT(Candidate!CN877,8),CandidateFileList,0),2))</f>
        <v/>
      </c>
    </row>
    <row r="878" spans="12:14" x14ac:dyDescent="0.25">
      <c r="L878" s="4"/>
      <c r="M878" s="4"/>
      <c r="N878" s="4" t="str">
        <f>IF(LEFT(RIGHT(Candidate!CN878,2),1)&lt;&gt;"/",RIGHT(Candidate!CN878,6),INDEX(CandidateFileArray,MATCH(RIGHT(Candidate!CN878,8),CandidateFileList,0),2))</f>
        <v/>
      </c>
    </row>
    <row r="879" spans="12:14" x14ac:dyDescent="0.25">
      <c r="L879" s="4"/>
      <c r="M879" s="4"/>
      <c r="N879" s="4" t="str">
        <f>IF(LEFT(RIGHT(Candidate!CN879,2),1)&lt;&gt;"/",RIGHT(Candidate!CN879,6),INDEX(CandidateFileArray,MATCH(RIGHT(Candidate!CN879,8),CandidateFileList,0),2))</f>
        <v/>
      </c>
    </row>
    <row r="880" spans="12:14" x14ac:dyDescent="0.25">
      <c r="L880" s="4"/>
      <c r="M880" s="4"/>
      <c r="N880" s="4" t="str">
        <f>IF(LEFT(RIGHT(Candidate!CN880,2),1)&lt;&gt;"/",RIGHT(Candidate!CN880,6),INDEX(CandidateFileArray,MATCH(RIGHT(Candidate!CN880,8),CandidateFileList,0),2))</f>
        <v/>
      </c>
    </row>
    <row r="881" spans="12:14" x14ac:dyDescent="0.25">
      <c r="L881" s="4"/>
      <c r="M881" s="4"/>
      <c r="N881" s="4" t="str">
        <f>IF(LEFT(RIGHT(Candidate!CN881,2),1)&lt;&gt;"/",RIGHT(Candidate!CN881,6),INDEX(CandidateFileArray,MATCH(RIGHT(Candidate!CN881,8),CandidateFileList,0),2))</f>
        <v/>
      </c>
    </row>
    <row r="882" spans="12:14" x14ac:dyDescent="0.25">
      <c r="L882" s="4"/>
      <c r="M882" s="4"/>
      <c r="N882" s="4" t="str">
        <f>IF(LEFT(RIGHT(Candidate!CN882,2),1)&lt;&gt;"/",RIGHT(Candidate!CN882,6),INDEX(CandidateFileArray,MATCH(RIGHT(Candidate!CN882,8),CandidateFileList,0),2))</f>
        <v/>
      </c>
    </row>
    <row r="883" spans="12:14" x14ac:dyDescent="0.25">
      <c r="L883" s="4"/>
      <c r="M883" s="4"/>
      <c r="N883" s="4" t="str">
        <f>IF(LEFT(RIGHT(Candidate!CN883,2),1)&lt;&gt;"/",RIGHT(Candidate!CN883,6),INDEX(CandidateFileArray,MATCH(RIGHT(Candidate!CN883,8),CandidateFileList,0),2))</f>
        <v/>
      </c>
    </row>
    <row r="884" spans="12:14" x14ac:dyDescent="0.25">
      <c r="L884" s="4"/>
      <c r="M884" s="4"/>
      <c r="N884" s="4" t="str">
        <f>IF(LEFT(RIGHT(Candidate!CN884,2),1)&lt;&gt;"/",RIGHT(Candidate!CN884,6),INDEX(CandidateFileArray,MATCH(RIGHT(Candidate!CN884,8),CandidateFileList,0),2))</f>
        <v/>
      </c>
    </row>
    <row r="885" spans="12:14" x14ac:dyDescent="0.25">
      <c r="L885" s="4"/>
      <c r="M885" s="4"/>
      <c r="N885" s="4" t="str">
        <f>IF(LEFT(RIGHT(Candidate!CN885,2),1)&lt;&gt;"/",RIGHT(Candidate!CN885,6),INDEX(CandidateFileArray,MATCH(RIGHT(Candidate!CN885,8),CandidateFileList,0),2))</f>
        <v/>
      </c>
    </row>
    <row r="886" spans="12:14" x14ac:dyDescent="0.25">
      <c r="L886" s="4"/>
      <c r="M886" s="4"/>
      <c r="N886" s="4" t="str">
        <f>IF(LEFT(RIGHT(Candidate!CN886,2),1)&lt;&gt;"/",RIGHT(Candidate!CN886,6),INDEX(CandidateFileArray,MATCH(RIGHT(Candidate!CN886,8),CandidateFileList,0),2))</f>
        <v/>
      </c>
    </row>
    <row r="887" spans="12:14" x14ac:dyDescent="0.25">
      <c r="L887" s="4"/>
      <c r="M887" s="4"/>
      <c r="N887" s="4" t="str">
        <f>IF(LEFT(RIGHT(Candidate!CN887,2),1)&lt;&gt;"/",RIGHT(Candidate!CN887,6),INDEX(CandidateFileArray,MATCH(RIGHT(Candidate!CN887,8),CandidateFileList,0),2))</f>
        <v/>
      </c>
    </row>
    <row r="888" spans="12:14" x14ac:dyDescent="0.25">
      <c r="L888" s="4"/>
      <c r="M888" s="4"/>
      <c r="N888" s="4" t="str">
        <f>IF(LEFT(RIGHT(Candidate!CN888,2),1)&lt;&gt;"/",RIGHT(Candidate!CN888,6),INDEX(CandidateFileArray,MATCH(RIGHT(Candidate!CN888,8),CandidateFileList,0),2))</f>
        <v/>
      </c>
    </row>
    <row r="889" spans="12:14" x14ac:dyDescent="0.25">
      <c r="L889" s="4"/>
      <c r="M889" s="4"/>
      <c r="N889" s="4" t="str">
        <f>IF(LEFT(RIGHT(Candidate!CN889,2),1)&lt;&gt;"/",RIGHT(Candidate!CN889,6),INDEX(CandidateFileArray,MATCH(RIGHT(Candidate!CN889,8),CandidateFileList,0),2))</f>
        <v/>
      </c>
    </row>
    <row r="890" spans="12:14" x14ac:dyDescent="0.25">
      <c r="L890" s="4"/>
      <c r="M890" s="4"/>
      <c r="N890" s="4" t="str">
        <f>IF(LEFT(RIGHT(Candidate!CN890,2),1)&lt;&gt;"/",RIGHT(Candidate!CN890,6),INDEX(CandidateFileArray,MATCH(RIGHT(Candidate!CN890,8),CandidateFileList,0),2))</f>
        <v/>
      </c>
    </row>
    <row r="891" spans="12:14" x14ac:dyDescent="0.25">
      <c r="L891" s="4"/>
      <c r="M891" s="4"/>
      <c r="N891" s="4" t="str">
        <f>IF(LEFT(RIGHT(Candidate!CN891,2),1)&lt;&gt;"/",RIGHT(Candidate!CN891,6),INDEX(CandidateFileArray,MATCH(RIGHT(Candidate!CN891,8),CandidateFileList,0),2))</f>
        <v/>
      </c>
    </row>
    <row r="892" spans="12:14" x14ac:dyDescent="0.25">
      <c r="L892" s="4"/>
      <c r="M892" s="4"/>
      <c r="N892" s="4" t="str">
        <f>IF(LEFT(RIGHT(Candidate!CN892,2),1)&lt;&gt;"/",RIGHT(Candidate!CN892,6),INDEX(CandidateFileArray,MATCH(RIGHT(Candidate!CN892,8),CandidateFileList,0),2))</f>
        <v/>
      </c>
    </row>
    <row r="893" spans="12:14" x14ac:dyDescent="0.25">
      <c r="L893" s="4"/>
      <c r="M893" s="4"/>
      <c r="N893" s="4" t="str">
        <f>IF(LEFT(RIGHT(Candidate!CN893,2),1)&lt;&gt;"/",RIGHT(Candidate!CN893,6),INDEX(CandidateFileArray,MATCH(RIGHT(Candidate!CN893,8),CandidateFileList,0),2))</f>
        <v/>
      </c>
    </row>
    <row r="894" spans="12:14" x14ac:dyDescent="0.25">
      <c r="L894" s="4"/>
      <c r="M894" s="4"/>
      <c r="N894" s="4" t="str">
        <f>IF(LEFT(RIGHT(Candidate!CN894,2),1)&lt;&gt;"/",RIGHT(Candidate!CN894,6),INDEX(CandidateFileArray,MATCH(RIGHT(Candidate!CN894,8),CandidateFileList,0),2))</f>
        <v/>
      </c>
    </row>
    <row r="895" spans="12:14" x14ac:dyDescent="0.25">
      <c r="L895" s="4"/>
      <c r="M895" s="4"/>
      <c r="N895" s="4" t="str">
        <f>IF(LEFT(RIGHT(Candidate!CN895,2),1)&lt;&gt;"/",RIGHT(Candidate!CN895,6),INDEX(CandidateFileArray,MATCH(RIGHT(Candidate!CN895,8),CandidateFileList,0),2))</f>
        <v/>
      </c>
    </row>
    <row r="896" spans="12:14" x14ac:dyDescent="0.25">
      <c r="L896" s="4"/>
      <c r="M896" s="4"/>
      <c r="N896" s="4" t="str">
        <f>IF(LEFT(RIGHT(Candidate!CN896,2),1)&lt;&gt;"/",RIGHT(Candidate!CN896,6),INDEX(CandidateFileArray,MATCH(RIGHT(Candidate!CN896,8),CandidateFileList,0),2))</f>
        <v/>
      </c>
    </row>
    <row r="897" spans="12:14" x14ac:dyDescent="0.25">
      <c r="L897" s="4"/>
      <c r="M897" s="4"/>
      <c r="N897" s="4" t="str">
        <f>IF(LEFT(RIGHT(Candidate!CN897,2),1)&lt;&gt;"/",RIGHT(Candidate!CN897,6),INDEX(CandidateFileArray,MATCH(RIGHT(Candidate!CN897,8),CandidateFileList,0),2))</f>
        <v/>
      </c>
    </row>
    <row r="898" spans="12:14" x14ac:dyDescent="0.25">
      <c r="L898" s="4"/>
      <c r="M898" s="4"/>
      <c r="N898" s="4" t="str">
        <f>IF(LEFT(RIGHT(Candidate!CN898,2),1)&lt;&gt;"/",RIGHT(Candidate!CN898,6),INDEX(CandidateFileArray,MATCH(RIGHT(Candidate!CN898,8),CandidateFileList,0),2))</f>
        <v/>
      </c>
    </row>
    <row r="899" spans="12:14" x14ac:dyDescent="0.25">
      <c r="L899" s="4"/>
      <c r="M899" s="4"/>
      <c r="N899" s="4" t="str">
        <f>IF(LEFT(RIGHT(Candidate!CN899,2),1)&lt;&gt;"/",RIGHT(Candidate!CN899,6),INDEX(CandidateFileArray,MATCH(RIGHT(Candidate!CN899,8),CandidateFileList,0),2))</f>
        <v/>
      </c>
    </row>
    <row r="900" spans="12:14" x14ac:dyDescent="0.25">
      <c r="L900" s="4"/>
      <c r="M900" s="4"/>
      <c r="N900" s="4" t="str">
        <f>IF(LEFT(RIGHT(Candidate!CN900,2),1)&lt;&gt;"/",RIGHT(Candidate!CN900,6),INDEX(CandidateFileArray,MATCH(RIGHT(Candidate!CN900,8),CandidateFileList,0),2))</f>
        <v/>
      </c>
    </row>
    <row r="901" spans="12:14" x14ac:dyDescent="0.25">
      <c r="L901" s="4"/>
      <c r="M901" s="4"/>
      <c r="N901" s="4" t="str">
        <f>IF(LEFT(RIGHT(Candidate!CN901,2),1)&lt;&gt;"/",RIGHT(Candidate!CN901,6),INDEX(CandidateFileArray,MATCH(RIGHT(Candidate!CN901,8),CandidateFileList,0),2))</f>
        <v/>
      </c>
    </row>
    <row r="902" spans="12:14" x14ac:dyDescent="0.25">
      <c r="L902" s="4"/>
      <c r="M902" s="4"/>
      <c r="N902" s="4" t="str">
        <f>IF(LEFT(RIGHT(Candidate!CN902,2),1)&lt;&gt;"/",RIGHT(Candidate!CN902,6),INDEX(CandidateFileArray,MATCH(RIGHT(Candidate!CN902,8),CandidateFileList,0),2))</f>
        <v/>
      </c>
    </row>
    <row r="903" spans="12:14" x14ac:dyDescent="0.25">
      <c r="L903" s="4"/>
      <c r="M903" s="4"/>
      <c r="N903" s="4" t="str">
        <f>IF(LEFT(RIGHT(Candidate!CN903,2),1)&lt;&gt;"/",RIGHT(Candidate!CN903,6),INDEX(CandidateFileArray,MATCH(RIGHT(Candidate!CN903,8),CandidateFileList,0),2))</f>
        <v/>
      </c>
    </row>
    <row r="904" spans="12:14" x14ac:dyDescent="0.25">
      <c r="L904" s="4"/>
      <c r="M904" s="4"/>
      <c r="N904" s="4" t="str">
        <f>IF(LEFT(RIGHT(Candidate!CN904,2),1)&lt;&gt;"/",RIGHT(Candidate!CN904,6),INDEX(CandidateFileArray,MATCH(RIGHT(Candidate!CN904,8),CandidateFileList,0),2))</f>
        <v/>
      </c>
    </row>
    <row r="905" spans="12:14" x14ac:dyDescent="0.25">
      <c r="L905" s="4"/>
      <c r="M905" s="4"/>
      <c r="N905" s="4" t="str">
        <f>IF(LEFT(RIGHT(Candidate!CN905,2),1)&lt;&gt;"/",RIGHT(Candidate!CN905,6),INDEX(CandidateFileArray,MATCH(RIGHT(Candidate!CN905,8),CandidateFileList,0),2))</f>
        <v/>
      </c>
    </row>
    <row r="906" spans="12:14" x14ac:dyDescent="0.25">
      <c r="L906" s="4"/>
      <c r="M906" s="4"/>
      <c r="N906" s="4" t="str">
        <f>IF(LEFT(RIGHT(Candidate!CN906,2),1)&lt;&gt;"/",RIGHT(Candidate!CN906,6),INDEX(CandidateFileArray,MATCH(RIGHT(Candidate!CN906,8),CandidateFileList,0),2))</f>
        <v/>
      </c>
    </row>
    <row r="907" spans="12:14" x14ac:dyDescent="0.25">
      <c r="L907" s="4"/>
      <c r="M907" s="4"/>
      <c r="N907" s="4" t="str">
        <f>IF(LEFT(RIGHT(Candidate!CN907,2),1)&lt;&gt;"/",RIGHT(Candidate!CN907,6),INDEX(CandidateFileArray,MATCH(RIGHT(Candidate!CN907,8),CandidateFileList,0),2))</f>
        <v/>
      </c>
    </row>
    <row r="908" spans="12:14" x14ac:dyDescent="0.25">
      <c r="L908" s="4"/>
      <c r="M908" s="4"/>
      <c r="N908" s="4" t="str">
        <f>IF(LEFT(RIGHT(Candidate!CN908,2),1)&lt;&gt;"/",RIGHT(Candidate!CN908,6),INDEX(CandidateFileArray,MATCH(RIGHT(Candidate!CN908,8),CandidateFileList,0),2))</f>
        <v/>
      </c>
    </row>
    <row r="909" spans="12:14" x14ac:dyDescent="0.25">
      <c r="L909" s="4"/>
      <c r="M909" s="4"/>
      <c r="N909" s="4" t="str">
        <f>IF(LEFT(RIGHT(Candidate!CN909,2),1)&lt;&gt;"/",RIGHT(Candidate!CN909,6),INDEX(CandidateFileArray,MATCH(RIGHT(Candidate!CN909,8),CandidateFileList,0),2))</f>
        <v/>
      </c>
    </row>
    <row r="910" spans="12:14" x14ac:dyDescent="0.25">
      <c r="L910" s="4"/>
      <c r="M910" s="4"/>
      <c r="N910" s="4" t="str">
        <f>IF(LEFT(RIGHT(Candidate!CN910,2),1)&lt;&gt;"/",RIGHT(Candidate!CN910,6),INDEX(CandidateFileArray,MATCH(RIGHT(Candidate!CN910,8),CandidateFileList,0),2))</f>
        <v/>
      </c>
    </row>
    <row r="911" spans="12:14" x14ac:dyDescent="0.25">
      <c r="L911" s="4"/>
      <c r="M911" s="4"/>
      <c r="N911" s="4" t="str">
        <f>IF(LEFT(RIGHT(Candidate!CN911,2),1)&lt;&gt;"/",RIGHT(Candidate!CN911,6),INDEX(CandidateFileArray,MATCH(RIGHT(Candidate!CN911,8),CandidateFileList,0),2))</f>
        <v/>
      </c>
    </row>
    <row r="912" spans="12:14" x14ac:dyDescent="0.25">
      <c r="L912" s="4"/>
      <c r="M912" s="4"/>
      <c r="N912" s="4" t="str">
        <f>IF(LEFT(RIGHT(Candidate!CN912,2),1)&lt;&gt;"/",RIGHT(Candidate!CN912,6),INDEX(CandidateFileArray,MATCH(RIGHT(Candidate!CN912,8),CandidateFileList,0),2))</f>
        <v/>
      </c>
    </row>
    <row r="913" spans="12:14" x14ac:dyDescent="0.25">
      <c r="L913" s="4"/>
      <c r="M913" s="4"/>
      <c r="N913" s="4" t="str">
        <f>IF(LEFT(RIGHT(Candidate!CN913,2),1)&lt;&gt;"/",RIGHT(Candidate!CN913,6),INDEX(CandidateFileArray,MATCH(RIGHT(Candidate!CN913,8),CandidateFileList,0),2))</f>
        <v/>
      </c>
    </row>
    <row r="914" spans="12:14" x14ac:dyDescent="0.25">
      <c r="L914" s="4"/>
      <c r="M914" s="4"/>
      <c r="N914" s="4" t="str">
        <f>IF(LEFT(RIGHT(Candidate!CN914,2),1)&lt;&gt;"/",RIGHT(Candidate!CN914,6),INDEX(CandidateFileArray,MATCH(RIGHT(Candidate!CN914,8),CandidateFileList,0),2))</f>
        <v/>
      </c>
    </row>
    <row r="915" spans="12:14" x14ac:dyDescent="0.25">
      <c r="L915" s="4"/>
      <c r="M915" s="4"/>
      <c r="N915" s="4" t="str">
        <f>IF(LEFT(RIGHT(Candidate!CN915,2),1)&lt;&gt;"/",RIGHT(Candidate!CN915,6),INDEX(CandidateFileArray,MATCH(RIGHT(Candidate!CN915,8),CandidateFileList,0),2))</f>
        <v/>
      </c>
    </row>
    <row r="916" spans="12:14" x14ac:dyDescent="0.25">
      <c r="L916" s="4"/>
      <c r="M916" s="4"/>
      <c r="N916" s="4" t="str">
        <f>IF(LEFT(RIGHT(Candidate!CN916,2),1)&lt;&gt;"/",RIGHT(Candidate!CN916,6),INDEX(CandidateFileArray,MATCH(RIGHT(Candidate!CN916,8),CandidateFileList,0),2))</f>
        <v/>
      </c>
    </row>
    <row r="917" spans="12:14" x14ac:dyDescent="0.25">
      <c r="L917" s="4"/>
      <c r="M917" s="4"/>
      <c r="N917" s="4" t="str">
        <f>IF(LEFT(RIGHT(Candidate!CN917,2),1)&lt;&gt;"/",RIGHT(Candidate!CN917,6),INDEX(CandidateFileArray,MATCH(RIGHT(Candidate!CN917,8),CandidateFileList,0),2))</f>
        <v/>
      </c>
    </row>
    <row r="918" spans="12:14" x14ac:dyDescent="0.25">
      <c r="L918" s="4"/>
      <c r="M918" s="4"/>
      <c r="N918" s="4" t="str">
        <f>IF(LEFT(RIGHT(Candidate!CN918,2),1)&lt;&gt;"/",RIGHT(Candidate!CN918,6),INDEX(CandidateFileArray,MATCH(RIGHT(Candidate!CN918,8),CandidateFileList,0),2))</f>
        <v/>
      </c>
    </row>
    <row r="919" spans="12:14" x14ac:dyDescent="0.25">
      <c r="L919" s="4"/>
      <c r="M919" s="4"/>
      <c r="N919" s="4" t="str">
        <f>IF(LEFT(RIGHT(Candidate!CN919,2),1)&lt;&gt;"/",RIGHT(Candidate!CN919,6),INDEX(CandidateFileArray,MATCH(RIGHT(Candidate!CN919,8),CandidateFileList,0),2))</f>
        <v/>
      </c>
    </row>
    <row r="920" spans="12:14" x14ac:dyDescent="0.25">
      <c r="L920" s="4"/>
      <c r="M920" s="4"/>
      <c r="N920" s="4" t="str">
        <f>IF(LEFT(RIGHT(Candidate!CN920,2),1)&lt;&gt;"/",RIGHT(Candidate!CN920,6),INDEX(CandidateFileArray,MATCH(RIGHT(Candidate!CN920,8),CandidateFileList,0),2))</f>
        <v/>
      </c>
    </row>
    <row r="921" spans="12:14" x14ac:dyDescent="0.25">
      <c r="L921" s="4"/>
      <c r="M921" s="4"/>
      <c r="N921" s="4" t="str">
        <f>IF(LEFT(RIGHT(Candidate!CN921,2),1)&lt;&gt;"/",RIGHT(Candidate!CN921,6),INDEX(CandidateFileArray,MATCH(RIGHT(Candidate!CN921,8),CandidateFileList,0),2))</f>
        <v/>
      </c>
    </row>
    <row r="922" spans="12:14" x14ac:dyDescent="0.25">
      <c r="L922" s="4"/>
      <c r="M922" s="4"/>
      <c r="N922" s="4" t="str">
        <f>IF(LEFT(RIGHT(Candidate!CN922,2),1)&lt;&gt;"/",RIGHT(Candidate!CN922,6),INDEX(CandidateFileArray,MATCH(RIGHT(Candidate!CN922,8),CandidateFileList,0),2))</f>
        <v/>
      </c>
    </row>
    <row r="923" spans="12:14" x14ac:dyDescent="0.25">
      <c r="L923" s="4"/>
      <c r="M923" s="4"/>
      <c r="N923" s="4" t="str">
        <f>IF(LEFT(RIGHT(Candidate!CN923,2),1)&lt;&gt;"/",RIGHT(Candidate!CN923,6),INDEX(CandidateFileArray,MATCH(RIGHT(Candidate!CN923,8),CandidateFileList,0),2))</f>
        <v/>
      </c>
    </row>
    <row r="924" spans="12:14" x14ac:dyDescent="0.25">
      <c r="L924" s="4"/>
      <c r="M924" s="4"/>
      <c r="N924" s="4" t="str">
        <f>IF(LEFT(RIGHT(Candidate!CN924,2),1)&lt;&gt;"/",RIGHT(Candidate!CN924,6),INDEX(CandidateFileArray,MATCH(RIGHT(Candidate!CN924,8),CandidateFileList,0),2))</f>
        <v/>
      </c>
    </row>
    <row r="925" spans="12:14" x14ac:dyDescent="0.25">
      <c r="L925" s="4"/>
      <c r="M925" s="4"/>
      <c r="N925" s="4" t="str">
        <f>IF(LEFT(RIGHT(Candidate!CN925,2),1)&lt;&gt;"/",RIGHT(Candidate!CN925,6),INDEX(CandidateFileArray,MATCH(RIGHT(Candidate!CN925,8),CandidateFileList,0),2))</f>
        <v/>
      </c>
    </row>
    <row r="926" spans="12:14" x14ac:dyDescent="0.25">
      <c r="L926" s="4"/>
      <c r="M926" s="4"/>
      <c r="N926" s="4" t="str">
        <f>IF(LEFT(RIGHT(Candidate!CN926,2),1)&lt;&gt;"/",RIGHT(Candidate!CN926,6),INDEX(CandidateFileArray,MATCH(RIGHT(Candidate!CN926,8),CandidateFileList,0),2))</f>
        <v/>
      </c>
    </row>
    <row r="927" spans="12:14" x14ac:dyDescent="0.25">
      <c r="L927" s="4"/>
      <c r="M927" s="4"/>
      <c r="N927" s="4" t="str">
        <f>IF(LEFT(RIGHT(Candidate!CN927,2),1)&lt;&gt;"/",RIGHT(Candidate!CN927,6),INDEX(CandidateFileArray,MATCH(RIGHT(Candidate!CN927,8),CandidateFileList,0),2))</f>
        <v/>
      </c>
    </row>
    <row r="928" spans="12:14" x14ac:dyDescent="0.25">
      <c r="L928" s="4"/>
      <c r="M928" s="4"/>
      <c r="N928" s="4" t="str">
        <f>IF(LEFT(RIGHT(Candidate!CN928,2),1)&lt;&gt;"/",RIGHT(Candidate!CN928,6),INDEX(CandidateFileArray,MATCH(RIGHT(Candidate!CN928,8),CandidateFileList,0),2))</f>
        <v/>
      </c>
    </row>
    <row r="929" spans="12:14" x14ac:dyDescent="0.25">
      <c r="L929" s="4"/>
      <c r="M929" s="4"/>
      <c r="N929" s="4" t="str">
        <f>IF(LEFT(RIGHT(Candidate!CN929,2),1)&lt;&gt;"/",RIGHT(Candidate!CN929,6),INDEX(CandidateFileArray,MATCH(RIGHT(Candidate!CN929,8),CandidateFileList,0),2))</f>
        <v/>
      </c>
    </row>
    <row r="930" spans="12:14" x14ac:dyDescent="0.25">
      <c r="L930" s="4"/>
      <c r="M930" s="4"/>
      <c r="N930" s="4" t="str">
        <f>IF(LEFT(RIGHT(Candidate!CN930,2),1)&lt;&gt;"/",RIGHT(Candidate!CN930,6),INDEX(CandidateFileArray,MATCH(RIGHT(Candidate!CN930,8),CandidateFileList,0),2))</f>
        <v/>
      </c>
    </row>
    <row r="931" spans="12:14" x14ac:dyDescent="0.25">
      <c r="L931" s="4"/>
      <c r="M931" s="4"/>
      <c r="N931" s="4" t="str">
        <f>IF(LEFT(RIGHT(Candidate!CN931,2),1)&lt;&gt;"/",RIGHT(Candidate!CN931,6),INDEX(CandidateFileArray,MATCH(RIGHT(Candidate!CN931,8),CandidateFileList,0),2))</f>
        <v/>
      </c>
    </row>
    <row r="932" spans="12:14" x14ac:dyDescent="0.25">
      <c r="L932" s="4"/>
      <c r="M932" s="4"/>
      <c r="N932" s="4" t="str">
        <f>IF(LEFT(RIGHT(Candidate!CN932,2),1)&lt;&gt;"/",RIGHT(Candidate!CN932,6),INDEX(CandidateFileArray,MATCH(RIGHT(Candidate!CN932,8),CandidateFileList,0),2))</f>
        <v/>
      </c>
    </row>
    <row r="933" spans="12:14" x14ac:dyDescent="0.25">
      <c r="L933" s="4"/>
      <c r="M933" s="4"/>
      <c r="N933" s="4" t="str">
        <f>IF(LEFT(RIGHT(Candidate!CN933,2),1)&lt;&gt;"/",RIGHT(Candidate!CN933,6),INDEX(CandidateFileArray,MATCH(RIGHT(Candidate!CN933,8),CandidateFileList,0),2))</f>
        <v/>
      </c>
    </row>
    <row r="934" spans="12:14" x14ac:dyDescent="0.25">
      <c r="L934" s="4"/>
      <c r="M934" s="4"/>
      <c r="N934" s="4" t="str">
        <f>IF(LEFT(RIGHT(Candidate!CN934,2),1)&lt;&gt;"/",RIGHT(Candidate!CN934,6),INDEX(CandidateFileArray,MATCH(RIGHT(Candidate!CN934,8),CandidateFileList,0),2))</f>
        <v/>
      </c>
    </row>
    <row r="935" spans="12:14" x14ac:dyDescent="0.25">
      <c r="L935" s="4"/>
      <c r="M935" s="4"/>
      <c r="N935" s="4" t="str">
        <f>IF(LEFT(RIGHT(Candidate!CN935,2),1)&lt;&gt;"/",RIGHT(Candidate!CN935,6),INDEX(CandidateFileArray,MATCH(RIGHT(Candidate!CN935,8),CandidateFileList,0),2))</f>
        <v/>
      </c>
    </row>
    <row r="936" spans="12:14" x14ac:dyDescent="0.25">
      <c r="L936" s="4"/>
      <c r="M936" s="4"/>
      <c r="N936" s="4" t="str">
        <f>IF(LEFT(RIGHT(Candidate!CN936,2),1)&lt;&gt;"/",RIGHT(Candidate!CN936,6),INDEX(CandidateFileArray,MATCH(RIGHT(Candidate!CN936,8),CandidateFileList,0),2))</f>
        <v/>
      </c>
    </row>
    <row r="937" spans="12:14" x14ac:dyDescent="0.25">
      <c r="L937" s="4"/>
      <c r="M937" s="4"/>
      <c r="N937" s="4" t="str">
        <f>IF(LEFT(RIGHT(Candidate!CN937,2),1)&lt;&gt;"/",RIGHT(Candidate!CN937,6),INDEX(CandidateFileArray,MATCH(RIGHT(Candidate!CN937,8),CandidateFileList,0),2))</f>
        <v/>
      </c>
    </row>
    <row r="938" spans="12:14" x14ac:dyDescent="0.25">
      <c r="L938" s="4"/>
      <c r="M938" s="4"/>
      <c r="N938" s="4" t="str">
        <f>IF(LEFT(RIGHT(Candidate!CN938,2),1)&lt;&gt;"/",RIGHT(Candidate!CN938,6),INDEX(CandidateFileArray,MATCH(RIGHT(Candidate!CN938,8),CandidateFileList,0),2))</f>
        <v/>
      </c>
    </row>
    <row r="939" spans="12:14" x14ac:dyDescent="0.25">
      <c r="L939" s="4"/>
      <c r="M939" s="4"/>
      <c r="N939" s="4" t="str">
        <f>IF(LEFT(RIGHT(Candidate!CN939,2),1)&lt;&gt;"/",RIGHT(Candidate!CN939,6),INDEX(CandidateFileArray,MATCH(RIGHT(Candidate!CN939,8),CandidateFileList,0),2))</f>
        <v/>
      </c>
    </row>
    <row r="940" spans="12:14" x14ac:dyDescent="0.25">
      <c r="L940" s="4"/>
      <c r="M940" s="4"/>
      <c r="N940" s="4" t="str">
        <f>IF(LEFT(RIGHT(Candidate!CN940,2),1)&lt;&gt;"/",RIGHT(Candidate!CN940,6),INDEX(CandidateFileArray,MATCH(RIGHT(Candidate!CN940,8),CandidateFileList,0),2))</f>
        <v/>
      </c>
    </row>
    <row r="941" spans="12:14" x14ac:dyDescent="0.25">
      <c r="L941" s="4"/>
      <c r="M941" s="4"/>
      <c r="N941" s="4" t="str">
        <f>IF(LEFT(RIGHT(Candidate!CN941,2),1)&lt;&gt;"/",RIGHT(Candidate!CN941,6),INDEX(CandidateFileArray,MATCH(RIGHT(Candidate!CN941,8),CandidateFileList,0),2))</f>
        <v/>
      </c>
    </row>
    <row r="942" spans="12:14" x14ac:dyDescent="0.25">
      <c r="L942" s="4"/>
      <c r="M942" s="4"/>
      <c r="N942" s="4" t="str">
        <f>IF(LEFT(RIGHT(Candidate!CN942,2),1)&lt;&gt;"/",RIGHT(Candidate!CN942,6),INDEX(CandidateFileArray,MATCH(RIGHT(Candidate!CN942,8),CandidateFileList,0),2))</f>
        <v/>
      </c>
    </row>
    <row r="943" spans="12:14" x14ac:dyDescent="0.25">
      <c r="L943" s="4"/>
      <c r="M943" s="4"/>
      <c r="N943" s="4" t="str">
        <f>IF(LEFT(RIGHT(Candidate!CN943,2),1)&lt;&gt;"/",RIGHT(Candidate!CN943,6),INDEX(CandidateFileArray,MATCH(RIGHT(Candidate!CN943,8),CandidateFileList,0),2))</f>
        <v/>
      </c>
    </row>
    <row r="944" spans="12:14" x14ac:dyDescent="0.25">
      <c r="L944" s="4"/>
      <c r="M944" s="4"/>
      <c r="N944" s="4" t="str">
        <f>IF(LEFT(RIGHT(Candidate!CN944,2),1)&lt;&gt;"/",RIGHT(Candidate!CN944,6),INDEX(CandidateFileArray,MATCH(RIGHT(Candidate!CN944,8),CandidateFileList,0),2))</f>
        <v/>
      </c>
    </row>
    <row r="945" spans="12:14" x14ac:dyDescent="0.25">
      <c r="L945" s="4"/>
      <c r="M945" s="4"/>
      <c r="N945" s="4" t="str">
        <f>IF(LEFT(RIGHT(Candidate!CN945,2),1)&lt;&gt;"/",RIGHT(Candidate!CN945,6),INDEX(CandidateFileArray,MATCH(RIGHT(Candidate!CN945,8),CandidateFileList,0),2))</f>
        <v/>
      </c>
    </row>
    <row r="946" spans="12:14" x14ac:dyDescent="0.25">
      <c r="L946" s="4"/>
      <c r="M946" s="4"/>
      <c r="N946" s="4" t="str">
        <f>IF(LEFT(RIGHT(Candidate!CN946,2),1)&lt;&gt;"/",RIGHT(Candidate!CN946,6),INDEX(CandidateFileArray,MATCH(RIGHT(Candidate!CN946,8),CandidateFileList,0),2))</f>
        <v/>
      </c>
    </row>
    <row r="947" spans="12:14" x14ac:dyDescent="0.25">
      <c r="L947" s="4"/>
      <c r="M947" s="4"/>
      <c r="N947" s="4" t="str">
        <f>IF(LEFT(RIGHT(Candidate!CN947,2),1)&lt;&gt;"/",RIGHT(Candidate!CN947,6),INDEX(CandidateFileArray,MATCH(RIGHT(Candidate!CN947,8),CandidateFileList,0),2))</f>
        <v/>
      </c>
    </row>
    <row r="948" spans="12:14" x14ac:dyDescent="0.25">
      <c r="L948" s="4"/>
      <c r="M948" s="4"/>
      <c r="N948" s="4" t="str">
        <f>IF(LEFT(RIGHT(Candidate!CN948,2),1)&lt;&gt;"/",RIGHT(Candidate!CN948,6),INDEX(CandidateFileArray,MATCH(RIGHT(Candidate!CN948,8),CandidateFileList,0),2))</f>
        <v/>
      </c>
    </row>
    <row r="949" spans="12:14" x14ac:dyDescent="0.25">
      <c r="L949" s="4"/>
      <c r="M949" s="4"/>
      <c r="N949" s="4" t="str">
        <f>IF(LEFT(RIGHT(Candidate!CN949,2),1)&lt;&gt;"/",RIGHT(Candidate!CN949,6),INDEX(CandidateFileArray,MATCH(RIGHT(Candidate!CN949,8),CandidateFileList,0),2))</f>
        <v/>
      </c>
    </row>
    <row r="950" spans="12:14" x14ac:dyDescent="0.25">
      <c r="L950" s="4"/>
      <c r="M950" s="4"/>
      <c r="N950" s="4" t="str">
        <f>IF(LEFT(RIGHT(Candidate!CN950,2),1)&lt;&gt;"/",RIGHT(Candidate!CN950,6),INDEX(CandidateFileArray,MATCH(RIGHT(Candidate!CN950,8),CandidateFileList,0),2))</f>
        <v/>
      </c>
    </row>
    <row r="951" spans="12:14" x14ac:dyDescent="0.25">
      <c r="L951" s="4"/>
      <c r="M951" s="4"/>
      <c r="N951" s="4" t="str">
        <f>IF(LEFT(RIGHT(Candidate!CN951,2),1)&lt;&gt;"/",RIGHT(Candidate!CN951,6),INDEX(CandidateFileArray,MATCH(RIGHT(Candidate!CN951,8),CandidateFileList,0),2))</f>
        <v/>
      </c>
    </row>
    <row r="952" spans="12:14" x14ac:dyDescent="0.25">
      <c r="L952" s="4"/>
      <c r="M952" s="4"/>
      <c r="N952" s="4" t="str">
        <f>IF(LEFT(RIGHT(Candidate!CN952,2),1)&lt;&gt;"/",RIGHT(Candidate!CN952,6),INDEX(CandidateFileArray,MATCH(RIGHT(Candidate!CN952,8),CandidateFileList,0),2))</f>
        <v/>
      </c>
    </row>
    <row r="953" spans="12:14" x14ac:dyDescent="0.25">
      <c r="L953" s="4"/>
      <c r="M953" s="4"/>
      <c r="N953" s="4" t="str">
        <f>IF(LEFT(RIGHT(Candidate!CN953,2),1)&lt;&gt;"/",RIGHT(Candidate!CN953,6),INDEX(CandidateFileArray,MATCH(RIGHT(Candidate!CN953,8),CandidateFileList,0),2))</f>
        <v/>
      </c>
    </row>
    <row r="954" spans="12:14" x14ac:dyDescent="0.25">
      <c r="L954" s="4"/>
      <c r="M954" s="4"/>
      <c r="N954" s="4" t="str">
        <f>IF(LEFT(RIGHT(Candidate!CN954,2),1)&lt;&gt;"/",RIGHT(Candidate!CN954,6),INDEX(CandidateFileArray,MATCH(RIGHT(Candidate!CN954,8),CandidateFileList,0),2))</f>
        <v/>
      </c>
    </row>
    <row r="955" spans="12:14" x14ac:dyDescent="0.25">
      <c r="L955" s="4"/>
      <c r="M955" s="4"/>
      <c r="N955" s="4" t="str">
        <f>IF(LEFT(RIGHT(Candidate!CN955,2),1)&lt;&gt;"/",RIGHT(Candidate!CN955,6),INDEX(CandidateFileArray,MATCH(RIGHT(Candidate!CN955,8),CandidateFileList,0),2))</f>
        <v/>
      </c>
    </row>
    <row r="956" spans="12:14" x14ac:dyDescent="0.25">
      <c r="L956" s="4"/>
      <c r="M956" s="4"/>
      <c r="N956" s="4" t="str">
        <f>IF(LEFT(RIGHT(Candidate!CN956,2),1)&lt;&gt;"/",RIGHT(Candidate!CN956,6),INDEX(CandidateFileArray,MATCH(RIGHT(Candidate!CN956,8),CandidateFileList,0),2))</f>
        <v/>
      </c>
    </row>
    <row r="957" spans="12:14" x14ac:dyDescent="0.25">
      <c r="L957" s="4"/>
      <c r="M957" s="4"/>
      <c r="N957" s="4" t="str">
        <f>IF(LEFT(RIGHT(Candidate!CN957,2),1)&lt;&gt;"/",RIGHT(Candidate!CN957,6),INDEX(CandidateFileArray,MATCH(RIGHT(Candidate!CN957,8),CandidateFileList,0),2))</f>
        <v/>
      </c>
    </row>
    <row r="958" spans="12:14" x14ac:dyDescent="0.25">
      <c r="L958" s="4"/>
      <c r="M958" s="4"/>
      <c r="N958" s="4" t="str">
        <f>IF(LEFT(RIGHT(Candidate!CN958,2),1)&lt;&gt;"/",RIGHT(Candidate!CN958,6),INDEX(CandidateFileArray,MATCH(RIGHT(Candidate!CN958,8),CandidateFileList,0),2))</f>
        <v/>
      </c>
    </row>
    <row r="959" spans="12:14" x14ac:dyDescent="0.25">
      <c r="L959" s="4"/>
      <c r="M959" s="4"/>
      <c r="N959" s="4" t="str">
        <f>IF(LEFT(RIGHT(Candidate!CN959,2),1)&lt;&gt;"/",RIGHT(Candidate!CN959,6),INDEX(CandidateFileArray,MATCH(RIGHT(Candidate!CN959,8),CandidateFileList,0),2))</f>
        <v/>
      </c>
    </row>
    <row r="960" spans="12:14" x14ac:dyDescent="0.25">
      <c r="L960" s="4"/>
      <c r="M960" s="4"/>
      <c r="N960" s="4" t="str">
        <f>IF(LEFT(RIGHT(Candidate!CN960,2),1)&lt;&gt;"/",RIGHT(Candidate!CN960,6),INDEX(CandidateFileArray,MATCH(RIGHT(Candidate!CN960,8),CandidateFileList,0),2))</f>
        <v/>
      </c>
    </row>
    <row r="961" spans="12:14" x14ac:dyDescent="0.25">
      <c r="L961" s="4"/>
      <c r="M961" s="4"/>
      <c r="N961" s="4" t="str">
        <f>IF(LEFT(RIGHT(Candidate!CN961,2),1)&lt;&gt;"/",RIGHT(Candidate!CN961,6),INDEX(CandidateFileArray,MATCH(RIGHT(Candidate!CN961,8),CandidateFileList,0),2))</f>
        <v/>
      </c>
    </row>
    <row r="962" spans="12:14" x14ac:dyDescent="0.25">
      <c r="L962" s="4"/>
      <c r="M962" s="4"/>
      <c r="N962" s="4" t="str">
        <f>IF(LEFT(RIGHT(Candidate!CN962,2),1)&lt;&gt;"/",RIGHT(Candidate!CN962,6),INDEX(CandidateFileArray,MATCH(RIGHT(Candidate!CN962,8),CandidateFileList,0),2))</f>
        <v/>
      </c>
    </row>
    <row r="963" spans="12:14" x14ac:dyDescent="0.25">
      <c r="L963" s="4"/>
      <c r="M963" s="4"/>
      <c r="N963" s="4" t="str">
        <f>IF(LEFT(RIGHT(Candidate!CN963,2),1)&lt;&gt;"/",RIGHT(Candidate!CN963,6),INDEX(CandidateFileArray,MATCH(RIGHT(Candidate!CN963,8),CandidateFileList,0),2))</f>
        <v/>
      </c>
    </row>
    <row r="964" spans="12:14" x14ac:dyDescent="0.25">
      <c r="L964" s="4"/>
      <c r="M964" s="4"/>
      <c r="N964" s="4" t="str">
        <f>IF(LEFT(RIGHT(Candidate!CN964,2),1)&lt;&gt;"/",RIGHT(Candidate!CN964,6),INDEX(CandidateFileArray,MATCH(RIGHT(Candidate!CN964,8),CandidateFileList,0),2))</f>
        <v/>
      </c>
    </row>
    <row r="965" spans="12:14" x14ac:dyDescent="0.25">
      <c r="L965" s="4"/>
      <c r="M965" s="4"/>
      <c r="N965" s="4" t="str">
        <f>IF(LEFT(RIGHT(Candidate!CN965,2),1)&lt;&gt;"/",RIGHT(Candidate!CN965,6),INDEX(CandidateFileArray,MATCH(RIGHT(Candidate!CN965,8),CandidateFileList,0),2))</f>
        <v/>
      </c>
    </row>
    <row r="966" spans="12:14" x14ac:dyDescent="0.25">
      <c r="L966" s="4"/>
      <c r="M966" s="4"/>
      <c r="N966" s="4" t="str">
        <f>IF(LEFT(RIGHT(Candidate!CN966,2),1)&lt;&gt;"/",RIGHT(Candidate!CN966,6),INDEX(CandidateFileArray,MATCH(RIGHT(Candidate!CN966,8),CandidateFileList,0),2))</f>
        <v/>
      </c>
    </row>
    <row r="967" spans="12:14" x14ac:dyDescent="0.25">
      <c r="L967" s="4"/>
      <c r="M967" s="4"/>
      <c r="N967" s="4" t="str">
        <f>IF(LEFT(RIGHT(Candidate!CN967,2),1)&lt;&gt;"/",RIGHT(Candidate!CN967,6),INDEX(CandidateFileArray,MATCH(RIGHT(Candidate!CN967,8),CandidateFileList,0),2))</f>
        <v/>
      </c>
    </row>
    <row r="968" spans="12:14" x14ac:dyDescent="0.25">
      <c r="L968" s="4"/>
      <c r="M968" s="4"/>
      <c r="N968" s="4" t="str">
        <f>IF(LEFT(RIGHT(Candidate!CN968,2),1)&lt;&gt;"/",RIGHT(Candidate!CN968,6),INDEX(CandidateFileArray,MATCH(RIGHT(Candidate!CN968,8),CandidateFileList,0),2))</f>
        <v/>
      </c>
    </row>
    <row r="969" spans="12:14" x14ac:dyDescent="0.25">
      <c r="L969" s="4"/>
      <c r="M969" s="4"/>
      <c r="N969" s="4" t="str">
        <f>IF(LEFT(RIGHT(Candidate!CN969,2),1)&lt;&gt;"/",RIGHT(Candidate!CN969,6),INDEX(CandidateFileArray,MATCH(RIGHT(Candidate!CN969,8),CandidateFileList,0),2))</f>
        <v/>
      </c>
    </row>
    <row r="970" spans="12:14" x14ac:dyDescent="0.25">
      <c r="L970" s="4"/>
      <c r="M970" s="4"/>
      <c r="N970" s="4" t="str">
        <f>IF(LEFT(RIGHT(Candidate!CN970,2),1)&lt;&gt;"/",RIGHT(Candidate!CN970,6),INDEX(CandidateFileArray,MATCH(RIGHT(Candidate!CN970,8),CandidateFileList,0),2))</f>
        <v/>
      </c>
    </row>
    <row r="971" spans="12:14" x14ac:dyDescent="0.25">
      <c r="L971" s="4"/>
      <c r="M971" s="4"/>
      <c r="N971" s="4" t="str">
        <f>IF(LEFT(RIGHT(Candidate!CN971,2),1)&lt;&gt;"/",RIGHT(Candidate!CN971,6),INDEX(CandidateFileArray,MATCH(RIGHT(Candidate!CN971,8),CandidateFileList,0),2))</f>
        <v/>
      </c>
    </row>
    <row r="972" spans="12:14" x14ac:dyDescent="0.25">
      <c r="L972" s="4"/>
      <c r="M972" s="4"/>
      <c r="N972" s="4" t="str">
        <f>IF(LEFT(RIGHT(Candidate!CN972,2),1)&lt;&gt;"/",RIGHT(Candidate!CN972,6),INDEX(CandidateFileArray,MATCH(RIGHT(Candidate!CN972,8),CandidateFileList,0),2))</f>
        <v/>
      </c>
    </row>
    <row r="973" spans="12:14" x14ac:dyDescent="0.25">
      <c r="L973" s="4"/>
      <c r="M973" s="4"/>
      <c r="N973" s="4" t="str">
        <f>IF(LEFT(RIGHT(Candidate!CN973,2),1)&lt;&gt;"/",RIGHT(Candidate!CN973,6),INDEX(CandidateFileArray,MATCH(RIGHT(Candidate!CN973,8),CandidateFileList,0),2))</f>
        <v/>
      </c>
    </row>
    <row r="974" spans="12:14" x14ac:dyDescent="0.25">
      <c r="L974" s="4"/>
      <c r="M974" s="4"/>
      <c r="N974" s="4" t="str">
        <f>IF(LEFT(RIGHT(Candidate!CN974,2),1)&lt;&gt;"/",RIGHT(Candidate!CN974,6),INDEX(CandidateFileArray,MATCH(RIGHT(Candidate!CN974,8),CandidateFileList,0),2))</f>
        <v/>
      </c>
    </row>
    <row r="975" spans="12:14" x14ac:dyDescent="0.25">
      <c r="L975" s="4"/>
      <c r="M975" s="4"/>
      <c r="N975" s="4" t="str">
        <f>IF(LEFT(RIGHT(Candidate!CN975,2),1)&lt;&gt;"/",RIGHT(Candidate!CN975,6),INDEX(CandidateFileArray,MATCH(RIGHT(Candidate!CN975,8),CandidateFileList,0),2))</f>
        <v/>
      </c>
    </row>
    <row r="976" spans="12:14" x14ac:dyDescent="0.25">
      <c r="L976" s="4"/>
      <c r="M976" s="4"/>
      <c r="N976" s="4" t="str">
        <f>IF(LEFT(RIGHT(Candidate!CN976,2),1)&lt;&gt;"/",RIGHT(Candidate!CN976,6),INDEX(CandidateFileArray,MATCH(RIGHT(Candidate!CN976,8),CandidateFileList,0),2))</f>
        <v/>
      </c>
    </row>
    <row r="977" spans="12:14" x14ac:dyDescent="0.25">
      <c r="L977" s="4"/>
      <c r="M977" s="4"/>
      <c r="N977" s="4" t="str">
        <f>IF(LEFT(RIGHT(Candidate!CN977,2),1)&lt;&gt;"/",RIGHT(Candidate!CN977,6),INDEX(CandidateFileArray,MATCH(RIGHT(Candidate!CN977,8),CandidateFileList,0),2))</f>
        <v/>
      </c>
    </row>
    <row r="978" spans="12:14" x14ac:dyDescent="0.25">
      <c r="L978" s="4"/>
      <c r="M978" s="4"/>
      <c r="N978" s="4" t="str">
        <f>IF(LEFT(RIGHT(Candidate!CN978,2),1)&lt;&gt;"/",RIGHT(Candidate!CN978,6),INDEX(CandidateFileArray,MATCH(RIGHT(Candidate!CN978,8),CandidateFileList,0),2))</f>
        <v/>
      </c>
    </row>
    <row r="979" spans="12:14" x14ac:dyDescent="0.25">
      <c r="L979" s="4"/>
      <c r="M979" s="4"/>
      <c r="N979" s="4" t="str">
        <f>IF(LEFT(RIGHT(Candidate!CN979,2),1)&lt;&gt;"/",RIGHT(Candidate!CN979,6),INDEX(CandidateFileArray,MATCH(RIGHT(Candidate!CN979,8),CandidateFileList,0),2))</f>
        <v/>
      </c>
    </row>
    <row r="980" spans="12:14" x14ac:dyDescent="0.25">
      <c r="L980" s="4"/>
      <c r="M980" s="4"/>
      <c r="N980" s="4" t="str">
        <f>IF(LEFT(RIGHT(Candidate!CN980,2),1)&lt;&gt;"/",RIGHT(Candidate!CN980,6),INDEX(CandidateFileArray,MATCH(RIGHT(Candidate!CN980,8),CandidateFileList,0),2))</f>
        <v/>
      </c>
    </row>
    <row r="981" spans="12:14" x14ac:dyDescent="0.25">
      <c r="L981" s="4"/>
      <c r="M981" s="4"/>
      <c r="N981" s="4" t="str">
        <f>IF(LEFT(RIGHT(Candidate!CN981,2),1)&lt;&gt;"/",RIGHT(Candidate!CN981,6),INDEX(CandidateFileArray,MATCH(RIGHT(Candidate!CN981,8),CandidateFileList,0),2))</f>
        <v/>
      </c>
    </row>
    <row r="982" spans="12:14" x14ac:dyDescent="0.25">
      <c r="L982" s="4"/>
      <c r="M982" s="4"/>
      <c r="N982" s="4" t="str">
        <f>IF(LEFT(RIGHT(Candidate!CN982,2),1)&lt;&gt;"/",RIGHT(Candidate!CN982,6),INDEX(CandidateFileArray,MATCH(RIGHT(Candidate!CN982,8),CandidateFileList,0),2))</f>
        <v/>
      </c>
    </row>
    <row r="983" spans="12:14" x14ac:dyDescent="0.25">
      <c r="L983" s="4"/>
      <c r="M983" s="4"/>
      <c r="N983" s="4" t="str">
        <f>IF(LEFT(RIGHT(Candidate!CN983,2),1)&lt;&gt;"/",RIGHT(Candidate!CN983,6),INDEX(CandidateFileArray,MATCH(RIGHT(Candidate!CN983,8),CandidateFileList,0),2))</f>
        <v/>
      </c>
    </row>
    <row r="984" spans="12:14" x14ac:dyDescent="0.25">
      <c r="L984" s="4"/>
      <c r="M984" s="4"/>
      <c r="N984" s="4" t="str">
        <f>IF(LEFT(RIGHT(Candidate!CN984,2),1)&lt;&gt;"/",RIGHT(Candidate!CN984,6),INDEX(CandidateFileArray,MATCH(RIGHT(Candidate!CN984,8),CandidateFileList,0),2))</f>
        <v/>
      </c>
    </row>
    <row r="985" spans="12:14" x14ac:dyDescent="0.25">
      <c r="L985" s="4"/>
      <c r="M985" s="4"/>
      <c r="N985" s="4" t="str">
        <f>IF(LEFT(RIGHT(Candidate!CN985,2),1)&lt;&gt;"/",RIGHT(Candidate!CN985,6),INDEX(CandidateFileArray,MATCH(RIGHT(Candidate!CN985,8),CandidateFileList,0),2))</f>
        <v/>
      </c>
    </row>
    <row r="986" spans="12:14" x14ac:dyDescent="0.25">
      <c r="L986" s="4"/>
      <c r="M986" s="4"/>
      <c r="N986" s="4" t="str">
        <f>IF(LEFT(RIGHT(Candidate!CN986,2),1)&lt;&gt;"/",RIGHT(Candidate!CN986,6),INDEX(CandidateFileArray,MATCH(RIGHT(Candidate!CN986,8),CandidateFileList,0),2))</f>
        <v/>
      </c>
    </row>
    <row r="987" spans="12:14" x14ac:dyDescent="0.25">
      <c r="L987" s="4"/>
      <c r="M987" s="4"/>
      <c r="N987" s="4" t="str">
        <f>IF(LEFT(RIGHT(Candidate!CN987,2),1)&lt;&gt;"/",RIGHT(Candidate!CN987,6),INDEX(CandidateFileArray,MATCH(RIGHT(Candidate!CN987,8),CandidateFileList,0),2))</f>
        <v/>
      </c>
    </row>
    <row r="988" spans="12:14" x14ac:dyDescent="0.25">
      <c r="L988" s="4"/>
      <c r="M988" s="4"/>
      <c r="N988" s="4" t="str">
        <f>IF(LEFT(RIGHT(Candidate!CN988,2),1)&lt;&gt;"/",RIGHT(Candidate!CN988,6),INDEX(CandidateFileArray,MATCH(RIGHT(Candidate!CN988,8),CandidateFileList,0),2))</f>
        <v/>
      </c>
    </row>
    <row r="989" spans="12:14" x14ac:dyDescent="0.25">
      <c r="L989" s="4"/>
      <c r="M989" s="4"/>
      <c r="N989" s="4" t="str">
        <f>IF(LEFT(RIGHT(Candidate!CN989,2),1)&lt;&gt;"/",RIGHT(Candidate!CN989,6),INDEX(CandidateFileArray,MATCH(RIGHT(Candidate!CN989,8),CandidateFileList,0),2))</f>
        <v/>
      </c>
    </row>
    <row r="990" spans="12:14" x14ac:dyDescent="0.25">
      <c r="L990" s="4"/>
      <c r="M990" s="4"/>
      <c r="N990" s="4" t="str">
        <f>IF(LEFT(RIGHT(Candidate!CN990,2),1)&lt;&gt;"/",RIGHT(Candidate!CN990,6),INDEX(CandidateFileArray,MATCH(RIGHT(Candidate!CN990,8),CandidateFileList,0),2))</f>
        <v/>
      </c>
    </row>
    <row r="991" spans="12:14" x14ac:dyDescent="0.25">
      <c r="L991" s="4"/>
      <c r="M991" s="4"/>
      <c r="N991" s="4" t="str">
        <f>IF(LEFT(RIGHT(Candidate!CN991,2),1)&lt;&gt;"/",RIGHT(Candidate!CN991,6),INDEX(CandidateFileArray,MATCH(RIGHT(Candidate!CN991,8),CandidateFileList,0),2))</f>
        <v/>
      </c>
    </row>
    <row r="992" spans="12:14" x14ac:dyDescent="0.25">
      <c r="L992" s="4"/>
      <c r="M992" s="4"/>
      <c r="N992" s="4" t="str">
        <f>IF(LEFT(RIGHT(Candidate!CN992,2),1)&lt;&gt;"/",RIGHT(Candidate!CN992,6),INDEX(CandidateFileArray,MATCH(RIGHT(Candidate!CN992,8),CandidateFileList,0),2))</f>
        <v/>
      </c>
    </row>
    <row r="993" spans="12:14" x14ac:dyDescent="0.25">
      <c r="L993" s="4"/>
      <c r="M993" s="4"/>
      <c r="N993" s="4" t="str">
        <f>IF(LEFT(RIGHT(Candidate!CN993,2),1)&lt;&gt;"/",RIGHT(Candidate!CN993,6),INDEX(CandidateFileArray,MATCH(RIGHT(Candidate!CN993,8),CandidateFileList,0),2))</f>
        <v/>
      </c>
    </row>
    <row r="994" spans="12:14" x14ac:dyDescent="0.25">
      <c r="L994" s="4"/>
      <c r="M994" s="4"/>
      <c r="N994" s="4" t="str">
        <f>IF(LEFT(RIGHT(Candidate!CN994,2),1)&lt;&gt;"/",RIGHT(Candidate!CN994,6),INDEX(CandidateFileArray,MATCH(RIGHT(Candidate!CN994,8),CandidateFileList,0),2))</f>
        <v/>
      </c>
    </row>
    <row r="995" spans="12:14" x14ac:dyDescent="0.25">
      <c r="L995" s="4"/>
      <c r="M995" s="4"/>
      <c r="N995" s="4" t="str">
        <f>IF(LEFT(RIGHT(Candidate!CN995,2),1)&lt;&gt;"/",RIGHT(Candidate!CN995,6),INDEX(CandidateFileArray,MATCH(RIGHT(Candidate!CN995,8),CandidateFileList,0),2))</f>
        <v/>
      </c>
    </row>
    <row r="996" spans="12:14" x14ac:dyDescent="0.25">
      <c r="L996" s="4"/>
      <c r="M996" s="4"/>
      <c r="N996" s="4" t="str">
        <f>IF(LEFT(RIGHT(Candidate!CN996,2),1)&lt;&gt;"/",RIGHT(Candidate!CN996,6),INDEX(CandidateFileArray,MATCH(RIGHT(Candidate!CN996,8),CandidateFileList,0),2))</f>
        <v/>
      </c>
    </row>
    <row r="997" spans="12:14" x14ac:dyDescent="0.25">
      <c r="L997" s="4"/>
      <c r="M997" s="4"/>
      <c r="N997" s="4" t="str">
        <f>IF(LEFT(RIGHT(Candidate!CN997,2),1)&lt;&gt;"/",RIGHT(Candidate!CN997,6),INDEX(CandidateFileArray,MATCH(RIGHT(Candidate!CN997,8),CandidateFileList,0),2))</f>
        <v/>
      </c>
    </row>
    <row r="998" spans="12:14" x14ac:dyDescent="0.25">
      <c r="L998" s="4"/>
      <c r="M998" s="4"/>
      <c r="N998" s="4" t="str">
        <f>IF(LEFT(RIGHT(Candidate!CN998,2),1)&lt;&gt;"/",RIGHT(Candidate!CN998,6),INDEX(CandidateFileArray,MATCH(RIGHT(Candidate!CN998,8),CandidateFileList,0),2))</f>
        <v/>
      </c>
    </row>
    <row r="999" spans="12:14" x14ac:dyDescent="0.25">
      <c r="L999" s="4"/>
      <c r="M999" s="4"/>
      <c r="N999" s="4" t="str">
        <f>IF(LEFT(RIGHT(Candidate!CN999,2),1)&lt;&gt;"/",RIGHT(Candidate!CN999,6),INDEX(CandidateFileArray,MATCH(RIGHT(Candidate!CN999,8),CandidateFileList,0),2))</f>
        <v/>
      </c>
    </row>
    <row r="1000" spans="12:14" x14ac:dyDescent="0.25">
      <c r="L1000" s="4"/>
      <c r="M1000" s="4"/>
      <c r="N1000" s="4" t="str">
        <f>IF(LEFT(RIGHT(Candidate!CN1000,2),1)&lt;&gt;"/",RIGHT(Candidate!CN1000,6),INDEX(CandidateFileArray,MATCH(RIGHT(Candidate!CN1000,8),CandidateFileList,0),2))</f>
        <v/>
      </c>
    </row>
    <row r="1001" spans="12:14" x14ac:dyDescent="0.25">
      <c r="L1001" s="4"/>
      <c r="M1001" s="4"/>
      <c r="N1001" s="4"/>
    </row>
    <row r="1002" spans="12:14" x14ac:dyDescent="0.25">
      <c r="L1002" s="4"/>
      <c r="M1002" s="4"/>
      <c r="N1002" s="4"/>
    </row>
    <row r="1003" spans="12:14" x14ac:dyDescent="0.25">
      <c r="L1003" s="4"/>
      <c r="M1003" s="4"/>
      <c r="N1003" s="4"/>
    </row>
    <row r="1004" spans="12:14" x14ac:dyDescent="0.25">
      <c r="L1004" s="4"/>
      <c r="M1004" s="4"/>
      <c r="N1004" s="4"/>
    </row>
    <row r="1005" spans="12:14" x14ac:dyDescent="0.25">
      <c r="L1005" s="4"/>
      <c r="M1005" s="4"/>
      <c r="N1005" s="4"/>
    </row>
    <row r="1006" spans="12:14" x14ac:dyDescent="0.25">
      <c r="L1006" s="4"/>
      <c r="M1006" s="4"/>
      <c r="N1006" s="4"/>
    </row>
    <row r="1007" spans="12:14" x14ac:dyDescent="0.25">
      <c r="L1007" s="4"/>
      <c r="M1007" s="4"/>
      <c r="N1007" s="4"/>
    </row>
    <row r="1008" spans="12:14" x14ac:dyDescent="0.25">
      <c r="L1008" s="4"/>
      <c r="M1008" s="4"/>
      <c r="N1008" s="4"/>
    </row>
    <row r="1009" spans="12:14" x14ac:dyDescent="0.25">
      <c r="L1009" s="4"/>
      <c r="M1009" s="4"/>
      <c r="N1009" s="4"/>
    </row>
    <row r="1010" spans="12:14" x14ac:dyDescent="0.25">
      <c r="L1010" s="4"/>
      <c r="M1010" s="4"/>
      <c r="N1010" s="4"/>
    </row>
    <row r="1011" spans="12:14" x14ac:dyDescent="0.25">
      <c r="L1011" s="4"/>
      <c r="M1011" s="4"/>
      <c r="N1011" s="4"/>
    </row>
    <row r="1012" spans="12:14" x14ac:dyDescent="0.25">
      <c r="L1012" s="4"/>
      <c r="M1012" s="4"/>
      <c r="N1012" s="4"/>
    </row>
    <row r="1013" spans="12:14" x14ac:dyDescent="0.25">
      <c r="L1013" s="4"/>
      <c r="M1013" s="4"/>
      <c r="N1013" s="4"/>
    </row>
    <row r="1014" spans="12:14" x14ac:dyDescent="0.25">
      <c r="L1014" s="4"/>
      <c r="M1014" s="4"/>
      <c r="N1014" s="4"/>
    </row>
    <row r="1015" spans="12:14" x14ac:dyDescent="0.25">
      <c r="L1015" s="4"/>
      <c r="M1015" s="4"/>
      <c r="N1015" s="4"/>
    </row>
    <row r="1016" spans="12:14" x14ac:dyDescent="0.25">
      <c r="L1016" s="4"/>
      <c r="M1016" s="4"/>
      <c r="N1016" s="4"/>
    </row>
    <row r="1017" spans="12:14" x14ac:dyDescent="0.25">
      <c r="L1017" s="4"/>
      <c r="M1017" s="4"/>
      <c r="N1017" s="4"/>
    </row>
    <row r="1018" spans="12:14" x14ac:dyDescent="0.25">
      <c r="L1018" s="4"/>
      <c r="M1018" s="4"/>
      <c r="N1018" s="4"/>
    </row>
    <row r="1019" spans="12:14" x14ac:dyDescent="0.25">
      <c r="L1019" s="4"/>
      <c r="M1019" s="4"/>
      <c r="N1019" s="4"/>
    </row>
    <row r="1020" spans="12:14" x14ac:dyDescent="0.25">
      <c r="L1020" s="4"/>
      <c r="M1020" s="4"/>
      <c r="N1020" s="4"/>
    </row>
    <row r="1021" spans="12:14" x14ac:dyDescent="0.25">
      <c r="L1021" s="4"/>
      <c r="M1021" s="4"/>
      <c r="N1021" s="4"/>
    </row>
    <row r="1022" spans="12:14" x14ac:dyDescent="0.25">
      <c r="L1022" s="4"/>
      <c r="M1022" s="4"/>
      <c r="N1022" s="4"/>
    </row>
    <row r="1023" spans="12:14" x14ac:dyDescent="0.25">
      <c r="L1023" s="4"/>
      <c r="M1023" s="4"/>
      <c r="N1023" s="4"/>
    </row>
    <row r="1024" spans="12:14" x14ac:dyDescent="0.25">
      <c r="L1024" s="4"/>
      <c r="M1024" s="4"/>
      <c r="N1024" s="4"/>
    </row>
    <row r="1025" spans="12:14" x14ac:dyDescent="0.25">
      <c r="L1025" s="4"/>
      <c r="M1025" s="4"/>
      <c r="N1025" s="4"/>
    </row>
    <row r="1026" spans="12:14" x14ac:dyDescent="0.25">
      <c r="L1026" s="4"/>
      <c r="M1026" s="4"/>
      <c r="N1026" s="4"/>
    </row>
    <row r="1027" spans="12:14" x14ac:dyDescent="0.25">
      <c r="L1027" s="4"/>
      <c r="M1027" s="4"/>
      <c r="N1027" s="4"/>
    </row>
    <row r="1028" spans="12:14" x14ac:dyDescent="0.25">
      <c r="L1028" s="4"/>
      <c r="M1028" s="4"/>
      <c r="N1028" s="4"/>
    </row>
    <row r="1029" spans="12:14" x14ac:dyDescent="0.25">
      <c r="L1029" s="4"/>
      <c r="M1029" s="4"/>
      <c r="N1029" s="4"/>
    </row>
    <row r="1030" spans="12:14" x14ac:dyDescent="0.25">
      <c r="L1030" s="4"/>
      <c r="M1030" s="4"/>
      <c r="N1030" s="4"/>
    </row>
    <row r="1031" spans="12:14" x14ac:dyDescent="0.25">
      <c r="L1031" s="4"/>
      <c r="M1031" s="4"/>
      <c r="N1031" s="4"/>
    </row>
    <row r="1032" spans="12:14" x14ac:dyDescent="0.25">
      <c r="L1032" s="4"/>
      <c r="M1032" s="4"/>
      <c r="N1032" s="4"/>
    </row>
    <row r="1033" spans="12:14" x14ac:dyDescent="0.25">
      <c r="L1033" s="4"/>
      <c r="M1033" s="4"/>
      <c r="N1033" s="4"/>
    </row>
    <row r="1034" spans="12:14" x14ac:dyDescent="0.25">
      <c r="L1034" s="4"/>
      <c r="M1034" s="4"/>
      <c r="N1034" s="4"/>
    </row>
    <row r="1035" spans="12:14" x14ac:dyDescent="0.25">
      <c r="L1035" s="4"/>
      <c r="M1035" s="4"/>
      <c r="N1035" s="4"/>
    </row>
    <row r="1036" spans="12:14" x14ac:dyDescent="0.25">
      <c r="L1036" s="4"/>
      <c r="M1036" s="4"/>
      <c r="N1036" s="4"/>
    </row>
    <row r="1037" spans="12:14" x14ac:dyDescent="0.25">
      <c r="L1037" s="4"/>
      <c r="M1037" s="4"/>
      <c r="N1037" s="4"/>
    </row>
    <row r="1038" spans="12:14" x14ac:dyDescent="0.25">
      <c r="L1038" s="4"/>
      <c r="M1038" s="4"/>
      <c r="N1038" s="4"/>
    </row>
    <row r="1039" spans="12:14" x14ac:dyDescent="0.25">
      <c r="L1039" s="4"/>
      <c r="M1039" s="4"/>
      <c r="N1039" s="4"/>
    </row>
    <row r="1040" spans="12:14" x14ac:dyDescent="0.25">
      <c r="L1040" s="4"/>
      <c r="M1040" s="4"/>
      <c r="N1040" s="4"/>
    </row>
    <row r="1041" spans="12:14" x14ac:dyDescent="0.25">
      <c r="L1041" s="4"/>
      <c r="M1041" s="4"/>
      <c r="N1041" s="4"/>
    </row>
    <row r="1042" spans="12:14" x14ac:dyDescent="0.25">
      <c r="L1042" s="4"/>
      <c r="M1042" s="4"/>
      <c r="N1042" s="4"/>
    </row>
    <row r="1043" spans="12:14" x14ac:dyDescent="0.25">
      <c r="L1043" s="4"/>
      <c r="M1043" s="4"/>
      <c r="N1043" s="4"/>
    </row>
    <row r="1044" spans="12:14" x14ac:dyDescent="0.25">
      <c r="L1044" s="4"/>
      <c r="M1044" s="4"/>
      <c r="N1044" s="4"/>
    </row>
    <row r="1045" spans="12:14" x14ac:dyDescent="0.25">
      <c r="L1045" s="4"/>
      <c r="M1045" s="4"/>
      <c r="N1045" s="4"/>
    </row>
    <row r="1046" spans="12:14" x14ac:dyDescent="0.25">
      <c r="L1046" s="4"/>
      <c r="M1046" s="4"/>
      <c r="N1046" s="4"/>
    </row>
    <row r="1047" spans="12:14" x14ac:dyDescent="0.25">
      <c r="L1047" s="4"/>
      <c r="M1047" s="4"/>
      <c r="N1047" s="4"/>
    </row>
    <row r="1048" spans="12:14" x14ac:dyDescent="0.25">
      <c r="L1048" s="4"/>
      <c r="M1048" s="4"/>
      <c r="N1048" s="4"/>
    </row>
    <row r="1049" spans="12:14" x14ac:dyDescent="0.25">
      <c r="L1049" s="4"/>
      <c r="M1049" s="4"/>
      <c r="N1049" s="4"/>
    </row>
    <row r="1050" spans="12:14" x14ac:dyDescent="0.25">
      <c r="L1050" s="4"/>
      <c r="M1050" s="4"/>
      <c r="N1050" s="4"/>
    </row>
    <row r="1051" spans="12:14" x14ac:dyDescent="0.25">
      <c r="L1051" s="4"/>
      <c r="M1051" s="4"/>
      <c r="N1051" s="4"/>
    </row>
    <row r="1052" spans="12:14" x14ac:dyDescent="0.25">
      <c r="L1052" s="4"/>
      <c r="M1052" s="4"/>
      <c r="N1052" s="4"/>
    </row>
    <row r="1053" spans="12:14" x14ac:dyDescent="0.25">
      <c r="L1053" s="4"/>
      <c r="M1053" s="4"/>
      <c r="N1053" s="4"/>
    </row>
    <row r="1054" spans="12:14" x14ac:dyDescent="0.25">
      <c r="L1054" s="4"/>
      <c r="M1054" s="4"/>
      <c r="N1054" s="4"/>
    </row>
    <row r="1055" spans="12:14" x14ac:dyDescent="0.25">
      <c r="L1055" s="4"/>
      <c r="M1055" s="4"/>
      <c r="N1055" s="4"/>
    </row>
    <row r="1056" spans="12:14" x14ac:dyDescent="0.25">
      <c r="L1056" s="4"/>
      <c r="M1056" s="4"/>
      <c r="N1056" s="4"/>
    </row>
    <row r="1057" spans="12:14" x14ac:dyDescent="0.25">
      <c r="L1057" s="4"/>
      <c r="M1057" s="4"/>
      <c r="N1057" s="4"/>
    </row>
    <row r="1058" spans="12:14" x14ac:dyDescent="0.25">
      <c r="L1058" s="4"/>
      <c r="M1058" s="4"/>
      <c r="N1058" s="4"/>
    </row>
    <row r="1059" spans="12:14" x14ac:dyDescent="0.25">
      <c r="L1059" s="4"/>
      <c r="M1059" s="4"/>
      <c r="N1059" s="4"/>
    </row>
    <row r="1060" spans="12:14" x14ac:dyDescent="0.25">
      <c r="L1060" s="4"/>
      <c r="M1060" s="4"/>
      <c r="N1060" s="4"/>
    </row>
    <row r="1061" spans="12:14" x14ac:dyDescent="0.25">
      <c r="L1061" s="4"/>
      <c r="M1061" s="4"/>
      <c r="N1061" s="4"/>
    </row>
    <row r="1062" spans="12:14" x14ac:dyDescent="0.25">
      <c r="L1062" s="4"/>
      <c r="M1062" s="4"/>
      <c r="N1062" s="4"/>
    </row>
    <row r="1063" spans="12:14" x14ac:dyDescent="0.25">
      <c r="L1063" s="4"/>
      <c r="M1063" s="4"/>
      <c r="N1063" s="4"/>
    </row>
    <row r="1064" spans="12:14" x14ac:dyDescent="0.25">
      <c r="L1064" s="4"/>
      <c r="M1064" s="4"/>
      <c r="N1064" s="4"/>
    </row>
    <row r="1065" spans="12:14" x14ac:dyDescent="0.25">
      <c r="L1065" s="4"/>
      <c r="M1065" s="4"/>
      <c r="N1065" s="4"/>
    </row>
    <row r="1066" spans="12:14" x14ac:dyDescent="0.25">
      <c r="L1066" s="4"/>
      <c r="M1066" s="4"/>
      <c r="N1066" s="4"/>
    </row>
    <row r="1067" spans="12:14" x14ac:dyDescent="0.25">
      <c r="L1067" s="4"/>
      <c r="M1067" s="4"/>
      <c r="N1067" s="4"/>
    </row>
    <row r="1068" spans="12:14" x14ac:dyDescent="0.25">
      <c r="L1068" s="4"/>
      <c r="M1068" s="4"/>
      <c r="N1068" s="4"/>
    </row>
    <row r="1069" spans="12:14" x14ac:dyDescent="0.25">
      <c r="L1069" s="4"/>
      <c r="M1069" s="4"/>
      <c r="N1069" s="4"/>
    </row>
    <row r="1070" spans="12:14" x14ac:dyDescent="0.25">
      <c r="L1070" s="4"/>
      <c r="M1070" s="4"/>
      <c r="N1070" s="4"/>
    </row>
    <row r="1071" spans="12:14" x14ac:dyDescent="0.25">
      <c r="L1071" s="4"/>
      <c r="M1071" s="4"/>
      <c r="N1071" s="4"/>
    </row>
    <row r="1072" spans="12:14" x14ac:dyDescent="0.25">
      <c r="L1072" s="4"/>
      <c r="M1072" s="4"/>
      <c r="N1072" s="4"/>
    </row>
    <row r="1073" spans="12:14" x14ac:dyDescent="0.25">
      <c r="L1073" s="4"/>
      <c r="M1073" s="4"/>
      <c r="N1073" s="4"/>
    </row>
    <row r="1074" spans="12:14" x14ac:dyDescent="0.25">
      <c r="L1074" s="4"/>
      <c r="M1074" s="4"/>
      <c r="N1074" s="4"/>
    </row>
    <row r="1075" spans="12:14" x14ac:dyDescent="0.25">
      <c r="L1075" s="4"/>
      <c r="M1075" s="4"/>
      <c r="N1075" s="4"/>
    </row>
    <row r="1076" spans="12:14" x14ac:dyDescent="0.25">
      <c r="L1076" s="4"/>
      <c r="M1076" s="4"/>
      <c r="N1076" s="4"/>
    </row>
    <row r="1077" spans="12:14" x14ac:dyDescent="0.25">
      <c r="L1077" s="4"/>
      <c r="M1077" s="4"/>
      <c r="N1077" s="4"/>
    </row>
    <row r="1078" spans="12:14" x14ac:dyDescent="0.25">
      <c r="L1078" s="4"/>
      <c r="M1078" s="4"/>
      <c r="N1078" s="4"/>
    </row>
    <row r="1079" spans="12:14" x14ac:dyDescent="0.25">
      <c r="L1079" s="4"/>
      <c r="M1079" s="4"/>
      <c r="N1079" s="4"/>
    </row>
    <row r="1080" spans="12:14" x14ac:dyDescent="0.25">
      <c r="L1080" s="4"/>
      <c r="M1080" s="4"/>
      <c r="N1080" s="4"/>
    </row>
    <row r="1081" spans="12:14" x14ac:dyDescent="0.25">
      <c r="L1081" s="4"/>
      <c r="M1081" s="4"/>
      <c r="N1081" s="4"/>
    </row>
    <row r="1082" spans="12:14" x14ac:dyDescent="0.25">
      <c r="L1082" s="4"/>
      <c r="M1082" s="4"/>
      <c r="N1082" s="4"/>
    </row>
    <row r="1083" spans="12:14" x14ac:dyDescent="0.25">
      <c r="L1083" s="4"/>
      <c r="M1083" s="4"/>
      <c r="N1083" s="4"/>
    </row>
    <row r="1084" spans="12:14" x14ac:dyDescent="0.25">
      <c r="L1084" s="4"/>
      <c r="M1084" s="4"/>
      <c r="N1084" s="4"/>
    </row>
    <row r="1085" spans="12:14" x14ac:dyDescent="0.25">
      <c r="L1085" s="4"/>
      <c r="M1085" s="4"/>
      <c r="N1085" s="4"/>
    </row>
    <row r="1086" spans="12:14" x14ac:dyDescent="0.25">
      <c r="L1086" s="4"/>
      <c r="M1086" s="4"/>
      <c r="N1086" s="4"/>
    </row>
    <row r="1087" spans="12:14" x14ac:dyDescent="0.25">
      <c r="L1087" s="4"/>
      <c r="M1087" s="4"/>
      <c r="N1087" s="4"/>
    </row>
    <row r="1088" spans="12:14" x14ac:dyDescent="0.25">
      <c r="L1088" s="4"/>
      <c r="M1088" s="4"/>
      <c r="N1088" s="4"/>
    </row>
    <row r="1089" spans="12:14" x14ac:dyDescent="0.25">
      <c r="L1089" s="4"/>
      <c r="M1089" s="4"/>
      <c r="N1089" s="4"/>
    </row>
    <row r="1090" spans="12:14" x14ac:dyDescent="0.25">
      <c r="L1090" s="4"/>
      <c r="M1090" s="4"/>
      <c r="N1090" s="4"/>
    </row>
    <row r="1091" spans="12:14" x14ac:dyDescent="0.25">
      <c r="L1091" s="4"/>
      <c r="M1091" s="4"/>
      <c r="N1091" s="4"/>
    </row>
    <row r="1092" spans="12:14" x14ac:dyDescent="0.25">
      <c r="L1092" s="4"/>
      <c r="M1092" s="4"/>
      <c r="N1092" s="4"/>
    </row>
    <row r="1093" spans="12:14" x14ac:dyDescent="0.25">
      <c r="L1093" s="4"/>
      <c r="M1093" s="4"/>
      <c r="N1093" s="4"/>
    </row>
    <row r="1094" spans="12:14" x14ac:dyDescent="0.25">
      <c r="L1094" s="4"/>
      <c r="M1094" s="4"/>
      <c r="N1094" s="4"/>
    </row>
    <row r="1095" spans="12:14" x14ac:dyDescent="0.25">
      <c r="L1095" s="4"/>
      <c r="M1095" s="4"/>
      <c r="N1095" s="4"/>
    </row>
    <row r="1096" spans="12:14" x14ac:dyDescent="0.25">
      <c r="L1096" s="4"/>
      <c r="M1096" s="4"/>
      <c r="N1096" s="4"/>
    </row>
    <row r="1097" spans="12:14" x14ac:dyDescent="0.25">
      <c r="L1097" s="4"/>
      <c r="M1097" s="4"/>
      <c r="N1097" s="4"/>
    </row>
    <row r="1098" spans="12:14" x14ac:dyDescent="0.25">
      <c r="L1098" s="4"/>
      <c r="M1098" s="4"/>
      <c r="N1098" s="4"/>
    </row>
    <row r="1099" spans="12:14" x14ac:dyDescent="0.25">
      <c r="L1099" s="4"/>
      <c r="M1099" s="4"/>
      <c r="N1099" s="4"/>
    </row>
    <row r="1100" spans="12:14" x14ac:dyDescent="0.25">
      <c r="L1100" s="4"/>
      <c r="M1100" s="4"/>
      <c r="N1100" s="4"/>
    </row>
    <row r="1101" spans="12:14" x14ac:dyDescent="0.25">
      <c r="L1101" s="4"/>
      <c r="M1101" s="4"/>
      <c r="N1101" s="4"/>
    </row>
    <row r="1102" spans="12:14" x14ac:dyDescent="0.25">
      <c r="L1102" s="4"/>
      <c r="M1102" s="4"/>
      <c r="N1102" s="4"/>
    </row>
    <row r="1103" spans="12:14" x14ac:dyDescent="0.25">
      <c r="L1103" s="4"/>
      <c r="M1103" s="4"/>
      <c r="N1103" s="4"/>
    </row>
    <row r="1104" spans="12:14" x14ac:dyDescent="0.25">
      <c r="L1104" s="4"/>
      <c r="M1104" s="4"/>
      <c r="N1104" s="4"/>
    </row>
    <row r="1105" spans="12:14" x14ac:dyDescent="0.25">
      <c r="L1105" s="4"/>
      <c r="M1105" s="4"/>
      <c r="N1105" s="4"/>
    </row>
    <row r="1106" spans="12:14" x14ac:dyDescent="0.25">
      <c r="L1106" s="4"/>
      <c r="M1106" s="4"/>
      <c r="N1106" s="4"/>
    </row>
    <row r="1107" spans="12:14" x14ac:dyDescent="0.25">
      <c r="L1107" s="4"/>
      <c r="M1107" s="4"/>
      <c r="N1107" s="4"/>
    </row>
    <row r="1108" spans="12:14" x14ac:dyDescent="0.25">
      <c r="L1108" s="4"/>
      <c r="M1108" s="4"/>
      <c r="N1108" s="4"/>
    </row>
    <row r="1109" spans="12:14" x14ac:dyDescent="0.25">
      <c r="L1109" s="4"/>
      <c r="M1109" s="4"/>
      <c r="N1109" s="4"/>
    </row>
    <row r="1110" spans="12:14" x14ac:dyDescent="0.25">
      <c r="L1110" s="4"/>
      <c r="M1110" s="4"/>
      <c r="N1110" s="4"/>
    </row>
    <row r="1111" spans="12:14" x14ac:dyDescent="0.25">
      <c r="L1111" s="4"/>
      <c r="M1111" s="4"/>
      <c r="N1111" s="4"/>
    </row>
    <row r="1112" spans="12:14" x14ac:dyDescent="0.25">
      <c r="L1112" s="4"/>
      <c r="M1112" s="4"/>
      <c r="N1112" s="4"/>
    </row>
    <row r="1113" spans="12:14" x14ac:dyDescent="0.25">
      <c r="L1113" s="4"/>
      <c r="M1113" s="4"/>
      <c r="N1113" s="4"/>
    </row>
    <row r="1114" spans="12:14" x14ac:dyDescent="0.25">
      <c r="L1114" s="4"/>
      <c r="M1114" s="4"/>
      <c r="N1114" s="4"/>
    </row>
    <row r="1115" spans="12:14" x14ac:dyDescent="0.25">
      <c r="L1115" s="4"/>
      <c r="M1115" s="4"/>
      <c r="N1115" s="4"/>
    </row>
    <row r="1116" spans="12:14" x14ac:dyDescent="0.25">
      <c r="L1116" s="4"/>
      <c r="M1116" s="4"/>
      <c r="N1116" s="4"/>
    </row>
    <row r="1117" spans="12:14" x14ac:dyDescent="0.25">
      <c r="L1117" s="4"/>
      <c r="M1117" s="4"/>
      <c r="N1117" s="4"/>
    </row>
    <row r="1118" spans="12:14" x14ac:dyDescent="0.25">
      <c r="L1118" s="4"/>
      <c r="M1118" s="4"/>
      <c r="N1118" s="4"/>
    </row>
    <row r="1119" spans="12:14" x14ac:dyDescent="0.25">
      <c r="L1119" s="4"/>
      <c r="M1119" s="4"/>
      <c r="N1119" s="4"/>
    </row>
    <row r="1120" spans="12:14" x14ac:dyDescent="0.25">
      <c r="L1120" s="4"/>
      <c r="M1120" s="4"/>
      <c r="N1120" s="4"/>
    </row>
    <row r="1121" spans="12:14" x14ac:dyDescent="0.25">
      <c r="L1121" s="4"/>
      <c r="M1121" s="4"/>
      <c r="N1121" s="4"/>
    </row>
    <row r="1122" spans="12:14" x14ac:dyDescent="0.25">
      <c r="L1122" s="4"/>
      <c r="M1122" s="4"/>
      <c r="N1122" s="4"/>
    </row>
    <row r="1123" spans="12:14" x14ac:dyDescent="0.25">
      <c r="L1123" s="4"/>
      <c r="M1123" s="4"/>
      <c r="N1123" s="4"/>
    </row>
    <row r="1124" spans="12:14" x14ac:dyDescent="0.25">
      <c r="L1124" s="4"/>
      <c r="M1124" s="4"/>
      <c r="N1124" s="4"/>
    </row>
    <row r="1125" spans="12:14" x14ac:dyDescent="0.25">
      <c r="L1125" s="4"/>
      <c r="M1125" s="4"/>
      <c r="N1125" s="4"/>
    </row>
    <row r="1126" spans="12:14" x14ac:dyDescent="0.25">
      <c r="L1126" s="4"/>
      <c r="M1126" s="4"/>
      <c r="N1126" s="4"/>
    </row>
    <row r="1127" spans="12:14" x14ac:dyDescent="0.25">
      <c r="L1127" s="4"/>
      <c r="M1127" s="4"/>
      <c r="N1127" s="4"/>
    </row>
    <row r="1128" spans="12:14" x14ac:dyDescent="0.25">
      <c r="L1128" s="4"/>
      <c r="M1128" s="4"/>
      <c r="N1128" s="4"/>
    </row>
    <row r="1129" spans="12:14" x14ac:dyDescent="0.25">
      <c r="L1129" s="4"/>
      <c r="M1129" s="4"/>
      <c r="N1129" s="4"/>
    </row>
    <row r="1130" spans="12:14" x14ac:dyDescent="0.25">
      <c r="L1130" s="4"/>
      <c r="M1130" s="4"/>
      <c r="N1130" s="4"/>
    </row>
    <row r="1131" spans="12:14" x14ac:dyDescent="0.25">
      <c r="L1131" s="4"/>
      <c r="M1131" s="4"/>
      <c r="N1131" s="4"/>
    </row>
    <row r="1132" spans="12:14" x14ac:dyDescent="0.25">
      <c r="L1132" s="4"/>
      <c r="M1132" s="4"/>
      <c r="N1132" s="4"/>
    </row>
    <row r="1133" spans="12:14" x14ac:dyDescent="0.25">
      <c r="L1133" s="4"/>
      <c r="M1133" s="4"/>
      <c r="N1133" s="4"/>
    </row>
    <row r="1134" spans="12:14" x14ac:dyDescent="0.25">
      <c r="L1134" s="4"/>
      <c r="M1134" s="4"/>
      <c r="N1134" s="4"/>
    </row>
    <row r="1135" spans="12:14" x14ac:dyDescent="0.25">
      <c r="L1135" s="4"/>
      <c r="M1135" s="4"/>
      <c r="N1135" s="4"/>
    </row>
    <row r="1136" spans="12:14" x14ac:dyDescent="0.25">
      <c r="L1136" s="4"/>
      <c r="M1136" s="4"/>
      <c r="N1136" s="4"/>
    </row>
    <row r="1137" spans="12:14" x14ac:dyDescent="0.25">
      <c r="L1137" s="4"/>
      <c r="M1137" s="4"/>
      <c r="N1137" s="4"/>
    </row>
    <row r="1138" spans="12:14" x14ac:dyDescent="0.25">
      <c r="L1138" s="4"/>
      <c r="M1138" s="4"/>
      <c r="N1138" s="4"/>
    </row>
    <row r="1139" spans="12:14" x14ac:dyDescent="0.25">
      <c r="L1139" s="4"/>
      <c r="M1139" s="4"/>
      <c r="N1139" s="4"/>
    </row>
    <row r="1140" spans="12:14" x14ac:dyDescent="0.25">
      <c r="L1140" s="4"/>
      <c r="M1140" s="4"/>
      <c r="N1140" s="4"/>
    </row>
    <row r="1141" spans="12:14" x14ac:dyDescent="0.25">
      <c r="L1141" s="4"/>
      <c r="M1141" s="4"/>
      <c r="N1141" s="4"/>
    </row>
    <row r="1142" spans="12:14" x14ac:dyDescent="0.25">
      <c r="L1142" s="4"/>
      <c r="M1142" s="4"/>
      <c r="N1142" s="4"/>
    </row>
    <row r="1143" spans="12:14" x14ac:dyDescent="0.25">
      <c r="L1143" s="4"/>
      <c r="M1143" s="4"/>
      <c r="N1143" s="4"/>
    </row>
    <row r="1144" spans="12:14" x14ac:dyDescent="0.25">
      <c r="L1144" s="4"/>
      <c r="M1144" s="4"/>
      <c r="N1144" s="4"/>
    </row>
    <row r="1145" spans="12:14" x14ac:dyDescent="0.25">
      <c r="L1145" s="4"/>
      <c r="M1145" s="4"/>
      <c r="N1145" s="4"/>
    </row>
    <row r="1146" spans="12:14" x14ac:dyDescent="0.25">
      <c r="L1146" s="4"/>
      <c r="M1146" s="4"/>
      <c r="N1146" s="4"/>
    </row>
    <row r="1147" spans="12:14" x14ac:dyDescent="0.25">
      <c r="L1147" s="4"/>
      <c r="M1147" s="4"/>
      <c r="N1147" s="4"/>
    </row>
    <row r="1148" spans="12:14" x14ac:dyDescent="0.25">
      <c r="L1148" s="4"/>
      <c r="M1148" s="4"/>
      <c r="N1148" s="4"/>
    </row>
    <row r="1149" spans="12:14" x14ac:dyDescent="0.25">
      <c r="L1149" s="4"/>
      <c r="M1149" s="4"/>
      <c r="N1149" s="4"/>
    </row>
    <row r="1150" spans="12:14" x14ac:dyDescent="0.25">
      <c r="L1150" s="4"/>
      <c r="M1150" s="4"/>
      <c r="N1150" s="4"/>
    </row>
    <row r="1151" spans="12:14" x14ac:dyDescent="0.25">
      <c r="L1151" s="4"/>
      <c r="M1151" s="4"/>
      <c r="N1151" s="4"/>
    </row>
    <row r="1152" spans="12:14" x14ac:dyDescent="0.25">
      <c r="L1152" s="4"/>
      <c r="M1152" s="4"/>
      <c r="N1152" s="4"/>
    </row>
    <row r="1153" spans="12:14" x14ac:dyDescent="0.25">
      <c r="L1153" s="4"/>
      <c r="M1153" s="4"/>
      <c r="N1153" s="4"/>
    </row>
    <row r="1154" spans="12:14" x14ac:dyDescent="0.25">
      <c r="L1154" s="4"/>
      <c r="M1154" s="4"/>
      <c r="N1154" s="4"/>
    </row>
    <row r="1155" spans="12:14" x14ac:dyDescent="0.25">
      <c r="L1155" s="4"/>
      <c r="M1155" s="4"/>
      <c r="N1155" s="4"/>
    </row>
    <row r="1156" spans="12:14" x14ac:dyDescent="0.25">
      <c r="L1156" s="4"/>
      <c r="M1156" s="4"/>
      <c r="N1156" s="4"/>
    </row>
    <row r="1157" spans="12:14" x14ac:dyDescent="0.25">
      <c r="L1157" s="4"/>
      <c r="M1157" s="4"/>
      <c r="N1157" s="4"/>
    </row>
    <row r="1158" spans="12:14" x14ac:dyDescent="0.25">
      <c r="L1158" s="4"/>
      <c r="M1158" s="4"/>
      <c r="N1158" s="4"/>
    </row>
    <row r="1159" spans="12:14" x14ac:dyDescent="0.25">
      <c r="L1159" s="4"/>
      <c r="M1159" s="4"/>
      <c r="N1159" s="4"/>
    </row>
    <row r="1160" spans="12:14" x14ac:dyDescent="0.25">
      <c r="L1160" s="4"/>
      <c r="M1160" s="4"/>
      <c r="N1160" s="4"/>
    </row>
    <row r="1161" spans="12:14" x14ac:dyDescent="0.25">
      <c r="L1161" s="4"/>
      <c r="M1161" s="4"/>
      <c r="N1161" s="4"/>
    </row>
    <row r="1162" spans="12:14" x14ac:dyDescent="0.25">
      <c r="L1162" s="4"/>
      <c r="M1162" s="4"/>
      <c r="N1162" s="4"/>
    </row>
    <row r="1163" spans="12:14" x14ac:dyDescent="0.25">
      <c r="L1163" s="4"/>
      <c r="M1163" s="4"/>
      <c r="N1163" s="4"/>
    </row>
    <row r="1164" spans="12:14" x14ac:dyDescent="0.25">
      <c r="L1164" s="4"/>
      <c r="M1164" s="4"/>
      <c r="N1164" s="4"/>
    </row>
    <row r="1165" spans="12:14" x14ac:dyDescent="0.25">
      <c r="L1165" s="4"/>
      <c r="M1165" s="4"/>
      <c r="N1165" s="4"/>
    </row>
    <row r="1166" spans="12:14" x14ac:dyDescent="0.25">
      <c r="L1166" s="4"/>
      <c r="M1166" s="4"/>
      <c r="N1166" s="4"/>
    </row>
    <row r="1167" spans="12:14" x14ac:dyDescent="0.25">
      <c r="L1167" s="4"/>
      <c r="M1167" s="4"/>
      <c r="N1167" s="4"/>
    </row>
    <row r="1168" spans="12:14" x14ac:dyDescent="0.25">
      <c r="L1168" s="4"/>
      <c r="M1168" s="4"/>
      <c r="N1168" s="4"/>
    </row>
    <row r="1169" spans="12:14" x14ac:dyDescent="0.25">
      <c r="L1169" s="4"/>
      <c r="M1169" s="4"/>
      <c r="N1169" s="4"/>
    </row>
    <row r="1170" spans="12:14" x14ac:dyDescent="0.25">
      <c r="L1170" s="4"/>
      <c r="M1170" s="4"/>
      <c r="N1170" s="4"/>
    </row>
    <row r="1171" spans="12:14" x14ac:dyDescent="0.25">
      <c r="L1171" s="4"/>
      <c r="M1171" s="4"/>
      <c r="N1171" s="4"/>
    </row>
    <row r="1172" spans="12:14" x14ac:dyDescent="0.25">
      <c r="L1172" s="4"/>
      <c r="M1172" s="4"/>
      <c r="N1172" s="4"/>
    </row>
    <row r="1173" spans="12:14" x14ac:dyDescent="0.25">
      <c r="L1173" s="4"/>
      <c r="M1173" s="4"/>
      <c r="N1173" s="4"/>
    </row>
    <row r="1174" spans="12:14" x14ac:dyDescent="0.25">
      <c r="L1174" s="4"/>
      <c r="M1174" s="4"/>
      <c r="N1174" s="4"/>
    </row>
    <row r="1175" spans="12:14" x14ac:dyDescent="0.25">
      <c r="L1175" s="4"/>
      <c r="M1175" s="4"/>
      <c r="N1175" s="4"/>
    </row>
    <row r="1176" spans="12:14" x14ac:dyDescent="0.25">
      <c r="L1176" s="4"/>
      <c r="M1176" s="4"/>
      <c r="N1176" s="4"/>
    </row>
    <row r="1177" spans="12:14" x14ac:dyDescent="0.25">
      <c r="L1177" s="4"/>
      <c r="M1177" s="4"/>
      <c r="N1177" s="4"/>
    </row>
    <row r="1178" spans="12:14" x14ac:dyDescent="0.25">
      <c r="L1178" s="4"/>
      <c r="M1178" s="4"/>
      <c r="N1178" s="4"/>
    </row>
    <row r="1179" spans="12:14" x14ac:dyDescent="0.25">
      <c r="L1179" s="4"/>
      <c r="M1179" s="4"/>
      <c r="N1179" s="4"/>
    </row>
    <row r="1180" spans="12:14" x14ac:dyDescent="0.25">
      <c r="L1180" s="4"/>
      <c r="M1180" s="4"/>
      <c r="N1180" s="4"/>
    </row>
    <row r="1181" spans="12:14" x14ac:dyDescent="0.25">
      <c r="L1181" s="4"/>
      <c r="M1181" s="4"/>
      <c r="N1181" s="4"/>
    </row>
    <row r="1182" spans="12:14" x14ac:dyDescent="0.25">
      <c r="L1182" s="4"/>
      <c r="M1182" s="4"/>
      <c r="N1182" s="4"/>
    </row>
    <row r="1183" spans="12:14" x14ac:dyDescent="0.25">
      <c r="L1183" s="4"/>
      <c r="M1183" s="4"/>
      <c r="N1183" s="4"/>
    </row>
    <row r="1184" spans="12:14" x14ac:dyDescent="0.25">
      <c r="L1184" s="4"/>
      <c r="M1184" s="4"/>
      <c r="N1184" s="4"/>
    </row>
    <row r="1185" spans="12:14" x14ac:dyDescent="0.25">
      <c r="L1185" s="4"/>
      <c r="M1185" s="4"/>
      <c r="N1185" s="4"/>
    </row>
    <row r="1186" spans="12:14" x14ac:dyDescent="0.25">
      <c r="L1186" s="4"/>
      <c r="M1186" s="4"/>
      <c r="N1186" s="4"/>
    </row>
    <row r="1187" spans="12:14" x14ac:dyDescent="0.25">
      <c r="L1187" s="4"/>
      <c r="M1187" s="4"/>
      <c r="N1187" s="4"/>
    </row>
    <row r="1188" spans="12:14" x14ac:dyDescent="0.25">
      <c r="L1188" s="4"/>
      <c r="M1188" s="4"/>
      <c r="N1188" s="4"/>
    </row>
    <row r="1189" spans="12:14" x14ac:dyDescent="0.25">
      <c r="L1189" s="4"/>
      <c r="M1189" s="4"/>
      <c r="N1189" s="4"/>
    </row>
    <row r="1190" spans="12:14" x14ac:dyDescent="0.25">
      <c r="L1190" s="4"/>
      <c r="M1190" s="4"/>
      <c r="N1190" s="4"/>
    </row>
    <row r="1191" spans="12:14" x14ac:dyDescent="0.25">
      <c r="L1191" s="4"/>
      <c r="M1191" s="4"/>
      <c r="N1191" s="4"/>
    </row>
    <row r="1192" spans="12:14" x14ac:dyDescent="0.25">
      <c r="L1192" s="4"/>
      <c r="M1192" s="4"/>
      <c r="N1192" s="4"/>
    </row>
    <row r="1193" spans="12:14" x14ac:dyDescent="0.25">
      <c r="L1193" s="4"/>
      <c r="M1193" s="4"/>
      <c r="N1193" s="4"/>
    </row>
    <row r="1194" spans="12:14" x14ac:dyDescent="0.25">
      <c r="L1194" s="4"/>
      <c r="M1194" s="4"/>
      <c r="N1194" s="4"/>
    </row>
    <row r="1195" spans="12:14" x14ac:dyDescent="0.25">
      <c r="L1195" s="4"/>
      <c r="M1195" s="4"/>
      <c r="N1195" s="4"/>
    </row>
    <row r="1196" spans="12:14" x14ac:dyDescent="0.25">
      <c r="L1196" s="4"/>
      <c r="M1196" s="4"/>
      <c r="N1196" s="4"/>
    </row>
    <row r="1197" spans="12:14" x14ac:dyDescent="0.25">
      <c r="L1197" s="4"/>
      <c r="M1197" s="4"/>
      <c r="N1197" s="4"/>
    </row>
    <row r="1198" spans="12:14" x14ac:dyDescent="0.25">
      <c r="L1198" s="4"/>
      <c r="M1198" s="4"/>
      <c r="N1198" s="4"/>
    </row>
    <row r="1199" spans="12:14" x14ac:dyDescent="0.25">
      <c r="L1199" s="4"/>
      <c r="M1199" s="4"/>
      <c r="N1199" s="4"/>
    </row>
    <row r="1200" spans="12:14" x14ac:dyDescent="0.25">
      <c r="L1200" s="4"/>
      <c r="M1200" s="4"/>
      <c r="N1200" s="4"/>
    </row>
    <row r="1201" spans="12:14" x14ac:dyDescent="0.25">
      <c r="L1201" s="4"/>
      <c r="M1201" s="4"/>
      <c r="N1201" s="4"/>
    </row>
    <row r="1202" spans="12:14" x14ac:dyDescent="0.25">
      <c r="L1202" s="4"/>
      <c r="M1202" s="4"/>
      <c r="N1202" s="4"/>
    </row>
    <row r="1203" spans="12:14" x14ac:dyDescent="0.25">
      <c r="L1203" s="4"/>
      <c r="M1203" s="4"/>
      <c r="N1203" s="4"/>
    </row>
    <row r="1204" spans="12:14" x14ac:dyDescent="0.25">
      <c r="L1204" s="4"/>
      <c r="M1204" s="4"/>
      <c r="N1204" s="4"/>
    </row>
    <row r="1205" spans="12:14" x14ac:dyDescent="0.25">
      <c r="L1205" s="4"/>
      <c r="M1205" s="4"/>
      <c r="N1205" s="4"/>
    </row>
    <row r="1206" spans="12:14" x14ac:dyDescent="0.25">
      <c r="L1206" s="4"/>
      <c r="M1206" s="4"/>
      <c r="N1206" s="4"/>
    </row>
    <row r="1207" spans="12:14" x14ac:dyDescent="0.25">
      <c r="L1207" s="4"/>
      <c r="M1207" s="4"/>
      <c r="N1207" s="4"/>
    </row>
    <row r="1208" spans="12:14" x14ac:dyDescent="0.25">
      <c r="L1208" s="4"/>
      <c r="M1208" s="4"/>
      <c r="N1208" s="4"/>
    </row>
    <row r="1209" spans="12:14" x14ac:dyDescent="0.25">
      <c r="L1209" s="4"/>
      <c r="M1209" s="4"/>
      <c r="N1209" s="4"/>
    </row>
    <row r="1210" spans="12:14" x14ac:dyDescent="0.25">
      <c r="L1210" s="4"/>
      <c r="M1210" s="4"/>
      <c r="N1210" s="4"/>
    </row>
    <row r="1211" spans="12:14" x14ac:dyDescent="0.25">
      <c r="L1211" s="4"/>
      <c r="M1211" s="4"/>
      <c r="N1211" s="4"/>
    </row>
    <row r="1212" spans="12:14" x14ac:dyDescent="0.25">
      <c r="L1212" s="4"/>
      <c r="M1212" s="4"/>
      <c r="N1212" s="4"/>
    </row>
    <row r="1213" spans="12:14" x14ac:dyDescent="0.25">
      <c r="L1213" s="4"/>
      <c r="M1213" s="4"/>
      <c r="N1213" s="4"/>
    </row>
    <row r="1214" spans="12:14" x14ac:dyDescent="0.25">
      <c r="L1214" s="4"/>
      <c r="M1214" s="4"/>
      <c r="N1214" s="4"/>
    </row>
    <row r="1215" spans="12:14" x14ac:dyDescent="0.25">
      <c r="L1215" s="4"/>
      <c r="M1215" s="4"/>
      <c r="N1215" s="4"/>
    </row>
    <row r="1216" spans="12:14" x14ac:dyDescent="0.25">
      <c r="L1216" s="4"/>
      <c r="M1216" s="4"/>
      <c r="N1216" s="4"/>
    </row>
    <row r="1217" spans="12:14" x14ac:dyDescent="0.25">
      <c r="L1217" s="4"/>
      <c r="M1217" s="4"/>
      <c r="N1217" s="4"/>
    </row>
    <row r="1218" spans="12:14" x14ac:dyDescent="0.25">
      <c r="L1218" s="4"/>
      <c r="M1218" s="4"/>
      <c r="N1218" s="4"/>
    </row>
    <row r="1219" spans="12:14" x14ac:dyDescent="0.25">
      <c r="L1219" s="4"/>
      <c r="M1219" s="4"/>
      <c r="N1219" s="4"/>
    </row>
    <row r="1220" spans="12:14" x14ac:dyDescent="0.25">
      <c r="L1220" s="4"/>
      <c r="M1220" s="4"/>
      <c r="N1220" s="4"/>
    </row>
    <row r="1221" spans="12:14" x14ac:dyDescent="0.25">
      <c r="L1221" s="4"/>
      <c r="M1221" s="4"/>
      <c r="N1221" s="4"/>
    </row>
    <row r="1222" spans="12:14" x14ac:dyDescent="0.25">
      <c r="L1222" s="4"/>
      <c r="M1222" s="4"/>
      <c r="N1222" s="4"/>
    </row>
    <row r="1223" spans="12:14" x14ac:dyDescent="0.25">
      <c r="L1223" s="4"/>
      <c r="M1223" s="4"/>
      <c r="N1223" s="4"/>
    </row>
    <row r="1224" spans="12:14" x14ac:dyDescent="0.25">
      <c r="L1224" s="4"/>
      <c r="M1224" s="4"/>
      <c r="N1224" s="4"/>
    </row>
    <row r="1225" spans="12:14" x14ac:dyDescent="0.25">
      <c r="L1225" s="4"/>
      <c r="M1225" s="4"/>
      <c r="N1225" s="4"/>
    </row>
    <row r="1226" spans="12:14" x14ac:dyDescent="0.25">
      <c r="L1226" s="4"/>
      <c r="M1226" s="4"/>
      <c r="N1226" s="4"/>
    </row>
    <row r="1227" spans="12:14" x14ac:dyDescent="0.25">
      <c r="L1227" s="4"/>
      <c r="M1227" s="4"/>
      <c r="N1227" s="4"/>
    </row>
    <row r="1228" spans="12:14" x14ac:dyDescent="0.25">
      <c r="L1228" s="4"/>
      <c r="M1228" s="4"/>
      <c r="N1228" s="4"/>
    </row>
    <row r="1229" spans="12:14" x14ac:dyDescent="0.25">
      <c r="L1229" s="4"/>
      <c r="M1229" s="4"/>
      <c r="N1229" s="4"/>
    </row>
    <row r="1230" spans="12:14" x14ac:dyDescent="0.25">
      <c r="L1230" s="4"/>
      <c r="M1230" s="4"/>
      <c r="N1230" s="4"/>
    </row>
    <row r="1231" spans="12:14" x14ac:dyDescent="0.25">
      <c r="L1231" s="4"/>
      <c r="M1231" s="4"/>
      <c r="N1231" s="4"/>
    </row>
    <row r="1232" spans="12:14" x14ac:dyDescent="0.25">
      <c r="L1232" s="4"/>
      <c r="M1232" s="4"/>
      <c r="N1232" s="4"/>
    </row>
    <row r="1233" spans="12:14" x14ac:dyDescent="0.25">
      <c r="L1233" s="4"/>
      <c r="M1233" s="4"/>
      <c r="N1233" s="4"/>
    </row>
    <row r="1234" spans="12:14" x14ac:dyDescent="0.25">
      <c r="L1234" s="4"/>
      <c r="M1234" s="4"/>
      <c r="N1234" s="4"/>
    </row>
    <row r="1235" spans="12:14" x14ac:dyDescent="0.25">
      <c r="L1235" s="4"/>
      <c r="M1235" s="4"/>
      <c r="N1235" s="4"/>
    </row>
    <row r="1236" spans="12:14" x14ac:dyDescent="0.25">
      <c r="L1236" s="4"/>
      <c r="M1236" s="4"/>
      <c r="N1236" s="4"/>
    </row>
    <row r="1237" spans="12:14" x14ac:dyDescent="0.25">
      <c r="L1237" s="4"/>
      <c r="M1237" s="4"/>
      <c r="N1237" s="4"/>
    </row>
    <row r="1238" spans="12:14" x14ac:dyDescent="0.25">
      <c r="L1238" s="4"/>
      <c r="M1238" s="4"/>
      <c r="N1238" s="4"/>
    </row>
    <row r="1239" spans="12:14" x14ac:dyDescent="0.25">
      <c r="L1239" s="4"/>
      <c r="M1239" s="4"/>
      <c r="N1239" s="4"/>
    </row>
    <row r="1240" spans="12:14" x14ac:dyDescent="0.25">
      <c r="L1240" s="4"/>
      <c r="M1240" s="4"/>
      <c r="N1240" s="4"/>
    </row>
    <row r="1241" spans="12:14" x14ac:dyDescent="0.25">
      <c r="L1241" s="4"/>
      <c r="M1241" s="4"/>
      <c r="N1241" s="4"/>
    </row>
    <row r="1242" spans="12:14" x14ac:dyDescent="0.25">
      <c r="L1242" s="4"/>
      <c r="M1242" s="4"/>
      <c r="N1242" s="4"/>
    </row>
    <row r="1243" spans="12:14" x14ac:dyDescent="0.25">
      <c r="L1243" s="4"/>
      <c r="M1243" s="4"/>
      <c r="N1243" s="4"/>
    </row>
    <row r="1244" spans="12:14" x14ac:dyDescent="0.25">
      <c r="L1244" s="4"/>
      <c r="M1244" s="4"/>
      <c r="N1244" s="4"/>
    </row>
    <row r="1245" spans="12:14" x14ac:dyDescent="0.25">
      <c r="L1245" s="4"/>
      <c r="M1245" s="4"/>
      <c r="N1245" s="4"/>
    </row>
    <row r="1246" spans="12:14" x14ac:dyDescent="0.25">
      <c r="L1246" s="4"/>
      <c r="M1246" s="4"/>
      <c r="N1246" s="4"/>
    </row>
    <row r="1247" spans="12:14" x14ac:dyDescent="0.25">
      <c r="L1247" s="4"/>
      <c r="M1247" s="4"/>
      <c r="N1247" s="4"/>
    </row>
    <row r="1248" spans="12:14" x14ac:dyDescent="0.25">
      <c r="L1248" s="4"/>
      <c r="M1248" s="4"/>
      <c r="N1248" s="4"/>
    </row>
    <row r="1249" spans="12:14" x14ac:dyDescent="0.25">
      <c r="L1249" s="4"/>
      <c r="M1249" s="4"/>
      <c r="N1249" s="4"/>
    </row>
    <row r="1250" spans="12:14" x14ac:dyDescent="0.25">
      <c r="L1250" s="4"/>
      <c r="M1250" s="4"/>
      <c r="N1250" s="4"/>
    </row>
    <row r="1251" spans="12:14" x14ac:dyDescent="0.25">
      <c r="L1251" s="4"/>
      <c r="M1251" s="4"/>
      <c r="N1251" s="4"/>
    </row>
    <row r="1252" spans="12:14" x14ac:dyDescent="0.25">
      <c r="L1252" s="4"/>
      <c r="M1252" s="4"/>
      <c r="N1252" s="4"/>
    </row>
    <row r="1253" spans="12:14" x14ac:dyDescent="0.25">
      <c r="L1253" s="4"/>
      <c r="M1253" s="4"/>
      <c r="N1253" s="4"/>
    </row>
    <row r="1254" spans="12:14" x14ac:dyDescent="0.25">
      <c r="L1254" s="4"/>
      <c r="M1254" s="4"/>
      <c r="N1254" s="4"/>
    </row>
    <row r="1255" spans="12:14" x14ac:dyDescent="0.25">
      <c r="L1255" s="4"/>
      <c r="M1255" s="4"/>
      <c r="N1255" s="4"/>
    </row>
    <row r="1256" spans="12:14" x14ac:dyDescent="0.25">
      <c r="L1256" s="4"/>
      <c r="M1256" s="4"/>
      <c r="N1256" s="4"/>
    </row>
    <row r="1257" spans="12:14" x14ac:dyDescent="0.25">
      <c r="L1257" s="4"/>
      <c r="M1257" s="4"/>
      <c r="N1257" s="4"/>
    </row>
    <row r="1258" spans="12:14" x14ac:dyDescent="0.25">
      <c r="L1258" s="4"/>
      <c r="M1258" s="4"/>
      <c r="N1258" s="4"/>
    </row>
    <row r="1259" spans="12:14" x14ac:dyDescent="0.25">
      <c r="L1259" s="4"/>
      <c r="M1259" s="4"/>
      <c r="N1259" s="4"/>
    </row>
    <row r="1260" spans="12:14" x14ac:dyDescent="0.25">
      <c r="L1260" s="4"/>
      <c r="M1260" s="4"/>
      <c r="N1260" s="4"/>
    </row>
    <row r="1261" spans="12:14" x14ac:dyDescent="0.25">
      <c r="L1261" s="4"/>
      <c r="M1261" s="4"/>
      <c r="N1261" s="4"/>
    </row>
    <row r="1262" spans="12:14" x14ac:dyDescent="0.25">
      <c r="L1262" s="4"/>
      <c r="M1262" s="4"/>
      <c r="N1262" s="4"/>
    </row>
    <row r="1263" spans="12:14" x14ac:dyDescent="0.25">
      <c r="L1263" s="4"/>
      <c r="M1263" s="4"/>
      <c r="N1263" s="4"/>
    </row>
    <row r="1264" spans="12:14" x14ac:dyDescent="0.25">
      <c r="L1264" s="4"/>
      <c r="M1264" s="4"/>
      <c r="N1264" s="4"/>
    </row>
    <row r="1265" spans="12:14" x14ac:dyDescent="0.25">
      <c r="L1265" s="4"/>
      <c r="M1265" s="4"/>
      <c r="N1265" s="4"/>
    </row>
    <row r="1266" spans="12:14" x14ac:dyDescent="0.25">
      <c r="L1266" s="4"/>
      <c r="M1266" s="4"/>
      <c r="N1266" s="4"/>
    </row>
    <row r="1267" spans="12:14" x14ac:dyDescent="0.25">
      <c r="L1267" s="4"/>
      <c r="M1267" s="4"/>
      <c r="N1267" s="4"/>
    </row>
    <row r="1268" spans="12:14" x14ac:dyDescent="0.25">
      <c r="L1268" s="4"/>
      <c r="M1268" s="4"/>
      <c r="N1268" s="4"/>
    </row>
    <row r="1269" spans="12:14" x14ac:dyDescent="0.25">
      <c r="L1269" s="4"/>
      <c r="M1269" s="4"/>
      <c r="N1269" s="4"/>
    </row>
    <row r="1270" spans="12:14" x14ac:dyDescent="0.25">
      <c r="L1270" s="4"/>
      <c r="M1270" s="4"/>
      <c r="N1270" s="4"/>
    </row>
    <row r="1271" spans="12:14" x14ac:dyDescent="0.25">
      <c r="L1271" s="4"/>
      <c r="M1271" s="4"/>
      <c r="N1271" s="4"/>
    </row>
    <row r="1272" spans="12:14" x14ac:dyDescent="0.25">
      <c r="L1272" s="4"/>
      <c r="M1272" s="4"/>
      <c r="N1272" s="4"/>
    </row>
    <row r="1273" spans="12:14" x14ac:dyDescent="0.25">
      <c r="L1273" s="4"/>
      <c r="M1273" s="4"/>
      <c r="N1273" s="4"/>
    </row>
    <row r="1274" spans="12:14" x14ac:dyDescent="0.25">
      <c r="L1274" s="4"/>
      <c r="M1274" s="4"/>
      <c r="N1274" s="4"/>
    </row>
    <row r="1275" spans="12:14" x14ac:dyDescent="0.25">
      <c r="L1275" s="4"/>
      <c r="M1275" s="4"/>
      <c r="N1275" s="4"/>
    </row>
    <row r="1276" spans="12:14" x14ac:dyDescent="0.25">
      <c r="L1276" s="4"/>
      <c r="M1276" s="4"/>
      <c r="N1276" s="4"/>
    </row>
    <row r="1277" spans="12:14" x14ac:dyDescent="0.25">
      <c r="L1277" s="4"/>
      <c r="M1277" s="4"/>
      <c r="N1277" s="4"/>
    </row>
    <row r="1278" spans="12:14" x14ac:dyDescent="0.25">
      <c r="L1278" s="4"/>
      <c r="M1278" s="4"/>
      <c r="N1278" s="4"/>
    </row>
    <row r="1279" spans="12:14" x14ac:dyDescent="0.25">
      <c r="L1279" s="4"/>
      <c r="M1279" s="4"/>
      <c r="N1279" s="4"/>
    </row>
    <row r="1280" spans="12:14" x14ac:dyDescent="0.25">
      <c r="L1280" s="4"/>
      <c r="M1280" s="4"/>
      <c r="N1280" s="4"/>
    </row>
    <row r="1281" spans="12:14" x14ac:dyDescent="0.25">
      <c r="L1281" s="4"/>
      <c r="M1281" s="4"/>
      <c r="N1281" s="4"/>
    </row>
    <row r="1282" spans="12:14" x14ac:dyDescent="0.25">
      <c r="L1282" s="4"/>
      <c r="M1282" s="4"/>
      <c r="N1282" s="4"/>
    </row>
    <row r="1283" spans="12:14" x14ac:dyDescent="0.25">
      <c r="L1283" s="4"/>
      <c r="M1283" s="4"/>
      <c r="N1283" s="4"/>
    </row>
    <row r="1284" spans="12:14" x14ac:dyDescent="0.25">
      <c r="L1284" s="4"/>
      <c r="M1284" s="4"/>
      <c r="N1284" s="4"/>
    </row>
    <row r="1285" spans="12:14" x14ac:dyDescent="0.25">
      <c r="L1285" s="4"/>
      <c r="M1285" s="4"/>
      <c r="N1285" s="4"/>
    </row>
    <row r="1286" spans="12:14" x14ac:dyDescent="0.25">
      <c r="L1286" s="4"/>
      <c r="M1286" s="4"/>
      <c r="N1286" s="4"/>
    </row>
    <row r="1287" spans="12:14" x14ac:dyDescent="0.25">
      <c r="L1287" s="4"/>
      <c r="M1287" s="4"/>
      <c r="N1287" s="4"/>
    </row>
    <row r="1288" spans="12:14" x14ac:dyDescent="0.25">
      <c r="L1288" s="4"/>
      <c r="M1288" s="4"/>
      <c r="N1288" s="4"/>
    </row>
    <row r="1289" spans="12:14" x14ac:dyDescent="0.25">
      <c r="L1289" s="4"/>
      <c r="M1289" s="4"/>
      <c r="N1289" s="4"/>
    </row>
    <row r="1290" spans="12:14" x14ac:dyDescent="0.25">
      <c r="L1290" s="4"/>
      <c r="M1290" s="4"/>
      <c r="N1290" s="4"/>
    </row>
    <row r="1291" spans="12:14" x14ac:dyDescent="0.25">
      <c r="L1291" s="4"/>
      <c r="M1291" s="4"/>
      <c r="N1291" s="4"/>
    </row>
    <row r="1292" spans="12:14" x14ac:dyDescent="0.25">
      <c r="L1292" s="4"/>
      <c r="M1292" s="4"/>
      <c r="N1292" s="4"/>
    </row>
    <row r="1293" spans="12:14" x14ac:dyDescent="0.25">
      <c r="L1293" s="4"/>
      <c r="M1293" s="4"/>
      <c r="N1293" s="4"/>
    </row>
    <row r="1294" spans="12:14" x14ac:dyDescent="0.25">
      <c r="L1294" s="4"/>
      <c r="M1294" s="4"/>
      <c r="N1294" s="4"/>
    </row>
    <row r="1295" spans="12:14" x14ac:dyDescent="0.25">
      <c r="L1295" s="4"/>
      <c r="M1295" s="4"/>
      <c r="N1295" s="4"/>
    </row>
    <row r="1296" spans="12:14" x14ac:dyDescent="0.25">
      <c r="L1296" s="4"/>
      <c r="M1296" s="4"/>
      <c r="N1296" s="4"/>
    </row>
    <row r="1297" spans="12:14" x14ac:dyDescent="0.25">
      <c r="L1297" s="4"/>
      <c r="M1297" s="4"/>
      <c r="N1297" s="4"/>
    </row>
    <row r="1298" spans="12:14" x14ac:dyDescent="0.25">
      <c r="L1298" s="4"/>
      <c r="M1298" s="4"/>
      <c r="N1298" s="4"/>
    </row>
    <row r="1299" spans="12:14" x14ac:dyDescent="0.25">
      <c r="L1299" s="4"/>
      <c r="M1299" s="4"/>
      <c r="N1299" s="4"/>
    </row>
    <row r="1300" spans="12:14" x14ac:dyDescent="0.25">
      <c r="L1300" s="4"/>
      <c r="M1300" s="4"/>
      <c r="N1300" s="4"/>
    </row>
    <row r="1301" spans="12:14" x14ac:dyDescent="0.25">
      <c r="L1301" s="4"/>
      <c r="M1301" s="4"/>
      <c r="N1301" s="4"/>
    </row>
    <row r="1302" spans="12:14" x14ac:dyDescent="0.25">
      <c r="L1302" s="4"/>
      <c r="M1302" s="4"/>
      <c r="N1302" s="4"/>
    </row>
    <row r="1303" spans="12:14" x14ac:dyDescent="0.25">
      <c r="L1303" s="4"/>
      <c r="M1303" s="4"/>
      <c r="N1303" s="4"/>
    </row>
    <row r="1304" spans="12:14" x14ac:dyDescent="0.25">
      <c r="L1304" s="4"/>
      <c r="M1304" s="4"/>
      <c r="N1304" s="4"/>
    </row>
    <row r="1305" spans="12:14" x14ac:dyDescent="0.25">
      <c r="L1305" s="4"/>
      <c r="M1305" s="4"/>
      <c r="N1305" s="4"/>
    </row>
    <row r="1306" spans="12:14" x14ac:dyDescent="0.25">
      <c r="L1306" s="4"/>
      <c r="M1306" s="4"/>
      <c r="N1306" s="4"/>
    </row>
    <row r="1307" spans="12:14" x14ac:dyDescent="0.25">
      <c r="L1307" s="4"/>
      <c r="M1307" s="4"/>
      <c r="N1307" s="4"/>
    </row>
    <row r="1308" spans="12:14" x14ac:dyDescent="0.25">
      <c r="L1308" s="4"/>
      <c r="M1308" s="4"/>
      <c r="N1308" s="4"/>
    </row>
    <row r="1309" spans="12:14" x14ac:dyDescent="0.25">
      <c r="L1309" s="4"/>
      <c r="M1309" s="4"/>
      <c r="N1309" s="4"/>
    </row>
    <row r="1310" spans="12:14" x14ac:dyDescent="0.25">
      <c r="L1310" s="4"/>
      <c r="M1310" s="4"/>
      <c r="N1310" s="4"/>
    </row>
    <row r="1311" spans="12:14" x14ac:dyDescent="0.25">
      <c r="L1311" s="4"/>
      <c r="M1311" s="4"/>
      <c r="N1311" s="4"/>
    </row>
    <row r="1312" spans="12:14" x14ac:dyDescent="0.25">
      <c r="L1312" s="4"/>
      <c r="M1312" s="4"/>
      <c r="N1312" s="4"/>
    </row>
    <row r="1313" spans="12:14" x14ac:dyDescent="0.25">
      <c r="L1313" s="4"/>
      <c r="M1313" s="4"/>
      <c r="N1313" s="4"/>
    </row>
    <row r="1314" spans="12:14" x14ac:dyDescent="0.25">
      <c r="L1314" s="4"/>
      <c r="M1314" s="4"/>
      <c r="N1314" s="4"/>
    </row>
    <row r="1315" spans="12:14" x14ac:dyDescent="0.25">
      <c r="L1315" s="4"/>
      <c r="M1315" s="4"/>
      <c r="N1315" s="4"/>
    </row>
    <row r="1316" spans="12:14" x14ac:dyDescent="0.25">
      <c r="L1316" s="4"/>
      <c r="M1316" s="4"/>
      <c r="N1316" s="4"/>
    </row>
    <row r="1317" spans="12:14" x14ac:dyDescent="0.25">
      <c r="L1317" s="4"/>
      <c r="M1317" s="4"/>
      <c r="N1317" s="4"/>
    </row>
    <row r="1318" spans="12:14" x14ac:dyDescent="0.25">
      <c r="L1318" s="4"/>
      <c r="M1318" s="4"/>
      <c r="N1318" s="4"/>
    </row>
    <row r="1319" spans="12:14" x14ac:dyDescent="0.25">
      <c r="L1319" s="4"/>
      <c r="M1319" s="4"/>
      <c r="N1319" s="4"/>
    </row>
    <row r="1320" spans="12:14" x14ac:dyDescent="0.25">
      <c r="L1320" s="4"/>
      <c r="M1320" s="4"/>
      <c r="N1320" s="4"/>
    </row>
    <row r="1321" spans="12:14" x14ac:dyDescent="0.25">
      <c r="L1321" s="4"/>
      <c r="M1321" s="4"/>
      <c r="N1321" s="4"/>
    </row>
    <row r="1322" spans="12:14" x14ac:dyDescent="0.25">
      <c r="L1322" s="4"/>
      <c r="M1322" s="4"/>
      <c r="N1322" s="4"/>
    </row>
    <row r="1323" spans="12:14" x14ac:dyDescent="0.25">
      <c r="L1323" s="4"/>
      <c r="M1323" s="4"/>
      <c r="N1323" s="4"/>
    </row>
    <row r="1324" spans="12:14" x14ac:dyDescent="0.25">
      <c r="L1324" s="4"/>
      <c r="M1324" s="4"/>
      <c r="N1324" s="4"/>
    </row>
    <row r="1325" spans="12:14" x14ac:dyDescent="0.25">
      <c r="L1325" s="4"/>
      <c r="M1325" s="4"/>
      <c r="N1325" s="4"/>
    </row>
    <row r="1326" spans="12:14" x14ac:dyDescent="0.25">
      <c r="L1326" s="4"/>
      <c r="M1326" s="4"/>
      <c r="N1326" s="4"/>
    </row>
    <row r="1327" spans="12:14" x14ac:dyDescent="0.25">
      <c r="L1327" s="4"/>
      <c r="M1327" s="4"/>
      <c r="N1327" s="4"/>
    </row>
    <row r="1328" spans="12:14" x14ac:dyDescent="0.25">
      <c r="L1328" s="4"/>
      <c r="M1328" s="4"/>
      <c r="N1328" s="4"/>
    </row>
    <row r="1329" spans="12:14" x14ac:dyDescent="0.25">
      <c r="L1329" s="4"/>
      <c r="M1329" s="4"/>
      <c r="N1329" s="4"/>
    </row>
    <row r="1330" spans="12:14" x14ac:dyDescent="0.25">
      <c r="L1330" s="4"/>
      <c r="M1330" s="4"/>
      <c r="N1330" s="4"/>
    </row>
    <row r="1331" spans="12:14" x14ac:dyDescent="0.25">
      <c r="L1331" s="4"/>
      <c r="M1331" s="4"/>
      <c r="N1331" s="4"/>
    </row>
    <row r="1332" spans="12:14" x14ac:dyDescent="0.25">
      <c r="L1332" s="4"/>
      <c r="M1332" s="4"/>
      <c r="N1332" s="4"/>
    </row>
    <row r="1333" spans="12:14" x14ac:dyDescent="0.25">
      <c r="L1333" s="4"/>
      <c r="M1333" s="4"/>
      <c r="N1333" s="4"/>
    </row>
    <row r="1334" spans="12:14" x14ac:dyDescent="0.25">
      <c r="L1334" s="4"/>
      <c r="M1334" s="4"/>
      <c r="N1334" s="4"/>
    </row>
    <row r="1335" spans="12:14" x14ac:dyDescent="0.25">
      <c r="L1335" s="4"/>
      <c r="M1335" s="4"/>
      <c r="N1335" s="4"/>
    </row>
    <row r="1336" spans="12:14" x14ac:dyDescent="0.25">
      <c r="L1336" s="4"/>
      <c r="M1336" s="4"/>
      <c r="N1336" s="4"/>
    </row>
    <row r="1337" spans="12:14" x14ac:dyDescent="0.25">
      <c r="L1337" s="4"/>
      <c r="M1337" s="4"/>
      <c r="N1337" s="4"/>
    </row>
    <row r="1338" spans="12:14" x14ac:dyDescent="0.25">
      <c r="L1338" s="4"/>
      <c r="M1338" s="4"/>
      <c r="N1338" s="4"/>
    </row>
    <row r="1339" spans="12:14" x14ac:dyDescent="0.25">
      <c r="L1339" s="4"/>
      <c r="M1339" s="4"/>
      <c r="N1339" s="4"/>
    </row>
    <row r="1340" spans="12:14" x14ac:dyDescent="0.25">
      <c r="L1340" s="4"/>
      <c r="M1340" s="4"/>
      <c r="N1340" s="4"/>
    </row>
    <row r="1341" spans="12:14" x14ac:dyDescent="0.25">
      <c r="L1341" s="4"/>
      <c r="M1341" s="4"/>
      <c r="N1341" s="4"/>
    </row>
    <row r="1342" spans="12:14" x14ac:dyDescent="0.25">
      <c r="L1342" s="4"/>
      <c r="M1342" s="4"/>
      <c r="N1342" s="4"/>
    </row>
    <row r="1343" spans="12:14" x14ac:dyDescent="0.25">
      <c r="L1343" s="4"/>
      <c r="M1343" s="4"/>
      <c r="N1343" s="4"/>
    </row>
    <row r="1344" spans="12:14" x14ac:dyDescent="0.25">
      <c r="L1344" s="4"/>
      <c r="M1344" s="4"/>
      <c r="N1344" s="4"/>
    </row>
    <row r="1345" spans="12:14" x14ac:dyDescent="0.25">
      <c r="L1345" s="4"/>
      <c r="M1345" s="4"/>
      <c r="N1345" s="4"/>
    </row>
    <row r="1346" spans="12:14" x14ac:dyDescent="0.25">
      <c r="L1346" s="4"/>
      <c r="M1346" s="4"/>
      <c r="N1346" s="4"/>
    </row>
    <row r="1347" spans="12:14" x14ac:dyDescent="0.25">
      <c r="L1347" s="4"/>
      <c r="M1347" s="4"/>
      <c r="N1347" s="4"/>
    </row>
    <row r="1348" spans="12:14" x14ac:dyDescent="0.25">
      <c r="L1348" s="4"/>
      <c r="M1348" s="4"/>
      <c r="N1348" s="4"/>
    </row>
    <row r="1349" spans="12:14" x14ac:dyDescent="0.25">
      <c r="L1349" s="4"/>
      <c r="M1349" s="4"/>
      <c r="N1349" s="4"/>
    </row>
    <row r="1350" spans="12:14" x14ac:dyDescent="0.25">
      <c r="L1350" s="4"/>
      <c r="M1350" s="4"/>
      <c r="N1350" s="4"/>
    </row>
    <row r="1351" spans="12:14" x14ac:dyDescent="0.25">
      <c r="L1351" s="4"/>
      <c r="M1351" s="4"/>
      <c r="N1351" s="4"/>
    </row>
    <row r="1352" spans="12:14" x14ac:dyDescent="0.25">
      <c r="L1352" s="4"/>
      <c r="M1352" s="4"/>
      <c r="N1352" s="4"/>
    </row>
    <row r="1353" spans="12:14" x14ac:dyDescent="0.25">
      <c r="L1353" s="4"/>
      <c r="M1353" s="4"/>
      <c r="N1353" s="4"/>
    </row>
    <row r="1354" spans="12:14" x14ac:dyDescent="0.25">
      <c r="L1354" s="4"/>
      <c r="M1354" s="4"/>
      <c r="N1354" s="4"/>
    </row>
    <row r="1355" spans="12:14" x14ac:dyDescent="0.25">
      <c r="L1355" s="4"/>
      <c r="M1355" s="4"/>
      <c r="N1355" s="4"/>
    </row>
    <row r="1356" spans="12:14" x14ac:dyDescent="0.25">
      <c r="L1356" s="4"/>
      <c r="M1356" s="4"/>
      <c r="N1356" s="4"/>
    </row>
    <row r="1357" spans="12:14" x14ac:dyDescent="0.25">
      <c r="L1357" s="4"/>
      <c r="M1357" s="4"/>
      <c r="N1357" s="4"/>
    </row>
    <row r="1358" spans="12:14" x14ac:dyDescent="0.25">
      <c r="L1358" s="4"/>
      <c r="M1358" s="4"/>
      <c r="N1358" s="4"/>
    </row>
    <row r="1359" spans="12:14" x14ac:dyDescent="0.25">
      <c r="L1359" s="4"/>
      <c r="M1359" s="4"/>
      <c r="N1359" s="4"/>
    </row>
    <row r="1360" spans="12:14" x14ac:dyDescent="0.25">
      <c r="L1360" s="4"/>
      <c r="M1360" s="4"/>
      <c r="N1360" s="4"/>
    </row>
    <row r="1361" spans="12:14" x14ac:dyDescent="0.25">
      <c r="L1361" s="4"/>
      <c r="M1361" s="4"/>
      <c r="N1361" s="4"/>
    </row>
    <row r="1362" spans="12:14" x14ac:dyDescent="0.25">
      <c r="L1362" s="4"/>
      <c r="M1362" s="4"/>
      <c r="N1362" s="4"/>
    </row>
    <row r="1363" spans="12:14" x14ac:dyDescent="0.25">
      <c r="L1363" s="4"/>
      <c r="M1363" s="4"/>
      <c r="N1363" s="4"/>
    </row>
    <row r="1364" spans="12:14" x14ac:dyDescent="0.25">
      <c r="L1364" s="4"/>
      <c r="M1364" s="4"/>
      <c r="N1364" s="4"/>
    </row>
    <row r="1365" spans="12:14" x14ac:dyDescent="0.25">
      <c r="L1365" s="4"/>
      <c r="M1365" s="4"/>
      <c r="N1365" s="4"/>
    </row>
    <row r="1366" spans="12:14" x14ac:dyDescent="0.25">
      <c r="L1366" s="4"/>
      <c r="M1366" s="4"/>
      <c r="N1366" s="4"/>
    </row>
    <row r="1367" spans="12:14" x14ac:dyDescent="0.25">
      <c r="L1367" s="4"/>
      <c r="M1367" s="4"/>
      <c r="N1367" s="4"/>
    </row>
    <row r="1368" spans="12:14" x14ac:dyDescent="0.25">
      <c r="L1368" s="4"/>
      <c r="M1368" s="4"/>
      <c r="N1368" s="4"/>
    </row>
    <row r="1369" spans="12:14" x14ac:dyDescent="0.25">
      <c r="L1369" s="4"/>
      <c r="M1369" s="4"/>
      <c r="N1369" s="4"/>
    </row>
    <row r="1370" spans="12:14" x14ac:dyDescent="0.25">
      <c r="L1370" s="4"/>
      <c r="M1370" s="4"/>
      <c r="N1370" s="4"/>
    </row>
    <row r="1371" spans="12:14" x14ac:dyDescent="0.25">
      <c r="L1371" s="4"/>
      <c r="M1371" s="4"/>
      <c r="N1371" s="4"/>
    </row>
    <row r="1372" spans="12:14" x14ac:dyDescent="0.25">
      <c r="L1372" s="4"/>
      <c r="M1372" s="4"/>
      <c r="N1372" s="4"/>
    </row>
    <row r="1373" spans="12:14" x14ac:dyDescent="0.25">
      <c r="L1373" s="4"/>
      <c r="M1373" s="4"/>
      <c r="N1373" s="4"/>
    </row>
    <row r="1374" spans="12:14" x14ac:dyDescent="0.25">
      <c r="L1374" s="4"/>
      <c r="M1374" s="4"/>
      <c r="N1374" s="4"/>
    </row>
    <row r="1375" spans="12:14" x14ac:dyDescent="0.25">
      <c r="L1375" s="4"/>
      <c r="M1375" s="4"/>
      <c r="N1375" s="4"/>
    </row>
    <row r="1376" spans="12:14" x14ac:dyDescent="0.25">
      <c r="L1376" s="4"/>
      <c r="M1376" s="4"/>
      <c r="N1376" s="4"/>
    </row>
    <row r="1377" spans="12:14" x14ac:dyDescent="0.25">
      <c r="L1377" s="4"/>
      <c r="M1377" s="4"/>
      <c r="N1377" s="4"/>
    </row>
    <row r="1378" spans="12:14" x14ac:dyDescent="0.25">
      <c r="L1378" s="4"/>
      <c r="M1378" s="4"/>
      <c r="N1378" s="4"/>
    </row>
    <row r="1379" spans="12:14" x14ac:dyDescent="0.25">
      <c r="L1379" s="4"/>
      <c r="M1379" s="4"/>
      <c r="N1379" s="4"/>
    </row>
    <row r="1380" spans="12:14" x14ac:dyDescent="0.25">
      <c r="L1380" s="4"/>
      <c r="M1380" s="4"/>
      <c r="N1380" s="4"/>
    </row>
    <row r="1381" spans="12:14" x14ac:dyDescent="0.25">
      <c r="L1381" s="4"/>
      <c r="M1381" s="4"/>
      <c r="N1381" s="4"/>
    </row>
    <row r="1382" spans="12:14" x14ac:dyDescent="0.25">
      <c r="L1382" s="4"/>
      <c r="M1382" s="4"/>
      <c r="N1382" s="4"/>
    </row>
    <row r="1383" spans="12:14" x14ac:dyDescent="0.25">
      <c r="L1383" s="4"/>
      <c r="M1383" s="4"/>
      <c r="N1383" s="4"/>
    </row>
    <row r="1384" spans="12:14" x14ac:dyDescent="0.25">
      <c r="L1384" s="4"/>
      <c r="M1384" s="4"/>
      <c r="N1384" s="4"/>
    </row>
    <row r="1385" spans="12:14" x14ac:dyDescent="0.25">
      <c r="L1385" s="4"/>
      <c r="M1385" s="4"/>
      <c r="N1385" s="4"/>
    </row>
    <row r="1386" spans="12:14" x14ac:dyDescent="0.25">
      <c r="L1386" s="4"/>
      <c r="M1386" s="4"/>
      <c r="N1386" s="4"/>
    </row>
    <row r="1387" spans="12:14" x14ac:dyDescent="0.25">
      <c r="L1387" s="4"/>
      <c r="M1387" s="4"/>
      <c r="N1387" s="4"/>
    </row>
    <row r="1388" spans="12:14" x14ac:dyDescent="0.25">
      <c r="L1388" s="4"/>
      <c r="M1388" s="4"/>
      <c r="N1388" s="4"/>
    </row>
    <row r="1389" spans="12:14" x14ac:dyDescent="0.25">
      <c r="L1389" s="4"/>
      <c r="M1389" s="4"/>
      <c r="N1389" s="4"/>
    </row>
    <row r="1390" spans="12:14" x14ac:dyDescent="0.25">
      <c r="L1390" s="4"/>
      <c r="M1390" s="4"/>
      <c r="N1390" s="4"/>
    </row>
    <row r="1391" spans="12:14" x14ac:dyDescent="0.25">
      <c r="L1391" s="4"/>
      <c r="M1391" s="4"/>
      <c r="N1391" s="4"/>
    </row>
    <row r="1392" spans="12:14" x14ac:dyDescent="0.25">
      <c r="L1392" s="4"/>
      <c r="M1392" s="4"/>
      <c r="N1392" s="4"/>
    </row>
    <row r="1393" spans="12:14" x14ac:dyDescent="0.25">
      <c r="L1393" s="4"/>
      <c r="M1393" s="4"/>
      <c r="N1393" s="4"/>
    </row>
    <row r="1394" spans="12:14" x14ac:dyDescent="0.25">
      <c r="L1394" s="4"/>
      <c r="M1394" s="4"/>
      <c r="N1394" s="4"/>
    </row>
    <row r="1395" spans="12:14" x14ac:dyDescent="0.25">
      <c r="L1395" s="4"/>
      <c r="M1395" s="4"/>
      <c r="N1395" s="4"/>
    </row>
    <row r="1396" spans="12:14" x14ac:dyDescent="0.25">
      <c r="L1396" s="4"/>
      <c r="M1396" s="4"/>
      <c r="N1396" s="4"/>
    </row>
    <row r="1397" spans="12:14" x14ac:dyDescent="0.25">
      <c r="L1397" s="4"/>
      <c r="M1397" s="4"/>
      <c r="N1397" s="4"/>
    </row>
    <row r="1398" spans="12:14" x14ac:dyDescent="0.25">
      <c r="L1398" s="4"/>
      <c r="M1398" s="4"/>
      <c r="N1398" s="4"/>
    </row>
    <row r="1399" spans="12:14" x14ac:dyDescent="0.25">
      <c r="L1399" s="4"/>
      <c r="M1399" s="4"/>
      <c r="N1399" s="4"/>
    </row>
    <row r="1400" spans="12:14" x14ac:dyDescent="0.25">
      <c r="L1400" s="4"/>
      <c r="M1400" s="4"/>
      <c r="N1400" s="4"/>
    </row>
    <row r="1401" spans="12:14" x14ac:dyDescent="0.25">
      <c r="L1401" s="4"/>
      <c r="M1401" s="4"/>
      <c r="N1401" s="4"/>
    </row>
    <row r="1402" spans="12:14" x14ac:dyDescent="0.25">
      <c r="L1402" s="4"/>
      <c r="M1402" s="4"/>
      <c r="N1402" s="4"/>
    </row>
    <row r="1403" spans="12:14" x14ac:dyDescent="0.25">
      <c r="L1403" s="4"/>
      <c r="M1403" s="4"/>
      <c r="N1403" s="4"/>
    </row>
    <row r="1404" spans="12:14" x14ac:dyDescent="0.25">
      <c r="L1404" s="4"/>
      <c r="M1404" s="4"/>
      <c r="N1404" s="4"/>
    </row>
    <row r="1405" spans="12:14" x14ac:dyDescent="0.25">
      <c r="L1405" s="4"/>
      <c r="M1405" s="4"/>
      <c r="N1405" s="4"/>
    </row>
    <row r="1406" spans="12:14" x14ac:dyDescent="0.25">
      <c r="L1406" s="4"/>
      <c r="M1406" s="4"/>
      <c r="N1406" s="4"/>
    </row>
    <row r="1407" spans="12:14" x14ac:dyDescent="0.25">
      <c r="L1407" s="4"/>
      <c r="M1407" s="4"/>
      <c r="N1407" s="4"/>
    </row>
    <row r="1408" spans="12:14" x14ac:dyDescent="0.25">
      <c r="L1408" s="4"/>
      <c r="M1408" s="4"/>
      <c r="N1408" s="4"/>
    </row>
    <row r="1409" spans="12:14" x14ac:dyDescent="0.25">
      <c r="L1409" s="4"/>
      <c r="M1409" s="4"/>
      <c r="N1409" s="4"/>
    </row>
    <row r="1410" spans="12:14" x14ac:dyDescent="0.25">
      <c r="L1410" s="4"/>
      <c r="M1410" s="4"/>
      <c r="N1410" s="4"/>
    </row>
    <row r="1411" spans="12:14" x14ac:dyDescent="0.25">
      <c r="L1411" s="4"/>
      <c r="M1411" s="4"/>
      <c r="N1411" s="4"/>
    </row>
    <row r="1412" spans="12:14" x14ac:dyDescent="0.25">
      <c r="L1412" s="4"/>
      <c r="M1412" s="4"/>
      <c r="N1412" s="4"/>
    </row>
    <row r="1413" spans="12:14" x14ac:dyDescent="0.25">
      <c r="L1413" s="4"/>
      <c r="M1413" s="4"/>
      <c r="N1413" s="4"/>
    </row>
    <row r="1414" spans="12:14" x14ac:dyDescent="0.25">
      <c r="L1414" s="4"/>
      <c r="M1414" s="4"/>
      <c r="N1414" s="4"/>
    </row>
    <row r="1415" spans="12:14" x14ac:dyDescent="0.25">
      <c r="L1415" s="4"/>
      <c r="M1415" s="4"/>
      <c r="N1415" s="4"/>
    </row>
    <row r="1416" spans="12:14" x14ac:dyDescent="0.25">
      <c r="L1416" s="4"/>
      <c r="M1416" s="4"/>
      <c r="N1416" s="4"/>
    </row>
    <row r="1417" spans="12:14" x14ac:dyDescent="0.25">
      <c r="L1417" s="4"/>
      <c r="M1417" s="4"/>
      <c r="N1417" s="4"/>
    </row>
    <row r="1418" spans="12:14" x14ac:dyDescent="0.25">
      <c r="L1418" s="4"/>
      <c r="M1418" s="4"/>
      <c r="N1418" s="4"/>
    </row>
    <row r="1419" spans="12:14" x14ac:dyDescent="0.25">
      <c r="L1419" s="4"/>
      <c r="M1419" s="4"/>
      <c r="N1419" s="4"/>
    </row>
    <row r="1420" spans="12:14" x14ac:dyDescent="0.25">
      <c r="L1420" s="4"/>
      <c r="M1420" s="4"/>
      <c r="N1420" s="4"/>
    </row>
    <row r="1421" spans="12:14" x14ac:dyDescent="0.25">
      <c r="L1421" s="4"/>
      <c r="M1421" s="4"/>
      <c r="N1421" s="4"/>
    </row>
    <row r="1422" spans="12:14" x14ac:dyDescent="0.25">
      <c r="L1422" s="4"/>
      <c r="M1422" s="4"/>
      <c r="N1422" s="4"/>
    </row>
    <row r="1423" spans="12:14" x14ac:dyDescent="0.25">
      <c r="L1423" s="4"/>
      <c r="M1423" s="4"/>
      <c r="N1423" s="4"/>
    </row>
    <row r="1424" spans="12:14" x14ac:dyDescent="0.25">
      <c r="L1424" s="4"/>
      <c r="M1424" s="4"/>
      <c r="N1424" s="4"/>
    </row>
    <row r="1425" spans="12:14" x14ac:dyDescent="0.25">
      <c r="L1425" s="4"/>
      <c r="M1425" s="4"/>
      <c r="N1425" s="4"/>
    </row>
    <row r="1426" spans="12:14" x14ac:dyDescent="0.25">
      <c r="L1426" s="4"/>
      <c r="M1426" s="4"/>
      <c r="N1426" s="4"/>
    </row>
    <row r="1427" spans="12:14" x14ac:dyDescent="0.25">
      <c r="L1427" s="4"/>
      <c r="M1427" s="4"/>
      <c r="N1427" s="4"/>
    </row>
    <row r="1428" spans="12:14" x14ac:dyDescent="0.25">
      <c r="L1428" s="4"/>
      <c r="M1428" s="4"/>
      <c r="N1428" s="4"/>
    </row>
    <row r="1429" spans="12:14" x14ac:dyDescent="0.25">
      <c r="L1429" s="4"/>
      <c r="M1429" s="4"/>
      <c r="N1429" s="4"/>
    </row>
    <row r="1430" spans="12:14" x14ac:dyDescent="0.25">
      <c r="L1430" s="4"/>
      <c r="M1430" s="4"/>
      <c r="N1430" s="4"/>
    </row>
    <row r="1431" spans="12:14" x14ac:dyDescent="0.25">
      <c r="L1431" s="4"/>
      <c r="M1431" s="4"/>
      <c r="N1431" s="4"/>
    </row>
    <row r="1432" spans="12:14" x14ac:dyDescent="0.25">
      <c r="L1432" s="4"/>
      <c r="M1432" s="4"/>
      <c r="N1432" s="4"/>
    </row>
    <row r="1433" spans="12:14" x14ac:dyDescent="0.25">
      <c r="L1433" s="4"/>
      <c r="M1433" s="4"/>
      <c r="N1433" s="4"/>
    </row>
    <row r="1434" spans="12:14" x14ac:dyDescent="0.25">
      <c r="L1434" s="4"/>
      <c r="M1434" s="4"/>
      <c r="N1434" s="4"/>
    </row>
    <row r="1435" spans="12:14" x14ac:dyDescent="0.25">
      <c r="L1435" s="4"/>
      <c r="M1435" s="4"/>
      <c r="N1435" s="4"/>
    </row>
    <row r="1436" spans="12:14" x14ac:dyDescent="0.25">
      <c r="L1436" s="4"/>
      <c r="M1436" s="4"/>
      <c r="N1436" s="4"/>
    </row>
    <row r="1437" spans="12:14" x14ac:dyDescent="0.25">
      <c r="L1437" s="4"/>
      <c r="M1437" s="4"/>
      <c r="N1437" s="4"/>
    </row>
    <row r="1438" spans="12:14" x14ac:dyDescent="0.25">
      <c r="L1438" s="4"/>
      <c r="M1438" s="4"/>
      <c r="N1438" s="4"/>
    </row>
    <row r="1439" spans="12:14" x14ac:dyDescent="0.25">
      <c r="L1439" s="4"/>
      <c r="M1439" s="4"/>
      <c r="N1439" s="4"/>
    </row>
    <row r="1440" spans="12:14" x14ac:dyDescent="0.25">
      <c r="L1440" s="4"/>
      <c r="M1440" s="4"/>
      <c r="N1440" s="4"/>
    </row>
    <row r="1441" spans="12:14" x14ac:dyDescent="0.25">
      <c r="L1441" s="4"/>
      <c r="M1441" s="4"/>
      <c r="N1441" s="4"/>
    </row>
    <row r="1442" spans="12:14" x14ac:dyDescent="0.25">
      <c r="L1442" s="4"/>
      <c r="M1442" s="4"/>
      <c r="N1442" s="4"/>
    </row>
    <row r="1443" spans="12:14" x14ac:dyDescent="0.25">
      <c r="L1443" s="4"/>
      <c r="M1443" s="4"/>
      <c r="N1443" s="4"/>
    </row>
    <row r="1444" spans="12:14" x14ac:dyDescent="0.25">
      <c r="L1444" s="4"/>
      <c r="M1444" s="4"/>
      <c r="N1444" s="4"/>
    </row>
    <row r="1445" spans="12:14" x14ac:dyDescent="0.25">
      <c r="L1445" s="4"/>
      <c r="M1445" s="4"/>
      <c r="N1445" s="4"/>
    </row>
    <row r="1446" spans="12:14" x14ac:dyDescent="0.25">
      <c r="L1446" s="4"/>
      <c r="M1446" s="4"/>
      <c r="N1446" s="4"/>
    </row>
    <row r="1447" spans="12:14" x14ac:dyDescent="0.25">
      <c r="L1447" s="4"/>
      <c r="M1447" s="4"/>
      <c r="N1447" s="4"/>
    </row>
    <row r="1448" spans="12:14" x14ac:dyDescent="0.25">
      <c r="L1448" s="4"/>
      <c r="M1448" s="4"/>
      <c r="N1448" s="4"/>
    </row>
    <row r="1449" spans="12:14" x14ac:dyDescent="0.25">
      <c r="L1449" s="4"/>
      <c r="M1449" s="4"/>
      <c r="N1449" s="4"/>
    </row>
    <row r="1450" spans="12:14" x14ac:dyDescent="0.25">
      <c r="L1450" s="4"/>
      <c r="M1450" s="4"/>
      <c r="N1450" s="4"/>
    </row>
    <row r="1451" spans="12:14" x14ac:dyDescent="0.25">
      <c r="L1451" s="4"/>
      <c r="M1451" s="4"/>
      <c r="N1451" s="4"/>
    </row>
    <row r="1452" spans="12:14" x14ac:dyDescent="0.25">
      <c r="L1452" s="4"/>
      <c r="M1452" s="4"/>
      <c r="N1452" s="4"/>
    </row>
    <row r="1453" spans="12:14" x14ac:dyDescent="0.25">
      <c r="L1453" s="4"/>
      <c r="M1453" s="4"/>
      <c r="N1453" s="4"/>
    </row>
    <row r="1454" spans="12:14" x14ac:dyDescent="0.25">
      <c r="L1454" s="4"/>
      <c r="M1454" s="4"/>
      <c r="N1454" s="4"/>
    </row>
    <row r="1455" spans="12:14" x14ac:dyDescent="0.25">
      <c r="L1455" s="4"/>
      <c r="M1455" s="4"/>
      <c r="N1455" s="4"/>
    </row>
    <row r="1456" spans="12:14" x14ac:dyDescent="0.25">
      <c r="L1456" s="4"/>
      <c r="M1456" s="4"/>
      <c r="N1456" s="4"/>
    </row>
    <row r="1457" spans="12:14" x14ac:dyDescent="0.25">
      <c r="L1457" s="4"/>
      <c r="M1457" s="4"/>
      <c r="N1457" s="4"/>
    </row>
    <row r="1458" spans="12:14" x14ac:dyDescent="0.25">
      <c r="L1458" s="4"/>
      <c r="M1458" s="4"/>
      <c r="N1458" s="4"/>
    </row>
    <row r="1459" spans="12:14" x14ac:dyDescent="0.25">
      <c r="L1459" s="4"/>
      <c r="M1459" s="4"/>
      <c r="N1459" s="4"/>
    </row>
    <row r="1460" spans="12:14" x14ac:dyDescent="0.25">
      <c r="L1460" s="4"/>
      <c r="M1460" s="4"/>
      <c r="N1460" s="4"/>
    </row>
    <row r="1461" spans="12:14" x14ac:dyDescent="0.25">
      <c r="L1461" s="4"/>
      <c r="M1461" s="4"/>
      <c r="N1461" s="4"/>
    </row>
    <row r="1462" spans="12:14" x14ac:dyDescent="0.25">
      <c r="L1462" s="4"/>
      <c r="M1462" s="4"/>
      <c r="N1462" s="4"/>
    </row>
    <row r="1463" spans="12:14" x14ac:dyDescent="0.25">
      <c r="L1463" s="4"/>
      <c r="M1463" s="4"/>
      <c r="N1463" s="4"/>
    </row>
    <row r="1464" spans="12:14" x14ac:dyDescent="0.25">
      <c r="L1464" s="4"/>
      <c r="M1464" s="4"/>
      <c r="N1464" s="4"/>
    </row>
    <row r="1465" spans="12:14" x14ac:dyDescent="0.25">
      <c r="L1465" s="4"/>
      <c r="M1465" s="4"/>
      <c r="N1465" s="4"/>
    </row>
    <row r="1466" spans="12:14" x14ac:dyDescent="0.25">
      <c r="L1466" s="4"/>
      <c r="M1466" s="4"/>
      <c r="N1466" s="4"/>
    </row>
    <row r="1467" spans="12:14" x14ac:dyDescent="0.25">
      <c r="L1467" s="4"/>
      <c r="M1467" s="4"/>
      <c r="N1467" s="4"/>
    </row>
    <row r="1468" spans="12:14" x14ac:dyDescent="0.25">
      <c r="L1468" s="4"/>
      <c r="M1468" s="4"/>
      <c r="N1468" s="4"/>
    </row>
    <row r="1469" spans="12:14" x14ac:dyDescent="0.25">
      <c r="L1469" s="4"/>
      <c r="M1469" s="4"/>
      <c r="N1469" s="4"/>
    </row>
    <row r="1470" spans="12:14" x14ac:dyDescent="0.25">
      <c r="L1470" s="4"/>
      <c r="M1470" s="4"/>
      <c r="N1470" s="4"/>
    </row>
    <row r="1471" spans="12:14" x14ac:dyDescent="0.25">
      <c r="L1471" s="4"/>
      <c r="M1471" s="4"/>
      <c r="N1471" s="4"/>
    </row>
    <row r="1472" spans="12:14" x14ac:dyDescent="0.25">
      <c r="L1472" s="4"/>
      <c r="M1472" s="4"/>
      <c r="N1472" s="4"/>
    </row>
    <row r="1473" spans="12:14" x14ac:dyDescent="0.25">
      <c r="L1473" s="4"/>
      <c r="M1473" s="4"/>
      <c r="N1473" s="4"/>
    </row>
    <row r="1474" spans="12:14" x14ac:dyDescent="0.25">
      <c r="L1474" s="4"/>
      <c r="M1474" s="4"/>
      <c r="N1474" s="4"/>
    </row>
    <row r="1475" spans="12:14" x14ac:dyDescent="0.25">
      <c r="L1475" s="4"/>
      <c r="M1475" s="4"/>
      <c r="N1475" s="4"/>
    </row>
    <row r="1476" spans="12:14" x14ac:dyDescent="0.25">
      <c r="L1476" s="4"/>
      <c r="M1476" s="4"/>
      <c r="N1476" s="4"/>
    </row>
    <row r="1477" spans="12:14" x14ac:dyDescent="0.25">
      <c r="L1477" s="4"/>
      <c r="M1477" s="4"/>
      <c r="N1477" s="4"/>
    </row>
    <row r="1478" spans="12:14" x14ac:dyDescent="0.25">
      <c r="L1478" s="4"/>
      <c r="M1478" s="4"/>
      <c r="N1478" s="4"/>
    </row>
    <row r="1479" spans="12:14" x14ac:dyDescent="0.25">
      <c r="L1479" s="4"/>
      <c r="M1479" s="4"/>
      <c r="N1479" s="4"/>
    </row>
    <row r="1480" spans="12:14" x14ac:dyDescent="0.25">
      <c r="L1480" s="4"/>
      <c r="M1480" s="4"/>
      <c r="N1480" s="4"/>
    </row>
    <row r="1481" spans="12:14" x14ac:dyDescent="0.25">
      <c r="L1481" s="4"/>
      <c r="M1481" s="4"/>
      <c r="N1481" s="4"/>
    </row>
    <row r="1482" spans="12:14" x14ac:dyDescent="0.25">
      <c r="L1482" s="4"/>
      <c r="M1482" s="4"/>
      <c r="N1482" s="4"/>
    </row>
    <row r="1483" spans="12:14" x14ac:dyDescent="0.25">
      <c r="L1483" s="4"/>
      <c r="M1483" s="4"/>
      <c r="N1483" s="4"/>
    </row>
    <row r="1484" spans="12:14" x14ac:dyDescent="0.25">
      <c r="L1484" s="4"/>
      <c r="M1484" s="4"/>
      <c r="N1484" s="4"/>
    </row>
    <row r="1485" spans="12:14" x14ac:dyDescent="0.25">
      <c r="L1485" s="4"/>
      <c r="M1485" s="4"/>
      <c r="N1485" s="4"/>
    </row>
    <row r="1486" spans="12:14" x14ac:dyDescent="0.25">
      <c r="L1486" s="4"/>
      <c r="M1486" s="4"/>
      <c r="N1486" s="4"/>
    </row>
    <row r="1487" spans="12:14" x14ac:dyDescent="0.25">
      <c r="L1487" s="4"/>
      <c r="M1487" s="4"/>
      <c r="N1487" s="4"/>
    </row>
    <row r="1488" spans="12:14" x14ac:dyDescent="0.25">
      <c r="L1488" s="4"/>
      <c r="M1488" s="4"/>
      <c r="N1488" s="4"/>
    </row>
    <row r="1489" spans="12:14" x14ac:dyDescent="0.25">
      <c r="L1489" s="4"/>
      <c r="M1489" s="4"/>
      <c r="N1489" s="4"/>
    </row>
    <row r="1490" spans="12:14" x14ac:dyDescent="0.25">
      <c r="L1490" s="4"/>
      <c r="M1490" s="4"/>
      <c r="N149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123</vt:i4>
      </vt:variant>
    </vt:vector>
  </HeadingPairs>
  <TitlesOfParts>
    <vt:vector size="135" baseType="lpstr">
      <vt:lpstr>Instructions</vt:lpstr>
      <vt:lpstr>Test Data Set Description</vt:lpstr>
      <vt:lpstr>Summary</vt:lpstr>
      <vt:lpstr>Details</vt:lpstr>
      <vt:lpstr>Reference</vt:lpstr>
      <vt:lpstr>2016_2_1</vt:lpstr>
      <vt:lpstr>ReferenceLookups</vt:lpstr>
      <vt:lpstr>Candidate</vt:lpstr>
      <vt:lpstr>CandidateLookups</vt:lpstr>
      <vt:lpstr>CBECCLookups</vt:lpstr>
      <vt:lpstr>Constants</vt:lpstr>
      <vt:lpstr>EAA</vt:lpstr>
      <vt:lpstr>AdditionsAlterations</vt:lpstr>
      <vt:lpstr>AdditionsAlterationsTypeArray</vt:lpstr>
      <vt:lpstr>AdditionsAlterationsTypeList</vt:lpstr>
      <vt:lpstr>Candidate</vt:lpstr>
      <vt:lpstr>Candidate_Software</vt:lpstr>
      <vt:lpstr>CandidateEDR</vt:lpstr>
      <vt:lpstr>CandidateFile</vt:lpstr>
      <vt:lpstr>CandidateFileArray</vt:lpstr>
      <vt:lpstr>CandidateFileList</vt:lpstr>
      <vt:lpstr>CandidateFileName</vt:lpstr>
      <vt:lpstr>CandidateProposedEDR</vt:lpstr>
      <vt:lpstr>CandidateProposedIAQVent</vt:lpstr>
      <vt:lpstr>CandidateProposedOtherHVAC</vt:lpstr>
      <vt:lpstr>CandidateProposedSolar</vt:lpstr>
      <vt:lpstr>CandidateProposedSpcCool</vt:lpstr>
      <vt:lpstr>CandidateProposedSpcHeat</vt:lpstr>
      <vt:lpstr>CandidateProposedTotal</vt:lpstr>
      <vt:lpstr>CandidateProposedWtrHeat</vt:lpstr>
      <vt:lpstr>CandidateStandardEDR</vt:lpstr>
      <vt:lpstr>CandidateStandardIAQVent</vt:lpstr>
      <vt:lpstr>CandidateStandardOtherHVAC</vt:lpstr>
      <vt:lpstr>CandidateStandardSolar</vt:lpstr>
      <vt:lpstr>CandidateStandardSpcCool</vt:lpstr>
      <vt:lpstr>CandidateStandardSpcHeat</vt:lpstr>
      <vt:lpstr>CandidateStandardTotal</vt:lpstr>
      <vt:lpstr>CandidateStandardWtrHeat</vt:lpstr>
      <vt:lpstr>Case1Lookup</vt:lpstr>
      <vt:lpstr>Comparison_Author</vt:lpstr>
      <vt:lpstr>Comparison_Date</vt:lpstr>
      <vt:lpstr>ConstructionTypeArray</vt:lpstr>
      <vt:lpstr>ConstructionTypeList</vt:lpstr>
      <vt:lpstr>Fail</vt:lpstr>
      <vt:lpstr>MultiFamily</vt:lpstr>
      <vt:lpstr>MultiFamilyTypeArray</vt:lpstr>
      <vt:lpstr>MultiFamilyTypeList</vt:lpstr>
      <vt:lpstr>NewlyConstructed</vt:lpstr>
      <vt:lpstr>NewlyConstructedTypeArray</vt:lpstr>
      <vt:lpstr>NewlyConstructedTypeList</vt:lpstr>
      <vt:lpstr>No</vt:lpstr>
      <vt:lpstr>Pass</vt:lpstr>
      <vt:lpstr>Details!Print_Area</vt:lpstr>
      <vt:lpstr>Summary!Print_Area</vt:lpstr>
      <vt:lpstr>Details!Print_Titles</vt:lpstr>
      <vt:lpstr>PrototypeArray</vt:lpstr>
      <vt:lpstr>PrototypeList</vt:lpstr>
      <vt:lpstr>RefCol</vt:lpstr>
      <vt:lpstr>RefColEDR</vt:lpstr>
      <vt:lpstr>Reference</vt:lpstr>
      <vt:lpstr>Reference___CP_1__CP_1000</vt:lpstr>
      <vt:lpstr>Reference_Software</vt:lpstr>
      <vt:lpstr>ReferenceFile</vt:lpstr>
      <vt:lpstr>ReferenceFileArray</vt:lpstr>
      <vt:lpstr>ReferenceFileList</vt:lpstr>
      <vt:lpstr>ReferenceFileName</vt:lpstr>
      <vt:lpstr>ReferenceProposedEDR</vt:lpstr>
      <vt:lpstr>ReferenceProposedIAQVent</vt:lpstr>
      <vt:lpstr>ReferenceProposedOtherHVAC</vt:lpstr>
      <vt:lpstr>ReferenceProposedSolar</vt:lpstr>
      <vt:lpstr>ReferenceProposedSpcCool</vt:lpstr>
      <vt:lpstr>ReferenceProposedSpcHeat</vt:lpstr>
      <vt:lpstr>ReferenceProposedTotal</vt:lpstr>
      <vt:lpstr>ReferenceProposedWtrHeat</vt:lpstr>
      <vt:lpstr>ReferenceStandardEDR</vt:lpstr>
      <vt:lpstr>ReferenceStandardIAQVent</vt:lpstr>
      <vt:lpstr>ReferenceStandardOtherHVAC</vt:lpstr>
      <vt:lpstr>ReferenceStandardSolar</vt:lpstr>
      <vt:lpstr>ReferenceStandardSpcCool</vt:lpstr>
      <vt:lpstr>ReferenceStandardSpcHeat</vt:lpstr>
      <vt:lpstr>ReferenceStandardTotal</vt:lpstr>
      <vt:lpstr>ReferenceStandardWtrHeat</vt:lpstr>
      <vt:lpstr>ResultT01</vt:lpstr>
      <vt:lpstr>ResultT02</vt:lpstr>
      <vt:lpstr>ResultT03</vt:lpstr>
      <vt:lpstr>ResultT04</vt:lpstr>
      <vt:lpstr>ResultT05</vt:lpstr>
      <vt:lpstr>ResultT06</vt:lpstr>
      <vt:lpstr>ResultT07</vt:lpstr>
      <vt:lpstr>ResultT08</vt:lpstr>
      <vt:lpstr>ResultT09</vt:lpstr>
      <vt:lpstr>ResultT10</vt:lpstr>
      <vt:lpstr>ResultT11</vt:lpstr>
      <vt:lpstr>ResultT12</vt:lpstr>
      <vt:lpstr>ResultT13</vt:lpstr>
      <vt:lpstr>SingleFamily</vt:lpstr>
      <vt:lpstr>SingleFamilyTypeArray</vt:lpstr>
      <vt:lpstr>SingleFamilyTypeList</vt:lpstr>
      <vt:lpstr>SoftwareType</vt:lpstr>
      <vt:lpstr>SoftwareTypeArray</vt:lpstr>
      <vt:lpstr>SoftwareTypeList</vt:lpstr>
      <vt:lpstr>StandardArray</vt:lpstr>
      <vt:lpstr>StandardList</vt:lpstr>
      <vt:lpstr>T01Proposed</vt:lpstr>
      <vt:lpstr>T01Standard</vt:lpstr>
      <vt:lpstr>T02Proposed</vt:lpstr>
      <vt:lpstr>T02Standard</vt:lpstr>
      <vt:lpstr>T03Proposed</vt:lpstr>
      <vt:lpstr>T03Standard</vt:lpstr>
      <vt:lpstr>T04Proposed</vt:lpstr>
      <vt:lpstr>T04Standard</vt:lpstr>
      <vt:lpstr>T05Proposed</vt:lpstr>
      <vt:lpstr>T05Standard</vt:lpstr>
      <vt:lpstr>T06Proposed</vt:lpstr>
      <vt:lpstr>T06Standard</vt:lpstr>
      <vt:lpstr>T07Proposed</vt:lpstr>
      <vt:lpstr>T07Standard</vt:lpstr>
      <vt:lpstr>T08Proposed</vt:lpstr>
      <vt:lpstr>T08Standard</vt:lpstr>
      <vt:lpstr>T09Proposed</vt:lpstr>
      <vt:lpstr>T09Standard</vt:lpstr>
      <vt:lpstr>T10Proposed</vt:lpstr>
      <vt:lpstr>T10Standard</vt:lpstr>
      <vt:lpstr>T11Proposed</vt:lpstr>
      <vt:lpstr>T11Standard</vt:lpstr>
      <vt:lpstr>T12Proposed</vt:lpstr>
      <vt:lpstr>T12Standard</vt:lpstr>
      <vt:lpstr>T13Proposed</vt:lpstr>
      <vt:lpstr>T13Standard</vt:lpstr>
      <vt:lpstr>TestArray</vt:lpstr>
      <vt:lpstr>TestList</vt:lpstr>
      <vt:lpstr>Tolerance</vt:lpstr>
      <vt:lpstr>TotalSum</vt:lpstr>
      <vt:lpstr>Units</vt:lpstr>
      <vt:lpstr>Yes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Nittler</dc:creator>
  <cp:lastModifiedBy>Ken Nittler</cp:lastModifiedBy>
  <cp:lastPrinted>2017-06-30T21:17:38Z</cp:lastPrinted>
  <dcterms:created xsi:type="dcterms:W3CDTF">2013-06-07T21:21:30Z</dcterms:created>
  <dcterms:modified xsi:type="dcterms:W3CDTF">2017-12-04T19:17:02Z</dcterms:modified>
</cp:coreProperties>
</file>